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onzimmerman/Desktop/Data Projects/Elections Project/Data/"/>
    </mc:Choice>
  </mc:AlternateContent>
  <xr:revisionPtr revIDLastSave="0" documentId="13_ncr:1_{34158286-930F-6145-9778-780D4A76A96D}" xr6:coauthVersionLast="46" xr6:coauthVersionMax="46" xr10:uidLastSave="{00000000-0000-0000-0000-000000000000}"/>
  <bookViews>
    <workbookView xWindow="13060" yWindow="1900" windowWidth="14040" windowHeight="15240" xr2:uid="{00000000-000D-0000-FFFF-FFFF00000000}"/>
  </bookViews>
  <sheets>
    <sheet name="preds" sheetId="1" r:id="rId1"/>
    <sheet name="Sheet1" sheetId="2" r:id="rId2"/>
    <sheet name="Compare" sheetId="3" r:id="rId3"/>
  </sheets>
  <definedNames>
    <definedName name="_xlnm._FilterDatabase" localSheetId="2" hidden="1">Compare!$A$1:$I$3143</definedName>
    <definedName name="_xlnm._FilterDatabase" localSheetId="0" hidden="1">preds!$A$1:$E$3143</definedName>
    <definedName name="_xlnm._FilterDatabase" localSheetId="1" hidden="1">Sheet1!$A$1:$G$52</definedName>
  </definedNames>
  <calcPr calcId="191029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2" i="3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J3098" i="1" l="1"/>
  <c r="K3098" i="1"/>
  <c r="J3094" i="1"/>
  <c r="K3094" i="1"/>
  <c r="J3090" i="1"/>
  <c r="K3090" i="1"/>
  <c r="J3086" i="1"/>
  <c r="K3086" i="1"/>
  <c r="J3082" i="1"/>
  <c r="K3082" i="1"/>
  <c r="J3078" i="1"/>
  <c r="K3078" i="1"/>
  <c r="J3074" i="1"/>
  <c r="K3074" i="1"/>
  <c r="J3070" i="1"/>
  <c r="K3070" i="1"/>
  <c r="J3066" i="1"/>
  <c r="K3066" i="1"/>
  <c r="J3062" i="1"/>
  <c r="K3062" i="1"/>
  <c r="J3058" i="1"/>
  <c r="K3058" i="1"/>
  <c r="J3054" i="1"/>
  <c r="K3054" i="1"/>
  <c r="J3050" i="1"/>
  <c r="K3050" i="1"/>
  <c r="J3046" i="1"/>
  <c r="K3046" i="1"/>
  <c r="J3042" i="1"/>
  <c r="K3042" i="1"/>
  <c r="J3038" i="1"/>
  <c r="K3038" i="1"/>
  <c r="J3034" i="1"/>
  <c r="K3034" i="1"/>
  <c r="J3030" i="1"/>
  <c r="K3030" i="1"/>
  <c r="J3026" i="1"/>
  <c r="K3026" i="1"/>
  <c r="J3022" i="1"/>
  <c r="K3022" i="1"/>
  <c r="J3018" i="1"/>
  <c r="K3018" i="1"/>
  <c r="J3014" i="1"/>
  <c r="K3014" i="1"/>
  <c r="J3010" i="1"/>
  <c r="K3010" i="1"/>
  <c r="J3006" i="1"/>
  <c r="K3006" i="1"/>
  <c r="J3002" i="1"/>
  <c r="K3002" i="1"/>
  <c r="J2998" i="1"/>
  <c r="K2998" i="1"/>
  <c r="J2994" i="1"/>
  <c r="K2994" i="1"/>
  <c r="J2990" i="1"/>
  <c r="K2990" i="1"/>
  <c r="J2986" i="1"/>
  <c r="K2986" i="1"/>
  <c r="J2982" i="1"/>
  <c r="K2982" i="1"/>
  <c r="J2978" i="1"/>
  <c r="K2978" i="1"/>
  <c r="J2974" i="1"/>
  <c r="K2974" i="1"/>
  <c r="J2970" i="1"/>
  <c r="K2970" i="1"/>
  <c r="J2966" i="1"/>
  <c r="K2966" i="1"/>
  <c r="J2962" i="1"/>
  <c r="K2962" i="1"/>
  <c r="J2958" i="1"/>
  <c r="K2958" i="1"/>
  <c r="J2954" i="1"/>
  <c r="K2954" i="1"/>
  <c r="J2950" i="1"/>
  <c r="K2950" i="1"/>
  <c r="J2946" i="1"/>
  <c r="K2946" i="1"/>
  <c r="J2942" i="1"/>
  <c r="K2942" i="1"/>
  <c r="J2938" i="1"/>
  <c r="K2938" i="1"/>
  <c r="J2934" i="1"/>
  <c r="K2934" i="1"/>
  <c r="J2930" i="1"/>
  <c r="K2930" i="1"/>
  <c r="J2926" i="1"/>
  <c r="K2926" i="1"/>
  <c r="J2922" i="1"/>
  <c r="K2922" i="1"/>
  <c r="J2918" i="1"/>
  <c r="K2918" i="1"/>
  <c r="J2914" i="1"/>
  <c r="K2914" i="1"/>
  <c r="J2910" i="1"/>
  <c r="K2910" i="1"/>
  <c r="J2906" i="1"/>
  <c r="K2906" i="1"/>
  <c r="J2902" i="1"/>
  <c r="K2902" i="1"/>
  <c r="J2898" i="1"/>
  <c r="K2898" i="1"/>
  <c r="J2894" i="1"/>
  <c r="K2894" i="1"/>
  <c r="J2890" i="1"/>
  <c r="K2890" i="1"/>
  <c r="J2878" i="1"/>
  <c r="K2878" i="1"/>
  <c r="J2874" i="1"/>
  <c r="K2874" i="1"/>
  <c r="J2870" i="1"/>
  <c r="K2870" i="1"/>
  <c r="J2866" i="1"/>
  <c r="K2866" i="1"/>
  <c r="J2862" i="1"/>
  <c r="K2862" i="1"/>
  <c r="J2858" i="1"/>
  <c r="K2858" i="1"/>
  <c r="J2854" i="1"/>
  <c r="K2854" i="1"/>
  <c r="J2850" i="1"/>
  <c r="K2850" i="1"/>
  <c r="J2846" i="1"/>
  <c r="K2846" i="1"/>
  <c r="J2842" i="1"/>
  <c r="K2842" i="1"/>
  <c r="J2838" i="1"/>
  <c r="K2838" i="1"/>
  <c r="J2834" i="1"/>
  <c r="K2834" i="1"/>
  <c r="J2830" i="1"/>
  <c r="K2830" i="1"/>
  <c r="J2826" i="1"/>
  <c r="K2826" i="1"/>
  <c r="J2822" i="1"/>
  <c r="K2822" i="1"/>
  <c r="J2818" i="1"/>
  <c r="K2818" i="1"/>
  <c r="J2814" i="1"/>
  <c r="K2814" i="1"/>
  <c r="J2810" i="1"/>
  <c r="K2810" i="1"/>
  <c r="J2806" i="1"/>
  <c r="K2806" i="1"/>
  <c r="J2802" i="1"/>
  <c r="K2802" i="1"/>
  <c r="J2798" i="1"/>
  <c r="K2798" i="1"/>
  <c r="J2794" i="1"/>
  <c r="K2794" i="1"/>
  <c r="J2790" i="1"/>
  <c r="K2790" i="1"/>
  <c r="J2786" i="1"/>
  <c r="K2786" i="1"/>
  <c r="J2782" i="1"/>
  <c r="K2782" i="1"/>
  <c r="J2778" i="1"/>
  <c r="K2778" i="1"/>
  <c r="J2774" i="1"/>
  <c r="K2774" i="1"/>
  <c r="J2770" i="1"/>
  <c r="K2770" i="1"/>
  <c r="J2766" i="1"/>
  <c r="K2766" i="1"/>
  <c r="J2762" i="1"/>
  <c r="K2762" i="1"/>
  <c r="J2758" i="1"/>
  <c r="K2758" i="1"/>
  <c r="J2754" i="1"/>
  <c r="K2754" i="1"/>
  <c r="J2750" i="1"/>
  <c r="K2750" i="1"/>
  <c r="J2746" i="1"/>
  <c r="K2746" i="1"/>
  <c r="J2742" i="1"/>
  <c r="K2742" i="1"/>
  <c r="J2738" i="1"/>
  <c r="K2738" i="1"/>
  <c r="J2734" i="1"/>
  <c r="K2734" i="1"/>
  <c r="J2730" i="1"/>
  <c r="K2730" i="1"/>
  <c r="J2726" i="1"/>
  <c r="K2726" i="1"/>
  <c r="J2722" i="1"/>
  <c r="K2722" i="1"/>
  <c r="J2718" i="1"/>
  <c r="K2718" i="1"/>
  <c r="J2714" i="1"/>
  <c r="K2714" i="1"/>
  <c r="J2710" i="1"/>
  <c r="K2710" i="1"/>
  <c r="J2706" i="1"/>
  <c r="K2706" i="1"/>
  <c r="J2702" i="1"/>
  <c r="K2702" i="1"/>
  <c r="J2698" i="1"/>
  <c r="K2698" i="1"/>
  <c r="J2694" i="1"/>
  <c r="K2694" i="1"/>
  <c r="J2690" i="1"/>
  <c r="K2690" i="1"/>
  <c r="J2686" i="1"/>
  <c r="K2686" i="1"/>
  <c r="J2682" i="1"/>
  <c r="K2682" i="1"/>
  <c r="J2678" i="1"/>
  <c r="K2678" i="1"/>
  <c r="J2674" i="1"/>
  <c r="K2674" i="1"/>
  <c r="J2670" i="1"/>
  <c r="K2670" i="1"/>
  <c r="J2666" i="1"/>
  <c r="K2666" i="1"/>
  <c r="J2662" i="1"/>
  <c r="K2662" i="1"/>
  <c r="J2658" i="1"/>
  <c r="K2658" i="1"/>
  <c r="J2654" i="1"/>
  <c r="K2654" i="1"/>
  <c r="J2650" i="1"/>
  <c r="K2650" i="1"/>
  <c r="J2646" i="1"/>
  <c r="K2646" i="1"/>
  <c r="J2642" i="1"/>
  <c r="K2642" i="1"/>
  <c r="J2638" i="1"/>
  <c r="K2638" i="1"/>
  <c r="J2634" i="1"/>
  <c r="K2634" i="1"/>
  <c r="J2630" i="1"/>
  <c r="K2630" i="1"/>
  <c r="J2626" i="1"/>
  <c r="K2626" i="1"/>
  <c r="J2622" i="1"/>
  <c r="K2622" i="1"/>
  <c r="J2618" i="1"/>
  <c r="K2618" i="1"/>
  <c r="J2614" i="1"/>
  <c r="K2614" i="1"/>
  <c r="J2610" i="1"/>
  <c r="K2610" i="1"/>
  <c r="J2606" i="1"/>
  <c r="K2606" i="1"/>
  <c r="J2602" i="1"/>
  <c r="K2602" i="1"/>
  <c r="J2598" i="1"/>
  <c r="K2598" i="1"/>
  <c r="J2594" i="1"/>
  <c r="K2594" i="1"/>
  <c r="J2590" i="1"/>
  <c r="K2590" i="1"/>
  <c r="J2586" i="1"/>
  <c r="K2586" i="1"/>
  <c r="J2582" i="1"/>
  <c r="K2582" i="1"/>
  <c r="J2578" i="1"/>
  <c r="K2578" i="1"/>
  <c r="J2574" i="1"/>
  <c r="K2574" i="1"/>
  <c r="J2570" i="1"/>
  <c r="K2570" i="1"/>
  <c r="J2566" i="1"/>
  <c r="K2566" i="1"/>
  <c r="J2562" i="1"/>
  <c r="K2562" i="1"/>
  <c r="J2558" i="1"/>
  <c r="K2558" i="1"/>
  <c r="J2554" i="1"/>
  <c r="K2554" i="1"/>
  <c r="J2550" i="1"/>
  <c r="K2550" i="1"/>
  <c r="J2546" i="1"/>
  <c r="K2546" i="1"/>
  <c r="J2542" i="1"/>
  <c r="K2542" i="1"/>
  <c r="J2538" i="1"/>
  <c r="K2538" i="1"/>
  <c r="J2534" i="1"/>
  <c r="K2534" i="1"/>
  <c r="J2530" i="1"/>
  <c r="K2530" i="1"/>
  <c r="J2526" i="1"/>
  <c r="K2526" i="1"/>
  <c r="J2522" i="1"/>
  <c r="K2522" i="1"/>
  <c r="J2518" i="1"/>
  <c r="K2518" i="1"/>
  <c r="J2514" i="1"/>
  <c r="K2514" i="1"/>
  <c r="J2510" i="1"/>
  <c r="K2510" i="1"/>
  <c r="J2506" i="1"/>
  <c r="K2506" i="1"/>
  <c r="J2502" i="1"/>
  <c r="K2502" i="1"/>
  <c r="J2498" i="1"/>
  <c r="K2498" i="1"/>
  <c r="J2494" i="1"/>
  <c r="K2494" i="1"/>
  <c r="J2490" i="1"/>
  <c r="K2490" i="1"/>
  <c r="J2486" i="1"/>
  <c r="K2486" i="1"/>
  <c r="J2482" i="1"/>
  <c r="K2482" i="1"/>
  <c r="J2478" i="1"/>
  <c r="K2478" i="1"/>
  <c r="J2474" i="1"/>
  <c r="K2474" i="1"/>
  <c r="J2470" i="1"/>
  <c r="K2470" i="1"/>
  <c r="J2466" i="1"/>
  <c r="K2466" i="1"/>
  <c r="J2462" i="1"/>
  <c r="K2462" i="1"/>
  <c r="J2458" i="1"/>
  <c r="K2458" i="1"/>
  <c r="J2454" i="1"/>
  <c r="K2454" i="1"/>
  <c r="J2450" i="1"/>
  <c r="K2450" i="1"/>
  <c r="J2446" i="1"/>
  <c r="K2446" i="1"/>
  <c r="J2442" i="1"/>
  <c r="K2442" i="1"/>
  <c r="J2438" i="1"/>
  <c r="K2438" i="1"/>
  <c r="J2434" i="1"/>
  <c r="K2434" i="1"/>
  <c r="J2430" i="1"/>
  <c r="K2430" i="1"/>
  <c r="J2426" i="1"/>
  <c r="K2426" i="1"/>
  <c r="J2422" i="1"/>
  <c r="K2422" i="1"/>
  <c r="J2418" i="1"/>
  <c r="K2418" i="1"/>
  <c r="J2414" i="1"/>
  <c r="K2414" i="1"/>
  <c r="J2410" i="1"/>
  <c r="K2410" i="1"/>
  <c r="J2406" i="1"/>
  <c r="K2406" i="1"/>
  <c r="J2402" i="1"/>
  <c r="K2402" i="1"/>
  <c r="J2398" i="1"/>
  <c r="K2398" i="1"/>
  <c r="J2394" i="1"/>
  <c r="K2394" i="1"/>
  <c r="J2390" i="1"/>
  <c r="K2390" i="1"/>
  <c r="J2386" i="1"/>
  <c r="K2386" i="1"/>
  <c r="J2382" i="1"/>
  <c r="K2382" i="1"/>
  <c r="J2378" i="1"/>
  <c r="K2378" i="1"/>
  <c r="J2374" i="1"/>
  <c r="K2374" i="1"/>
  <c r="J2370" i="1"/>
  <c r="K2370" i="1"/>
  <c r="J2366" i="1"/>
  <c r="K2366" i="1"/>
  <c r="J2362" i="1"/>
  <c r="K2362" i="1"/>
  <c r="J2358" i="1"/>
  <c r="K2358" i="1"/>
  <c r="J2354" i="1"/>
  <c r="K2354" i="1"/>
  <c r="J2350" i="1"/>
  <c r="K2350" i="1"/>
  <c r="J2346" i="1"/>
  <c r="K2346" i="1"/>
  <c r="J2342" i="1"/>
  <c r="K2342" i="1"/>
  <c r="J2338" i="1"/>
  <c r="K2338" i="1"/>
  <c r="J2334" i="1"/>
  <c r="K2334" i="1"/>
  <c r="J2330" i="1"/>
  <c r="K2330" i="1"/>
  <c r="J2326" i="1"/>
  <c r="K2326" i="1"/>
  <c r="J2322" i="1"/>
  <c r="K2322" i="1"/>
  <c r="J2318" i="1"/>
  <c r="K2318" i="1"/>
  <c r="J2314" i="1"/>
  <c r="K2314" i="1"/>
  <c r="J2310" i="1"/>
  <c r="K2310" i="1"/>
  <c r="J2306" i="1"/>
  <c r="K2306" i="1"/>
  <c r="J2302" i="1"/>
  <c r="K2302" i="1"/>
  <c r="J2298" i="1"/>
  <c r="K2298" i="1"/>
  <c r="J2294" i="1"/>
  <c r="K2294" i="1"/>
  <c r="J2290" i="1"/>
  <c r="K2290" i="1"/>
  <c r="J2286" i="1"/>
  <c r="K2286" i="1"/>
  <c r="J2282" i="1"/>
  <c r="K2282" i="1"/>
  <c r="J2278" i="1"/>
  <c r="K2278" i="1"/>
  <c r="J2274" i="1"/>
  <c r="K2274" i="1"/>
  <c r="J2270" i="1"/>
  <c r="K2270" i="1"/>
  <c r="J2266" i="1"/>
  <c r="K2266" i="1"/>
  <c r="J2262" i="1"/>
  <c r="K2262" i="1"/>
  <c r="J2258" i="1"/>
  <c r="K2258" i="1"/>
  <c r="J2254" i="1"/>
  <c r="K2254" i="1"/>
  <c r="J2250" i="1"/>
  <c r="K2250" i="1"/>
  <c r="J2246" i="1"/>
  <c r="K2246" i="1"/>
  <c r="J2242" i="1"/>
  <c r="K2242" i="1"/>
  <c r="J2238" i="1"/>
  <c r="K2238" i="1"/>
  <c r="J2234" i="1"/>
  <c r="K2234" i="1"/>
  <c r="J2230" i="1"/>
  <c r="K2230" i="1"/>
  <c r="J2226" i="1"/>
  <c r="K2226" i="1"/>
  <c r="J2222" i="1"/>
  <c r="K2222" i="1"/>
  <c r="J2218" i="1"/>
  <c r="K2218" i="1"/>
  <c r="J2214" i="1"/>
  <c r="K2214" i="1"/>
  <c r="J2210" i="1"/>
  <c r="K2210" i="1"/>
  <c r="J2206" i="1"/>
  <c r="K2206" i="1"/>
  <c r="J2202" i="1"/>
  <c r="K2202" i="1"/>
  <c r="J2198" i="1"/>
  <c r="K2198" i="1"/>
  <c r="J2194" i="1"/>
  <c r="K2194" i="1"/>
  <c r="J2190" i="1"/>
  <c r="K2190" i="1"/>
  <c r="J2186" i="1"/>
  <c r="K2186" i="1"/>
  <c r="J2182" i="1"/>
  <c r="K2182" i="1"/>
  <c r="J2178" i="1"/>
  <c r="K2178" i="1"/>
  <c r="J2174" i="1"/>
  <c r="K2174" i="1"/>
  <c r="J2170" i="1"/>
  <c r="K2170" i="1"/>
  <c r="J2166" i="1"/>
  <c r="K2166" i="1"/>
  <c r="J2162" i="1"/>
  <c r="K2162" i="1"/>
  <c r="J2158" i="1"/>
  <c r="K2158" i="1"/>
  <c r="J2154" i="1"/>
  <c r="K2154" i="1"/>
  <c r="J2150" i="1"/>
  <c r="K2150" i="1"/>
  <c r="J2146" i="1"/>
  <c r="K2146" i="1"/>
  <c r="J2142" i="1"/>
  <c r="K2142" i="1"/>
  <c r="J2138" i="1"/>
  <c r="K2138" i="1"/>
  <c r="J2134" i="1"/>
  <c r="K2134" i="1"/>
  <c r="J2130" i="1"/>
  <c r="K2130" i="1"/>
  <c r="J2126" i="1"/>
  <c r="K2126" i="1"/>
  <c r="J2122" i="1"/>
  <c r="K2122" i="1"/>
  <c r="J2118" i="1"/>
  <c r="K2118" i="1"/>
  <c r="J2114" i="1"/>
  <c r="K2114" i="1"/>
  <c r="J2110" i="1"/>
  <c r="K2110" i="1"/>
  <c r="J2106" i="1"/>
  <c r="K2106" i="1"/>
  <c r="J2102" i="1"/>
  <c r="K2102" i="1"/>
  <c r="J2098" i="1"/>
  <c r="K2098" i="1"/>
  <c r="J2094" i="1"/>
  <c r="K2094" i="1"/>
  <c r="J2090" i="1"/>
  <c r="K2090" i="1"/>
  <c r="J2086" i="1"/>
  <c r="K2086" i="1"/>
  <c r="J2082" i="1"/>
  <c r="K2082" i="1"/>
  <c r="J2078" i="1"/>
  <c r="K2078" i="1"/>
  <c r="J2074" i="1"/>
  <c r="K2074" i="1"/>
  <c r="J2070" i="1"/>
  <c r="K2070" i="1"/>
  <c r="J2066" i="1"/>
  <c r="K2066" i="1"/>
  <c r="J2062" i="1"/>
  <c r="K2062" i="1"/>
  <c r="J2058" i="1"/>
  <c r="K2058" i="1"/>
  <c r="J2054" i="1"/>
  <c r="K2054" i="1"/>
  <c r="J2050" i="1"/>
  <c r="K2050" i="1"/>
  <c r="J2046" i="1"/>
  <c r="K2046" i="1"/>
  <c r="J2042" i="1"/>
  <c r="K2042" i="1"/>
  <c r="J2038" i="1"/>
  <c r="K2038" i="1"/>
  <c r="J2034" i="1"/>
  <c r="K2034" i="1"/>
  <c r="J2030" i="1"/>
  <c r="K2030" i="1"/>
  <c r="J2026" i="1"/>
  <c r="K2026" i="1"/>
  <c r="J2022" i="1"/>
  <c r="K2022" i="1"/>
  <c r="J2018" i="1"/>
  <c r="K2018" i="1"/>
  <c r="J2014" i="1"/>
  <c r="K2014" i="1"/>
  <c r="J2010" i="1"/>
  <c r="K2010" i="1"/>
  <c r="J2006" i="1"/>
  <c r="K2006" i="1"/>
  <c r="J2002" i="1"/>
  <c r="K2002" i="1"/>
  <c r="J1998" i="1"/>
  <c r="K1998" i="1"/>
  <c r="J1994" i="1"/>
  <c r="K1994" i="1"/>
  <c r="J1990" i="1"/>
  <c r="K1990" i="1"/>
  <c r="J1986" i="1"/>
  <c r="K1986" i="1"/>
  <c r="J1982" i="1"/>
  <c r="K1982" i="1"/>
  <c r="J1978" i="1"/>
  <c r="K1978" i="1"/>
  <c r="J1974" i="1"/>
  <c r="K1974" i="1"/>
  <c r="J1970" i="1"/>
  <c r="K1970" i="1"/>
  <c r="J1966" i="1"/>
  <c r="K1966" i="1"/>
  <c r="J1962" i="1"/>
  <c r="K1962" i="1"/>
  <c r="J1958" i="1"/>
  <c r="K1958" i="1"/>
  <c r="J1954" i="1"/>
  <c r="K1954" i="1"/>
  <c r="J1950" i="1"/>
  <c r="K1950" i="1"/>
  <c r="J1946" i="1"/>
  <c r="K1946" i="1"/>
  <c r="J1942" i="1"/>
  <c r="K1942" i="1"/>
  <c r="J1938" i="1"/>
  <c r="K1938" i="1"/>
  <c r="J1934" i="1"/>
  <c r="K1934" i="1"/>
  <c r="J1930" i="1"/>
  <c r="K1930" i="1"/>
  <c r="J1926" i="1"/>
  <c r="K1926" i="1"/>
  <c r="J1922" i="1"/>
  <c r="K1922" i="1"/>
  <c r="J1918" i="1"/>
  <c r="K1918" i="1"/>
  <c r="J1914" i="1"/>
  <c r="K1914" i="1"/>
  <c r="J1910" i="1"/>
  <c r="K1910" i="1"/>
  <c r="J1906" i="1"/>
  <c r="K1906" i="1"/>
  <c r="J1902" i="1"/>
  <c r="K1902" i="1"/>
  <c r="J1898" i="1"/>
  <c r="K1898" i="1"/>
  <c r="J1894" i="1"/>
  <c r="K1894" i="1"/>
  <c r="J1890" i="1"/>
  <c r="K1890" i="1"/>
  <c r="J1886" i="1"/>
  <c r="K1886" i="1"/>
  <c r="J1882" i="1"/>
  <c r="K1882" i="1"/>
  <c r="J1878" i="1"/>
  <c r="K1878" i="1"/>
  <c r="J1874" i="1"/>
  <c r="K1874" i="1"/>
  <c r="J1870" i="1"/>
  <c r="K1870" i="1"/>
  <c r="J1866" i="1"/>
  <c r="K1866" i="1"/>
  <c r="J1862" i="1"/>
  <c r="K1862" i="1"/>
  <c r="J1858" i="1"/>
  <c r="K1858" i="1"/>
  <c r="J1854" i="1"/>
  <c r="K1854" i="1"/>
  <c r="J1850" i="1"/>
  <c r="K1850" i="1"/>
  <c r="J1846" i="1"/>
  <c r="K1846" i="1"/>
  <c r="J1842" i="1"/>
  <c r="K1842" i="1"/>
  <c r="J1838" i="1"/>
  <c r="K1838" i="1"/>
  <c r="J1834" i="1"/>
  <c r="K1834" i="1"/>
  <c r="J1830" i="1"/>
  <c r="K1830" i="1"/>
  <c r="J1826" i="1"/>
  <c r="K1826" i="1"/>
  <c r="J1822" i="1"/>
  <c r="K1822" i="1"/>
  <c r="J1818" i="1"/>
  <c r="K1818" i="1"/>
  <c r="J1814" i="1"/>
  <c r="K1814" i="1"/>
  <c r="J1810" i="1"/>
  <c r="K1810" i="1"/>
  <c r="J1806" i="1"/>
  <c r="K1806" i="1"/>
  <c r="J1802" i="1"/>
  <c r="K1802" i="1"/>
  <c r="J1798" i="1"/>
  <c r="K1798" i="1"/>
  <c r="J1794" i="1"/>
  <c r="K1794" i="1"/>
  <c r="J1790" i="1"/>
  <c r="K1790" i="1"/>
  <c r="J1786" i="1"/>
  <c r="K1786" i="1"/>
  <c r="J1782" i="1"/>
  <c r="K1782" i="1"/>
  <c r="J1778" i="1"/>
  <c r="K1778" i="1"/>
  <c r="J1774" i="1"/>
  <c r="K1774" i="1"/>
  <c r="J1770" i="1"/>
  <c r="K1770" i="1"/>
  <c r="J1766" i="1"/>
  <c r="K1766" i="1"/>
  <c r="J1762" i="1"/>
  <c r="K1762" i="1"/>
  <c r="J1758" i="1"/>
  <c r="K1758" i="1"/>
  <c r="J1754" i="1"/>
  <c r="K1754" i="1"/>
  <c r="J1750" i="1"/>
  <c r="K1750" i="1"/>
  <c r="J1746" i="1"/>
  <c r="K1746" i="1"/>
  <c r="J1742" i="1"/>
  <c r="K1742" i="1"/>
  <c r="J1738" i="1"/>
  <c r="K1738" i="1"/>
  <c r="J1734" i="1"/>
  <c r="K1734" i="1"/>
  <c r="J1730" i="1"/>
  <c r="K1730" i="1"/>
  <c r="J1726" i="1"/>
  <c r="K1726" i="1"/>
  <c r="J1722" i="1"/>
  <c r="K1722" i="1"/>
  <c r="J1718" i="1"/>
  <c r="K1718" i="1"/>
  <c r="J1714" i="1"/>
  <c r="K1714" i="1"/>
  <c r="J1710" i="1"/>
  <c r="K1710" i="1"/>
  <c r="J1706" i="1"/>
  <c r="K1706" i="1"/>
  <c r="J1702" i="1"/>
  <c r="K1702" i="1"/>
  <c r="J1698" i="1"/>
  <c r="K1698" i="1"/>
  <c r="J1694" i="1"/>
  <c r="K1694" i="1"/>
  <c r="J1690" i="1"/>
  <c r="K1690" i="1"/>
  <c r="J1686" i="1"/>
  <c r="K1686" i="1"/>
  <c r="J1682" i="1"/>
  <c r="K1682" i="1"/>
  <c r="J1678" i="1"/>
  <c r="K1678" i="1"/>
  <c r="J1674" i="1"/>
  <c r="K1674" i="1"/>
  <c r="J1670" i="1"/>
  <c r="K1670" i="1"/>
  <c r="J1666" i="1"/>
  <c r="K1666" i="1"/>
  <c r="J1662" i="1"/>
  <c r="K1662" i="1"/>
  <c r="J1658" i="1"/>
  <c r="K1658" i="1"/>
  <c r="J1654" i="1"/>
  <c r="K1654" i="1"/>
  <c r="J1650" i="1"/>
  <c r="K1650" i="1"/>
  <c r="J1646" i="1"/>
  <c r="K1646" i="1"/>
  <c r="J1642" i="1"/>
  <c r="K1642" i="1"/>
  <c r="J1638" i="1"/>
  <c r="K1638" i="1"/>
  <c r="J1634" i="1"/>
  <c r="K1634" i="1"/>
  <c r="J1630" i="1"/>
  <c r="K1630" i="1"/>
  <c r="J1626" i="1"/>
  <c r="K1626" i="1"/>
  <c r="J1622" i="1"/>
  <c r="K1622" i="1"/>
  <c r="J1618" i="1"/>
  <c r="K1618" i="1"/>
  <c r="J1614" i="1"/>
  <c r="K1614" i="1"/>
  <c r="J1610" i="1"/>
  <c r="K1610" i="1"/>
  <c r="J1606" i="1"/>
  <c r="K1606" i="1"/>
  <c r="J1602" i="1"/>
  <c r="K1602" i="1"/>
  <c r="J1598" i="1"/>
  <c r="K1598" i="1"/>
  <c r="J1594" i="1"/>
  <c r="K1594" i="1"/>
  <c r="J1590" i="1"/>
  <c r="K1590" i="1"/>
  <c r="J1586" i="1"/>
  <c r="K1586" i="1"/>
  <c r="J1582" i="1"/>
  <c r="K1582" i="1"/>
  <c r="J1578" i="1"/>
  <c r="K1578" i="1"/>
  <c r="J1574" i="1"/>
  <c r="K1574" i="1"/>
  <c r="J1570" i="1"/>
  <c r="K1570" i="1"/>
  <c r="J1566" i="1"/>
  <c r="K1566" i="1"/>
  <c r="J1562" i="1"/>
  <c r="K1562" i="1"/>
  <c r="J1558" i="1"/>
  <c r="K1558" i="1"/>
  <c r="J1554" i="1"/>
  <c r="K1554" i="1"/>
  <c r="J1550" i="1"/>
  <c r="K1550" i="1"/>
  <c r="J1546" i="1"/>
  <c r="K1546" i="1"/>
  <c r="J1542" i="1"/>
  <c r="K1542" i="1"/>
  <c r="J1538" i="1"/>
  <c r="K1538" i="1"/>
  <c r="J1534" i="1"/>
  <c r="K1534" i="1"/>
  <c r="J1530" i="1"/>
  <c r="K1530" i="1"/>
  <c r="J1526" i="1"/>
  <c r="K1526" i="1"/>
  <c r="J1522" i="1"/>
  <c r="K1522" i="1"/>
  <c r="J1518" i="1"/>
  <c r="K1518" i="1"/>
  <c r="J1514" i="1"/>
  <c r="K1514" i="1"/>
  <c r="J1510" i="1"/>
  <c r="K1510" i="1"/>
  <c r="J1506" i="1"/>
  <c r="K1506" i="1"/>
  <c r="J1502" i="1"/>
  <c r="K1502" i="1"/>
  <c r="J1498" i="1"/>
  <c r="K1498" i="1"/>
  <c r="J1494" i="1"/>
  <c r="K1494" i="1"/>
  <c r="J1490" i="1"/>
  <c r="K1490" i="1"/>
  <c r="J1486" i="1"/>
  <c r="K1486" i="1"/>
  <c r="J1482" i="1"/>
  <c r="K1482" i="1"/>
  <c r="J1478" i="1"/>
  <c r="K1478" i="1"/>
  <c r="J1474" i="1"/>
  <c r="K1474" i="1"/>
  <c r="J1470" i="1"/>
  <c r="K1470" i="1"/>
  <c r="J1466" i="1"/>
  <c r="K1466" i="1"/>
  <c r="J1462" i="1"/>
  <c r="K1462" i="1"/>
  <c r="J1458" i="1"/>
  <c r="K1458" i="1"/>
  <c r="J1454" i="1"/>
  <c r="K1454" i="1"/>
  <c r="J1450" i="1"/>
  <c r="K1450" i="1"/>
  <c r="J1446" i="1"/>
  <c r="K1446" i="1"/>
  <c r="J1442" i="1"/>
  <c r="K1442" i="1"/>
  <c r="J1438" i="1"/>
  <c r="K1438" i="1"/>
  <c r="J3142" i="1"/>
  <c r="K3142" i="1"/>
  <c r="J3134" i="1"/>
  <c r="K3134" i="1"/>
  <c r="J3126" i="1"/>
  <c r="K3126" i="1"/>
  <c r="J3118" i="1"/>
  <c r="K3118" i="1"/>
  <c r="J3110" i="1"/>
  <c r="K3110" i="1"/>
  <c r="J3106" i="1"/>
  <c r="K3106" i="1"/>
  <c r="J2882" i="1"/>
  <c r="K2882" i="1"/>
  <c r="J3141" i="1"/>
  <c r="K3141" i="1"/>
  <c r="J3137" i="1"/>
  <c r="K3137" i="1"/>
  <c r="J3133" i="1"/>
  <c r="K3133" i="1"/>
  <c r="J3129" i="1"/>
  <c r="K3129" i="1"/>
  <c r="J3125" i="1"/>
  <c r="K3125" i="1"/>
  <c r="J3121" i="1"/>
  <c r="K3121" i="1"/>
  <c r="J3117" i="1"/>
  <c r="K3117" i="1"/>
  <c r="J3113" i="1"/>
  <c r="K3113" i="1"/>
  <c r="J3109" i="1"/>
  <c r="K3109" i="1"/>
  <c r="J3105" i="1"/>
  <c r="K3105" i="1"/>
  <c r="J3101" i="1"/>
  <c r="K3101" i="1"/>
  <c r="J3097" i="1"/>
  <c r="K3097" i="1"/>
  <c r="J3093" i="1"/>
  <c r="K3093" i="1"/>
  <c r="J3089" i="1"/>
  <c r="K3089" i="1"/>
  <c r="J3085" i="1"/>
  <c r="K3085" i="1"/>
  <c r="J3081" i="1"/>
  <c r="K3081" i="1"/>
  <c r="J3077" i="1"/>
  <c r="K3077" i="1"/>
  <c r="J3073" i="1"/>
  <c r="K3073" i="1"/>
  <c r="J3069" i="1"/>
  <c r="K3069" i="1"/>
  <c r="J3065" i="1"/>
  <c r="K3065" i="1"/>
  <c r="J3061" i="1"/>
  <c r="K3061" i="1"/>
  <c r="J3057" i="1"/>
  <c r="K3057" i="1"/>
  <c r="J3053" i="1"/>
  <c r="K3053" i="1"/>
  <c r="J3049" i="1"/>
  <c r="K3049" i="1"/>
  <c r="J3045" i="1"/>
  <c r="K3045" i="1"/>
  <c r="J3041" i="1"/>
  <c r="K3041" i="1"/>
  <c r="J3037" i="1"/>
  <c r="K3037" i="1"/>
  <c r="J3033" i="1"/>
  <c r="K3033" i="1"/>
  <c r="J3029" i="1"/>
  <c r="K3029" i="1"/>
  <c r="J3025" i="1"/>
  <c r="K3025" i="1"/>
  <c r="J3021" i="1"/>
  <c r="K3021" i="1"/>
  <c r="J3017" i="1"/>
  <c r="K3017" i="1"/>
  <c r="J3013" i="1"/>
  <c r="K3013" i="1"/>
  <c r="J3009" i="1"/>
  <c r="K3009" i="1"/>
  <c r="J3005" i="1"/>
  <c r="K3005" i="1"/>
  <c r="J3001" i="1"/>
  <c r="K3001" i="1"/>
  <c r="J2997" i="1"/>
  <c r="K2997" i="1"/>
  <c r="J2993" i="1"/>
  <c r="K2993" i="1"/>
  <c r="J2989" i="1"/>
  <c r="K2989" i="1"/>
  <c r="J2985" i="1"/>
  <c r="K2985" i="1"/>
  <c r="J2981" i="1"/>
  <c r="K2981" i="1"/>
  <c r="J2977" i="1"/>
  <c r="K2977" i="1"/>
  <c r="J2973" i="1"/>
  <c r="K2973" i="1"/>
  <c r="J2969" i="1"/>
  <c r="K2969" i="1"/>
  <c r="J2965" i="1"/>
  <c r="K2965" i="1"/>
  <c r="J2961" i="1"/>
  <c r="K2961" i="1"/>
  <c r="J2957" i="1"/>
  <c r="K2957" i="1"/>
  <c r="J2953" i="1"/>
  <c r="K2953" i="1"/>
  <c r="J2949" i="1"/>
  <c r="K2949" i="1"/>
  <c r="J2945" i="1"/>
  <c r="K2945" i="1"/>
  <c r="J2941" i="1"/>
  <c r="K2941" i="1"/>
  <c r="J2937" i="1"/>
  <c r="K2937" i="1"/>
  <c r="J2933" i="1"/>
  <c r="K2933" i="1"/>
  <c r="J2929" i="1"/>
  <c r="K2929" i="1"/>
  <c r="J2925" i="1"/>
  <c r="K2925" i="1"/>
  <c r="J2921" i="1"/>
  <c r="K2921" i="1"/>
  <c r="J2917" i="1"/>
  <c r="K2917" i="1"/>
  <c r="J2913" i="1"/>
  <c r="K2913" i="1"/>
  <c r="J2909" i="1"/>
  <c r="K2909" i="1"/>
  <c r="J2905" i="1"/>
  <c r="K2905" i="1"/>
  <c r="J2901" i="1"/>
  <c r="K2901" i="1"/>
  <c r="J2897" i="1"/>
  <c r="K2897" i="1"/>
  <c r="J2893" i="1"/>
  <c r="K2893" i="1"/>
  <c r="J2889" i="1"/>
  <c r="K2889" i="1"/>
  <c r="J2885" i="1"/>
  <c r="K2885" i="1"/>
  <c r="J2881" i="1"/>
  <c r="K2881" i="1"/>
  <c r="J2877" i="1"/>
  <c r="K2877" i="1"/>
  <c r="J2873" i="1"/>
  <c r="K2873" i="1"/>
  <c r="J2869" i="1"/>
  <c r="K2869" i="1"/>
  <c r="J2865" i="1"/>
  <c r="K2865" i="1"/>
  <c r="J2861" i="1"/>
  <c r="K2861" i="1"/>
  <c r="J2857" i="1"/>
  <c r="K2857" i="1"/>
  <c r="J2853" i="1"/>
  <c r="K2853" i="1"/>
  <c r="J2849" i="1"/>
  <c r="K2849" i="1"/>
  <c r="J2845" i="1"/>
  <c r="K2845" i="1"/>
  <c r="J2841" i="1"/>
  <c r="K2841" i="1"/>
  <c r="J2837" i="1"/>
  <c r="K2837" i="1"/>
  <c r="J2833" i="1"/>
  <c r="K2833" i="1"/>
  <c r="J2829" i="1"/>
  <c r="K2829" i="1"/>
  <c r="J2825" i="1"/>
  <c r="K2825" i="1"/>
  <c r="J2821" i="1"/>
  <c r="K2821" i="1"/>
  <c r="J2817" i="1"/>
  <c r="K2817" i="1"/>
  <c r="J2813" i="1"/>
  <c r="K2813" i="1"/>
  <c r="J2809" i="1"/>
  <c r="K2809" i="1"/>
  <c r="J2805" i="1"/>
  <c r="K2805" i="1"/>
  <c r="J2801" i="1"/>
  <c r="K2801" i="1"/>
  <c r="J2797" i="1"/>
  <c r="K2797" i="1"/>
  <c r="J2793" i="1"/>
  <c r="K2793" i="1"/>
  <c r="J2789" i="1"/>
  <c r="K2789" i="1"/>
  <c r="J2785" i="1"/>
  <c r="K2785" i="1"/>
  <c r="J2781" i="1"/>
  <c r="K2781" i="1"/>
  <c r="J2777" i="1"/>
  <c r="K2777" i="1"/>
  <c r="J2773" i="1"/>
  <c r="K2773" i="1"/>
  <c r="J2769" i="1"/>
  <c r="K2769" i="1"/>
  <c r="J2765" i="1"/>
  <c r="K2765" i="1"/>
  <c r="J2761" i="1"/>
  <c r="K2761" i="1"/>
  <c r="J2757" i="1"/>
  <c r="K2757" i="1"/>
  <c r="J2753" i="1"/>
  <c r="K2753" i="1"/>
  <c r="J2749" i="1"/>
  <c r="K2749" i="1"/>
  <c r="J2745" i="1"/>
  <c r="K2745" i="1"/>
  <c r="J2741" i="1"/>
  <c r="K2741" i="1"/>
  <c r="J2737" i="1"/>
  <c r="K2737" i="1"/>
  <c r="J2733" i="1"/>
  <c r="K2733" i="1"/>
  <c r="J2729" i="1"/>
  <c r="K2729" i="1"/>
  <c r="J2725" i="1"/>
  <c r="K2725" i="1"/>
  <c r="J2721" i="1"/>
  <c r="K2721" i="1"/>
  <c r="J2717" i="1"/>
  <c r="K2717" i="1"/>
  <c r="J2713" i="1"/>
  <c r="K2713" i="1"/>
  <c r="J2709" i="1"/>
  <c r="K2709" i="1"/>
  <c r="J2705" i="1"/>
  <c r="K2705" i="1"/>
  <c r="J2701" i="1"/>
  <c r="K2701" i="1"/>
  <c r="J2697" i="1"/>
  <c r="K2697" i="1"/>
  <c r="J2693" i="1"/>
  <c r="K2693" i="1"/>
  <c r="J2689" i="1"/>
  <c r="K2689" i="1"/>
  <c r="J2685" i="1"/>
  <c r="K2685" i="1"/>
  <c r="J2681" i="1"/>
  <c r="K2681" i="1"/>
  <c r="J2677" i="1"/>
  <c r="K2677" i="1"/>
  <c r="J2673" i="1"/>
  <c r="K2673" i="1"/>
  <c r="J2669" i="1"/>
  <c r="K2669" i="1"/>
  <c r="J2665" i="1"/>
  <c r="K2665" i="1"/>
  <c r="J2661" i="1"/>
  <c r="K2661" i="1"/>
  <c r="J2657" i="1"/>
  <c r="K2657" i="1"/>
  <c r="J2653" i="1"/>
  <c r="K2653" i="1"/>
  <c r="J2649" i="1"/>
  <c r="K2649" i="1"/>
  <c r="J2645" i="1"/>
  <c r="K2645" i="1"/>
  <c r="J2641" i="1"/>
  <c r="K2641" i="1"/>
  <c r="J2637" i="1"/>
  <c r="K2637" i="1"/>
  <c r="J2633" i="1"/>
  <c r="K2633" i="1"/>
  <c r="J2629" i="1"/>
  <c r="K2629" i="1"/>
  <c r="J2625" i="1"/>
  <c r="K2625" i="1"/>
  <c r="J2621" i="1"/>
  <c r="K2621" i="1"/>
  <c r="J2617" i="1"/>
  <c r="K2617" i="1"/>
  <c r="J2613" i="1"/>
  <c r="K2613" i="1"/>
  <c r="J2609" i="1"/>
  <c r="K2609" i="1"/>
  <c r="J2605" i="1"/>
  <c r="K2605" i="1"/>
  <c r="J2601" i="1"/>
  <c r="K2601" i="1"/>
  <c r="J2597" i="1"/>
  <c r="K2597" i="1"/>
  <c r="J2593" i="1"/>
  <c r="K2593" i="1"/>
  <c r="J2589" i="1"/>
  <c r="K2589" i="1"/>
  <c r="J2585" i="1"/>
  <c r="K2585" i="1"/>
  <c r="J2581" i="1"/>
  <c r="K2581" i="1"/>
  <c r="J2577" i="1"/>
  <c r="K2577" i="1"/>
  <c r="J2573" i="1"/>
  <c r="K2573" i="1"/>
  <c r="J2569" i="1"/>
  <c r="K2569" i="1"/>
  <c r="J2565" i="1"/>
  <c r="K2565" i="1"/>
  <c r="J2561" i="1"/>
  <c r="K2561" i="1"/>
  <c r="J2557" i="1"/>
  <c r="K2557" i="1"/>
  <c r="J2553" i="1"/>
  <c r="K2553" i="1"/>
  <c r="J2549" i="1"/>
  <c r="K2549" i="1"/>
  <c r="J2545" i="1"/>
  <c r="K2545" i="1"/>
  <c r="J2541" i="1"/>
  <c r="K2541" i="1"/>
  <c r="J2537" i="1"/>
  <c r="K2537" i="1"/>
  <c r="J2533" i="1"/>
  <c r="K2533" i="1"/>
  <c r="J2529" i="1"/>
  <c r="K2529" i="1"/>
  <c r="J2525" i="1"/>
  <c r="K2525" i="1"/>
  <c r="J2521" i="1"/>
  <c r="K2521" i="1"/>
  <c r="J2517" i="1"/>
  <c r="K2517" i="1"/>
  <c r="J2513" i="1"/>
  <c r="K2513" i="1"/>
  <c r="J2509" i="1"/>
  <c r="K2509" i="1"/>
  <c r="J2505" i="1"/>
  <c r="K2505" i="1"/>
  <c r="J2501" i="1"/>
  <c r="K2501" i="1"/>
  <c r="J2497" i="1"/>
  <c r="K2497" i="1"/>
  <c r="J2493" i="1"/>
  <c r="K2493" i="1"/>
  <c r="J2489" i="1"/>
  <c r="K2489" i="1"/>
  <c r="J2485" i="1"/>
  <c r="K2485" i="1"/>
  <c r="J2481" i="1"/>
  <c r="K2481" i="1"/>
  <c r="J2477" i="1"/>
  <c r="K2477" i="1"/>
  <c r="J2473" i="1"/>
  <c r="K2473" i="1"/>
  <c r="J2469" i="1"/>
  <c r="K2469" i="1"/>
  <c r="J2465" i="1"/>
  <c r="K2465" i="1"/>
  <c r="J2461" i="1"/>
  <c r="K2461" i="1"/>
  <c r="J2457" i="1"/>
  <c r="K2457" i="1"/>
  <c r="J2453" i="1"/>
  <c r="K2453" i="1"/>
  <c r="J2449" i="1"/>
  <c r="K2449" i="1"/>
  <c r="J2445" i="1"/>
  <c r="K2445" i="1"/>
  <c r="J2441" i="1"/>
  <c r="K2441" i="1"/>
  <c r="J2437" i="1"/>
  <c r="K2437" i="1"/>
  <c r="J2433" i="1"/>
  <c r="K2433" i="1"/>
  <c r="J2429" i="1"/>
  <c r="K2429" i="1"/>
  <c r="J2425" i="1"/>
  <c r="K2425" i="1"/>
  <c r="J2421" i="1"/>
  <c r="K2421" i="1"/>
  <c r="J2417" i="1"/>
  <c r="K2417" i="1"/>
  <c r="J2413" i="1"/>
  <c r="K2413" i="1"/>
  <c r="J2409" i="1"/>
  <c r="K2409" i="1"/>
  <c r="J2405" i="1"/>
  <c r="K2405" i="1"/>
  <c r="J2401" i="1"/>
  <c r="K2401" i="1"/>
  <c r="J2397" i="1"/>
  <c r="K2397" i="1"/>
  <c r="J2393" i="1"/>
  <c r="K2393" i="1"/>
  <c r="J2389" i="1"/>
  <c r="K2389" i="1"/>
  <c r="J2385" i="1"/>
  <c r="K2385" i="1"/>
  <c r="J2381" i="1"/>
  <c r="K2381" i="1"/>
  <c r="J2377" i="1"/>
  <c r="K2377" i="1"/>
  <c r="J2373" i="1"/>
  <c r="K2373" i="1"/>
  <c r="J2369" i="1"/>
  <c r="K2369" i="1"/>
  <c r="J2365" i="1"/>
  <c r="K2365" i="1"/>
  <c r="J2361" i="1"/>
  <c r="K2361" i="1"/>
  <c r="J2357" i="1"/>
  <c r="K2357" i="1"/>
  <c r="J2353" i="1"/>
  <c r="K2353" i="1"/>
  <c r="J2349" i="1"/>
  <c r="K2349" i="1"/>
  <c r="J2345" i="1"/>
  <c r="K2345" i="1"/>
  <c r="J2341" i="1"/>
  <c r="K2341" i="1"/>
  <c r="J2337" i="1"/>
  <c r="K2337" i="1"/>
  <c r="J2333" i="1"/>
  <c r="K2333" i="1"/>
  <c r="J2329" i="1"/>
  <c r="K2329" i="1"/>
  <c r="J2325" i="1"/>
  <c r="K2325" i="1"/>
  <c r="J2321" i="1"/>
  <c r="K2321" i="1"/>
  <c r="J2317" i="1"/>
  <c r="K2317" i="1"/>
  <c r="J2313" i="1"/>
  <c r="K2313" i="1"/>
  <c r="J2309" i="1"/>
  <c r="K2309" i="1"/>
  <c r="J2305" i="1"/>
  <c r="K2305" i="1"/>
  <c r="J2301" i="1"/>
  <c r="K2301" i="1"/>
  <c r="J2297" i="1"/>
  <c r="K2297" i="1"/>
  <c r="J2293" i="1"/>
  <c r="K2293" i="1"/>
  <c r="J2289" i="1"/>
  <c r="K2289" i="1"/>
  <c r="J2285" i="1"/>
  <c r="K2285" i="1"/>
  <c r="J2281" i="1"/>
  <c r="K2281" i="1"/>
  <c r="J2277" i="1"/>
  <c r="K2277" i="1"/>
  <c r="J2273" i="1"/>
  <c r="K2273" i="1"/>
  <c r="J2269" i="1"/>
  <c r="K2269" i="1"/>
  <c r="J2265" i="1"/>
  <c r="K2265" i="1"/>
  <c r="J2261" i="1"/>
  <c r="K2261" i="1"/>
  <c r="J2257" i="1"/>
  <c r="K2257" i="1"/>
  <c r="J2253" i="1"/>
  <c r="K2253" i="1"/>
  <c r="J2249" i="1"/>
  <c r="K2249" i="1"/>
  <c r="J2245" i="1"/>
  <c r="K2245" i="1"/>
  <c r="J2241" i="1"/>
  <c r="K2241" i="1"/>
  <c r="J2237" i="1"/>
  <c r="K2237" i="1"/>
  <c r="J2233" i="1"/>
  <c r="K2233" i="1"/>
  <c r="J2229" i="1"/>
  <c r="K2229" i="1"/>
  <c r="J2225" i="1"/>
  <c r="K2225" i="1"/>
  <c r="J2221" i="1"/>
  <c r="K2221" i="1"/>
  <c r="J2217" i="1"/>
  <c r="K2217" i="1"/>
  <c r="J2213" i="1"/>
  <c r="K2213" i="1"/>
  <c r="J2209" i="1"/>
  <c r="K2209" i="1"/>
  <c r="J2205" i="1"/>
  <c r="K2205" i="1"/>
  <c r="J2201" i="1"/>
  <c r="K2201" i="1"/>
  <c r="J2197" i="1"/>
  <c r="K2197" i="1"/>
  <c r="J2193" i="1"/>
  <c r="K2193" i="1"/>
  <c r="J2189" i="1"/>
  <c r="K2189" i="1"/>
  <c r="J2185" i="1"/>
  <c r="K2185" i="1"/>
  <c r="J2181" i="1"/>
  <c r="K2181" i="1"/>
  <c r="J2177" i="1"/>
  <c r="K2177" i="1"/>
  <c r="J2173" i="1"/>
  <c r="K2173" i="1"/>
  <c r="J2169" i="1"/>
  <c r="K2169" i="1"/>
  <c r="J2165" i="1"/>
  <c r="K2165" i="1"/>
  <c r="J2161" i="1"/>
  <c r="K2161" i="1"/>
  <c r="J2157" i="1"/>
  <c r="K2157" i="1"/>
  <c r="J2153" i="1"/>
  <c r="K2153" i="1"/>
  <c r="J2149" i="1"/>
  <c r="K2149" i="1"/>
  <c r="J2145" i="1"/>
  <c r="K2145" i="1"/>
  <c r="J2141" i="1"/>
  <c r="K2141" i="1"/>
  <c r="J2137" i="1"/>
  <c r="K2137" i="1"/>
  <c r="J2133" i="1"/>
  <c r="K2133" i="1"/>
  <c r="J2129" i="1"/>
  <c r="K2129" i="1"/>
  <c r="J2125" i="1"/>
  <c r="K2125" i="1"/>
  <c r="J2121" i="1"/>
  <c r="K2121" i="1"/>
  <c r="J2117" i="1"/>
  <c r="K2117" i="1"/>
  <c r="J2113" i="1"/>
  <c r="K2113" i="1"/>
  <c r="J2109" i="1"/>
  <c r="K2109" i="1"/>
  <c r="J2105" i="1"/>
  <c r="K2105" i="1"/>
  <c r="J2101" i="1"/>
  <c r="K2101" i="1"/>
  <c r="J2097" i="1"/>
  <c r="K2097" i="1"/>
  <c r="J2093" i="1"/>
  <c r="K2093" i="1"/>
  <c r="J2089" i="1"/>
  <c r="K2089" i="1"/>
  <c r="J2085" i="1"/>
  <c r="K2085" i="1"/>
  <c r="J2081" i="1"/>
  <c r="K2081" i="1"/>
  <c r="J2077" i="1"/>
  <c r="K2077" i="1"/>
  <c r="J2073" i="1"/>
  <c r="K2073" i="1"/>
  <c r="J2069" i="1"/>
  <c r="K2069" i="1"/>
  <c r="J2065" i="1"/>
  <c r="K2065" i="1"/>
  <c r="J2061" i="1"/>
  <c r="K2061" i="1"/>
  <c r="J2057" i="1"/>
  <c r="K2057" i="1"/>
  <c r="J2053" i="1"/>
  <c r="K2053" i="1"/>
  <c r="J2049" i="1"/>
  <c r="K2049" i="1"/>
  <c r="J2045" i="1"/>
  <c r="K2045" i="1"/>
  <c r="J2041" i="1"/>
  <c r="K2041" i="1"/>
  <c r="J2037" i="1"/>
  <c r="K2037" i="1"/>
  <c r="J2033" i="1"/>
  <c r="K2033" i="1"/>
  <c r="J2029" i="1"/>
  <c r="K2029" i="1"/>
  <c r="J2025" i="1"/>
  <c r="K2025" i="1"/>
  <c r="J2021" i="1"/>
  <c r="K2021" i="1"/>
  <c r="J2017" i="1"/>
  <c r="K2017" i="1"/>
  <c r="J2013" i="1"/>
  <c r="K2013" i="1"/>
  <c r="J2009" i="1"/>
  <c r="K2009" i="1"/>
  <c r="J2005" i="1"/>
  <c r="K2005" i="1"/>
  <c r="J2001" i="1"/>
  <c r="K2001" i="1"/>
  <c r="J1997" i="1"/>
  <c r="K1997" i="1"/>
  <c r="J1993" i="1"/>
  <c r="K1993" i="1"/>
  <c r="J1989" i="1"/>
  <c r="K1989" i="1"/>
  <c r="J1985" i="1"/>
  <c r="K1985" i="1"/>
  <c r="J1981" i="1"/>
  <c r="K1981" i="1"/>
  <c r="J1977" i="1"/>
  <c r="K1977" i="1"/>
  <c r="J1973" i="1"/>
  <c r="K1973" i="1"/>
  <c r="J1969" i="1"/>
  <c r="K1969" i="1"/>
  <c r="J1965" i="1"/>
  <c r="K1965" i="1"/>
  <c r="J1961" i="1"/>
  <c r="K1961" i="1"/>
  <c r="J1957" i="1"/>
  <c r="K1957" i="1"/>
  <c r="J1953" i="1"/>
  <c r="K1953" i="1"/>
  <c r="J1949" i="1"/>
  <c r="K1949" i="1"/>
  <c r="J1945" i="1"/>
  <c r="K1945" i="1"/>
  <c r="J1941" i="1"/>
  <c r="K1941" i="1"/>
  <c r="J1937" i="1"/>
  <c r="K1937" i="1"/>
  <c r="J1933" i="1"/>
  <c r="K1933" i="1"/>
  <c r="J1929" i="1"/>
  <c r="K1929" i="1"/>
  <c r="J1925" i="1"/>
  <c r="K1925" i="1"/>
  <c r="J1921" i="1"/>
  <c r="K1921" i="1"/>
  <c r="J1917" i="1"/>
  <c r="K1917" i="1"/>
  <c r="J1913" i="1"/>
  <c r="K1913" i="1"/>
  <c r="J1909" i="1"/>
  <c r="K1909" i="1"/>
  <c r="J1905" i="1"/>
  <c r="K1905" i="1"/>
  <c r="J1901" i="1"/>
  <c r="K1901" i="1"/>
  <c r="J1897" i="1"/>
  <c r="K1897" i="1"/>
  <c r="J1893" i="1"/>
  <c r="K1893" i="1"/>
  <c r="J1889" i="1"/>
  <c r="K1889" i="1"/>
  <c r="J1885" i="1"/>
  <c r="K1885" i="1"/>
  <c r="J1881" i="1"/>
  <c r="K1881" i="1"/>
  <c r="J1877" i="1"/>
  <c r="K1877" i="1"/>
  <c r="J1873" i="1"/>
  <c r="K1873" i="1"/>
  <c r="J1869" i="1"/>
  <c r="K1869" i="1"/>
  <c r="J1865" i="1"/>
  <c r="K1865" i="1"/>
  <c r="J1861" i="1"/>
  <c r="K1861" i="1"/>
  <c r="J1857" i="1"/>
  <c r="K1857" i="1"/>
  <c r="J1853" i="1"/>
  <c r="K1853" i="1"/>
  <c r="J1849" i="1"/>
  <c r="K1849" i="1"/>
  <c r="J1845" i="1"/>
  <c r="K1845" i="1"/>
  <c r="J1841" i="1"/>
  <c r="K1841" i="1"/>
  <c r="J1837" i="1"/>
  <c r="K1837" i="1"/>
  <c r="J1833" i="1"/>
  <c r="K1833" i="1"/>
  <c r="J1829" i="1"/>
  <c r="K1829" i="1"/>
  <c r="J1825" i="1"/>
  <c r="K1825" i="1"/>
  <c r="J1821" i="1"/>
  <c r="K1821" i="1"/>
  <c r="J1817" i="1"/>
  <c r="K1817" i="1"/>
  <c r="J1813" i="1"/>
  <c r="K1813" i="1"/>
  <c r="J1809" i="1"/>
  <c r="K1809" i="1"/>
  <c r="J1805" i="1"/>
  <c r="K1805" i="1"/>
  <c r="J1801" i="1"/>
  <c r="K1801" i="1"/>
  <c r="J1797" i="1"/>
  <c r="K1797" i="1"/>
  <c r="J1793" i="1"/>
  <c r="K1793" i="1"/>
  <c r="J1789" i="1"/>
  <c r="K1789" i="1"/>
  <c r="J1785" i="1"/>
  <c r="K1785" i="1"/>
  <c r="J1781" i="1"/>
  <c r="K1781" i="1"/>
  <c r="J1777" i="1"/>
  <c r="K1777" i="1"/>
  <c r="J1773" i="1"/>
  <c r="K1773" i="1"/>
  <c r="J1769" i="1"/>
  <c r="K1769" i="1"/>
  <c r="J1765" i="1"/>
  <c r="K1765" i="1"/>
  <c r="J1761" i="1"/>
  <c r="K1761" i="1"/>
  <c r="J1757" i="1"/>
  <c r="K1757" i="1"/>
  <c r="J1753" i="1"/>
  <c r="K1753" i="1"/>
  <c r="J1749" i="1"/>
  <c r="K1749" i="1"/>
  <c r="J1745" i="1"/>
  <c r="K1745" i="1"/>
  <c r="J1741" i="1"/>
  <c r="K1741" i="1"/>
  <c r="J1737" i="1"/>
  <c r="K1737" i="1"/>
  <c r="J1733" i="1"/>
  <c r="K1733" i="1"/>
  <c r="J1729" i="1"/>
  <c r="K1729" i="1"/>
  <c r="J1725" i="1"/>
  <c r="K1725" i="1"/>
  <c r="J1721" i="1"/>
  <c r="K1721" i="1"/>
  <c r="J1717" i="1"/>
  <c r="K1717" i="1"/>
  <c r="J1713" i="1"/>
  <c r="K1713" i="1"/>
  <c r="J1709" i="1"/>
  <c r="K1709" i="1"/>
  <c r="J1705" i="1"/>
  <c r="K1705" i="1"/>
  <c r="J1701" i="1"/>
  <c r="K1701" i="1"/>
  <c r="J1697" i="1"/>
  <c r="K1697" i="1"/>
  <c r="J1693" i="1"/>
  <c r="K1693" i="1"/>
  <c r="J1689" i="1"/>
  <c r="K1689" i="1"/>
  <c r="J1685" i="1"/>
  <c r="K1685" i="1"/>
  <c r="J1681" i="1"/>
  <c r="K1681" i="1"/>
  <c r="J1677" i="1"/>
  <c r="K1677" i="1"/>
  <c r="J1673" i="1"/>
  <c r="K1673" i="1"/>
  <c r="J1669" i="1"/>
  <c r="K1669" i="1"/>
  <c r="J1665" i="1"/>
  <c r="K1665" i="1"/>
  <c r="J1661" i="1"/>
  <c r="K1661" i="1"/>
  <c r="J1657" i="1"/>
  <c r="K1657" i="1"/>
  <c r="J1653" i="1"/>
  <c r="K1653" i="1"/>
  <c r="J1649" i="1"/>
  <c r="K1649" i="1"/>
  <c r="J1645" i="1"/>
  <c r="K1645" i="1"/>
  <c r="J1641" i="1"/>
  <c r="K1641" i="1"/>
  <c r="J1637" i="1"/>
  <c r="K1637" i="1"/>
  <c r="J1633" i="1"/>
  <c r="K1633" i="1"/>
  <c r="J1629" i="1"/>
  <c r="K1629" i="1"/>
  <c r="J1625" i="1"/>
  <c r="K1625" i="1"/>
  <c r="J1621" i="1"/>
  <c r="K1621" i="1"/>
  <c r="J3138" i="1"/>
  <c r="K3138" i="1"/>
  <c r="J3130" i="1"/>
  <c r="K3130" i="1"/>
  <c r="J3122" i="1"/>
  <c r="K3122" i="1"/>
  <c r="J3114" i="1"/>
  <c r="K3114" i="1"/>
  <c r="J3102" i="1"/>
  <c r="K3102" i="1"/>
  <c r="J2886" i="1"/>
  <c r="K2886" i="1"/>
  <c r="J2" i="1"/>
  <c r="K2" i="1"/>
  <c r="J3140" i="1"/>
  <c r="K3140" i="1"/>
  <c r="J3136" i="1"/>
  <c r="K3136" i="1"/>
  <c r="J3132" i="1"/>
  <c r="K3132" i="1"/>
  <c r="J3128" i="1"/>
  <c r="K3128" i="1"/>
  <c r="J3124" i="1"/>
  <c r="K3124" i="1"/>
  <c r="J3120" i="1"/>
  <c r="K3120" i="1"/>
  <c r="J3116" i="1"/>
  <c r="K3116" i="1"/>
  <c r="J3112" i="1"/>
  <c r="K3112" i="1"/>
  <c r="J3108" i="1"/>
  <c r="K3108" i="1"/>
  <c r="J3104" i="1"/>
  <c r="K3104" i="1"/>
  <c r="J3100" i="1"/>
  <c r="K3100" i="1"/>
  <c r="J3096" i="1"/>
  <c r="K3096" i="1"/>
  <c r="J3092" i="1"/>
  <c r="K3092" i="1"/>
  <c r="J3088" i="1"/>
  <c r="K3088" i="1"/>
  <c r="J3084" i="1"/>
  <c r="K3084" i="1"/>
  <c r="J3080" i="1"/>
  <c r="K3080" i="1"/>
  <c r="J3076" i="1"/>
  <c r="K3076" i="1"/>
  <c r="J3072" i="1"/>
  <c r="K3072" i="1"/>
  <c r="J3068" i="1"/>
  <c r="K3068" i="1"/>
  <c r="J3064" i="1"/>
  <c r="K3064" i="1"/>
  <c r="J3060" i="1"/>
  <c r="K3060" i="1"/>
  <c r="J3056" i="1"/>
  <c r="K3056" i="1"/>
  <c r="J3052" i="1"/>
  <c r="K3052" i="1"/>
  <c r="J3048" i="1"/>
  <c r="K3048" i="1"/>
  <c r="J3044" i="1"/>
  <c r="K3044" i="1"/>
  <c r="J3040" i="1"/>
  <c r="K3040" i="1"/>
  <c r="J3036" i="1"/>
  <c r="K3036" i="1"/>
  <c r="J3032" i="1"/>
  <c r="K3032" i="1"/>
  <c r="J3028" i="1"/>
  <c r="K3028" i="1"/>
  <c r="J3024" i="1"/>
  <c r="K3024" i="1"/>
  <c r="J3020" i="1"/>
  <c r="K3020" i="1"/>
  <c r="J3016" i="1"/>
  <c r="K3016" i="1"/>
  <c r="J3012" i="1"/>
  <c r="K3012" i="1"/>
  <c r="J3008" i="1"/>
  <c r="K3008" i="1"/>
  <c r="J3004" i="1"/>
  <c r="K3004" i="1"/>
  <c r="J3000" i="1"/>
  <c r="K3000" i="1"/>
  <c r="J2996" i="1"/>
  <c r="K2996" i="1"/>
  <c r="J2992" i="1"/>
  <c r="K2992" i="1"/>
  <c r="J2988" i="1"/>
  <c r="K2988" i="1"/>
  <c r="J2984" i="1"/>
  <c r="K2984" i="1"/>
  <c r="J2980" i="1"/>
  <c r="K2980" i="1"/>
  <c r="J2976" i="1"/>
  <c r="K2976" i="1"/>
  <c r="J2972" i="1"/>
  <c r="K2972" i="1"/>
  <c r="J2968" i="1"/>
  <c r="K2968" i="1"/>
  <c r="J2964" i="1"/>
  <c r="K2964" i="1"/>
  <c r="J2960" i="1"/>
  <c r="K2960" i="1"/>
  <c r="J2956" i="1"/>
  <c r="K2956" i="1"/>
  <c r="J2952" i="1"/>
  <c r="K2952" i="1"/>
  <c r="J2948" i="1"/>
  <c r="K2948" i="1"/>
  <c r="J2944" i="1"/>
  <c r="K2944" i="1"/>
  <c r="J2940" i="1"/>
  <c r="K2940" i="1"/>
  <c r="J2936" i="1"/>
  <c r="K2936" i="1"/>
  <c r="J2932" i="1"/>
  <c r="K2932" i="1"/>
  <c r="J2928" i="1"/>
  <c r="K2928" i="1"/>
  <c r="J2924" i="1"/>
  <c r="K2924" i="1"/>
  <c r="J2920" i="1"/>
  <c r="K2920" i="1"/>
  <c r="J2916" i="1"/>
  <c r="K2916" i="1"/>
  <c r="J2912" i="1"/>
  <c r="K2912" i="1"/>
  <c r="J2908" i="1"/>
  <c r="K2908" i="1"/>
  <c r="J2904" i="1"/>
  <c r="K2904" i="1"/>
  <c r="J2900" i="1"/>
  <c r="K2900" i="1"/>
  <c r="J2896" i="1"/>
  <c r="K2896" i="1"/>
  <c r="J2892" i="1"/>
  <c r="K2892" i="1"/>
  <c r="J2888" i="1"/>
  <c r="K2888" i="1"/>
  <c r="J2884" i="1"/>
  <c r="K2884" i="1"/>
  <c r="J2880" i="1"/>
  <c r="K2880" i="1"/>
  <c r="J2876" i="1"/>
  <c r="K2876" i="1"/>
  <c r="J2872" i="1"/>
  <c r="K2872" i="1"/>
  <c r="J2868" i="1"/>
  <c r="K2868" i="1"/>
  <c r="J2864" i="1"/>
  <c r="K2864" i="1"/>
  <c r="J2860" i="1"/>
  <c r="K2860" i="1"/>
  <c r="J2856" i="1"/>
  <c r="K2856" i="1"/>
  <c r="J2852" i="1"/>
  <c r="K2852" i="1"/>
  <c r="J2848" i="1"/>
  <c r="K2848" i="1"/>
  <c r="J2844" i="1"/>
  <c r="K2844" i="1"/>
  <c r="J2840" i="1"/>
  <c r="K2840" i="1"/>
  <c r="J2836" i="1"/>
  <c r="K2836" i="1"/>
  <c r="J2832" i="1"/>
  <c r="K2832" i="1"/>
  <c r="J2828" i="1"/>
  <c r="K2828" i="1"/>
  <c r="J2824" i="1"/>
  <c r="K2824" i="1"/>
  <c r="J2820" i="1"/>
  <c r="K2820" i="1"/>
  <c r="J2816" i="1"/>
  <c r="K2816" i="1"/>
  <c r="J2812" i="1"/>
  <c r="K2812" i="1"/>
  <c r="J2808" i="1"/>
  <c r="K2808" i="1"/>
  <c r="J2804" i="1"/>
  <c r="K2804" i="1"/>
  <c r="J2800" i="1"/>
  <c r="K2800" i="1"/>
  <c r="J2796" i="1"/>
  <c r="K2796" i="1"/>
  <c r="J2792" i="1"/>
  <c r="K2792" i="1"/>
  <c r="J2788" i="1"/>
  <c r="K2788" i="1"/>
  <c r="J2784" i="1"/>
  <c r="K2784" i="1"/>
  <c r="J2780" i="1"/>
  <c r="K2780" i="1"/>
  <c r="J2776" i="1"/>
  <c r="K2776" i="1"/>
  <c r="J2772" i="1"/>
  <c r="K2772" i="1"/>
  <c r="J2768" i="1"/>
  <c r="K2768" i="1"/>
  <c r="J2764" i="1"/>
  <c r="K2764" i="1"/>
  <c r="J2760" i="1"/>
  <c r="K2760" i="1"/>
  <c r="J2756" i="1"/>
  <c r="K2756" i="1"/>
  <c r="J2752" i="1"/>
  <c r="K2752" i="1"/>
  <c r="J2748" i="1"/>
  <c r="K2748" i="1"/>
  <c r="J2744" i="1"/>
  <c r="K2744" i="1"/>
  <c r="J2740" i="1"/>
  <c r="K2740" i="1"/>
  <c r="J2736" i="1"/>
  <c r="K2736" i="1"/>
  <c r="J2732" i="1"/>
  <c r="K2732" i="1"/>
  <c r="J2728" i="1"/>
  <c r="K2728" i="1"/>
  <c r="J2724" i="1"/>
  <c r="K2724" i="1"/>
  <c r="J2720" i="1"/>
  <c r="K2720" i="1"/>
  <c r="J2716" i="1"/>
  <c r="K2716" i="1"/>
  <c r="J2712" i="1"/>
  <c r="K2712" i="1"/>
  <c r="J2708" i="1"/>
  <c r="K2708" i="1"/>
  <c r="J2704" i="1"/>
  <c r="K2704" i="1"/>
  <c r="J2700" i="1"/>
  <c r="K2700" i="1"/>
  <c r="J2696" i="1"/>
  <c r="K2696" i="1"/>
  <c r="J2692" i="1"/>
  <c r="K2692" i="1"/>
  <c r="J2688" i="1"/>
  <c r="K2688" i="1"/>
  <c r="J2684" i="1"/>
  <c r="K2684" i="1"/>
  <c r="J2680" i="1"/>
  <c r="K2680" i="1"/>
  <c r="J2676" i="1"/>
  <c r="K2676" i="1"/>
  <c r="J2672" i="1"/>
  <c r="K2672" i="1"/>
  <c r="J2668" i="1"/>
  <c r="K2668" i="1"/>
  <c r="J2664" i="1"/>
  <c r="K2664" i="1"/>
  <c r="J2660" i="1"/>
  <c r="K2660" i="1"/>
  <c r="J2656" i="1"/>
  <c r="K2656" i="1"/>
  <c r="J2652" i="1"/>
  <c r="K2652" i="1"/>
  <c r="J2648" i="1"/>
  <c r="K2648" i="1"/>
  <c r="J2644" i="1"/>
  <c r="K2644" i="1"/>
  <c r="J2640" i="1"/>
  <c r="K2640" i="1"/>
  <c r="J2636" i="1"/>
  <c r="K2636" i="1"/>
  <c r="J2632" i="1"/>
  <c r="K2632" i="1"/>
  <c r="J2628" i="1"/>
  <c r="K2628" i="1"/>
  <c r="J2624" i="1"/>
  <c r="K2624" i="1"/>
  <c r="J2620" i="1"/>
  <c r="K2620" i="1"/>
  <c r="J2616" i="1"/>
  <c r="K2616" i="1"/>
  <c r="J2612" i="1"/>
  <c r="K2612" i="1"/>
  <c r="J2608" i="1"/>
  <c r="K2608" i="1"/>
  <c r="J2604" i="1"/>
  <c r="K2604" i="1"/>
  <c r="J2600" i="1"/>
  <c r="K2600" i="1"/>
  <c r="J2596" i="1"/>
  <c r="K2596" i="1"/>
  <c r="J2592" i="1"/>
  <c r="K2592" i="1"/>
  <c r="J2588" i="1"/>
  <c r="K2588" i="1"/>
  <c r="J2584" i="1"/>
  <c r="K2584" i="1"/>
  <c r="J2580" i="1"/>
  <c r="K2580" i="1"/>
  <c r="J2576" i="1"/>
  <c r="K2576" i="1"/>
  <c r="J2572" i="1"/>
  <c r="K2572" i="1"/>
  <c r="J2568" i="1"/>
  <c r="K2568" i="1"/>
  <c r="J2564" i="1"/>
  <c r="K2564" i="1"/>
  <c r="J2560" i="1"/>
  <c r="K2560" i="1"/>
  <c r="J2556" i="1"/>
  <c r="K2556" i="1"/>
  <c r="J2552" i="1"/>
  <c r="K2552" i="1"/>
  <c r="J2548" i="1"/>
  <c r="K2548" i="1"/>
  <c r="J2544" i="1"/>
  <c r="K2544" i="1"/>
  <c r="J2540" i="1"/>
  <c r="K2540" i="1"/>
  <c r="J2536" i="1"/>
  <c r="K2536" i="1"/>
  <c r="J2532" i="1"/>
  <c r="K2532" i="1"/>
  <c r="J2528" i="1"/>
  <c r="K2528" i="1"/>
  <c r="J2524" i="1"/>
  <c r="K2524" i="1"/>
  <c r="J2520" i="1"/>
  <c r="K2520" i="1"/>
  <c r="J2516" i="1"/>
  <c r="K2516" i="1"/>
  <c r="J2512" i="1"/>
  <c r="K2512" i="1"/>
  <c r="J2508" i="1"/>
  <c r="K2508" i="1"/>
  <c r="J2504" i="1"/>
  <c r="K2504" i="1"/>
  <c r="J2500" i="1"/>
  <c r="K2500" i="1"/>
  <c r="J2496" i="1"/>
  <c r="K2496" i="1"/>
  <c r="J2492" i="1"/>
  <c r="K2492" i="1"/>
  <c r="J2488" i="1"/>
  <c r="K2488" i="1"/>
  <c r="J2484" i="1"/>
  <c r="K2484" i="1"/>
  <c r="J2480" i="1"/>
  <c r="K2480" i="1"/>
  <c r="J2476" i="1"/>
  <c r="K2476" i="1"/>
  <c r="J2472" i="1"/>
  <c r="K2472" i="1"/>
  <c r="J2468" i="1"/>
  <c r="K2468" i="1"/>
  <c r="J2464" i="1"/>
  <c r="K2464" i="1"/>
  <c r="J2460" i="1"/>
  <c r="K2460" i="1"/>
  <c r="J2456" i="1"/>
  <c r="K2456" i="1"/>
  <c r="J2452" i="1"/>
  <c r="K2452" i="1"/>
  <c r="J2448" i="1"/>
  <c r="K2448" i="1"/>
  <c r="J2444" i="1"/>
  <c r="K2444" i="1"/>
  <c r="J2440" i="1"/>
  <c r="K2440" i="1"/>
  <c r="J2436" i="1"/>
  <c r="K2436" i="1"/>
  <c r="J2432" i="1"/>
  <c r="K2432" i="1"/>
  <c r="J2428" i="1"/>
  <c r="K2428" i="1"/>
  <c r="J2424" i="1"/>
  <c r="K2424" i="1"/>
  <c r="J2420" i="1"/>
  <c r="K2420" i="1"/>
  <c r="J2416" i="1"/>
  <c r="K2416" i="1"/>
  <c r="J2412" i="1"/>
  <c r="K2412" i="1"/>
  <c r="J2408" i="1"/>
  <c r="K2408" i="1"/>
  <c r="J2404" i="1"/>
  <c r="K2404" i="1"/>
  <c r="J2400" i="1"/>
  <c r="K2400" i="1"/>
  <c r="J2396" i="1"/>
  <c r="K2396" i="1"/>
  <c r="J2392" i="1"/>
  <c r="K2392" i="1"/>
  <c r="J2388" i="1"/>
  <c r="K2388" i="1"/>
  <c r="J2384" i="1"/>
  <c r="K2384" i="1"/>
  <c r="J2380" i="1"/>
  <c r="K2380" i="1"/>
  <c r="J2376" i="1"/>
  <c r="K2376" i="1"/>
  <c r="J2372" i="1"/>
  <c r="K2372" i="1"/>
  <c r="J2368" i="1"/>
  <c r="K2368" i="1"/>
  <c r="J2364" i="1"/>
  <c r="K2364" i="1"/>
  <c r="J2360" i="1"/>
  <c r="K2360" i="1"/>
  <c r="J2356" i="1"/>
  <c r="K2356" i="1"/>
  <c r="J2352" i="1"/>
  <c r="K2352" i="1"/>
  <c r="J2348" i="1"/>
  <c r="K2348" i="1"/>
  <c r="J2344" i="1"/>
  <c r="K2344" i="1"/>
  <c r="J2340" i="1"/>
  <c r="K2340" i="1"/>
  <c r="J2336" i="1"/>
  <c r="K2336" i="1"/>
  <c r="J2332" i="1"/>
  <c r="K2332" i="1"/>
  <c r="J2328" i="1"/>
  <c r="K2328" i="1"/>
  <c r="J2324" i="1"/>
  <c r="K2324" i="1"/>
  <c r="J2320" i="1"/>
  <c r="K2320" i="1"/>
  <c r="J2316" i="1"/>
  <c r="K2316" i="1"/>
  <c r="J2312" i="1"/>
  <c r="K2312" i="1"/>
  <c r="J2308" i="1"/>
  <c r="K2308" i="1"/>
  <c r="J2304" i="1"/>
  <c r="K2304" i="1"/>
  <c r="J2300" i="1"/>
  <c r="K2300" i="1"/>
  <c r="J2296" i="1"/>
  <c r="K2296" i="1"/>
  <c r="J2292" i="1"/>
  <c r="K2292" i="1"/>
  <c r="J2288" i="1"/>
  <c r="K2288" i="1"/>
  <c r="J2284" i="1"/>
  <c r="K2284" i="1"/>
  <c r="J2280" i="1"/>
  <c r="K2280" i="1"/>
  <c r="J2276" i="1"/>
  <c r="K2276" i="1"/>
  <c r="J2272" i="1"/>
  <c r="K2272" i="1"/>
  <c r="J2268" i="1"/>
  <c r="K2268" i="1"/>
  <c r="J2264" i="1"/>
  <c r="K2264" i="1"/>
  <c r="J2260" i="1"/>
  <c r="K2260" i="1"/>
  <c r="J2256" i="1"/>
  <c r="K2256" i="1"/>
  <c r="J2252" i="1"/>
  <c r="K2252" i="1"/>
  <c r="J2248" i="1"/>
  <c r="K2248" i="1"/>
  <c r="J2244" i="1"/>
  <c r="K2244" i="1"/>
  <c r="J2240" i="1"/>
  <c r="K2240" i="1"/>
  <c r="J2236" i="1"/>
  <c r="K2236" i="1"/>
  <c r="J2232" i="1"/>
  <c r="K2232" i="1"/>
  <c r="J2228" i="1"/>
  <c r="K2228" i="1"/>
  <c r="J2224" i="1"/>
  <c r="K2224" i="1"/>
  <c r="J2220" i="1"/>
  <c r="K2220" i="1"/>
  <c r="J2216" i="1"/>
  <c r="K2216" i="1"/>
  <c r="J2212" i="1"/>
  <c r="K2212" i="1"/>
  <c r="J2208" i="1"/>
  <c r="K2208" i="1"/>
  <c r="J2204" i="1"/>
  <c r="K2204" i="1"/>
  <c r="J2200" i="1"/>
  <c r="K2200" i="1"/>
  <c r="J2196" i="1"/>
  <c r="K2196" i="1"/>
  <c r="J2192" i="1"/>
  <c r="K2192" i="1"/>
  <c r="J2188" i="1"/>
  <c r="K2188" i="1"/>
  <c r="J2184" i="1"/>
  <c r="K2184" i="1"/>
  <c r="J2180" i="1"/>
  <c r="K2180" i="1"/>
  <c r="J2176" i="1"/>
  <c r="K2176" i="1"/>
  <c r="J2172" i="1"/>
  <c r="K2172" i="1"/>
  <c r="J2168" i="1"/>
  <c r="K2168" i="1"/>
  <c r="J2164" i="1"/>
  <c r="K2164" i="1"/>
  <c r="J2160" i="1"/>
  <c r="K2160" i="1"/>
  <c r="J2156" i="1"/>
  <c r="K2156" i="1"/>
  <c r="J2152" i="1"/>
  <c r="K2152" i="1"/>
  <c r="J2148" i="1"/>
  <c r="K2148" i="1"/>
  <c r="J2144" i="1"/>
  <c r="K2144" i="1"/>
  <c r="J2140" i="1"/>
  <c r="K2140" i="1"/>
  <c r="J2136" i="1"/>
  <c r="K2136" i="1"/>
  <c r="J2132" i="1"/>
  <c r="K2132" i="1"/>
  <c r="J2128" i="1"/>
  <c r="K2128" i="1"/>
  <c r="J2124" i="1"/>
  <c r="K2124" i="1"/>
  <c r="J2120" i="1"/>
  <c r="K2120" i="1"/>
  <c r="J2116" i="1"/>
  <c r="K2116" i="1"/>
  <c r="J2112" i="1"/>
  <c r="K2112" i="1"/>
  <c r="J2108" i="1"/>
  <c r="K2108" i="1"/>
  <c r="J2104" i="1"/>
  <c r="K2104" i="1"/>
  <c r="J2100" i="1"/>
  <c r="K2100" i="1"/>
  <c r="J2096" i="1"/>
  <c r="K2096" i="1"/>
  <c r="J2092" i="1"/>
  <c r="K2092" i="1"/>
  <c r="J2088" i="1"/>
  <c r="K2088" i="1"/>
  <c r="J2084" i="1"/>
  <c r="K2084" i="1"/>
  <c r="J2080" i="1"/>
  <c r="K2080" i="1"/>
  <c r="J2076" i="1"/>
  <c r="K2076" i="1"/>
  <c r="J2072" i="1"/>
  <c r="K2072" i="1"/>
  <c r="J2068" i="1"/>
  <c r="K2068" i="1"/>
  <c r="J2064" i="1"/>
  <c r="K2064" i="1"/>
  <c r="J2060" i="1"/>
  <c r="K2060" i="1"/>
  <c r="J2056" i="1"/>
  <c r="K2056" i="1"/>
  <c r="J2052" i="1"/>
  <c r="K2052" i="1"/>
  <c r="J2048" i="1"/>
  <c r="K2048" i="1"/>
  <c r="J2044" i="1"/>
  <c r="K2044" i="1"/>
  <c r="J2040" i="1"/>
  <c r="K2040" i="1"/>
  <c r="J2036" i="1"/>
  <c r="K2036" i="1"/>
  <c r="J2032" i="1"/>
  <c r="K2032" i="1"/>
  <c r="J2028" i="1"/>
  <c r="K2028" i="1"/>
  <c r="J2024" i="1"/>
  <c r="K2024" i="1"/>
  <c r="J2020" i="1"/>
  <c r="K2020" i="1"/>
  <c r="J2016" i="1"/>
  <c r="K2016" i="1"/>
  <c r="J2012" i="1"/>
  <c r="K2012" i="1"/>
  <c r="J2008" i="1"/>
  <c r="K2008" i="1"/>
  <c r="J2004" i="1"/>
  <c r="K2004" i="1"/>
  <c r="J2000" i="1"/>
  <c r="K2000" i="1"/>
  <c r="J1996" i="1"/>
  <c r="K1996" i="1"/>
  <c r="J1992" i="1"/>
  <c r="K1992" i="1"/>
  <c r="J1988" i="1"/>
  <c r="K1988" i="1"/>
  <c r="J1984" i="1"/>
  <c r="K1984" i="1"/>
  <c r="J1980" i="1"/>
  <c r="K1980" i="1"/>
  <c r="J1976" i="1"/>
  <c r="K1976" i="1"/>
  <c r="J1972" i="1"/>
  <c r="K1972" i="1"/>
  <c r="J1968" i="1"/>
  <c r="K1968" i="1"/>
  <c r="J1964" i="1"/>
  <c r="K1964" i="1"/>
  <c r="J1960" i="1"/>
  <c r="K1960" i="1"/>
  <c r="J1956" i="1"/>
  <c r="K1956" i="1"/>
  <c r="J1952" i="1"/>
  <c r="K1952" i="1"/>
  <c r="J1948" i="1"/>
  <c r="K1948" i="1"/>
  <c r="J1944" i="1"/>
  <c r="K1944" i="1"/>
  <c r="J1940" i="1"/>
  <c r="K1940" i="1"/>
  <c r="J1936" i="1"/>
  <c r="K1936" i="1"/>
  <c r="J1932" i="1"/>
  <c r="K1932" i="1"/>
  <c r="J1928" i="1"/>
  <c r="K1928" i="1"/>
  <c r="J1924" i="1"/>
  <c r="K1924" i="1"/>
  <c r="J1920" i="1"/>
  <c r="K1920" i="1"/>
  <c r="J1916" i="1"/>
  <c r="K1916" i="1"/>
  <c r="J1912" i="1"/>
  <c r="K1912" i="1"/>
  <c r="J1908" i="1"/>
  <c r="K1908" i="1"/>
  <c r="J1904" i="1"/>
  <c r="K1904" i="1"/>
  <c r="J1900" i="1"/>
  <c r="K1900" i="1"/>
  <c r="J1896" i="1"/>
  <c r="K1896" i="1"/>
  <c r="J1892" i="1"/>
  <c r="K1892" i="1"/>
  <c r="J1888" i="1"/>
  <c r="K1888" i="1"/>
  <c r="J1884" i="1"/>
  <c r="K1884" i="1"/>
  <c r="J1880" i="1"/>
  <c r="K1880" i="1"/>
  <c r="J1876" i="1"/>
  <c r="K1876" i="1"/>
  <c r="J1872" i="1"/>
  <c r="K1872" i="1"/>
  <c r="J1868" i="1"/>
  <c r="K1868" i="1"/>
  <c r="J1864" i="1"/>
  <c r="K1864" i="1"/>
  <c r="J1860" i="1"/>
  <c r="K1860" i="1"/>
  <c r="J1856" i="1"/>
  <c r="K1856" i="1"/>
  <c r="J1852" i="1"/>
  <c r="K1852" i="1"/>
  <c r="J1848" i="1"/>
  <c r="K1848" i="1"/>
  <c r="J1844" i="1"/>
  <c r="K1844" i="1"/>
  <c r="J1840" i="1"/>
  <c r="K1840" i="1"/>
  <c r="J1836" i="1"/>
  <c r="K1836" i="1"/>
  <c r="J1832" i="1"/>
  <c r="K1832" i="1"/>
  <c r="J1828" i="1"/>
  <c r="K1828" i="1"/>
  <c r="J1824" i="1"/>
  <c r="K1824" i="1"/>
  <c r="J1820" i="1"/>
  <c r="K1820" i="1"/>
  <c r="J1816" i="1"/>
  <c r="K1816" i="1"/>
  <c r="J1812" i="1"/>
  <c r="K1812" i="1"/>
  <c r="J1808" i="1"/>
  <c r="K1808" i="1"/>
  <c r="J1804" i="1"/>
  <c r="K1804" i="1"/>
  <c r="J1800" i="1"/>
  <c r="K1800" i="1"/>
  <c r="J1796" i="1"/>
  <c r="K1796" i="1"/>
  <c r="J1792" i="1"/>
  <c r="K1792" i="1"/>
  <c r="J1788" i="1"/>
  <c r="K1788" i="1"/>
  <c r="J1784" i="1"/>
  <c r="K1784" i="1"/>
  <c r="J1780" i="1"/>
  <c r="K1780" i="1"/>
  <c r="J1776" i="1"/>
  <c r="K1776" i="1"/>
  <c r="J1772" i="1"/>
  <c r="K1772" i="1"/>
  <c r="J1768" i="1"/>
  <c r="K1768" i="1"/>
  <c r="J1764" i="1"/>
  <c r="K1764" i="1"/>
  <c r="J1760" i="1"/>
  <c r="K1760" i="1"/>
  <c r="J1756" i="1"/>
  <c r="K1756" i="1"/>
  <c r="J1752" i="1"/>
  <c r="K1752" i="1"/>
  <c r="J1748" i="1"/>
  <c r="K1748" i="1"/>
  <c r="J1744" i="1"/>
  <c r="K1744" i="1"/>
  <c r="J1740" i="1"/>
  <c r="K1740" i="1"/>
  <c r="J1736" i="1"/>
  <c r="K1736" i="1"/>
  <c r="J1732" i="1"/>
  <c r="K1732" i="1"/>
  <c r="J1728" i="1"/>
  <c r="K1728" i="1"/>
  <c r="J1724" i="1"/>
  <c r="K1724" i="1"/>
  <c r="J1720" i="1"/>
  <c r="K1720" i="1"/>
  <c r="J1716" i="1"/>
  <c r="K1716" i="1"/>
  <c r="J1712" i="1"/>
  <c r="K1712" i="1"/>
  <c r="J1708" i="1"/>
  <c r="K1708" i="1"/>
  <c r="J1704" i="1"/>
  <c r="K1704" i="1"/>
  <c r="J1700" i="1"/>
  <c r="K1700" i="1"/>
  <c r="J1696" i="1"/>
  <c r="K1696" i="1"/>
  <c r="J1692" i="1"/>
  <c r="K1692" i="1"/>
  <c r="J1688" i="1"/>
  <c r="K1688" i="1"/>
  <c r="J1684" i="1"/>
  <c r="K1684" i="1"/>
  <c r="J1680" i="1"/>
  <c r="K1680" i="1"/>
  <c r="J1676" i="1"/>
  <c r="K1676" i="1"/>
  <c r="J1672" i="1"/>
  <c r="K1672" i="1"/>
  <c r="J1668" i="1"/>
  <c r="K1668" i="1"/>
  <c r="J1664" i="1"/>
  <c r="K1664" i="1"/>
  <c r="J1660" i="1"/>
  <c r="K1660" i="1"/>
  <c r="J1656" i="1"/>
  <c r="K1656" i="1"/>
  <c r="J1652" i="1"/>
  <c r="K1652" i="1"/>
  <c r="J1648" i="1"/>
  <c r="K1648" i="1"/>
  <c r="J1644" i="1"/>
  <c r="K1644" i="1"/>
  <c r="J1640" i="1"/>
  <c r="K1640" i="1"/>
  <c r="J1636" i="1"/>
  <c r="K1636" i="1"/>
  <c r="J1632" i="1"/>
  <c r="K1632" i="1"/>
  <c r="J1628" i="1"/>
  <c r="K1628" i="1"/>
  <c r="J1624" i="1"/>
  <c r="K1624" i="1"/>
  <c r="J1620" i="1"/>
  <c r="K1620" i="1"/>
  <c r="J1616" i="1"/>
  <c r="K1616" i="1"/>
  <c r="J1612" i="1"/>
  <c r="K1612" i="1"/>
  <c r="J1608" i="1"/>
  <c r="K1608" i="1"/>
  <c r="J1604" i="1"/>
  <c r="K1604" i="1"/>
  <c r="J1600" i="1"/>
  <c r="K1600" i="1"/>
  <c r="J1596" i="1"/>
  <c r="K1596" i="1"/>
  <c r="J1592" i="1"/>
  <c r="K1592" i="1"/>
  <c r="J1588" i="1"/>
  <c r="K1588" i="1"/>
  <c r="J1584" i="1"/>
  <c r="K1584" i="1"/>
  <c r="J1580" i="1"/>
  <c r="K1580" i="1"/>
  <c r="J1576" i="1"/>
  <c r="K1576" i="1"/>
  <c r="J1572" i="1"/>
  <c r="K1572" i="1"/>
  <c r="J1568" i="1"/>
  <c r="K1568" i="1"/>
  <c r="J1564" i="1"/>
  <c r="K1564" i="1"/>
  <c r="J1560" i="1"/>
  <c r="K1560" i="1"/>
  <c r="J1556" i="1"/>
  <c r="K1556" i="1"/>
  <c r="J1552" i="1"/>
  <c r="K1552" i="1"/>
  <c r="J1548" i="1"/>
  <c r="K1548" i="1"/>
  <c r="J1544" i="1"/>
  <c r="K1544" i="1"/>
  <c r="J1540" i="1"/>
  <c r="K1540" i="1"/>
  <c r="J1536" i="1"/>
  <c r="K1536" i="1"/>
  <c r="J1532" i="1"/>
  <c r="K1532" i="1"/>
  <c r="J1528" i="1"/>
  <c r="K1528" i="1"/>
  <c r="J1524" i="1"/>
  <c r="K1524" i="1"/>
  <c r="J1520" i="1"/>
  <c r="K1520" i="1"/>
  <c r="J1516" i="1"/>
  <c r="K1516" i="1"/>
  <c r="J1512" i="1"/>
  <c r="K1512" i="1"/>
  <c r="J1508" i="1"/>
  <c r="K1508" i="1"/>
  <c r="J1504" i="1"/>
  <c r="K1504" i="1"/>
  <c r="J1500" i="1"/>
  <c r="K1500" i="1"/>
  <c r="J1496" i="1"/>
  <c r="K1496" i="1"/>
  <c r="J1492" i="1"/>
  <c r="K1492" i="1"/>
  <c r="J1488" i="1"/>
  <c r="K1488" i="1"/>
  <c r="J1484" i="1"/>
  <c r="K1484" i="1"/>
  <c r="J1480" i="1"/>
  <c r="K1480" i="1"/>
  <c r="J1476" i="1"/>
  <c r="K1476" i="1"/>
  <c r="J1472" i="1"/>
  <c r="K1472" i="1"/>
  <c r="J1468" i="1"/>
  <c r="K1468" i="1"/>
  <c r="J1464" i="1"/>
  <c r="K1464" i="1"/>
  <c r="J1460" i="1"/>
  <c r="K1460" i="1"/>
  <c r="J1456" i="1"/>
  <c r="K1456" i="1"/>
  <c r="J1452" i="1"/>
  <c r="K1452" i="1"/>
  <c r="J1448" i="1"/>
  <c r="K1448" i="1"/>
  <c r="J1444" i="1"/>
  <c r="K1444" i="1"/>
  <c r="J1440" i="1"/>
  <c r="K1440" i="1"/>
  <c r="J1436" i="1"/>
  <c r="K1436" i="1"/>
  <c r="J1432" i="1"/>
  <c r="K1432" i="1"/>
  <c r="J1428" i="1"/>
  <c r="K1428" i="1"/>
  <c r="J1424" i="1"/>
  <c r="K1424" i="1"/>
  <c r="J1420" i="1"/>
  <c r="K1420" i="1"/>
  <c r="J1416" i="1"/>
  <c r="K1416" i="1"/>
  <c r="J1412" i="1"/>
  <c r="K1412" i="1"/>
  <c r="J1408" i="1"/>
  <c r="K1408" i="1"/>
  <c r="J1404" i="1"/>
  <c r="K1404" i="1"/>
  <c r="J1400" i="1"/>
  <c r="K1400" i="1"/>
  <c r="J1396" i="1"/>
  <c r="K1396" i="1"/>
  <c r="J1392" i="1"/>
  <c r="K1392" i="1"/>
  <c r="J1388" i="1"/>
  <c r="K1388" i="1"/>
  <c r="J1384" i="1"/>
  <c r="K1384" i="1"/>
  <c r="J1380" i="1"/>
  <c r="K1380" i="1"/>
  <c r="J1376" i="1"/>
  <c r="K1376" i="1"/>
  <c r="J1372" i="1"/>
  <c r="K1372" i="1"/>
  <c r="J1368" i="1"/>
  <c r="K1368" i="1"/>
  <c r="J1364" i="1"/>
  <c r="K1364" i="1"/>
  <c r="J1360" i="1"/>
  <c r="K1360" i="1"/>
  <c r="J1356" i="1"/>
  <c r="K1356" i="1"/>
  <c r="J1352" i="1"/>
  <c r="K1352" i="1"/>
  <c r="J1348" i="1"/>
  <c r="K1348" i="1"/>
  <c r="J1344" i="1"/>
  <c r="K1344" i="1"/>
  <c r="J1340" i="1"/>
  <c r="K1340" i="1"/>
  <c r="J1336" i="1"/>
  <c r="K1336" i="1"/>
  <c r="G3143" i="1"/>
  <c r="K3143" i="1"/>
  <c r="G3139" i="1"/>
  <c r="K3139" i="1"/>
  <c r="G3135" i="1"/>
  <c r="K3135" i="1"/>
  <c r="G3131" i="1"/>
  <c r="K3131" i="1"/>
  <c r="G3127" i="1"/>
  <c r="K3127" i="1"/>
  <c r="G3123" i="1"/>
  <c r="K3123" i="1"/>
  <c r="G3119" i="1"/>
  <c r="K3119" i="1"/>
  <c r="G3115" i="1"/>
  <c r="K3115" i="1"/>
  <c r="G3111" i="1"/>
  <c r="K3111" i="1"/>
  <c r="G3107" i="1"/>
  <c r="K3107" i="1"/>
  <c r="G3103" i="1"/>
  <c r="K3103" i="1"/>
  <c r="G3099" i="1"/>
  <c r="K3099" i="1"/>
  <c r="G3095" i="1"/>
  <c r="K3095" i="1"/>
  <c r="G3091" i="1"/>
  <c r="K3091" i="1"/>
  <c r="G3087" i="1"/>
  <c r="K3087" i="1"/>
  <c r="G3083" i="1"/>
  <c r="K3083" i="1"/>
  <c r="G3079" i="1"/>
  <c r="K3079" i="1"/>
  <c r="G3075" i="1"/>
  <c r="K3075" i="1"/>
  <c r="G3071" i="1"/>
  <c r="K3071" i="1"/>
  <c r="G3067" i="1"/>
  <c r="K3067" i="1"/>
  <c r="G3063" i="1"/>
  <c r="K3063" i="1"/>
  <c r="J3059" i="1"/>
  <c r="K3059" i="1"/>
  <c r="J3055" i="1"/>
  <c r="K3055" i="1"/>
  <c r="J3051" i="1"/>
  <c r="K3051" i="1"/>
  <c r="J3047" i="1"/>
  <c r="K3047" i="1"/>
  <c r="J3043" i="1"/>
  <c r="K3043" i="1"/>
  <c r="J3039" i="1"/>
  <c r="K3039" i="1"/>
  <c r="J3035" i="1"/>
  <c r="K3035" i="1"/>
  <c r="J3031" i="1"/>
  <c r="K3031" i="1"/>
  <c r="J3027" i="1"/>
  <c r="K3027" i="1"/>
  <c r="J3023" i="1"/>
  <c r="K3023" i="1"/>
  <c r="J3019" i="1"/>
  <c r="K3019" i="1"/>
  <c r="J3015" i="1"/>
  <c r="K3015" i="1"/>
  <c r="J3011" i="1"/>
  <c r="K3011" i="1"/>
  <c r="J3007" i="1"/>
  <c r="K3007" i="1"/>
  <c r="J3003" i="1"/>
  <c r="K3003" i="1"/>
  <c r="J2999" i="1"/>
  <c r="K2999" i="1"/>
  <c r="J2995" i="1"/>
  <c r="K2995" i="1"/>
  <c r="J2991" i="1"/>
  <c r="K2991" i="1"/>
  <c r="J2987" i="1"/>
  <c r="K2987" i="1"/>
  <c r="J2983" i="1"/>
  <c r="K2983" i="1"/>
  <c r="J2979" i="1"/>
  <c r="K2979" i="1"/>
  <c r="J2975" i="1"/>
  <c r="K2975" i="1"/>
  <c r="J2971" i="1"/>
  <c r="K2971" i="1"/>
  <c r="J2967" i="1"/>
  <c r="K2967" i="1"/>
  <c r="J2963" i="1"/>
  <c r="K2963" i="1"/>
  <c r="J2959" i="1"/>
  <c r="K2959" i="1"/>
  <c r="J2955" i="1"/>
  <c r="K2955" i="1"/>
  <c r="J2951" i="1"/>
  <c r="K2951" i="1"/>
  <c r="J2947" i="1"/>
  <c r="K2947" i="1"/>
  <c r="J2943" i="1"/>
  <c r="K2943" i="1"/>
  <c r="J2939" i="1"/>
  <c r="K2939" i="1"/>
  <c r="J2935" i="1"/>
  <c r="K2935" i="1"/>
  <c r="J2931" i="1"/>
  <c r="K2931" i="1"/>
  <c r="J2927" i="1"/>
  <c r="K2927" i="1"/>
  <c r="J2923" i="1"/>
  <c r="K2923" i="1"/>
  <c r="J2919" i="1"/>
  <c r="K2919" i="1"/>
  <c r="J2915" i="1"/>
  <c r="K2915" i="1"/>
  <c r="J2911" i="1"/>
  <c r="K2911" i="1"/>
  <c r="J2907" i="1"/>
  <c r="K2907" i="1"/>
  <c r="J2903" i="1"/>
  <c r="K2903" i="1"/>
  <c r="J2899" i="1"/>
  <c r="K2899" i="1"/>
  <c r="J2895" i="1"/>
  <c r="K2895" i="1"/>
  <c r="J2891" i="1"/>
  <c r="K2891" i="1"/>
  <c r="J2887" i="1"/>
  <c r="K2887" i="1"/>
  <c r="J2883" i="1"/>
  <c r="K2883" i="1"/>
  <c r="J2879" i="1"/>
  <c r="K2879" i="1"/>
  <c r="J2875" i="1"/>
  <c r="K2875" i="1"/>
  <c r="J2871" i="1"/>
  <c r="K2871" i="1"/>
  <c r="J2867" i="1"/>
  <c r="K2867" i="1"/>
  <c r="J2863" i="1"/>
  <c r="K2863" i="1"/>
  <c r="J2859" i="1"/>
  <c r="K2859" i="1"/>
  <c r="J2855" i="1"/>
  <c r="K2855" i="1"/>
  <c r="J2851" i="1"/>
  <c r="K2851" i="1"/>
  <c r="J2847" i="1"/>
  <c r="K2847" i="1"/>
  <c r="J2843" i="1"/>
  <c r="K2843" i="1"/>
  <c r="J2839" i="1"/>
  <c r="K2839" i="1"/>
  <c r="J2835" i="1"/>
  <c r="K2835" i="1"/>
  <c r="J2831" i="1"/>
  <c r="K2831" i="1"/>
  <c r="J2827" i="1"/>
  <c r="K2827" i="1"/>
  <c r="J2823" i="1"/>
  <c r="K2823" i="1"/>
  <c r="J2819" i="1"/>
  <c r="K2819" i="1"/>
  <c r="J2815" i="1"/>
  <c r="K2815" i="1"/>
  <c r="J2811" i="1"/>
  <c r="K2811" i="1"/>
  <c r="J2807" i="1"/>
  <c r="K2807" i="1"/>
  <c r="J2803" i="1"/>
  <c r="K2803" i="1"/>
  <c r="J2799" i="1"/>
  <c r="K2799" i="1"/>
  <c r="J2795" i="1"/>
  <c r="K2795" i="1"/>
  <c r="J2791" i="1"/>
  <c r="K2791" i="1"/>
  <c r="J2787" i="1"/>
  <c r="K2787" i="1"/>
  <c r="J2783" i="1"/>
  <c r="K2783" i="1"/>
  <c r="J2779" i="1"/>
  <c r="K2779" i="1"/>
  <c r="J2775" i="1"/>
  <c r="K2775" i="1"/>
  <c r="J2771" i="1"/>
  <c r="K2771" i="1"/>
  <c r="J2767" i="1"/>
  <c r="K2767" i="1"/>
  <c r="J2763" i="1"/>
  <c r="K2763" i="1"/>
  <c r="J2759" i="1"/>
  <c r="K2759" i="1"/>
  <c r="J2755" i="1"/>
  <c r="K2755" i="1"/>
  <c r="J2751" i="1"/>
  <c r="K2751" i="1"/>
  <c r="J2747" i="1"/>
  <c r="K2747" i="1"/>
  <c r="J2743" i="1"/>
  <c r="K2743" i="1"/>
  <c r="J2739" i="1"/>
  <c r="K2739" i="1"/>
  <c r="J2735" i="1"/>
  <c r="K2735" i="1"/>
  <c r="J2731" i="1"/>
  <c r="K2731" i="1"/>
  <c r="J2727" i="1"/>
  <c r="K2727" i="1"/>
  <c r="J2723" i="1"/>
  <c r="K2723" i="1"/>
  <c r="J2719" i="1"/>
  <c r="K2719" i="1"/>
  <c r="J2715" i="1"/>
  <c r="K2715" i="1"/>
  <c r="J2711" i="1"/>
  <c r="K2711" i="1"/>
  <c r="J2707" i="1"/>
  <c r="K2707" i="1"/>
  <c r="J2703" i="1"/>
  <c r="K2703" i="1"/>
  <c r="J2699" i="1"/>
  <c r="K2699" i="1"/>
  <c r="J2695" i="1"/>
  <c r="K2695" i="1"/>
  <c r="J2691" i="1"/>
  <c r="K2691" i="1"/>
  <c r="J2687" i="1"/>
  <c r="K2687" i="1"/>
  <c r="J2683" i="1"/>
  <c r="K2683" i="1"/>
  <c r="J2679" i="1"/>
  <c r="K2679" i="1"/>
  <c r="J2675" i="1"/>
  <c r="K2675" i="1"/>
  <c r="J2671" i="1"/>
  <c r="K2671" i="1"/>
  <c r="J2667" i="1"/>
  <c r="K2667" i="1"/>
  <c r="J2663" i="1"/>
  <c r="K2663" i="1"/>
  <c r="J2659" i="1"/>
  <c r="K2659" i="1"/>
  <c r="J2655" i="1"/>
  <c r="K2655" i="1"/>
  <c r="J2651" i="1"/>
  <c r="K2651" i="1"/>
  <c r="J2647" i="1"/>
  <c r="K2647" i="1"/>
  <c r="J2643" i="1"/>
  <c r="K2643" i="1"/>
  <c r="J2639" i="1"/>
  <c r="K2639" i="1"/>
  <c r="J2635" i="1"/>
  <c r="K2635" i="1"/>
  <c r="J2631" i="1"/>
  <c r="K2631" i="1"/>
  <c r="J2627" i="1"/>
  <c r="K2627" i="1"/>
  <c r="J2623" i="1"/>
  <c r="K2623" i="1"/>
  <c r="J2619" i="1"/>
  <c r="K2619" i="1"/>
  <c r="J2615" i="1"/>
  <c r="K2615" i="1"/>
  <c r="J2611" i="1"/>
  <c r="K2611" i="1"/>
  <c r="J2607" i="1"/>
  <c r="K2607" i="1"/>
  <c r="J2603" i="1"/>
  <c r="K2603" i="1"/>
  <c r="J2599" i="1"/>
  <c r="K2599" i="1"/>
  <c r="J2595" i="1"/>
  <c r="K2595" i="1"/>
  <c r="J2591" i="1"/>
  <c r="K2591" i="1"/>
  <c r="J2587" i="1"/>
  <c r="K2587" i="1"/>
  <c r="J2583" i="1"/>
  <c r="K2583" i="1"/>
  <c r="J2579" i="1"/>
  <c r="K2579" i="1"/>
  <c r="J2575" i="1"/>
  <c r="K2575" i="1"/>
  <c r="J2571" i="1"/>
  <c r="K2571" i="1"/>
  <c r="J2567" i="1"/>
  <c r="K2567" i="1"/>
  <c r="J2563" i="1"/>
  <c r="K2563" i="1"/>
  <c r="J2559" i="1"/>
  <c r="K2559" i="1"/>
  <c r="J2555" i="1"/>
  <c r="K2555" i="1"/>
  <c r="J2551" i="1"/>
  <c r="K2551" i="1"/>
  <c r="J2547" i="1"/>
  <c r="K2547" i="1"/>
  <c r="J2543" i="1"/>
  <c r="K2543" i="1"/>
  <c r="J2539" i="1"/>
  <c r="K2539" i="1"/>
  <c r="J2535" i="1"/>
  <c r="K2535" i="1"/>
  <c r="J2531" i="1"/>
  <c r="K2531" i="1"/>
  <c r="J2527" i="1"/>
  <c r="K2527" i="1"/>
  <c r="J2523" i="1"/>
  <c r="K2523" i="1"/>
  <c r="J2519" i="1"/>
  <c r="K2519" i="1"/>
  <c r="J2515" i="1"/>
  <c r="K2515" i="1"/>
  <c r="J2511" i="1"/>
  <c r="K2511" i="1"/>
  <c r="J2507" i="1"/>
  <c r="K2507" i="1"/>
  <c r="J2503" i="1"/>
  <c r="K2503" i="1"/>
  <c r="J2499" i="1"/>
  <c r="K2499" i="1"/>
  <c r="J2495" i="1"/>
  <c r="K2495" i="1"/>
  <c r="J2491" i="1"/>
  <c r="K2491" i="1"/>
  <c r="J2487" i="1"/>
  <c r="K2487" i="1"/>
  <c r="J2483" i="1"/>
  <c r="K2483" i="1"/>
  <c r="J2479" i="1"/>
  <c r="K2479" i="1"/>
  <c r="J2475" i="1"/>
  <c r="K2475" i="1"/>
  <c r="J2471" i="1"/>
  <c r="K2471" i="1"/>
  <c r="J2467" i="1"/>
  <c r="K2467" i="1"/>
  <c r="J2463" i="1"/>
  <c r="K2463" i="1"/>
  <c r="J2459" i="1"/>
  <c r="K2459" i="1"/>
  <c r="J2455" i="1"/>
  <c r="K2455" i="1"/>
  <c r="J2451" i="1"/>
  <c r="K2451" i="1"/>
  <c r="J2447" i="1"/>
  <c r="K2447" i="1"/>
  <c r="J2443" i="1"/>
  <c r="K2443" i="1"/>
  <c r="J2439" i="1"/>
  <c r="K2439" i="1"/>
  <c r="J2435" i="1"/>
  <c r="K2435" i="1"/>
  <c r="J2431" i="1"/>
  <c r="K2431" i="1"/>
  <c r="J2427" i="1"/>
  <c r="K2427" i="1"/>
  <c r="J2423" i="1"/>
  <c r="K2423" i="1"/>
  <c r="J2419" i="1"/>
  <c r="K2419" i="1"/>
  <c r="J2415" i="1"/>
  <c r="K2415" i="1"/>
  <c r="J2411" i="1"/>
  <c r="K2411" i="1"/>
  <c r="J2407" i="1"/>
  <c r="K2407" i="1"/>
  <c r="J2403" i="1"/>
  <c r="K2403" i="1"/>
  <c r="J2399" i="1"/>
  <c r="K2399" i="1"/>
  <c r="J2395" i="1"/>
  <c r="K2395" i="1"/>
  <c r="J2391" i="1"/>
  <c r="K2391" i="1"/>
  <c r="J2387" i="1"/>
  <c r="K2387" i="1"/>
  <c r="J2383" i="1"/>
  <c r="K2383" i="1"/>
  <c r="J2379" i="1"/>
  <c r="K2379" i="1"/>
  <c r="J2375" i="1"/>
  <c r="K2375" i="1"/>
  <c r="J2371" i="1"/>
  <c r="K2371" i="1"/>
  <c r="J2367" i="1"/>
  <c r="K2367" i="1"/>
  <c r="J2363" i="1"/>
  <c r="K2363" i="1"/>
  <c r="J2359" i="1"/>
  <c r="K2359" i="1"/>
  <c r="J2355" i="1"/>
  <c r="K2355" i="1"/>
  <c r="J2351" i="1"/>
  <c r="K2351" i="1"/>
  <c r="J2347" i="1"/>
  <c r="K2347" i="1"/>
  <c r="J2343" i="1"/>
  <c r="K2343" i="1"/>
  <c r="J2339" i="1"/>
  <c r="K2339" i="1"/>
  <c r="J2335" i="1"/>
  <c r="K2335" i="1"/>
  <c r="J2331" i="1"/>
  <c r="K2331" i="1"/>
  <c r="J2327" i="1"/>
  <c r="K2327" i="1"/>
  <c r="J2323" i="1"/>
  <c r="K2323" i="1"/>
  <c r="J2319" i="1"/>
  <c r="K2319" i="1"/>
  <c r="J2315" i="1"/>
  <c r="K2315" i="1"/>
  <c r="J2311" i="1"/>
  <c r="K2311" i="1"/>
  <c r="J2307" i="1"/>
  <c r="K2307" i="1"/>
  <c r="J2303" i="1"/>
  <c r="K2303" i="1"/>
  <c r="J2299" i="1"/>
  <c r="K2299" i="1"/>
  <c r="J2295" i="1"/>
  <c r="K2295" i="1"/>
  <c r="J2291" i="1"/>
  <c r="K2291" i="1"/>
  <c r="J2287" i="1"/>
  <c r="K2287" i="1"/>
  <c r="J2283" i="1"/>
  <c r="K2283" i="1"/>
  <c r="J2279" i="1"/>
  <c r="K2279" i="1"/>
  <c r="J2275" i="1"/>
  <c r="K2275" i="1"/>
  <c r="J2271" i="1"/>
  <c r="K2271" i="1"/>
  <c r="J2267" i="1"/>
  <c r="K2267" i="1"/>
  <c r="J2263" i="1"/>
  <c r="K2263" i="1"/>
  <c r="J2259" i="1"/>
  <c r="K2259" i="1"/>
  <c r="J2255" i="1"/>
  <c r="K2255" i="1"/>
  <c r="J2251" i="1"/>
  <c r="K2251" i="1"/>
  <c r="J2247" i="1"/>
  <c r="K2247" i="1"/>
  <c r="J2243" i="1"/>
  <c r="K2243" i="1"/>
  <c r="J2239" i="1"/>
  <c r="K2239" i="1"/>
  <c r="J2235" i="1"/>
  <c r="K2235" i="1"/>
  <c r="J2231" i="1"/>
  <c r="K2231" i="1"/>
  <c r="J2227" i="1"/>
  <c r="K2227" i="1"/>
  <c r="J2223" i="1"/>
  <c r="K2223" i="1"/>
  <c r="J2219" i="1"/>
  <c r="K2219" i="1"/>
  <c r="J2215" i="1"/>
  <c r="K2215" i="1"/>
  <c r="J2211" i="1"/>
  <c r="K2211" i="1"/>
  <c r="J2207" i="1"/>
  <c r="K2207" i="1"/>
  <c r="J2203" i="1"/>
  <c r="K2203" i="1"/>
  <c r="J2199" i="1"/>
  <c r="K2199" i="1"/>
  <c r="J2195" i="1"/>
  <c r="K2195" i="1"/>
  <c r="J2191" i="1"/>
  <c r="K2191" i="1"/>
  <c r="J2187" i="1"/>
  <c r="K2187" i="1"/>
  <c r="J2183" i="1"/>
  <c r="K2183" i="1"/>
  <c r="J2179" i="1"/>
  <c r="K2179" i="1"/>
  <c r="J2175" i="1"/>
  <c r="K2175" i="1"/>
  <c r="J2171" i="1"/>
  <c r="K2171" i="1"/>
  <c r="J2167" i="1"/>
  <c r="K2167" i="1"/>
  <c r="J2163" i="1"/>
  <c r="K2163" i="1"/>
  <c r="J2159" i="1"/>
  <c r="K2159" i="1"/>
  <c r="J2155" i="1"/>
  <c r="K2155" i="1"/>
  <c r="J2151" i="1"/>
  <c r="K2151" i="1"/>
  <c r="J2147" i="1"/>
  <c r="K2147" i="1"/>
  <c r="J2143" i="1"/>
  <c r="K2143" i="1"/>
  <c r="J2139" i="1"/>
  <c r="K2139" i="1"/>
  <c r="J2135" i="1"/>
  <c r="K2135" i="1"/>
  <c r="J2131" i="1"/>
  <c r="K2131" i="1"/>
  <c r="J2127" i="1"/>
  <c r="K2127" i="1"/>
  <c r="J2123" i="1"/>
  <c r="K2123" i="1"/>
  <c r="J2119" i="1"/>
  <c r="K2119" i="1"/>
  <c r="J2115" i="1"/>
  <c r="K2115" i="1"/>
  <c r="J2111" i="1"/>
  <c r="K2111" i="1"/>
  <c r="J2107" i="1"/>
  <c r="K2107" i="1"/>
  <c r="J2103" i="1"/>
  <c r="K2103" i="1"/>
  <c r="J2099" i="1"/>
  <c r="K2099" i="1"/>
  <c r="J2095" i="1"/>
  <c r="K2095" i="1"/>
  <c r="J2091" i="1"/>
  <c r="K2091" i="1"/>
  <c r="J2087" i="1"/>
  <c r="K2087" i="1"/>
  <c r="J2083" i="1"/>
  <c r="K2083" i="1"/>
  <c r="J2079" i="1"/>
  <c r="K2079" i="1"/>
  <c r="J2075" i="1"/>
  <c r="K2075" i="1"/>
  <c r="J2071" i="1"/>
  <c r="K2071" i="1"/>
  <c r="J2067" i="1"/>
  <c r="K2067" i="1"/>
  <c r="J2063" i="1"/>
  <c r="K2063" i="1"/>
  <c r="J2059" i="1"/>
  <c r="K2059" i="1"/>
  <c r="J2055" i="1"/>
  <c r="K2055" i="1"/>
  <c r="J2051" i="1"/>
  <c r="K2051" i="1"/>
  <c r="J2047" i="1"/>
  <c r="K2047" i="1"/>
  <c r="J2043" i="1"/>
  <c r="K2043" i="1"/>
  <c r="J2039" i="1"/>
  <c r="K2039" i="1"/>
  <c r="J2035" i="1"/>
  <c r="K2035" i="1"/>
  <c r="J2031" i="1"/>
  <c r="K2031" i="1"/>
  <c r="J2027" i="1"/>
  <c r="K2027" i="1"/>
  <c r="J2023" i="1"/>
  <c r="K2023" i="1"/>
  <c r="J2019" i="1"/>
  <c r="K2019" i="1"/>
  <c r="J2015" i="1"/>
  <c r="K2015" i="1"/>
  <c r="J2011" i="1"/>
  <c r="K2011" i="1"/>
  <c r="J2007" i="1"/>
  <c r="K2007" i="1"/>
  <c r="J2003" i="1"/>
  <c r="K2003" i="1"/>
  <c r="J1999" i="1"/>
  <c r="K1999" i="1"/>
  <c r="J1995" i="1"/>
  <c r="K1995" i="1"/>
  <c r="J1991" i="1"/>
  <c r="K1991" i="1"/>
  <c r="J1987" i="1"/>
  <c r="K1987" i="1"/>
  <c r="J1983" i="1"/>
  <c r="K1983" i="1"/>
  <c r="J1979" i="1"/>
  <c r="K1979" i="1"/>
  <c r="J1975" i="1"/>
  <c r="K1975" i="1"/>
  <c r="J1971" i="1"/>
  <c r="K1971" i="1"/>
  <c r="J1967" i="1"/>
  <c r="K1967" i="1"/>
  <c r="J1963" i="1"/>
  <c r="K1963" i="1"/>
  <c r="J1959" i="1"/>
  <c r="K1959" i="1"/>
  <c r="J1955" i="1"/>
  <c r="K1955" i="1"/>
  <c r="J1951" i="1"/>
  <c r="K1951" i="1"/>
  <c r="J1947" i="1"/>
  <c r="K1947" i="1"/>
  <c r="J1943" i="1"/>
  <c r="K1943" i="1"/>
  <c r="J1939" i="1"/>
  <c r="K1939" i="1"/>
  <c r="J1935" i="1"/>
  <c r="K1935" i="1"/>
  <c r="J1931" i="1"/>
  <c r="K1931" i="1"/>
  <c r="J1927" i="1"/>
  <c r="K1927" i="1"/>
  <c r="J1923" i="1"/>
  <c r="K1923" i="1"/>
  <c r="J1919" i="1"/>
  <c r="K1919" i="1"/>
  <c r="J1915" i="1"/>
  <c r="K1915" i="1"/>
  <c r="J1911" i="1"/>
  <c r="K1911" i="1"/>
  <c r="J1907" i="1"/>
  <c r="K1907" i="1"/>
  <c r="J1903" i="1"/>
  <c r="K1903" i="1"/>
  <c r="J1899" i="1"/>
  <c r="K1899" i="1"/>
  <c r="J1895" i="1"/>
  <c r="K1895" i="1"/>
  <c r="J1891" i="1"/>
  <c r="K1891" i="1"/>
  <c r="J1887" i="1"/>
  <c r="K1887" i="1"/>
  <c r="J1883" i="1"/>
  <c r="K1883" i="1"/>
  <c r="J1879" i="1"/>
  <c r="K1879" i="1"/>
  <c r="J1875" i="1"/>
  <c r="K1875" i="1"/>
  <c r="J1871" i="1"/>
  <c r="K1871" i="1"/>
  <c r="J1867" i="1"/>
  <c r="K1867" i="1"/>
  <c r="J1863" i="1"/>
  <c r="K1863" i="1"/>
  <c r="J1859" i="1"/>
  <c r="K1859" i="1"/>
  <c r="J1855" i="1"/>
  <c r="K1855" i="1"/>
  <c r="J1851" i="1"/>
  <c r="K1851" i="1"/>
  <c r="J1847" i="1"/>
  <c r="K1847" i="1"/>
  <c r="J1843" i="1"/>
  <c r="K1843" i="1"/>
  <c r="J1839" i="1"/>
  <c r="K1839" i="1"/>
  <c r="J1835" i="1"/>
  <c r="K1835" i="1"/>
  <c r="J1831" i="1"/>
  <c r="K1831" i="1"/>
  <c r="J1827" i="1"/>
  <c r="K1827" i="1"/>
  <c r="J1823" i="1"/>
  <c r="K1823" i="1"/>
  <c r="J1819" i="1"/>
  <c r="K1819" i="1"/>
  <c r="J1815" i="1"/>
  <c r="K1815" i="1"/>
  <c r="J1811" i="1"/>
  <c r="K1811" i="1"/>
  <c r="J1807" i="1"/>
  <c r="K1807" i="1"/>
  <c r="J1803" i="1"/>
  <c r="K1803" i="1"/>
  <c r="J1799" i="1"/>
  <c r="K1799" i="1"/>
  <c r="J1795" i="1"/>
  <c r="K1795" i="1"/>
  <c r="J1791" i="1"/>
  <c r="K1791" i="1"/>
  <c r="J1787" i="1"/>
  <c r="K1787" i="1"/>
  <c r="J1783" i="1"/>
  <c r="K1783" i="1"/>
  <c r="J1779" i="1"/>
  <c r="K1779" i="1"/>
  <c r="J1775" i="1"/>
  <c r="K1775" i="1"/>
  <c r="J1771" i="1"/>
  <c r="K1771" i="1"/>
  <c r="J1767" i="1"/>
  <c r="K1767" i="1"/>
  <c r="J1763" i="1"/>
  <c r="K1763" i="1"/>
  <c r="J1759" i="1"/>
  <c r="K1759" i="1"/>
  <c r="J1755" i="1"/>
  <c r="K1755" i="1"/>
  <c r="J1751" i="1"/>
  <c r="K1751" i="1"/>
  <c r="J1747" i="1"/>
  <c r="K1747" i="1"/>
  <c r="J1743" i="1"/>
  <c r="K1743" i="1"/>
  <c r="J1739" i="1"/>
  <c r="K1739" i="1"/>
  <c r="J1735" i="1"/>
  <c r="K1735" i="1"/>
  <c r="J1731" i="1"/>
  <c r="K1731" i="1"/>
  <c r="J1727" i="1"/>
  <c r="K1727" i="1"/>
  <c r="J1723" i="1"/>
  <c r="K1723" i="1"/>
  <c r="J1719" i="1"/>
  <c r="K1719" i="1"/>
  <c r="J1715" i="1"/>
  <c r="K1715" i="1"/>
  <c r="J1711" i="1"/>
  <c r="K1711" i="1"/>
  <c r="J1707" i="1"/>
  <c r="K1707" i="1"/>
  <c r="J1703" i="1"/>
  <c r="K1703" i="1"/>
  <c r="J1699" i="1"/>
  <c r="K1699" i="1"/>
  <c r="J1695" i="1"/>
  <c r="K1695" i="1"/>
  <c r="J1691" i="1"/>
  <c r="K1691" i="1"/>
  <c r="J1687" i="1"/>
  <c r="K1687" i="1"/>
  <c r="J1683" i="1"/>
  <c r="K1683" i="1"/>
  <c r="J1679" i="1"/>
  <c r="K1679" i="1"/>
  <c r="J1675" i="1"/>
  <c r="K1675" i="1"/>
  <c r="J1671" i="1"/>
  <c r="K1671" i="1"/>
  <c r="J1667" i="1"/>
  <c r="K1667" i="1"/>
  <c r="J1663" i="1"/>
  <c r="K1663" i="1"/>
  <c r="J1659" i="1"/>
  <c r="K1659" i="1"/>
  <c r="J1655" i="1"/>
  <c r="K1655" i="1"/>
  <c r="J1651" i="1"/>
  <c r="K1651" i="1"/>
  <c r="J1647" i="1"/>
  <c r="K1647" i="1"/>
  <c r="J1643" i="1"/>
  <c r="K1643" i="1"/>
  <c r="J1639" i="1"/>
  <c r="K1639" i="1"/>
  <c r="J1635" i="1"/>
  <c r="K1635" i="1"/>
  <c r="J1631" i="1"/>
  <c r="K1631" i="1"/>
  <c r="J1627" i="1"/>
  <c r="K1627" i="1"/>
  <c r="J1623" i="1"/>
  <c r="K1623" i="1"/>
  <c r="J1619" i="1"/>
  <c r="K1619" i="1"/>
  <c r="J1615" i="1"/>
  <c r="K1615" i="1"/>
  <c r="J1611" i="1"/>
  <c r="K1611" i="1"/>
  <c r="J1607" i="1"/>
  <c r="K1607" i="1"/>
  <c r="J1603" i="1"/>
  <c r="K1603" i="1"/>
  <c r="J1599" i="1"/>
  <c r="K1599" i="1"/>
  <c r="J1595" i="1"/>
  <c r="K1595" i="1"/>
  <c r="J1591" i="1"/>
  <c r="K1591" i="1"/>
  <c r="J1587" i="1"/>
  <c r="K1587" i="1"/>
  <c r="J1583" i="1"/>
  <c r="K1583" i="1"/>
  <c r="J1579" i="1"/>
  <c r="K1579" i="1"/>
  <c r="J1575" i="1"/>
  <c r="K1575" i="1"/>
  <c r="J1571" i="1"/>
  <c r="K1571" i="1"/>
  <c r="J1567" i="1"/>
  <c r="K1567" i="1"/>
  <c r="J1563" i="1"/>
  <c r="K1563" i="1"/>
  <c r="J1559" i="1"/>
  <c r="K1559" i="1"/>
  <c r="J1555" i="1"/>
  <c r="K1555" i="1"/>
  <c r="J1551" i="1"/>
  <c r="K1551" i="1"/>
  <c r="J1547" i="1"/>
  <c r="K1547" i="1"/>
  <c r="J1543" i="1"/>
  <c r="K1543" i="1"/>
  <c r="J1539" i="1"/>
  <c r="K1539" i="1"/>
  <c r="J1535" i="1"/>
  <c r="K1535" i="1"/>
  <c r="J1531" i="1"/>
  <c r="K1531" i="1"/>
  <c r="J1527" i="1"/>
  <c r="K1527" i="1"/>
  <c r="J1523" i="1"/>
  <c r="K1523" i="1"/>
  <c r="J1519" i="1"/>
  <c r="K1519" i="1"/>
  <c r="J1332" i="1"/>
  <c r="K1332" i="1"/>
  <c r="J1328" i="1"/>
  <c r="K1328" i="1"/>
  <c r="J1324" i="1"/>
  <c r="K1324" i="1"/>
  <c r="J1320" i="1"/>
  <c r="K1320" i="1"/>
  <c r="J1316" i="1"/>
  <c r="K1316" i="1"/>
  <c r="J1312" i="1"/>
  <c r="K1312" i="1"/>
  <c r="J1308" i="1"/>
  <c r="K1308" i="1"/>
  <c r="J1304" i="1"/>
  <c r="K1304" i="1"/>
  <c r="J1300" i="1"/>
  <c r="K1300" i="1"/>
  <c r="J1296" i="1"/>
  <c r="K1296" i="1"/>
  <c r="J1292" i="1"/>
  <c r="K1292" i="1"/>
  <c r="J1288" i="1"/>
  <c r="K1288" i="1"/>
  <c r="J1284" i="1"/>
  <c r="K1284" i="1"/>
  <c r="J1280" i="1"/>
  <c r="K1280" i="1"/>
  <c r="J1276" i="1"/>
  <c r="K1276" i="1"/>
  <c r="J1272" i="1"/>
  <c r="K1272" i="1"/>
  <c r="J1268" i="1"/>
  <c r="K1268" i="1"/>
  <c r="J1264" i="1"/>
  <c r="K1264" i="1"/>
  <c r="J1260" i="1"/>
  <c r="K1260" i="1"/>
  <c r="J1256" i="1"/>
  <c r="K1256" i="1"/>
  <c r="J1252" i="1"/>
  <c r="K1252" i="1"/>
  <c r="J1248" i="1"/>
  <c r="K1248" i="1"/>
  <c r="J1244" i="1"/>
  <c r="K1244" i="1"/>
  <c r="J1240" i="1"/>
  <c r="K1240" i="1"/>
  <c r="J1236" i="1"/>
  <c r="K1236" i="1"/>
  <c r="J1232" i="1"/>
  <c r="K1232" i="1"/>
  <c r="J1228" i="1"/>
  <c r="K1228" i="1"/>
  <c r="J1224" i="1"/>
  <c r="K1224" i="1"/>
  <c r="J1220" i="1"/>
  <c r="K1220" i="1"/>
  <c r="J1216" i="1"/>
  <c r="K1216" i="1"/>
  <c r="J1212" i="1"/>
  <c r="K1212" i="1"/>
  <c r="J1208" i="1"/>
  <c r="K1208" i="1"/>
  <c r="J1204" i="1"/>
  <c r="K1204" i="1"/>
  <c r="J1200" i="1"/>
  <c r="K1200" i="1"/>
  <c r="J1196" i="1"/>
  <c r="K1196" i="1"/>
  <c r="J1192" i="1"/>
  <c r="K1192" i="1"/>
  <c r="J1188" i="1"/>
  <c r="K1188" i="1"/>
  <c r="J1184" i="1"/>
  <c r="K1184" i="1"/>
  <c r="J1180" i="1"/>
  <c r="K1180" i="1"/>
  <c r="J1176" i="1"/>
  <c r="K1176" i="1"/>
  <c r="J1172" i="1"/>
  <c r="K1172" i="1"/>
  <c r="J1168" i="1"/>
  <c r="K1168" i="1"/>
  <c r="J1164" i="1"/>
  <c r="K1164" i="1"/>
  <c r="J1160" i="1"/>
  <c r="K1160" i="1"/>
  <c r="J1156" i="1"/>
  <c r="K1156" i="1"/>
  <c r="J1152" i="1"/>
  <c r="K1152" i="1"/>
  <c r="J1148" i="1"/>
  <c r="K1148" i="1"/>
  <c r="J1144" i="1"/>
  <c r="K1144" i="1"/>
  <c r="J1140" i="1"/>
  <c r="K1140" i="1"/>
  <c r="J1136" i="1"/>
  <c r="K1136" i="1"/>
  <c r="J1132" i="1"/>
  <c r="K1132" i="1"/>
  <c r="J1128" i="1"/>
  <c r="K1128" i="1"/>
  <c r="J1124" i="1"/>
  <c r="K1124" i="1"/>
  <c r="J1120" i="1"/>
  <c r="K1120" i="1"/>
  <c r="J1116" i="1"/>
  <c r="K1116" i="1"/>
  <c r="J1112" i="1"/>
  <c r="K1112" i="1"/>
  <c r="J1108" i="1"/>
  <c r="K1108" i="1"/>
  <c r="J1104" i="1"/>
  <c r="K1104" i="1"/>
  <c r="J1100" i="1"/>
  <c r="K1100" i="1"/>
  <c r="J1096" i="1"/>
  <c r="K1096" i="1"/>
  <c r="J1092" i="1"/>
  <c r="K1092" i="1"/>
  <c r="J1088" i="1"/>
  <c r="K1088" i="1"/>
  <c r="J1084" i="1"/>
  <c r="K1084" i="1"/>
  <c r="J1080" i="1"/>
  <c r="K1080" i="1"/>
  <c r="J1076" i="1"/>
  <c r="K1076" i="1"/>
  <c r="J1072" i="1"/>
  <c r="K1072" i="1"/>
  <c r="J1068" i="1"/>
  <c r="K1068" i="1"/>
  <c r="J1064" i="1"/>
  <c r="K1064" i="1"/>
  <c r="J1060" i="1"/>
  <c r="K1060" i="1"/>
  <c r="J1056" i="1"/>
  <c r="K1056" i="1"/>
  <c r="J1052" i="1"/>
  <c r="K1052" i="1"/>
  <c r="J1048" i="1"/>
  <c r="K1048" i="1"/>
  <c r="J1044" i="1"/>
  <c r="K1044" i="1"/>
  <c r="J1040" i="1"/>
  <c r="K1040" i="1"/>
  <c r="J1036" i="1"/>
  <c r="K1036" i="1"/>
  <c r="J1032" i="1"/>
  <c r="K1032" i="1"/>
  <c r="J1028" i="1"/>
  <c r="K1028" i="1"/>
  <c r="J1024" i="1"/>
  <c r="K1024" i="1"/>
  <c r="J1020" i="1"/>
  <c r="K1020" i="1"/>
  <c r="J1016" i="1"/>
  <c r="K1016" i="1"/>
  <c r="J1012" i="1"/>
  <c r="K1012" i="1"/>
  <c r="J1008" i="1"/>
  <c r="K1008" i="1"/>
  <c r="J1004" i="1"/>
  <c r="K1004" i="1"/>
  <c r="J1000" i="1"/>
  <c r="K1000" i="1"/>
  <c r="J996" i="1"/>
  <c r="K996" i="1"/>
  <c r="J992" i="1"/>
  <c r="K992" i="1"/>
  <c r="J988" i="1"/>
  <c r="K988" i="1"/>
  <c r="J984" i="1"/>
  <c r="K984" i="1"/>
  <c r="J980" i="1"/>
  <c r="K980" i="1"/>
  <c r="J976" i="1"/>
  <c r="K976" i="1"/>
  <c r="J972" i="1"/>
  <c r="K972" i="1"/>
  <c r="J968" i="1"/>
  <c r="K968" i="1"/>
  <c r="J964" i="1"/>
  <c r="K964" i="1"/>
  <c r="J960" i="1"/>
  <c r="K960" i="1"/>
  <c r="J956" i="1"/>
  <c r="K956" i="1"/>
  <c r="J952" i="1"/>
  <c r="K952" i="1"/>
  <c r="J948" i="1"/>
  <c r="K948" i="1"/>
  <c r="J944" i="1"/>
  <c r="K944" i="1"/>
  <c r="J940" i="1"/>
  <c r="K940" i="1"/>
  <c r="J936" i="1"/>
  <c r="K936" i="1"/>
  <c r="J932" i="1"/>
  <c r="K932" i="1"/>
  <c r="J928" i="1"/>
  <c r="K928" i="1"/>
  <c r="J924" i="1"/>
  <c r="K924" i="1"/>
  <c r="J920" i="1"/>
  <c r="K920" i="1"/>
  <c r="J916" i="1"/>
  <c r="K916" i="1"/>
  <c r="J912" i="1"/>
  <c r="K912" i="1"/>
  <c r="J908" i="1"/>
  <c r="K908" i="1"/>
  <c r="J904" i="1"/>
  <c r="K904" i="1"/>
  <c r="J900" i="1"/>
  <c r="K900" i="1"/>
  <c r="J896" i="1"/>
  <c r="K896" i="1"/>
  <c r="J892" i="1"/>
  <c r="K892" i="1"/>
  <c r="J888" i="1"/>
  <c r="K888" i="1"/>
  <c r="J884" i="1"/>
  <c r="K884" i="1"/>
  <c r="J880" i="1"/>
  <c r="K880" i="1"/>
  <c r="J876" i="1"/>
  <c r="K876" i="1"/>
  <c r="J872" i="1"/>
  <c r="K872" i="1"/>
  <c r="J868" i="1"/>
  <c r="K868" i="1"/>
  <c r="J864" i="1"/>
  <c r="K864" i="1"/>
  <c r="J860" i="1"/>
  <c r="K860" i="1"/>
  <c r="J856" i="1"/>
  <c r="K856" i="1"/>
  <c r="J852" i="1"/>
  <c r="K852" i="1"/>
  <c r="J848" i="1"/>
  <c r="K848" i="1"/>
  <c r="J844" i="1"/>
  <c r="K844" i="1"/>
  <c r="J840" i="1"/>
  <c r="K840" i="1"/>
  <c r="J836" i="1"/>
  <c r="K836" i="1"/>
  <c r="J832" i="1"/>
  <c r="K832" i="1"/>
  <c r="J828" i="1"/>
  <c r="K828" i="1"/>
  <c r="J824" i="1"/>
  <c r="K824" i="1"/>
  <c r="J820" i="1"/>
  <c r="K820" i="1"/>
  <c r="J816" i="1"/>
  <c r="K816" i="1"/>
  <c r="J812" i="1"/>
  <c r="K812" i="1"/>
  <c r="J808" i="1"/>
  <c r="K808" i="1"/>
  <c r="J804" i="1"/>
  <c r="K804" i="1"/>
  <c r="J800" i="1"/>
  <c r="K800" i="1"/>
  <c r="J796" i="1"/>
  <c r="K796" i="1"/>
  <c r="J792" i="1"/>
  <c r="K792" i="1"/>
  <c r="J788" i="1"/>
  <c r="K788" i="1"/>
  <c r="J784" i="1"/>
  <c r="K784" i="1"/>
  <c r="J780" i="1"/>
  <c r="K780" i="1"/>
  <c r="J776" i="1"/>
  <c r="K776" i="1"/>
  <c r="J772" i="1"/>
  <c r="K772" i="1"/>
  <c r="J768" i="1"/>
  <c r="K768" i="1"/>
  <c r="J764" i="1"/>
  <c r="K764" i="1"/>
  <c r="J760" i="1"/>
  <c r="K760" i="1"/>
  <c r="J756" i="1"/>
  <c r="K756" i="1"/>
  <c r="J752" i="1"/>
  <c r="K752" i="1"/>
  <c r="J748" i="1"/>
  <c r="K748" i="1"/>
  <c r="J744" i="1"/>
  <c r="K744" i="1"/>
  <c r="J740" i="1"/>
  <c r="K740" i="1"/>
  <c r="J736" i="1"/>
  <c r="K736" i="1"/>
  <c r="J732" i="1"/>
  <c r="K732" i="1"/>
  <c r="J728" i="1"/>
  <c r="K728" i="1"/>
  <c r="J724" i="1"/>
  <c r="K724" i="1"/>
  <c r="J720" i="1"/>
  <c r="K720" i="1"/>
  <c r="J716" i="1"/>
  <c r="K716" i="1"/>
  <c r="J712" i="1"/>
  <c r="K712" i="1"/>
  <c r="J708" i="1"/>
  <c r="K708" i="1"/>
  <c r="J704" i="1"/>
  <c r="K704" i="1"/>
  <c r="J700" i="1"/>
  <c r="K700" i="1"/>
  <c r="J696" i="1"/>
  <c r="K696" i="1"/>
  <c r="J692" i="1"/>
  <c r="K692" i="1"/>
  <c r="J688" i="1"/>
  <c r="K688" i="1"/>
  <c r="J684" i="1"/>
  <c r="K684" i="1"/>
  <c r="J680" i="1"/>
  <c r="K680" i="1"/>
  <c r="J676" i="1"/>
  <c r="K676" i="1"/>
  <c r="J672" i="1"/>
  <c r="K672" i="1"/>
  <c r="J668" i="1"/>
  <c r="K668" i="1"/>
  <c r="J664" i="1"/>
  <c r="K664" i="1"/>
  <c r="J660" i="1"/>
  <c r="K660" i="1"/>
  <c r="J656" i="1"/>
  <c r="K656" i="1"/>
  <c r="J652" i="1"/>
  <c r="K652" i="1"/>
  <c r="J648" i="1"/>
  <c r="K648" i="1"/>
  <c r="J644" i="1"/>
  <c r="K644" i="1"/>
  <c r="J640" i="1"/>
  <c r="K640" i="1"/>
  <c r="J636" i="1"/>
  <c r="K636" i="1"/>
  <c r="J632" i="1"/>
  <c r="K632" i="1"/>
  <c r="J628" i="1"/>
  <c r="K628" i="1"/>
  <c r="J624" i="1"/>
  <c r="K624" i="1"/>
  <c r="J620" i="1"/>
  <c r="K620" i="1"/>
  <c r="J616" i="1"/>
  <c r="K616" i="1"/>
  <c r="J612" i="1"/>
  <c r="K612" i="1"/>
  <c r="J608" i="1"/>
  <c r="K608" i="1"/>
  <c r="J604" i="1"/>
  <c r="K604" i="1"/>
  <c r="J600" i="1"/>
  <c r="K600" i="1"/>
  <c r="J596" i="1"/>
  <c r="K596" i="1"/>
  <c r="J592" i="1"/>
  <c r="K592" i="1"/>
  <c r="J588" i="1"/>
  <c r="K588" i="1"/>
  <c r="J584" i="1"/>
  <c r="K584" i="1"/>
  <c r="J580" i="1"/>
  <c r="K580" i="1"/>
  <c r="J576" i="1"/>
  <c r="K576" i="1"/>
  <c r="J572" i="1"/>
  <c r="K572" i="1"/>
  <c r="J568" i="1"/>
  <c r="K568" i="1"/>
  <c r="J564" i="1"/>
  <c r="K564" i="1"/>
  <c r="J560" i="1"/>
  <c r="K560" i="1"/>
  <c r="J556" i="1"/>
  <c r="K556" i="1"/>
  <c r="J552" i="1"/>
  <c r="K552" i="1"/>
  <c r="J548" i="1"/>
  <c r="K548" i="1"/>
  <c r="J544" i="1"/>
  <c r="K544" i="1"/>
  <c r="J540" i="1"/>
  <c r="K540" i="1"/>
  <c r="J536" i="1"/>
  <c r="K536" i="1"/>
  <c r="J532" i="1"/>
  <c r="K532" i="1"/>
  <c r="J528" i="1"/>
  <c r="K528" i="1"/>
  <c r="J524" i="1"/>
  <c r="K524" i="1"/>
  <c r="J520" i="1"/>
  <c r="K520" i="1"/>
  <c r="J516" i="1"/>
  <c r="K516" i="1"/>
  <c r="J512" i="1"/>
  <c r="K512" i="1"/>
  <c r="J508" i="1"/>
  <c r="K508" i="1"/>
  <c r="J504" i="1"/>
  <c r="K504" i="1"/>
  <c r="J500" i="1"/>
  <c r="K500" i="1"/>
  <c r="J496" i="1"/>
  <c r="K496" i="1"/>
  <c r="J492" i="1"/>
  <c r="K492" i="1"/>
  <c r="J488" i="1"/>
  <c r="K488" i="1"/>
  <c r="J484" i="1"/>
  <c r="K484" i="1"/>
  <c r="J480" i="1"/>
  <c r="K480" i="1"/>
  <c r="J476" i="1"/>
  <c r="K476" i="1"/>
  <c r="J472" i="1"/>
  <c r="K472" i="1"/>
  <c r="J468" i="1"/>
  <c r="K468" i="1"/>
  <c r="J464" i="1"/>
  <c r="K464" i="1"/>
  <c r="J460" i="1"/>
  <c r="K460" i="1"/>
  <c r="J456" i="1"/>
  <c r="K456" i="1"/>
  <c r="J452" i="1"/>
  <c r="K452" i="1"/>
  <c r="J448" i="1"/>
  <c r="K448" i="1"/>
  <c r="J444" i="1"/>
  <c r="K444" i="1"/>
  <c r="J440" i="1"/>
  <c r="K440" i="1"/>
  <c r="J436" i="1"/>
  <c r="K436" i="1"/>
  <c r="J432" i="1"/>
  <c r="K432" i="1"/>
  <c r="J428" i="1"/>
  <c r="K428" i="1"/>
  <c r="J424" i="1"/>
  <c r="K424" i="1"/>
  <c r="J420" i="1"/>
  <c r="K420" i="1"/>
  <c r="J416" i="1"/>
  <c r="K416" i="1"/>
  <c r="J412" i="1"/>
  <c r="K412" i="1"/>
  <c r="J408" i="1"/>
  <c r="K408" i="1"/>
  <c r="J404" i="1"/>
  <c r="K404" i="1"/>
  <c r="J400" i="1"/>
  <c r="K400" i="1"/>
  <c r="J396" i="1"/>
  <c r="K396" i="1"/>
  <c r="J392" i="1"/>
  <c r="K392" i="1"/>
  <c r="J388" i="1"/>
  <c r="K388" i="1"/>
  <c r="J384" i="1"/>
  <c r="K384" i="1"/>
  <c r="J380" i="1"/>
  <c r="K380" i="1"/>
  <c r="J376" i="1"/>
  <c r="K376" i="1"/>
  <c r="J372" i="1"/>
  <c r="K372" i="1"/>
  <c r="J368" i="1"/>
  <c r="K368" i="1"/>
  <c r="J364" i="1"/>
  <c r="K364" i="1"/>
  <c r="J360" i="1"/>
  <c r="K360" i="1"/>
  <c r="J356" i="1"/>
  <c r="K356" i="1"/>
  <c r="J352" i="1"/>
  <c r="K352" i="1"/>
  <c r="J348" i="1"/>
  <c r="K348" i="1"/>
  <c r="J344" i="1"/>
  <c r="K344" i="1"/>
  <c r="J340" i="1"/>
  <c r="K340" i="1"/>
  <c r="J336" i="1"/>
  <c r="K336" i="1"/>
  <c r="J332" i="1"/>
  <c r="K332" i="1"/>
  <c r="J328" i="1"/>
  <c r="K328" i="1"/>
  <c r="J324" i="1"/>
  <c r="K324" i="1"/>
  <c r="J320" i="1"/>
  <c r="K320" i="1"/>
  <c r="J316" i="1"/>
  <c r="K316" i="1"/>
  <c r="J312" i="1"/>
  <c r="K312" i="1"/>
  <c r="J308" i="1"/>
  <c r="K308" i="1"/>
  <c r="J304" i="1"/>
  <c r="K304" i="1"/>
  <c r="J300" i="1"/>
  <c r="K300" i="1"/>
  <c r="J296" i="1"/>
  <c r="K296" i="1"/>
  <c r="J292" i="1"/>
  <c r="K292" i="1"/>
  <c r="J288" i="1"/>
  <c r="K288" i="1"/>
  <c r="J284" i="1"/>
  <c r="K284" i="1"/>
  <c r="J280" i="1"/>
  <c r="K280" i="1"/>
  <c r="J276" i="1"/>
  <c r="K276" i="1"/>
  <c r="J272" i="1"/>
  <c r="K272" i="1"/>
  <c r="J268" i="1"/>
  <c r="K268" i="1"/>
  <c r="J264" i="1"/>
  <c r="K264" i="1"/>
  <c r="J260" i="1"/>
  <c r="K260" i="1"/>
  <c r="J256" i="1"/>
  <c r="K256" i="1"/>
  <c r="J252" i="1"/>
  <c r="K252" i="1"/>
  <c r="J248" i="1"/>
  <c r="K248" i="1"/>
  <c r="J244" i="1"/>
  <c r="K244" i="1"/>
  <c r="J240" i="1"/>
  <c r="K240" i="1"/>
  <c r="J236" i="1"/>
  <c r="K236" i="1"/>
  <c r="J232" i="1"/>
  <c r="K232" i="1"/>
  <c r="J228" i="1"/>
  <c r="K228" i="1"/>
  <c r="J224" i="1"/>
  <c r="K224" i="1"/>
  <c r="J220" i="1"/>
  <c r="K220" i="1"/>
  <c r="J216" i="1"/>
  <c r="K216" i="1"/>
  <c r="J212" i="1"/>
  <c r="K212" i="1"/>
  <c r="J208" i="1"/>
  <c r="K208" i="1"/>
  <c r="J204" i="1"/>
  <c r="K204" i="1"/>
  <c r="J200" i="1"/>
  <c r="K200" i="1"/>
  <c r="J196" i="1"/>
  <c r="K196" i="1"/>
  <c r="J192" i="1"/>
  <c r="K192" i="1"/>
  <c r="J188" i="1"/>
  <c r="K188" i="1"/>
  <c r="J184" i="1"/>
  <c r="K184" i="1"/>
  <c r="J180" i="1"/>
  <c r="K180" i="1"/>
  <c r="J176" i="1"/>
  <c r="K176" i="1"/>
  <c r="J172" i="1"/>
  <c r="K172" i="1"/>
  <c r="J168" i="1"/>
  <c r="K168" i="1"/>
  <c r="J164" i="1"/>
  <c r="K164" i="1"/>
  <c r="J160" i="1"/>
  <c r="K160" i="1"/>
  <c r="J156" i="1"/>
  <c r="K156" i="1"/>
  <c r="J152" i="1"/>
  <c r="K152" i="1"/>
  <c r="J148" i="1"/>
  <c r="K148" i="1"/>
  <c r="J144" i="1"/>
  <c r="K144" i="1"/>
  <c r="J140" i="1"/>
  <c r="K140" i="1"/>
  <c r="J136" i="1"/>
  <c r="K136" i="1"/>
  <c r="J132" i="1"/>
  <c r="K132" i="1"/>
  <c r="J128" i="1"/>
  <c r="K128" i="1"/>
  <c r="J124" i="1"/>
  <c r="K124" i="1"/>
  <c r="J120" i="1"/>
  <c r="K120" i="1"/>
  <c r="J116" i="1"/>
  <c r="K116" i="1"/>
  <c r="J112" i="1"/>
  <c r="K112" i="1"/>
  <c r="J108" i="1"/>
  <c r="K108" i="1"/>
  <c r="J104" i="1"/>
  <c r="K104" i="1"/>
  <c r="J100" i="1"/>
  <c r="K100" i="1"/>
  <c r="J96" i="1"/>
  <c r="K96" i="1"/>
  <c r="J92" i="1"/>
  <c r="K92" i="1"/>
  <c r="J88" i="1"/>
  <c r="K88" i="1"/>
  <c r="J84" i="1"/>
  <c r="K84" i="1"/>
  <c r="J80" i="1"/>
  <c r="K80" i="1"/>
  <c r="J76" i="1"/>
  <c r="K76" i="1"/>
  <c r="J72" i="1"/>
  <c r="K72" i="1"/>
  <c r="J68" i="1"/>
  <c r="K68" i="1"/>
  <c r="J64" i="1"/>
  <c r="K64" i="1"/>
  <c r="J60" i="1"/>
  <c r="K60" i="1"/>
  <c r="J56" i="1"/>
  <c r="K56" i="1"/>
  <c r="J52" i="1"/>
  <c r="K52" i="1"/>
  <c r="J48" i="1"/>
  <c r="K48" i="1"/>
  <c r="J44" i="1"/>
  <c r="K44" i="1"/>
  <c r="J40" i="1"/>
  <c r="K40" i="1"/>
  <c r="J36" i="1"/>
  <c r="K36" i="1"/>
  <c r="J32" i="1"/>
  <c r="K32" i="1"/>
  <c r="J28" i="1"/>
  <c r="K28" i="1"/>
  <c r="J24" i="1"/>
  <c r="K24" i="1"/>
  <c r="J20" i="1"/>
  <c r="K20" i="1"/>
  <c r="J16" i="1"/>
  <c r="K16" i="1"/>
  <c r="J12" i="1"/>
  <c r="K12" i="1"/>
  <c r="J8" i="1"/>
  <c r="K8" i="1"/>
  <c r="J4" i="1"/>
  <c r="K4" i="1"/>
  <c r="J1515" i="1"/>
  <c r="K1515" i="1"/>
  <c r="J1511" i="1"/>
  <c r="K1511" i="1"/>
  <c r="J1507" i="1"/>
  <c r="K1507" i="1"/>
  <c r="J1503" i="1"/>
  <c r="K1503" i="1"/>
  <c r="J1499" i="1"/>
  <c r="K1499" i="1"/>
  <c r="J1495" i="1"/>
  <c r="K1495" i="1"/>
  <c r="J1491" i="1"/>
  <c r="K1491" i="1"/>
  <c r="J1487" i="1"/>
  <c r="K1487" i="1"/>
  <c r="J1483" i="1"/>
  <c r="K1483" i="1"/>
  <c r="J1479" i="1"/>
  <c r="K1479" i="1"/>
  <c r="J1475" i="1"/>
  <c r="K1475" i="1"/>
  <c r="J1471" i="1"/>
  <c r="K1471" i="1"/>
  <c r="J1467" i="1"/>
  <c r="K1467" i="1"/>
  <c r="J1463" i="1"/>
  <c r="K1463" i="1"/>
  <c r="J1459" i="1"/>
  <c r="K1459" i="1"/>
  <c r="J1455" i="1"/>
  <c r="K1455" i="1"/>
  <c r="J1451" i="1"/>
  <c r="K1451" i="1"/>
  <c r="J1447" i="1"/>
  <c r="K1447" i="1"/>
  <c r="J1443" i="1"/>
  <c r="K1443" i="1"/>
  <c r="J1439" i="1"/>
  <c r="K1439" i="1"/>
  <c r="J1435" i="1"/>
  <c r="K1435" i="1"/>
  <c r="J1431" i="1"/>
  <c r="K1431" i="1"/>
  <c r="J1427" i="1"/>
  <c r="K1427" i="1"/>
  <c r="J1423" i="1"/>
  <c r="K1423" i="1"/>
  <c r="J1419" i="1"/>
  <c r="K1419" i="1"/>
  <c r="J1415" i="1"/>
  <c r="K1415" i="1"/>
  <c r="J1411" i="1"/>
  <c r="K1411" i="1"/>
  <c r="J1407" i="1"/>
  <c r="K1407" i="1"/>
  <c r="J1403" i="1"/>
  <c r="K1403" i="1"/>
  <c r="J1399" i="1"/>
  <c r="K1399" i="1"/>
  <c r="J1395" i="1"/>
  <c r="K1395" i="1"/>
  <c r="J1391" i="1"/>
  <c r="K1391" i="1"/>
  <c r="J1387" i="1"/>
  <c r="K1387" i="1"/>
  <c r="J1383" i="1"/>
  <c r="K1383" i="1"/>
  <c r="J1379" i="1"/>
  <c r="K1379" i="1"/>
  <c r="J1375" i="1"/>
  <c r="K1375" i="1"/>
  <c r="J1371" i="1"/>
  <c r="K1371" i="1"/>
  <c r="J1367" i="1"/>
  <c r="K1367" i="1"/>
  <c r="J1363" i="1"/>
  <c r="K1363" i="1"/>
  <c r="J1359" i="1"/>
  <c r="K1359" i="1"/>
  <c r="J1355" i="1"/>
  <c r="K1355" i="1"/>
  <c r="J1351" i="1"/>
  <c r="K1351" i="1"/>
  <c r="J1347" i="1"/>
  <c r="K1347" i="1"/>
  <c r="J1343" i="1"/>
  <c r="K1343" i="1"/>
  <c r="J1339" i="1"/>
  <c r="K1339" i="1"/>
  <c r="J1335" i="1"/>
  <c r="K1335" i="1"/>
  <c r="J1331" i="1"/>
  <c r="K1331" i="1"/>
  <c r="J1327" i="1"/>
  <c r="K1327" i="1"/>
  <c r="J1323" i="1"/>
  <c r="K1323" i="1"/>
  <c r="J1319" i="1"/>
  <c r="K1319" i="1"/>
  <c r="J1315" i="1"/>
  <c r="K1315" i="1"/>
  <c r="J1311" i="1"/>
  <c r="K1311" i="1"/>
  <c r="J1307" i="1"/>
  <c r="K1307" i="1"/>
  <c r="J1303" i="1"/>
  <c r="K1303" i="1"/>
  <c r="J1299" i="1"/>
  <c r="K1299" i="1"/>
  <c r="J1295" i="1"/>
  <c r="K1295" i="1"/>
  <c r="J1291" i="1"/>
  <c r="K1291" i="1"/>
  <c r="J1287" i="1"/>
  <c r="K1287" i="1"/>
  <c r="J1283" i="1"/>
  <c r="K1283" i="1"/>
  <c r="J1279" i="1"/>
  <c r="K1279" i="1"/>
  <c r="J1275" i="1"/>
  <c r="K1275" i="1"/>
  <c r="J1271" i="1"/>
  <c r="K1271" i="1"/>
  <c r="J1267" i="1"/>
  <c r="K1267" i="1"/>
  <c r="J1263" i="1"/>
  <c r="K1263" i="1"/>
  <c r="J1259" i="1"/>
  <c r="K1259" i="1"/>
  <c r="J1255" i="1"/>
  <c r="K1255" i="1"/>
  <c r="J1251" i="1"/>
  <c r="K1251" i="1"/>
  <c r="J1247" i="1"/>
  <c r="K1247" i="1"/>
  <c r="J1243" i="1"/>
  <c r="K1243" i="1"/>
  <c r="J1239" i="1"/>
  <c r="K1239" i="1"/>
  <c r="J1235" i="1"/>
  <c r="K1235" i="1"/>
  <c r="J1231" i="1"/>
  <c r="K1231" i="1"/>
  <c r="J1227" i="1"/>
  <c r="K1227" i="1"/>
  <c r="J1223" i="1"/>
  <c r="K1223" i="1"/>
  <c r="J1219" i="1"/>
  <c r="K1219" i="1"/>
  <c r="J1215" i="1"/>
  <c r="K1215" i="1"/>
  <c r="J1211" i="1"/>
  <c r="K1211" i="1"/>
  <c r="J1207" i="1"/>
  <c r="K1207" i="1"/>
  <c r="J1203" i="1"/>
  <c r="K1203" i="1"/>
  <c r="J1199" i="1"/>
  <c r="K1199" i="1"/>
  <c r="J1195" i="1"/>
  <c r="K1195" i="1"/>
  <c r="J1191" i="1"/>
  <c r="K1191" i="1"/>
  <c r="J1187" i="1"/>
  <c r="K1187" i="1"/>
  <c r="J1183" i="1"/>
  <c r="K1183" i="1"/>
  <c r="J1179" i="1"/>
  <c r="K1179" i="1"/>
  <c r="J1175" i="1"/>
  <c r="K1175" i="1"/>
  <c r="J1171" i="1"/>
  <c r="K1171" i="1"/>
  <c r="J1167" i="1"/>
  <c r="K1167" i="1"/>
  <c r="J1163" i="1"/>
  <c r="K1163" i="1"/>
  <c r="J1159" i="1"/>
  <c r="K1159" i="1"/>
  <c r="J1155" i="1"/>
  <c r="K1155" i="1"/>
  <c r="J1151" i="1"/>
  <c r="K1151" i="1"/>
  <c r="J1147" i="1"/>
  <c r="K1147" i="1"/>
  <c r="J1143" i="1"/>
  <c r="K1143" i="1"/>
  <c r="J1139" i="1"/>
  <c r="K1139" i="1"/>
  <c r="J1135" i="1"/>
  <c r="K1135" i="1"/>
  <c r="J1131" i="1"/>
  <c r="K1131" i="1"/>
  <c r="J1127" i="1"/>
  <c r="K1127" i="1"/>
  <c r="J1123" i="1"/>
  <c r="K1123" i="1"/>
  <c r="J1119" i="1"/>
  <c r="K1119" i="1"/>
  <c r="J1115" i="1"/>
  <c r="K1115" i="1"/>
  <c r="J1111" i="1"/>
  <c r="K1111" i="1"/>
  <c r="J1107" i="1"/>
  <c r="K1107" i="1"/>
  <c r="J1103" i="1"/>
  <c r="K1103" i="1"/>
  <c r="J1099" i="1"/>
  <c r="K1099" i="1"/>
  <c r="J1095" i="1"/>
  <c r="K1095" i="1"/>
  <c r="J1091" i="1"/>
  <c r="K1091" i="1"/>
  <c r="J1087" i="1"/>
  <c r="K1087" i="1"/>
  <c r="J1083" i="1"/>
  <c r="K1083" i="1"/>
  <c r="J1079" i="1"/>
  <c r="K1079" i="1"/>
  <c r="J1075" i="1"/>
  <c r="K1075" i="1"/>
  <c r="J1071" i="1"/>
  <c r="K1071" i="1"/>
  <c r="J1067" i="1"/>
  <c r="K1067" i="1"/>
  <c r="J1063" i="1"/>
  <c r="K1063" i="1"/>
  <c r="J1059" i="1"/>
  <c r="K1059" i="1"/>
  <c r="J1055" i="1"/>
  <c r="K1055" i="1"/>
  <c r="J1051" i="1"/>
  <c r="K1051" i="1"/>
  <c r="J1047" i="1"/>
  <c r="K1047" i="1"/>
  <c r="J1043" i="1"/>
  <c r="K1043" i="1"/>
  <c r="J1039" i="1"/>
  <c r="K1039" i="1"/>
  <c r="J1035" i="1"/>
  <c r="K1035" i="1"/>
  <c r="J1031" i="1"/>
  <c r="K1031" i="1"/>
  <c r="J1027" i="1"/>
  <c r="K1027" i="1"/>
  <c r="J1023" i="1"/>
  <c r="K1023" i="1"/>
  <c r="J1019" i="1"/>
  <c r="K1019" i="1"/>
  <c r="J1015" i="1"/>
  <c r="K1015" i="1"/>
  <c r="J1011" i="1"/>
  <c r="K1011" i="1"/>
  <c r="J1007" i="1"/>
  <c r="K1007" i="1"/>
  <c r="J1003" i="1"/>
  <c r="K1003" i="1"/>
  <c r="J999" i="1"/>
  <c r="K999" i="1"/>
  <c r="J995" i="1"/>
  <c r="K995" i="1"/>
  <c r="J991" i="1"/>
  <c r="K991" i="1"/>
  <c r="J987" i="1"/>
  <c r="K987" i="1"/>
  <c r="J983" i="1"/>
  <c r="K983" i="1"/>
  <c r="J979" i="1"/>
  <c r="K979" i="1"/>
  <c r="J975" i="1"/>
  <c r="K975" i="1"/>
  <c r="J971" i="1"/>
  <c r="K971" i="1"/>
  <c r="J967" i="1"/>
  <c r="K967" i="1"/>
  <c r="J963" i="1"/>
  <c r="K963" i="1"/>
  <c r="J959" i="1"/>
  <c r="K959" i="1"/>
  <c r="J955" i="1"/>
  <c r="K955" i="1"/>
  <c r="J951" i="1"/>
  <c r="K951" i="1"/>
  <c r="J947" i="1"/>
  <c r="K947" i="1"/>
  <c r="J943" i="1"/>
  <c r="K943" i="1"/>
  <c r="J939" i="1"/>
  <c r="K939" i="1"/>
  <c r="J935" i="1"/>
  <c r="K935" i="1"/>
  <c r="J931" i="1"/>
  <c r="K931" i="1"/>
  <c r="J927" i="1"/>
  <c r="K927" i="1"/>
  <c r="J923" i="1"/>
  <c r="K923" i="1"/>
  <c r="J919" i="1"/>
  <c r="K919" i="1"/>
  <c r="J915" i="1"/>
  <c r="K915" i="1"/>
  <c r="J911" i="1"/>
  <c r="K911" i="1"/>
  <c r="J907" i="1"/>
  <c r="K907" i="1"/>
  <c r="J903" i="1"/>
  <c r="K903" i="1"/>
  <c r="J899" i="1"/>
  <c r="K899" i="1"/>
  <c r="J895" i="1"/>
  <c r="K895" i="1"/>
  <c r="J891" i="1"/>
  <c r="K891" i="1"/>
  <c r="J887" i="1"/>
  <c r="K887" i="1"/>
  <c r="J883" i="1"/>
  <c r="K883" i="1"/>
  <c r="J879" i="1"/>
  <c r="K879" i="1"/>
  <c r="J875" i="1"/>
  <c r="K875" i="1"/>
  <c r="J871" i="1"/>
  <c r="K871" i="1"/>
  <c r="J867" i="1"/>
  <c r="K867" i="1"/>
  <c r="J863" i="1"/>
  <c r="K863" i="1"/>
  <c r="J859" i="1"/>
  <c r="K859" i="1"/>
  <c r="J855" i="1"/>
  <c r="K855" i="1"/>
  <c r="J851" i="1"/>
  <c r="K851" i="1"/>
  <c r="J847" i="1"/>
  <c r="K847" i="1"/>
  <c r="J843" i="1"/>
  <c r="K843" i="1"/>
  <c r="J839" i="1"/>
  <c r="K839" i="1"/>
  <c r="J835" i="1"/>
  <c r="K835" i="1"/>
  <c r="J831" i="1"/>
  <c r="K831" i="1"/>
  <c r="J827" i="1"/>
  <c r="K827" i="1"/>
  <c r="J823" i="1"/>
  <c r="K823" i="1"/>
  <c r="J819" i="1"/>
  <c r="K819" i="1"/>
  <c r="J815" i="1"/>
  <c r="K815" i="1"/>
  <c r="J811" i="1"/>
  <c r="K811" i="1"/>
  <c r="J807" i="1"/>
  <c r="K807" i="1"/>
  <c r="J803" i="1"/>
  <c r="K803" i="1"/>
  <c r="J799" i="1"/>
  <c r="K799" i="1"/>
  <c r="J795" i="1"/>
  <c r="K795" i="1"/>
  <c r="J791" i="1"/>
  <c r="K791" i="1"/>
  <c r="J787" i="1"/>
  <c r="K787" i="1"/>
  <c r="J783" i="1"/>
  <c r="K783" i="1"/>
  <c r="J779" i="1"/>
  <c r="K779" i="1"/>
  <c r="J775" i="1"/>
  <c r="K775" i="1"/>
  <c r="J771" i="1"/>
  <c r="K771" i="1"/>
  <c r="J767" i="1"/>
  <c r="K767" i="1"/>
  <c r="J763" i="1"/>
  <c r="K763" i="1"/>
  <c r="J759" i="1"/>
  <c r="K759" i="1"/>
  <c r="J755" i="1"/>
  <c r="K755" i="1"/>
  <c r="J751" i="1"/>
  <c r="K751" i="1"/>
  <c r="J747" i="1"/>
  <c r="K747" i="1"/>
  <c r="J743" i="1"/>
  <c r="K743" i="1"/>
  <c r="J739" i="1"/>
  <c r="K739" i="1"/>
  <c r="J735" i="1"/>
  <c r="K735" i="1"/>
  <c r="J731" i="1"/>
  <c r="K731" i="1"/>
  <c r="J727" i="1"/>
  <c r="K727" i="1"/>
  <c r="J723" i="1"/>
  <c r="K723" i="1"/>
  <c r="J719" i="1"/>
  <c r="K719" i="1"/>
  <c r="J715" i="1"/>
  <c r="K715" i="1"/>
  <c r="J711" i="1"/>
  <c r="K711" i="1"/>
  <c r="J707" i="1"/>
  <c r="K707" i="1"/>
  <c r="J703" i="1"/>
  <c r="K703" i="1"/>
  <c r="J699" i="1"/>
  <c r="K699" i="1"/>
  <c r="J695" i="1"/>
  <c r="K695" i="1"/>
  <c r="J691" i="1"/>
  <c r="K691" i="1"/>
  <c r="J687" i="1"/>
  <c r="K687" i="1"/>
  <c r="J683" i="1"/>
  <c r="K683" i="1"/>
  <c r="J679" i="1"/>
  <c r="K679" i="1"/>
  <c r="J675" i="1"/>
  <c r="K675" i="1"/>
  <c r="J671" i="1"/>
  <c r="K671" i="1"/>
  <c r="J667" i="1"/>
  <c r="K667" i="1"/>
  <c r="J663" i="1"/>
  <c r="K663" i="1"/>
  <c r="J659" i="1"/>
  <c r="K659" i="1"/>
  <c r="J655" i="1"/>
  <c r="K655" i="1"/>
  <c r="J651" i="1"/>
  <c r="K651" i="1"/>
  <c r="J647" i="1"/>
  <c r="K647" i="1"/>
  <c r="J643" i="1"/>
  <c r="K643" i="1"/>
  <c r="J639" i="1"/>
  <c r="K639" i="1"/>
  <c r="J635" i="1"/>
  <c r="K635" i="1"/>
  <c r="J631" i="1"/>
  <c r="K631" i="1"/>
  <c r="J627" i="1"/>
  <c r="K627" i="1"/>
  <c r="J623" i="1"/>
  <c r="K623" i="1"/>
  <c r="J619" i="1"/>
  <c r="K619" i="1"/>
  <c r="J615" i="1"/>
  <c r="K615" i="1"/>
  <c r="J611" i="1"/>
  <c r="K611" i="1"/>
  <c r="J607" i="1"/>
  <c r="K607" i="1"/>
  <c r="J603" i="1"/>
  <c r="K603" i="1"/>
  <c r="J599" i="1"/>
  <c r="K599" i="1"/>
  <c r="J595" i="1"/>
  <c r="K595" i="1"/>
  <c r="J591" i="1"/>
  <c r="K591" i="1"/>
  <c r="J587" i="1"/>
  <c r="K587" i="1"/>
  <c r="J583" i="1"/>
  <c r="K583" i="1"/>
  <c r="J579" i="1"/>
  <c r="K579" i="1"/>
  <c r="J575" i="1"/>
  <c r="K575" i="1"/>
  <c r="J571" i="1"/>
  <c r="K571" i="1"/>
  <c r="J567" i="1"/>
  <c r="K567" i="1"/>
  <c r="J563" i="1"/>
  <c r="K563" i="1"/>
  <c r="J559" i="1"/>
  <c r="K559" i="1"/>
  <c r="J555" i="1"/>
  <c r="K555" i="1"/>
  <c r="J551" i="1"/>
  <c r="K551" i="1"/>
  <c r="J547" i="1"/>
  <c r="K547" i="1"/>
  <c r="J543" i="1"/>
  <c r="K543" i="1"/>
  <c r="J539" i="1"/>
  <c r="K539" i="1"/>
  <c r="J535" i="1"/>
  <c r="K535" i="1"/>
  <c r="J531" i="1"/>
  <c r="K531" i="1"/>
  <c r="J527" i="1"/>
  <c r="K527" i="1"/>
  <c r="J523" i="1"/>
  <c r="K523" i="1"/>
  <c r="J519" i="1"/>
  <c r="K519" i="1"/>
  <c r="J515" i="1"/>
  <c r="K515" i="1"/>
  <c r="J511" i="1"/>
  <c r="K511" i="1"/>
  <c r="J507" i="1"/>
  <c r="K507" i="1"/>
  <c r="J503" i="1"/>
  <c r="K503" i="1"/>
  <c r="J499" i="1"/>
  <c r="K499" i="1"/>
  <c r="J495" i="1"/>
  <c r="K495" i="1"/>
  <c r="J491" i="1"/>
  <c r="K491" i="1"/>
  <c r="J487" i="1"/>
  <c r="K487" i="1"/>
  <c r="J483" i="1"/>
  <c r="K483" i="1"/>
  <c r="J479" i="1"/>
  <c r="K479" i="1"/>
  <c r="J475" i="1"/>
  <c r="K475" i="1"/>
  <c r="J471" i="1"/>
  <c r="K471" i="1"/>
  <c r="J467" i="1"/>
  <c r="K467" i="1"/>
  <c r="J463" i="1"/>
  <c r="K463" i="1"/>
  <c r="J459" i="1"/>
  <c r="K459" i="1"/>
  <c r="J455" i="1"/>
  <c r="K455" i="1"/>
  <c r="J451" i="1"/>
  <c r="K451" i="1"/>
  <c r="J447" i="1"/>
  <c r="K447" i="1"/>
  <c r="J443" i="1"/>
  <c r="K443" i="1"/>
  <c r="J439" i="1"/>
  <c r="K439" i="1"/>
  <c r="J435" i="1"/>
  <c r="K435" i="1"/>
  <c r="J431" i="1"/>
  <c r="K431" i="1"/>
  <c r="J427" i="1"/>
  <c r="K427" i="1"/>
  <c r="J423" i="1"/>
  <c r="K423" i="1"/>
  <c r="J419" i="1"/>
  <c r="K419" i="1"/>
  <c r="J415" i="1"/>
  <c r="K415" i="1"/>
  <c r="J411" i="1"/>
  <c r="K411" i="1"/>
  <c r="J407" i="1"/>
  <c r="K407" i="1"/>
  <c r="J403" i="1"/>
  <c r="K403" i="1"/>
  <c r="J399" i="1"/>
  <c r="K399" i="1"/>
  <c r="J395" i="1"/>
  <c r="K395" i="1"/>
  <c r="J391" i="1"/>
  <c r="K391" i="1"/>
  <c r="J387" i="1"/>
  <c r="K387" i="1"/>
  <c r="J383" i="1"/>
  <c r="K383" i="1"/>
  <c r="J379" i="1"/>
  <c r="K379" i="1"/>
  <c r="J375" i="1"/>
  <c r="K375" i="1"/>
  <c r="J371" i="1"/>
  <c r="K371" i="1"/>
  <c r="J367" i="1"/>
  <c r="K367" i="1"/>
  <c r="J363" i="1"/>
  <c r="K363" i="1"/>
  <c r="J359" i="1"/>
  <c r="K359" i="1"/>
  <c r="J355" i="1"/>
  <c r="K355" i="1"/>
  <c r="J351" i="1"/>
  <c r="K351" i="1"/>
  <c r="J347" i="1"/>
  <c r="K347" i="1"/>
  <c r="J343" i="1"/>
  <c r="K343" i="1"/>
  <c r="J339" i="1"/>
  <c r="K339" i="1"/>
  <c r="J335" i="1"/>
  <c r="K335" i="1"/>
  <c r="J331" i="1"/>
  <c r="K331" i="1"/>
  <c r="J327" i="1"/>
  <c r="K327" i="1"/>
  <c r="J323" i="1"/>
  <c r="K323" i="1"/>
  <c r="J319" i="1"/>
  <c r="K319" i="1"/>
  <c r="J315" i="1"/>
  <c r="K315" i="1"/>
  <c r="J311" i="1"/>
  <c r="K311" i="1"/>
  <c r="J307" i="1"/>
  <c r="K307" i="1"/>
  <c r="J303" i="1"/>
  <c r="K303" i="1"/>
  <c r="J299" i="1"/>
  <c r="K299" i="1"/>
  <c r="J295" i="1"/>
  <c r="K295" i="1"/>
  <c r="J291" i="1"/>
  <c r="K291" i="1"/>
  <c r="J287" i="1"/>
  <c r="K287" i="1"/>
  <c r="J283" i="1"/>
  <c r="K283" i="1"/>
  <c r="J279" i="1"/>
  <c r="K279" i="1"/>
  <c r="J275" i="1"/>
  <c r="K275" i="1"/>
  <c r="J271" i="1"/>
  <c r="K271" i="1"/>
  <c r="J267" i="1"/>
  <c r="K267" i="1"/>
  <c r="J263" i="1"/>
  <c r="K263" i="1"/>
  <c r="J259" i="1"/>
  <c r="K259" i="1"/>
  <c r="J255" i="1"/>
  <c r="K255" i="1"/>
  <c r="J251" i="1"/>
  <c r="K251" i="1"/>
  <c r="J247" i="1"/>
  <c r="K247" i="1"/>
  <c r="J243" i="1"/>
  <c r="K243" i="1"/>
  <c r="J239" i="1"/>
  <c r="K239" i="1"/>
  <c r="J235" i="1"/>
  <c r="K235" i="1"/>
  <c r="J231" i="1"/>
  <c r="K231" i="1"/>
  <c r="J227" i="1"/>
  <c r="K227" i="1"/>
  <c r="J223" i="1"/>
  <c r="K223" i="1"/>
  <c r="J219" i="1"/>
  <c r="K219" i="1"/>
  <c r="J215" i="1"/>
  <c r="K215" i="1"/>
  <c r="J211" i="1"/>
  <c r="K211" i="1"/>
  <c r="J207" i="1"/>
  <c r="K207" i="1"/>
  <c r="J203" i="1"/>
  <c r="K203" i="1"/>
  <c r="J199" i="1"/>
  <c r="K199" i="1"/>
  <c r="J195" i="1"/>
  <c r="K195" i="1"/>
  <c r="J191" i="1"/>
  <c r="K191" i="1"/>
  <c r="J187" i="1"/>
  <c r="K187" i="1"/>
  <c r="J183" i="1"/>
  <c r="K183" i="1"/>
  <c r="J179" i="1"/>
  <c r="K179" i="1"/>
  <c r="J175" i="1"/>
  <c r="K175" i="1"/>
  <c r="J171" i="1"/>
  <c r="K171" i="1"/>
  <c r="J167" i="1"/>
  <c r="K167" i="1"/>
  <c r="J163" i="1"/>
  <c r="K163" i="1"/>
  <c r="J159" i="1"/>
  <c r="K159" i="1"/>
  <c r="J155" i="1"/>
  <c r="K155" i="1"/>
  <c r="J151" i="1"/>
  <c r="K151" i="1"/>
  <c r="J147" i="1"/>
  <c r="K147" i="1"/>
  <c r="J143" i="1"/>
  <c r="K143" i="1"/>
  <c r="J139" i="1"/>
  <c r="K139" i="1"/>
  <c r="J135" i="1"/>
  <c r="K135" i="1"/>
  <c r="J131" i="1"/>
  <c r="K131" i="1"/>
  <c r="J127" i="1"/>
  <c r="K127" i="1"/>
  <c r="J123" i="1"/>
  <c r="K123" i="1"/>
  <c r="J119" i="1"/>
  <c r="K119" i="1"/>
  <c r="J115" i="1"/>
  <c r="K115" i="1"/>
  <c r="J111" i="1"/>
  <c r="K111" i="1"/>
  <c r="J107" i="1"/>
  <c r="K107" i="1"/>
  <c r="J103" i="1"/>
  <c r="K103" i="1"/>
  <c r="J99" i="1"/>
  <c r="K99" i="1"/>
  <c r="J95" i="1"/>
  <c r="K95" i="1"/>
  <c r="J91" i="1"/>
  <c r="K91" i="1"/>
  <c r="J87" i="1"/>
  <c r="K87" i="1"/>
  <c r="J83" i="1"/>
  <c r="K83" i="1"/>
  <c r="J79" i="1"/>
  <c r="K79" i="1"/>
  <c r="J75" i="1"/>
  <c r="K75" i="1"/>
  <c r="J71" i="1"/>
  <c r="K71" i="1"/>
  <c r="J67" i="1"/>
  <c r="K67" i="1"/>
  <c r="J63" i="1"/>
  <c r="K63" i="1"/>
  <c r="J59" i="1"/>
  <c r="K59" i="1"/>
  <c r="J55" i="1"/>
  <c r="K55" i="1"/>
  <c r="J51" i="1"/>
  <c r="K51" i="1"/>
  <c r="J47" i="1"/>
  <c r="K47" i="1"/>
  <c r="J43" i="1"/>
  <c r="K43" i="1"/>
  <c r="J39" i="1"/>
  <c r="K39" i="1"/>
  <c r="J35" i="1"/>
  <c r="K35" i="1"/>
  <c r="J31" i="1"/>
  <c r="K31" i="1"/>
  <c r="J27" i="1"/>
  <c r="K27" i="1"/>
  <c r="J23" i="1"/>
  <c r="K23" i="1"/>
  <c r="J19" i="1"/>
  <c r="K19" i="1"/>
  <c r="J15" i="1"/>
  <c r="K15" i="1"/>
  <c r="J11" i="1"/>
  <c r="K11" i="1"/>
  <c r="J7" i="1"/>
  <c r="K7" i="1"/>
  <c r="J3" i="1"/>
  <c r="K3" i="1"/>
  <c r="J1434" i="1"/>
  <c r="K1434" i="1"/>
  <c r="J1430" i="1"/>
  <c r="K1430" i="1"/>
  <c r="J1426" i="1"/>
  <c r="K1426" i="1"/>
  <c r="J1422" i="1"/>
  <c r="K1422" i="1"/>
  <c r="J1418" i="1"/>
  <c r="K1418" i="1"/>
  <c r="J1414" i="1"/>
  <c r="K1414" i="1"/>
  <c r="J1410" i="1"/>
  <c r="K1410" i="1"/>
  <c r="J1406" i="1"/>
  <c r="K1406" i="1"/>
  <c r="J1402" i="1"/>
  <c r="K1402" i="1"/>
  <c r="J1398" i="1"/>
  <c r="K1398" i="1"/>
  <c r="J1394" i="1"/>
  <c r="K1394" i="1"/>
  <c r="J1390" i="1"/>
  <c r="K1390" i="1"/>
  <c r="J1386" i="1"/>
  <c r="K1386" i="1"/>
  <c r="J1382" i="1"/>
  <c r="K1382" i="1"/>
  <c r="J1378" i="1"/>
  <c r="K1378" i="1"/>
  <c r="J1374" i="1"/>
  <c r="K1374" i="1"/>
  <c r="J1370" i="1"/>
  <c r="K1370" i="1"/>
  <c r="J1366" i="1"/>
  <c r="K1366" i="1"/>
  <c r="J1362" i="1"/>
  <c r="K1362" i="1"/>
  <c r="J1358" i="1"/>
  <c r="K1358" i="1"/>
  <c r="J1354" i="1"/>
  <c r="K1354" i="1"/>
  <c r="J1350" i="1"/>
  <c r="K1350" i="1"/>
  <c r="J1346" i="1"/>
  <c r="K1346" i="1"/>
  <c r="J1342" i="1"/>
  <c r="K1342" i="1"/>
  <c r="J1338" i="1"/>
  <c r="K1338" i="1"/>
  <c r="J1334" i="1"/>
  <c r="K1334" i="1"/>
  <c r="J1330" i="1"/>
  <c r="K1330" i="1"/>
  <c r="J1326" i="1"/>
  <c r="K1326" i="1"/>
  <c r="J1322" i="1"/>
  <c r="K1322" i="1"/>
  <c r="J1318" i="1"/>
  <c r="K1318" i="1"/>
  <c r="J1314" i="1"/>
  <c r="K1314" i="1"/>
  <c r="J1310" i="1"/>
  <c r="K1310" i="1"/>
  <c r="J1306" i="1"/>
  <c r="K1306" i="1"/>
  <c r="J1302" i="1"/>
  <c r="K1302" i="1"/>
  <c r="J1298" i="1"/>
  <c r="K1298" i="1"/>
  <c r="J1294" i="1"/>
  <c r="K1294" i="1"/>
  <c r="J1290" i="1"/>
  <c r="K1290" i="1"/>
  <c r="J1286" i="1"/>
  <c r="K1286" i="1"/>
  <c r="J1282" i="1"/>
  <c r="K1282" i="1"/>
  <c r="J1278" i="1"/>
  <c r="K1278" i="1"/>
  <c r="J1274" i="1"/>
  <c r="K1274" i="1"/>
  <c r="J1270" i="1"/>
  <c r="K1270" i="1"/>
  <c r="J1266" i="1"/>
  <c r="K1266" i="1"/>
  <c r="J1262" i="1"/>
  <c r="K1262" i="1"/>
  <c r="J1258" i="1"/>
  <c r="K1258" i="1"/>
  <c r="J1254" i="1"/>
  <c r="K1254" i="1"/>
  <c r="J1250" i="1"/>
  <c r="K1250" i="1"/>
  <c r="J1246" i="1"/>
  <c r="K1246" i="1"/>
  <c r="J1242" i="1"/>
  <c r="K1242" i="1"/>
  <c r="J1238" i="1"/>
  <c r="K1238" i="1"/>
  <c r="J1234" i="1"/>
  <c r="K1234" i="1"/>
  <c r="J1230" i="1"/>
  <c r="K1230" i="1"/>
  <c r="J1226" i="1"/>
  <c r="K1226" i="1"/>
  <c r="J1222" i="1"/>
  <c r="K1222" i="1"/>
  <c r="J1218" i="1"/>
  <c r="K1218" i="1"/>
  <c r="J1214" i="1"/>
  <c r="K1214" i="1"/>
  <c r="J1210" i="1"/>
  <c r="K1210" i="1"/>
  <c r="J1206" i="1"/>
  <c r="K1206" i="1"/>
  <c r="J1202" i="1"/>
  <c r="K1202" i="1"/>
  <c r="J1198" i="1"/>
  <c r="K1198" i="1"/>
  <c r="J1194" i="1"/>
  <c r="K1194" i="1"/>
  <c r="J1190" i="1"/>
  <c r="K1190" i="1"/>
  <c r="J1186" i="1"/>
  <c r="K1186" i="1"/>
  <c r="J1182" i="1"/>
  <c r="K1182" i="1"/>
  <c r="J1178" i="1"/>
  <c r="K1178" i="1"/>
  <c r="J1174" i="1"/>
  <c r="K1174" i="1"/>
  <c r="J1170" i="1"/>
  <c r="K1170" i="1"/>
  <c r="J1166" i="1"/>
  <c r="K1166" i="1"/>
  <c r="J1162" i="1"/>
  <c r="K1162" i="1"/>
  <c r="J1158" i="1"/>
  <c r="K1158" i="1"/>
  <c r="J1154" i="1"/>
  <c r="K1154" i="1"/>
  <c r="J1150" i="1"/>
  <c r="K1150" i="1"/>
  <c r="J1146" i="1"/>
  <c r="K1146" i="1"/>
  <c r="J1142" i="1"/>
  <c r="K1142" i="1"/>
  <c r="J1138" i="1"/>
  <c r="K1138" i="1"/>
  <c r="J1134" i="1"/>
  <c r="K1134" i="1"/>
  <c r="J1130" i="1"/>
  <c r="K1130" i="1"/>
  <c r="J1126" i="1"/>
  <c r="K1126" i="1"/>
  <c r="J1122" i="1"/>
  <c r="K1122" i="1"/>
  <c r="J1118" i="1"/>
  <c r="K1118" i="1"/>
  <c r="J1114" i="1"/>
  <c r="K1114" i="1"/>
  <c r="J1110" i="1"/>
  <c r="K1110" i="1"/>
  <c r="J1106" i="1"/>
  <c r="K1106" i="1"/>
  <c r="J1102" i="1"/>
  <c r="K1102" i="1"/>
  <c r="J1098" i="1"/>
  <c r="K1098" i="1"/>
  <c r="J1094" i="1"/>
  <c r="K1094" i="1"/>
  <c r="J1090" i="1"/>
  <c r="K1090" i="1"/>
  <c r="J1086" i="1"/>
  <c r="K1086" i="1"/>
  <c r="J1082" i="1"/>
  <c r="K1082" i="1"/>
  <c r="J1078" i="1"/>
  <c r="K1078" i="1"/>
  <c r="J1074" i="1"/>
  <c r="K1074" i="1"/>
  <c r="J1070" i="1"/>
  <c r="K1070" i="1"/>
  <c r="J1066" i="1"/>
  <c r="K1066" i="1"/>
  <c r="J1062" i="1"/>
  <c r="K1062" i="1"/>
  <c r="J1058" i="1"/>
  <c r="K1058" i="1"/>
  <c r="J1054" i="1"/>
  <c r="K1054" i="1"/>
  <c r="J1050" i="1"/>
  <c r="K1050" i="1"/>
  <c r="J1046" i="1"/>
  <c r="K1046" i="1"/>
  <c r="J1042" i="1"/>
  <c r="K1042" i="1"/>
  <c r="J1038" i="1"/>
  <c r="K1038" i="1"/>
  <c r="J1034" i="1"/>
  <c r="K1034" i="1"/>
  <c r="J1030" i="1"/>
  <c r="K1030" i="1"/>
  <c r="J1026" i="1"/>
  <c r="K1026" i="1"/>
  <c r="J1022" i="1"/>
  <c r="K1022" i="1"/>
  <c r="J1018" i="1"/>
  <c r="K1018" i="1"/>
  <c r="J1014" i="1"/>
  <c r="K1014" i="1"/>
  <c r="J1010" i="1"/>
  <c r="K1010" i="1"/>
  <c r="J1006" i="1"/>
  <c r="K1006" i="1"/>
  <c r="J1002" i="1"/>
  <c r="K1002" i="1"/>
  <c r="J998" i="1"/>
  <c r="K998" i="1"/>
  <c r="J994" i="1"/>
  <c r="K994" i="1"/>
  <c r="J990" i="1"/>
  <c r="K990" i="1"/>
  <c r="J986" i="1"/>
  <c r="K986" i="1"/>
  <c r="J982" i="1"/>
  <c r="K982" i="1"/>
  <c r="J978" i="1"/>
  <c r="K978" i="1"/>
  <c r="J974" i="1"/>
  <c r="K974" i="1"/>
  <c r="J970" i="1"/>
  <c r="K970" i="1"/>
  <c r="J966" i="1"/>
  <c r="K966" i="1"/>
  <c r="J962" i="1"/>
  <c r="K962" i="1"/>
  <c r="J958" i="1"/>
  <c r="K958" i="1"/>
  <c r="J954" i="1"/>
  <c r="K954" i="1"/>
  <c r="J950" i="1"/>
  <c r="K950" i="1"/>
  <c r="J946" i="1"/>
  <c r="K946" i="1"/>
  <c r="J942" i="1"/>
  <c r="K942" i="1"/>
  <c r="J938" i="1"/>
  <c r="K938" i="1"/>
  <c r="J934" i="1"/>
  <c r="K934" i="1"/>
  <c r="J930" i="1"/>
  <c r="K930" i="1"/>
  <c r="J926" i="1"/>
  <c r="K926" i="1"/>
  <c r="J922" i="1"/>
  <c r="K922" i="1"/>
  <c r="J918" i="1"/>
  <c r="K918" i="1"/>
  <c r="J914" i="1"/>
  <c r="K914" i="1"/>
  <c r="J910" i="1"/>
  <c r="K910" i="1"/>
  <c r="J906" i="1"/>
  <c r="K906" i="1"/>
  <c r="J902" i="1"/>
  <c r="K902" i="1"/>
  <c r="J898" i="1"/>
  <c r="K898" i="1"/>
  <c r="J894" i="1"/>
  <c r="K894" i="1"/>
  <c r="J890" i="1"/>
  <c r="K890" i="1"/>
  <c r="J886" i="1"/>
  <c r="K886" i="1"/>
  <c r="J882" i="1"/>
  <c r="K882" i="1"/>
  <c r="J878" i="1"/>
  <c r="K878" i="1"/>
  <c r="J874" i="1"/>
  <c r="K874" i="1"/>
  <c r="J870" i="1"/>
  <c r="K870" i="1"/>
  <c r="J866" i="1"/>
  <c r="K866" i="1"/>
  <c r="J862" i="1"/>
  <c r="K862" i="1"/>
  <c r="J858" i="1"/>
  <c r="K858" i="1"/>
  <c r="J854" i="1"/>
  <c r="K854" i="1"/>
  <c r="J850" i="1"/>
  <c r="K850" i="1"/>
  <c r="J846" i="1"/>
  <c r="K846" i="1"/>
  <c r="J842" i="1"/>
  <c r="K842" i="1"/>
  <c r="J838" i="1"/>
  <c r="K838" i="1"/>
  <c r="J834" i="1"/>
  <c r="K834" i="1"/>
  <c r="J830" i="1"/>
  <c r="K830" i="1"/>
  <c r="J826" i="1"/>
  <c r="K826" i="1"/>
  <c r="J822" i="1"/>
  <c r="K822" i="1"/>
  <c r="J818" i="1"/>
  <c r="K818" i="1"/>
  <c r="J814" i="1"/>
  <c r="K814" i="1"/>
  <c r="J810" i="1"/>
  <c r="K810" i="1"/>
  <c r="J806" i="1"/>
  <c r="K806" i="1"/>
  <c r="J802" i="1"/>
  <c r="K802" i="1"/>
  <c r="J798" i="1"/>
  <c r="K798" i="1"/>
  <c r="J794" i="1"/>
  <c r="K794" i="1"/>
  <c r="J790" i="1"/>
  <c r="K790" i="1"/>
  <c r="J786" i="1"/>
  <c r="K786" i="1"/>
  <c r="J782" i="1"/>
  <c r="K782" i="1"/>
  <c r="J778" i="1"/>
  <c r="K778" i="1"/>
  <c r="J774" i="1"/>
  <c r="K774" i="1"/>
  <c r="J770" i="1"/>
  <c r="K770" i="1"/>
  <c r="J766" i="1"/>
  <c r="K766" i="1"/>
  <c r="J762" i="1"/>
  <c r="K762" i="1"/>
  <c r="J758" i="1"/>
  <c r="K758" i="1"/>
  <c r="J754" i="1"/>
  <c r="K754" i="1"/>
  <c r="J750" i="1"/>
  <c r="K750" i="1"/>
  <c r="J746" i="1"/>
  <c r="K746" i="1"/>
  <c r="J742" i="1"/>
  <c r="K742" i="1"/>
  <c r="J738" i="1"/>
  <c r="K738" i="1"/>
  <c r="J734" i="1"/>
  <c r="K734" i="1"/>
  <c r="J730" i="1"/>
  <c r="K730" i="1"/>
  <c r="J726" i="1"/>
  <c r="K726" i="1"/>
  <c r="J722" i="1"/>
  <c r="K722" i="1"/>
  <c r="J718" i="1"/>
  <c r="K718" i="1"/>
  <c r="J714" i="1"/>
  <c r="K714" i="1"/>
  <c r="J710" i="1"/>
  <c r="K710" i="1"/>
  <c r="J706" i="1"/>
  <c r="K706" i="1"/>
  <c r="J702" i="1"/>
  <c r="K702" i="1"/>
  <c r="J698" i="1"/>
  <c r="K698" i="1"/>
  <c r="J694" i="1"/>
  <c r="K694" i="1"/>
  <c r="J690" i="1"/>
  <c r="K690" i="1"/>
  <c r="J686" i="1"/>
  <c r="K686" i="1"/>
  <c r="J682" i="1"/>
  <c r="K682" i="1"/>
  <c r="J678" i="1"/>
  <c r="K678" i="1"/>
  <c r="J674" i="1"/>
  <c r="K674" i="1"/>
  <c r="J670" i="1"/>
  <c r="K670" i="1"/>
  <c r="J666" i="1"/>
  <c r="K666" i="1"/>
  <c r="J662" i="1"/>
  <c r="K662" i="1"/>
  <c r="J658" i="1"/>
  <c r="K658" i="1"/>
  <c r="J654" i="1"/>
  <c r="K654" i="1"/>
  <c r="J650" i="1"/>
  <c r="K650" i="1"/>
  <c r="J646" i="1"/>
  <c r="K646" i="1"/>
  <c r="J642" i="1"/>
  <c r="K642" i="1"/>
  <c r="J638" i="1"/>
  <c r="K638" i="1"/>
  <c r="J634" i="1"/>
  <c r="K634" i="1"/>
  <c r="J630" i="1"/>
  <c r="K630" i="1"/>
  <c r="J626" i="1"/>
  <c r="K626" i="1"/>
  <c r="J622" i="1"/>
  <c r="K622" i="1"/>
  <c r="J618" i="1"/>
  <c r="K618" i="1"/>
  <c r="J614" i="1"/>
  <c r="K614" i="1"/>
  <c r="J610" i="1"/>
  <c r="K610" i="1"/>
  <c r="J606" i="1"/>
  <c r="K606" i="1"/>
  <c r="J602" i="1"/>
  <c r="K602" i="1"/>
  <c r="J598" i="1"/>
  <c r="K598" i="1"/>
  <c r="J594" i="1"/>
  <c r="K594" i="1"/>
  <c r="J590" i="1"/>
  <c r="K590" i="1"/>
  <c r="J586" i="1"/>
  <c r="K586" i="1"/>
  <c r="J582" i="1"/>
  <c r="K582" i="1"/>
  <c r="J578" i="1"/>
  <c r="K578" i="1"/>
  <c r="J574" i="1"/>
  <c r="K574" i="1"/>
  <c r="J570" i="1"/>
  <c r="K570" i="1"/>
  <c r="J566" i="1"/>
  <c r="K566" i="1"/>
  <c r="J562" i="1"/>
  <c r="K562" i="1"/>
  <c r="J558" i="1"/>
  <c r="K558" i="1"/>
  <c r="J554" i="1"/>
  <c r="K554" i="1"/>
  <c r="J550" i="1"/>
  <c r="K550" i="1"/>
  <c r="J546" i="1"/>
  <c r="K546" i="1"/>
  <c r="J542" i="1"/>
  <c r="K542" i="1"/>
  <c r="J538" i="1"/>
  <c r="K538" i="1"/>
  <c r="J534" i="1"/>
  <c r="K534" i="1"/>
  <c r="J530" i="1"/>
  <c r="K530" i="1"/>
  <c r="J526" i="1"/>
  <c r="K526" i="1"/>
  <c r="J522" i="1"/>
  <c r="K522" i="1"/>
  <c r="J518" i="1"/>
  <c r="K518" i="1"/>
  <c r="J514" i="1"/>
  <c r="K514" i="1"/>
  <c r="J510" i="1"/>
  <c r="K510" i="1"/>
  <c r="J506" i="1"/>
  <c r="K506" i="1"/>
  <c r="J502" i="1"/>
  <c r="K502" i="1"/>
  <c r="J498" i="1"/>
  <c r="K498" i="1"/>
  <c r="J494" i="1"/>
  <c r="K494" i="1"/>
  <c r="J490" i="1"/>
  <c r="K490" i="1"/>
  <c r="J486" i="1"/>
  <c r="K486" i="1"/>
  <c r="J482" i="1"/>
  <c r="K482" i="1"/>
  <c r="J478" i="1"/>
  <c r="K478" i="1"/>
  <c r="J474" i="1"/>
  <c r="K474" i="1"/>
  <c r="J470" i="1"/>
  <c r="K470" i="1"/>
  <c r="J466" i="1"/>
  <c r="K466" i="1"/>
  <c r="J462" i="1"/>
  <c r="K462" i="1"/>
  <c r="J458" i="1"/>
  <c r="K458" i="1"/>
  <c r="J454" i="1"/>
  <c r="K454" i="1"/>
  <c r="J450" i="1"/>
  <c r="K450" i="1"/>
  <c r="J446" i="1"/>
  <c r="K446" i="1"/>
  <c r="J442" i="1"/>
  <c r="K442" i="1"/>
  <c r="J438" i="1"/>
  <c r="K438" i="1"/>
  <c r="J434" i="1"/>
  <c r="K434" i="1"/>
  <c r="J430" i="1"/>
  <c r="K430" i="1"/>
  <c r="J426" i="1"/>
  <c r="K426" i="1"/>
  <c r="J422" i="1"/>
  <c r="K422" i="1"/>
  <c r="J418" i="1"/>
  <c r="K418" i="1"/>
  <c r="J414" i="1"/>
  <c r="K414" i="1"/>
  <c r="J410" i="1"/>
  <c r="K410" i="1"/>
  <c r="J406" i="1"/>
  <c r="K406" i="1"/>
  <c r="J402" i="1"/>
  <c r="K402" i="1"/>
  <c r="J398" i="1"/>
  <c r="K398" i="1"/>
  <c r="J394" i="1"/>
  <c r="K394" i="1"/>
  <c r="J390" i="1"/>
  <c r="K390" i="1"/>
  <c r="J386" i="1"/>
  <c r="K386" i="1"/>
  <c r="J382" i="1"/>
  <c r="K382" i="1"/>
  <c r="J378" i="1"/>
  <c r="K378" i="1"/>
  <c r="J374" i="1"/>
  <c r="K374" i="1"/>
  <c r="J370" i="1"/>
  <c r="K370" i="1"/>
  <c r="J366" i="1"/>
  <c r="K366" i="1"/>
  <c r="J362" i="1"/>
  <c r="K362" i="1"/>
  <c r="J358" i="1"/>
  <c r="K358" i="1"/>
  <c r="J354" i="1"/>
  <c r="K354" i="1"/>
  <c r="J350" i="1"/>
  <c r="K350" i="1"/>
  <c r="J346" i="1"/>
  <c r="K346" i="1"/>
  <c r="J342" i="1"/>
  <c r="K342" i="1"/>
  <c r="J338" i="1"/>
  <c r="K338" i="1"/>
  <c r="J334" i="1"/>
  <c r="K334" i="1"/>
  <c r="J330" i="1"/>
  <c r="K330" i="1"/>
  <c r="J326" i="1"/>
  <c r="K326" i="1"/>
  <c r="J322" i="1"/>
  <c r="K322" i="1"/>
  <c r="J318" i="1"/>
  <c r="K318" i="1"/>
  <c r="J314" i="1"/>
  <c r="K314" i="1"/>
  <c r="J310" i="1"/>
  <c r="K310" i="1"/>
  <c r="J306" i="1"/>
  <c r="K306" i="1"/>
  <c r="J302" i="1"/>
  <c r="K302" i="1"/>
  <c r="J298" i="1"/>
  <c r="K298" i="1"/>
  <c r="J294" i="1"/>
  <c r="K294" i="1"/>
  <c r="J290" i="1"/>
  <c r="K290" i="1"/>
  <c r="J286" i="1"/>
  <c r="K286" i="1"/>
  <c r="J282" i="1"/>
  <c r="K282" i="1"/>
  <c r="J278" i="1"/>
  <c r="K278" i="1"/>
  <c r="J274" i="1"/>
  <c r="K274" i="1"/>
  <c r="J270" i="1"/>
  <c r="K270" i="1"/>
  <c r="J266" i="1"/>
  <c r="K266" i="1"/>
  <c r="J262" i="1"/>
  <c r="K262" i="1"/>
  <c r="J258" i="1"/>
  <c r="K258" i="1"/>
  <c r="J254" i="1"/>
  <c r="K254" i="1"/>
  <c r="J250" i="1"/>
  <c r="K250" i="1"/>
  <c r="J246" i="1"/>
  <c r="K246" i="1"/>
  <c r="J242" i="1"/>
  <c r="K242" i="1"/>
  <c r="J238" i="1"/>
  <c r="K238" i="1"/>
  <c r="J234" i="1"/>
  <c r="K234" i="1"/>
  <c r="J230" i="1"/>
  <c r="K230" i="1"/>
  <c r="J226" i="1"/>
  <c r="K226" i="1"/>
  <c r="J222" i="1"/>
  <c r="K222" i="1"/>
  <c r="J218" i="1"/>
  <c r="K218" i="1"/>
  <c r="J214" i="1"/>
  <c r="K214" i="1"/>
  <c r="J210" i="1"/>
  <c r="K210" i="1"/>
  <c r="J206" i="1"/>
  <c r="K206" i="1"/>
  <c r="J202" i="1"/>
  <c r="K202" i="1"/>
  <c r="J198" i="1"/>
  <c r="K198" i="1"/>
  <c r="J194" i="1"/>
  <c r="K194" i="1"/>
  <c r="J190" i="1"/>
  <c r="K190" i="1"/>
  <c r="J186" i="1"/>
  <c r="K186" i="1"/>
  <c r="J182" i="1"/>
  <c r="K182" i="1"/>
  <c r="J178" i="1"/>
  <c r="K178" i="1"/>
  <c r="J174" i="1"/>
  <c r="K174" i="1"/>
  <c r="J170" i="1"/>
  <c r="K170" i="1"/>
  <c r="J166" i="1"/>
  <c r="K166" i="1"/>
  <c r="J162" i="1"/>
  <c r="K162" i="1"/>
  <c r="J158" i="1"/>
  <c r="K158" i="1"/>
  <c r="J154" i="1"/>
  <c r="K154" i="1"/>
  <c r="J150" i="1"/>
  <c r="K150" i="1"/>
  <c r="J146" i="1"/>
  <c r="K146" i="1"/>
  <c r="J142" i="1"/>
  <c r="K142" i="1"/>
  <c r="J138" i="1"/>
  <c r="K138" i="1"/>
  <c r="J134" i="1"/>
  <c r="K134" i="1"/>
  <c r="J130" i="1"/>
  <c r="K130" i="1"/>
  <c r="J126" i="1"/>
  <c r="K126" i="1"/>
  <c r="J122" i="1"/>
  <c r="K122" i="1"/>
  <c r="J118" i="1"/>
  <c r="K118" i="1"/>
  <c r="J114" i="1"/>
  <c r="K114" i="1"/>
  <c r="J110" i="1"/>
  <c r="K110" i="1"/>
  <c r="J106" i="1"/>
  <c r="K106" i="1"/>
  <c r="J102" i="1"/>
  <c r="K102" i="1"/>
  <c r="J98" i="1"/>
  <c r="K98" i="1"/>
  <c r="J94" i="1"/>
  <c r="K94" i="1"/>
  <c r="J90" i="1"/>
  <c r="K90" i="1"/>
  <c r="J86" i="1"/>
  <c r="K86" i="1"/>
  <c r="J82" i="1"/>
  <c r="K82" i="1"/>
  <c r="J78" i="1"/>
  <c r="K78" i="1"/>
  <c r="J74" i="1"/>
  <c r="K74" i="1"/>
  <c r="J70" i="1"/>
  <c r="K70" i="1"/>
  <c r="J66" i="1"/>
  <c r="K66" i="1"/>
  <c r="J62" i="1"/>
  <c r="K62" i="1"/>
  <c r="J58" i="1"/>
  <c r="K58" i="1"/>
  <c r="J54" i="1"/>
  <c r="K54" i="1"/>
  <c r="J50" i="1"/>
  <c r="K50" i="1"/>
  <c r="J46" i="1"/>
  <c r="K46" i="1"/>
  <c r="J42" i="1"/>
  <c r="K42" i="1"/>
  <c r="J38" i="1"/>
  <c r="K38" i="1"/>
  <c r="J34" i="1"/>
  <c r="K34" i="1"/>
  <c r="J30" i="1"/>
  <c r="K30" i="1"/>
  <c r="J26" i="1"/>
  <c r="K26" i="1"/>
  <c r="J22" i="1"/>
  <c r="K22" i="1"/>
  <c r="J18" i="1"/>
  <c r="K18" i="1"/>
  <c r="J14" i="1"/>
  <c r="K14" i="1"/>
  <c r="J10" i="1"/>
  <c r="K10" i="1"/>
  <c r="J6" i="1"/>
  <c r="K6" i="1"/>
  <c r="J1617" i="1"/>
  <c r="K1617" i="1"/>
  <c r="J1613" i="1"/>
  <c r="K1613" i="1"/>
  <c r="J1609" i="1"/>
  <c r="K1609" i="1"/>
  <c r="J1605" i="1"/>
  <c r="K1605" i="1"/>
  <c r="J1601" i="1"/>
  <c r="K1601" i="1"/>
  <c r="J1597" i="1"/>
  <c r="K1597" i="1"/>
  <c r="J1593" i="1"/>
  <c r="K1593" i="1"/>
  <c r="J1589" i="1"/>
  <c r="K1589" i="1"/>
  <c r="J1585" i="1"/>
  <c r="K1585" i="1"/>
  <c r="J1581" i="1"/>
  <c r="K1581" i="1"/>
  <c r="J1577" i="1"/>
  <c r="K1577" i="1"/>
  <c r="J1573" i="1"/>
  <c r="K1573" i="1"/>
  <c r="J1569" i="1"/>
  <c r="K1569" i="1"/>
  <c r="J1565" i="1"/>
  <c r="K1565" i="1"/>
  <c r="J1561" i="1"/>
  <c r="K1561" i="1"/>
  <c r="J1557" i="1"/>
  <c r="K1557" i="1"/>
  <c r="J1553" i="1"/>
  <c r="K1553" i="1"/>
  <c r="J1549" i="1"/>
  <c r="K1549" i="1"/>
  <c r="J1545" i="1"/>
  <c r="K1545" i="1"/>
  <c r="J1541" i="1"/>
  <c r="K1541" i="1"/>
  <c r="J1537" i="1"/>
  <c r="K1537" i="1"/>
  <c r="J1533" i="1"/>
  <c r="K1533" i="1"/>
  <c r="J1529" i="1"/>
  <c r="K1529" i="1"/>
  <c r="J1525" i="1"/>
  <c r="K1525" i="1"/>
  <c r="J1521" i="1"/>
  <c r="K1521" i="1"/>
  <c r="J1517" i="1"/>
  <c r="K1517" i="1"/>
  <c r="J1513" i="1"/>
  <c r="K1513" i="1"/>
  <c r="J1509" i="1"/>
  <c r="K1509" i="1"/>
  <c r="J1505" i="1"/>
  <c r="K1505" i="1"/>
  <c r="J1501" i="1"/>
  <c r="K1501" i="1"/>
  <c r="J1497" i="1"/>
  <c r="K1497" i="1"/>
  <c r="J1493" i="1"/>
  <c r="K1493" i="1"/>
  <c r="J1489" i="1"/>
  <c r="K1489" i="1"/>
  <c r="J1485" i="1"/>
  <c r="K1485" i="1"/>
  <c r="J1481" i="1"/>
  <c r="K1481" i="1"/>
  <c r="J1477" i="1"/>
  <c r="K1477" i="1"/>
  <c r="J1473" i="1"/>
  <c r="K1473" i="1"/>
  <c r="J1469" i="1"/>
  <c r="K1469" i="1"/>
  <c r="J1465" i="1"/>
  <c r="K1465" i="1"/>
  <c r="J1461" i="1"/>
  <c r="K1461" i="1"/>
  <c r="J1457" i="1"/>
  <c r="K1457" i="1"/>
  <c r="J1453" i="1"/>
  <c r="K1453" i="1"/>
  <c r="J1449" i="1"/>
  <c r="K1449" i="1"/>
  <c r="J1445" i="1"/>
  <c r="K1445" i="1"/>
  <c r="J1441" i="1"/>
  <c r="K1441" i="1"/>
  <c r="J1437" i="1"/>
  <c r="K1437" i="1"/>
  <c r="J1433" i="1"/>
  <c r="K1433" i="1"/>
  <c r="J1429" i="1"/>
  <c r="K1429" i="1"/>
  <c r="J1425" i="1"/>
  <c r="K1425" i="1"/>
  <c r="J1421" i="1"/>
  <c r="K1421" i="1"/>
  <c r="J1417" i="1"/>
  <c r="K1417" i="1"/>
  <c r="J1413" i="1"/>
  <c r="K1413" i="1"/>
  <c r="J1409" i="1"/>
  <c r="K1409" i="1"/>
  <c r="J1405" i="1"/>
  <c r="K1405" i="1"/>
  <c r="J1401" i="1"/>
  <c r="K1401" i="1"/>
  <c r="J1397" i="1"/>
  <c r="K1397" i="1"/>
  <c r="J1393" i="1"/>
  <c r="K1393" i="1"/>
  <c r="J1389" i="1"/>
  <c r="K1389" i="1"/>
  <c r="J1385" i="1"/>
  <c r="K1385" i="1"/>
  <c r="J1381" i="1"/>
  <c r="K1381" i="1"/>
  <c r="J1377" i="1"/>
  <c r="K1377" i="1"/>
  <c r="J1373" i="1"/>
  <c r="K1373" i="1"/>
  <c r="J1369" i="1"/>
  <c r="K1369" i="1"/>
  <c r="J1365" i="1"/>
  <c r="K1365" i="1"/>
  <c r="J1361" i="1"/>
  <c r="K1361" i="1"/>
  <c r="J1357" i="1"/>
  <c r="K1357" i="1"/>
  <c r="J1353" i="1"/>
  <c r="K1353" i="1"/>
  <c r="J1349" i="1"/>
  <c r="K1349" i="1"/>
  <c r="J1345" i="1"/>
  <c r="K1345" i="1"/>
  <c r="J1341" i="1"/>
  <c r="K1341" i="1"/>
  <c r="J1337" i="1"/>
  <c r="K1337" i="1"/>
  <c r="J1333" i="1"/>
  <c r="K1333" i="1"/>
  <c r="J1329" i="1"/>
  <c r="K1329" i="1"/>
  <c r="J1325" i="1"/>
  <c r="K1325" i="1"/>
  <c r="J1321" i="1"/>
  <c r="K1321" i="1"/>
  <c r="J1317" i="1"/>
  <c r="K1317" i="1"/>
  <c r="J1313" i="1"/>
  <c r="K1313" i="1"/>
  <c r="J1309" i="1"/>
  <c r="K1309" i="1"/>
  <c r="J1305" i="1"/>
  <c r="K1305" i="1"/>
  <c r="J1301" i="1"/>
  <c r="K1301" i="1"/>
  <c r="J1297" i="1"/>
  <c r="K1297" i="1"/>
  <c r="J1293" i="1"/>
  <c r="K1293" i="1"/>
  <c r="J1289" i="1"/>
  <c r="K1289" i="1"/>
  <c r="J1285" i="1"/>
  <c r="K1285" i="1"/>
  <c r="J1281" i="1"/>
  <c r="K1281" i="1"/>
  <c r="J1277" i="1"/>
  <c r="K1277" i="1"/>
  <c r="J1273" i="1"/>
  <c r="K1273" i="1"/>
  <c r="J1269" i="1"/>
  <c r="K1269" i="1"/>
  <c r="J1265" i="1"/>
  <c r="K1265" i="1"/>
  <c r="J1261" i="1"/>
  <c r="K1261" i="1"/>
  <c r="J1257" i="1"/>
  <c r="K1257" i="1"/>
  <c r="J1253" i="1"/>
  <c r="K1253" i="1"/>
  <c r="J1249" i="1"/>
  <c r="K1249" i="1"/>
  <c r="J1245" i="1"/>
  <c r="K1245" i="1"/>
  <c r="J1241" i="1"/>
  <c r="K1241" i="1"/>
  <c r="J1237" i="1"/>
  <c r="K1237" i="1"/>
  <c r="J1233" i="1"/>
  <c r="K1233" i="1"/>
  <c r="J1229" i="1"/>
  <c r="K1229" i="1"/>
  <c r="J1225" i="1"/>
  <c r="K1225" i="1"/>
  <c r="J1221" i="1"/>
  <c r="K1221" i="1"/>
  <c r="J1217" i="1"/>
  <c r="K1217" i="1"/>
  <c r="J1213" i="1"/>
  <c r="K1213" i="1"/>
  <c r="J1209" i="1"/>
  <c r="K1209" i="1"/>
  <c r="J1205" i="1"/>
  <c r="K1205" i="1"/>
  <c r="J1201" i="1"/>
  <c r="K1201" i="1"/>
  <c r="J1197" i="1"/>
  <c r="K1197" i="1"/>
  <c r="J1193" i="1"/>
  <c r="K1193" i="1"/>
  <c r="J1189" i="1"/>
  <c r="K1189" i="1"/>
  <c r="J1185" i="1"/>
  <c r="K1185" i="1"/>
  <c r="J1181" i="1"/>
  <c r="K1181" i="1"/>
  <c r="J1177" i="1"/>
  <c r="K1177" i="1"/>
  <c r="J1173" i="1"/>
  <c r="K1173" i="1"/>
  <c r="J1169" i="1"/>
  <c r="K1169" i="1"/>
  <c r="J1165" i="1"/>
  <c r="K1165" i="1"/>
  <c r="J1161" i="1"/>
  <c r="K1161" i="1"/>
  <c r="J1157" i="1"/>
  <c r="K1157" i="1"/>
  <c r="J1153" i="1"/>
  <c r="K1153" i="1"/>
  <c r="J1149" i="1"/>
  <c r="K1149" i="1"/>
  <c r="J1145" i="1"/>
  <c r="K1145" i="1"/>
  <c r="J1141" i="1"/>
  <c r="K1141" i="1"/>
  <c r="J1137" i="1"/>
  <c r="K1137" i="1"/>
  <c r="J1133" i="1"/>
  <c r="K1133" i="1"/>
  <c r="J1129" i="1"/>
  <c r="K1129" i="1"/>
  <c r="J1125" i="1"/>
  <c r="K1125" i="1"/>
  <c r="J1121" i="1"/>
  <c r="K1121" i="1"/>
  <c r="J1117" i="1"/>
  <c r="K1117" i="1"/>
  <c r="J1113" i="1"/>
  <c r="K1113" i="1"/>
  <c r="J1109" i="1"/>
  <c r="K1109" i="1"/>
  <c r="J1105" i="1"/>
  <c r="K1105" i="1"/>
  <c r="J1101" i="1"/>
  <c r="K1101" i="1"/>
  <c r="J1097" i="1"/>
  <c r="K1097" i="1"/>
  <c r="J1093" i="1"/>
  <c r="K1093" i="1"/>
  <c r="J1089" i="1"/>
  <c r="K1089" i="1"/>
  <c r="J1085" i="1"/>
  <c r="K1085" i="1"/>
  <c r="J1081" i="1"/>
  <c r="K1081" i="1"/>
  <c r="J1077" i="1"/>
  <c r="K1077" i="1"/>
  <c r="J1073" i="1"/>
  <c r="K1073" i="1"/>
  <c r="J1069" i="1"/>
  <c r="K1069" i="1"/>
  <c r="J1065" i="1"/>
  <c r="K1065" i="1"/>
  <c r="J1061" i="1"/>
  <c r="K1061" i="1"/>
  <c r="J1057" i="1"/>
  <c r="K1057" i="1"/>
  <c r="J1053" i="1"/>
  <c r="K1053" i="1"/>
  <c r="J1049" i="1"/>
  <c r="K1049" i="1"/>
  <c r="J1045" i="1"/>
  <c r="K1045" i="1"/>
  <c r="J1041" i="1"/>
  <c r="K1041" i="1"/>
  <c r="J1037" i="1"/>
  <c r="K1037" i="1"/>
  <c r="J1033" i="1"/>
  <c r="K1033" i="1"/>
  <c r="J1029" i="1"/>
  <c r="K1029" i="1"/>
  <c r="J1025" i="1"/>
  <c r="K1025" i="1"/>
  <c r="J1021" i="1"/>
  <c r="K1021" i="1"/>
  <c r="J1017" i="1"/>
  <c r="K1017" i="1"/>
  <c r="J1013" i="1"/>
  <c r="K1013" i="1"/>
  <c r="J1009" i="1"/>
  <c r="K1009" i="1"/>
  <c r="J1005" i="1"/>
  <c r="K1005" i="1"/>
  <c r="J1001" i="1"/>
  <c r="K1001" i="1"/>
  <c r="J997" i="1"/>
  <c r="K997" i="1"/>
  <c r="J993" i="1"/>
  <c r="K993" i="1"/>
  <c r="J989" i="1"/>
  <c r="K989" i="1"/>
  <c r="J985" i="1"/>
  <c r="K985" i="1"/>
  <c r="J981" i="1"/>
  <c r="K981" i="1"/>
  <c r="J977" i="1"/>
  <c r="K977" i="1"/>
  <c r="J973" i="1"/>
  <c r="K973" i="1"/>
  <c r="J969" i="1"/>
  <c r="K969" i="1"/>
  <c r="J965" i="1"/>
  <c r="K965" i="1"/>
  <c r="J961" i="1"/>
  <c r="K961" i="1"/>
  <c r="J957" i="1"/>
  <c r="K957" i="1"/>
  <c r="J953" i="1"/>
  <c r="K953" i="1"/>
  <c r="J949" i="1"/>
  <c r="K949" i="1"/>
  <c r="J945" i="1"/>
  <c r="K945" i="1"/>
  <c r="J941" i="1"/>
  <c r="K941" i="1"/>
  <c r="J937" i="1"/>
  <c r="K937" i="1"/>
  <c r="J933" i="1"/>
  <c r="K933" i="1"/>
  <c r="J929" i="1"/>
  <c r="K929" i="1"/>
  <c r="J925" i="1"/>
  <c r="K925" i="1"/>
  <c r="J921" i="1"/>
  <c r="K921" i="1"/>
  <c r="J917" i="1"/>
  <c r="K917" i="1"/>
  <c r="J913" i="1"/>
  <c r="K913" i="1"/>
  <c r="J909" i="1"/>
  <c r="K909" i="1"/>
  <c r="J905" i="1"/>
  <c r="K905" i="1"/>
  <c r="J901" i="1"/>
  <c r="K901" i="1"/>
  <c r="J897" i="1"/>
  <c r="K897" i="1"/>
  <c r="J893" i="1"/>
  <c r="K893" i="1"/>
  <c r="J889" i="1"/>
  <c r="K889" i="1"/>
  <c r="J885" i="1"/>
  <c r="K885" i="1"/>
  <c r="J881" i="1"/>
  <c r="K881" i="1"/>
  <c r="J877" i="1"/>
  <c r="K877" i="1"/>
  <c r="J873" i="1"/>
  <c r="K873" i="1"/>
  <c r="J869" i="1"/>
  <c r="K869" i="1"/>
  <c r="J865" i="1"/>
  <c r="K865" i="1"/>
  <c r="J861" i="1"/>
  <c r="K861" i="1"/>
  <c r="J857" i="1"/>
  <c r="K857" i="1"/>
  <c r="J853" i="1"/>
  <c r="K853" i="1"/>
  <c r="J849" i="1"/>
  <c r="K849" i="1"/>
  <c r="J845" i="1"/>
  <c r="K845" i="1"/>
  <c r="J841" i="1"/>
  <c r="K841" i="1"/>
  <c r="J837" i="1"/>
  <c r="K837" i="1"/>
  <c r="J833" i="1"/>
  <c r="K833" i="1"/>
  <c r="J829" i="1"/>
  <c r="K829" i="1"/>
  <c r="J825" i="1"/>
  <c r="K825" i="1"/>
  <c r="J821" i="1"/>
  <c r="K821" i="1"/>
  <c r="J817" i="1"/>
  <c r="K817" i="1"/>
  <c r="J813" i="1"/>
  <c r="K813" i="1"/>
  <c r="J809" i="1"/>
  <c r="K809" i="1"/>
  <c r="J805" i="1"/>
  <c r="K805" i="1"/>
  <c r="J801" i="1"/>
  <c r="K801" i="1"/>
  <c r="J797" i="1"/>
  <c r="K797" i="1"/>
  <c r="J793" i="1"/>
  <c r="K793" i="1"/>
  <c r="J789" i="1"/>
  <c r="K789" i="1"/>
  <c r="J785" i="1"/>
  <c r="K785" i="1"/>
  <c r="J781" i="1"/>
  <c r="K781" i="1"/>
  <c r="J777" i="1"/>
  <c r="K777" i="1"/>
  <c r="J773" i="1"/>
  <c r="K773" i="1"/>
  <c r="J769" i="1"/>
  <c r="K769" i="1"/>
  <c r="J765" i="1"/>
  <c r="K765" i="1"/>
  <c r="J761" i="1"/>
  <c r="K761" i="1"/>
  <c r="J757" i="1"/>
  <c r="K757" i="1"/>
  <c r="J753" i="1"/>
  <c r="K753" i="1"/>
  <c r="J749" i="1"/>
  <c r="K749" i="1"/>
  <c r="J745" i="1"/>
  <c r="K745" i="1"/>
  <c r="J741" i="1"/>
  <c r="K741" i="1"/>
  <c r="J737" i="1"/>
  <c r="K737" i="1"/>
  <c r="J733" i="1"/>
  <c r="K733" i="1"/>
  <c r="J729" i="1"/>
  <c r="K729" i="1"/>
  <c r="J725" i="1"/>
  <c r="K725" i="1"/>
  <c r="J721" i="1"/>
  <c r="K721" i="1"/>
  <c r="J717" i="1"/>
  <c r="K717" i="1"/>
  <c r="J713" i="1"/>
  <c r="K713" i="1"/>
  <c r="J709" i="1"/>
  <c r="K709" i="1"/>
  <c r="J705" i="1"/>
  <c r="K705" i="1"/>
  <c r="J701" i="1"/>
  <c r="K701" i="1"/>
  <c r="J697" i="1"/>
  <c r="K697" i="1"/>
  <c r="J693" i="1"/>
  <c r="K693" i="1"/>
  <c r="J689" i="1"/>
  <c r="K689" i="1"/>
  <c r="J685" i="1"/>
  <c r="K685" i="1"/>
  <c r="J681" i="1"/>
  <c r="K681" i="1"/>
  <c r="J677" i="1"/>
  <c r="K677" i="1"/>
  <c r="J673" i="1"/>
  <c r="K673" i="1"/>
  <c r="J669" i="1"/>
  <c r="K669" i="1"/>
  <c r="J665" i="1"/>
  <c r="K665" i="1"/>
  <c r="J661" i="1"/>
  <c r="K661" i="1"/>
  <c r="J657" i="1"/>
  <c r="K657" i="1"/>
  <c r="J653" i="1"/>
  <c r="K653" i="1"/>
  <c r="J649" i="1"/>
  <c r="K649" i="1"/>
  <c r="J645" i="1"/>
  <c r="K645" i="1"/>
  <c r="J641" i="1"/>
  <c r="K641" i="1"/>
  <c r="J637" i="1"/>
  <c r="K637" i="1"/>
  <c r="J633" i="1"/>
  <c r="K633" i="1"/>
  <c r="J629" i="1"/>
  <c r="K629" i="1"/>
  <c r="J625" i="1"/>
  <c r="K625" i="1"/>
  <c r="J621" i="1"/>
  <c r="K621" i="1"/>
  <c r="J617" i="1"/>
  <c r="K617" i="1"/>
  <c r="J613" i="1"/>
  <c r="K613" i="1"/>
  <c r="J609" i="1"/>
  <c r="K609" i="1"/>
  <c r="J605" i="1"/>
  <c r="K605" i="1"/>
  <c r="J601" i="1"/>
  <c r="K601" i="1"/>
  <c r="J597" i="1"/>
  <c r="K597" i="1"/>
  <c r="J593" i="1"/>
  <c r="K593" i="1"/>
  <c r="J589" i="1"/>
  <c r="K589" i="1"/>
  <c r="J585" i="1"/>
  <c r="K585" i="1"/>
  <c r="J581" i="1"/>
  <c r="K581" i="1"/>
  <c r="J577" i="1"/>
  <c r="K577" i="1"/>
  <c r="J573" i="1"/>
  <c r="K573" i="1"/>
  <c r="J569" i="1"/>
  <c r="K569" i="1"/>
  <c r="J565" i="1"/>
  <c r="K565" i="1"/>
  <c r="J561" i="1"/>
  <c r="K561" i="1"/>
  <c r="J557" i="1"/>
  <c r="K557" i="1"/>
  <c r="J553" i="1"/>
  <c r="K553" i="1"/>
  <c r="J549" i="1"/>
  <c r="K549" i="1"/>
  <c r="J545" i="1"/>
  <c r="K545" i="1"/>
  <c r="J541" i="1"/>
  <c r="K541" i="1"/>
  <c r="J537" i="1"/>
  <c r="K537" i="1"/>
  <c r="J533" i="1"/>
  <c r="K533" i="1"/>
  <c r="J529" i="1"/>
  <c r="K529" i="1"/>
  <c r="J525" i="1"/>
  <c r="K525" i="1"/>
  <c r="J521" i="1"/>
  <c r="K521" i="1"/>
  <c r="J517" i="1"/>
  <c r="K517" i="1"/>
  <c r="J513" i="1"/>
  <c r="K513" i="1"/>
  <c r="J509" i="1"/>
  <c r="K509" i="1"/>
  <c r="J505" i="1"/>
  <c r="K505" i="1"/>
  <c r="J501" i="1"/>
  <c r="K501" i="1"/>
  <c r="J497" i="1"/>
  <c r="K497" i="1"/>
  <c r="J493" i="1"/>
  <c r="K493" i="1"/>
  <c r="J489" i="1"/>
  <c r="K489" i="1"/>
  <c r="J485" i="1"/>
  <c r="K485" i="1"/>
  <c r="J481" i="1"/>
  <c r="K481" i="1"/>
  <c r="J477" i="1"/>
  <c r="K477" i="1"/>
  <c r="J473" i="1"/>
  <c r="K473" i="1"/>
  <c r="J469" i="1"/>
  <c r="K469" i="1"/>
  <c r="J465" i="1"/>
  <c r="K465" i="1"/>
  <c r="J461" i="1"/>
  <c r="K461" i="1"/>
  <c r="J457" i="1"/>
  <c r="K457" i="1"/>
  <c r="J453" i="1"/>
  <c r="K453" i="1"/>
  <c r="J449" i="1"/>
  <c r="K449" i="1"/>
  <c r="J445" i="1"/>
  <c r="K445" i="1"/>
  <c r="J441" i="1"/>
  <c r="K441" i="1"/>
  <c r="J437" i="1"/>
  <c r="K437" i="1"/>
  <c r="J433" i="1"/>
  <c r="K433" i="1"/>
  <c r="J429" i="1"/>
  <c r="K429" i="1"/>
  <c r="J425" i="1"/>
  <c r="K425" i="1"/>
  <c r="J421" i="1"/>
  <c r="K421" i="1"/>
  <c r="J417" i="1"/>
  <c r="K417" i="1"/>
  <c r="J413" i="1"/>
  <c r="K413" i="1"/>
  <c r="J409" i="1"/>
  <c r="K409" i="1"/>
  <c r="J405" i="1"/>
  <c r="K405" i="1"/>
  <c r="J401" i="1"/>
  <c r="K401" i="1"/>
  <c r="J397" i="1"/>
  <c r="K397" i="1"/>
  <c r="J393" i="1"/>
  <c r="K393" i="1"/>
  <c r="J389" i="1"/>
  <c r="K389" i="1"/>
  <c r="J385" i="1"/>
  <c r="K385" i="1"/>
  <c r="J381" i="1"/>
  <c r="K381" i="1"/>
  <c r="J377" i="1"/>
  <c r="K377" i="1"/>
  <c r="J373" i="1"/>
  <c r="K373" i="1"/>
  <c r="J369" i="1"/>
  <c r="K369" i="1"/>
  <c r="J365" i="1"/>
  <c r="K365" i="1"/>
  <c r="J361" i="1"/>
  <c r="K361" i="1"/>
  <c r="J357" i="1"/>
  <c r="K357" i="1"/>
  <c r="J353" i="1"/>
  <c r="K353" i="1"/>
  <c r="J349" i="1"/>
  <c r="K349" i="1"/>
  <c r="J345" i="1"/>
  <c r="K345" i="1"/>
  <c r="J341" i="1"/>
  <c r="K341" i="1"/>
  <c r="J337" i="1"/>
  <c r="K337" i="1"/>
  <c r="J333" i="1"/>
  <c r="K333" i="1"/>
  <c r="J329" i="1"/>
  <c r="K329" i="1"/>
  <c r="J325" i="1"/>
  <c r="K325" i="1"/>
  <c r="J321" i="1"/>
  <c r="K321" i="1"/>
  <c r="J317" i="1"/>
  <c r="K317" i="1"/>
  <c r="J313" i="1"/>
  <c r="K313" i="1"/>
  <c r="J309" i="1"/>
  <c r="K309" i="1"/>
  <c r="J305" i="1"/>
  <c r="K305" i="1"/>
  <c r="J301" i="1"/>
  <c r="K301" i="1"/>
  <c r="J297" i="1"/>
  <c r="K297" i="1"/>
  <c r="J293" i="1"/>
  <c r="K293" i="1"/>
  <c r="J289" i="1"/>
  <c r="K289" i="1"/>
  <c r="J285" i="1"/>
  <c r="K285" i="1"/>
  <c r="J281" i="1"/>
  <c r="K281" i="1"/>
  <c r="J277" i="1"/>
  <c r="K277" i="1"/>
  <c r="J273" i="1"/>
  <c r="K273" i="1"/>
  <c r="J269" i="1"/>
  <c r="K269" i="1"/>
  <c r="J265" i="1"/>
  <c r="K265" i="1"/>
  <c r="J261" i="1"/>
  <c r="K261" i="1"/>
  <c r="J257" i="1"/>
  <c r="K257" i="1"/>
  <c r="J253" i="1"/>
  <c r="K253" i="1"/>
  <c r="J249" i="1"/>
  <c r="K249" i="1"/>
  <c r="J245" i="1"/>
  <c r="K245" i="1"/>
  <c r="J241" i="1"/>
  <c r="K241" i="1"/>
  <c r="J237" i="1"/>
  <c r="K237" i="1"/>
  <c r="J233" i="1"/>
  <c r="K233" i="1"/>
  <c r="J229" i="1"/>
  <c r="K229" i="1"/>
  <c r="J225" i="1"/>
  <c r="K225" i="1"/>
  <c r="J221" i="1"/>
  <c r="K221" i="1"/>
  <c r="J217" i="1"/>
  <c r="K217" i="1"/>
  <c r="J213" i="1"/>
  <c r="K213" i="1"/>
  <c r="J209" i="1"/>
  <c r="K209" i="1"/>
  <c r="J205" i="1"/>
  <c r="K205" i="1"/>
  <c r="J201" i="1"/>
  <c r="K201" i="1"/>
  <c r="J197" i="1"/>
  <c r="K197" i="1"/>
  <c r="J193" i="1"/>
  <c r="K193" i="1"/>
  <c r="J189" i="1"/>
  <c r="K189" i="1"/>
  <c r="J185" i="1"/>
  <c r="K185" i="1"/>
  <c r="J181" i="1"/>
  <c r="K181" i="1"/>
  <c r="J177" i="1"/>
  <c r="K177" i="1"/>
  <c r="J173" i="1"/>
  <c r="K173" i="1"/>
  <c r="J169" i="1"/>
  <c r="K169" i="1"/>
  <c r="J165" i="1"/>
  <c r="K165" i="1"/>
  <c r="J161" i="1"/>
  <c r="K161" i="1"/>
  <c r="J157" i="1"/>
  <c r="K157" i="1"/>
  <c r="J153" i="1"/>
  <c r="K153" i="1"/>
  <c r="J149" i="1"/>
  <c r="K149" i="1"/>
  <c r="J145" i="1"/>
  <c r="K145" i="1"/>
  <c r="J141" i="1"/>
  <c r="K141" i="1"/>
  <c r="J137" i="1"/>
  <c r="K137" i="1"/>
  <c r="J133" i="1"/>
  <c r="K133" i="1"/>
  <c r="J129" i="1"/>
  <c r="K129" i="1"/>
  <c r="J125" i="1"/>
  <c r="K125" i="1"/>
  <c r="J121" i="1"/>
  <c r="K121" i="1"/>
  <c r="J117" i="1"/>
  <c r="K117" i="1"/>
  <c r="J113" i="1"/>
  <c r="K113" i="1"/>
  <c r="J109" i="1"/>
  <c r="K109" i="1"/>
  <c r="J105" i="1"/>
  <c r="K105" i="1"/>
  <c r="J101" i="1"/>
  <c r="K101" i="1"/>
  <c r="J97" i="1"/>
  <c r="K97" i="1"/>
  <c r="J93" i="1"/>
  <c r="K93" i="1"/>
  <c r="J89" i="1"/>
  <c r="K89" i="1"/>
  <c r="J85" i="1"/>
  <c r="K85" i="1"/>
  <c r="J81" i="1"/>
  <c r="K81" i="1"/>
  <c r="J77" i="1"/>
  <c r="K77" i="1"/>
  <c r="J73" i="1"/>
  <c r="K73" i="1"/>
  <c r="J69" i="1"/>
  <c r="K69" i="1"/>
  <c r="J65" i="1"/>
  <c r="K65" i="1"/>
  <c r="J61" i="1"/>
  <c r="K61" i="1"/>
  <c r="J57" i="1"/>
  <c r="K57" i="1"/>
  <c r="J53" i="1"/>
  <c r="K53" i="1"/>
  <c r="J49" i="1"/>
  <c r="K49" i="1"/>
  <c r="J45" i="1"/>
  <c r="K45" i="1"/>
  <c r="J41" i="1"/>
  <c r="K41" i="1"/>
  <c r="J37" i="1"/>
  <c r="K37" i="1"/>
  <c r="J33" i="1"/>
  <c r="K33" i="1"/>
  <c r="J29" i="1"/>
  <c r="K29" i="1"/>
  <c r="J25" i="1"/>
  <c r="K25" i="1"/>
  <c r="J21" i="1"/>
  <c r="K21" i="1"/>
  <c r="J17" i="1"/>
  <c r="K17" i="1"/>
  <c r="J13" i="1"/>
  <c r="K13" i="1"/>
  <c r="J9" i="1"/>
  <c r="K9" i="1"/>
  <c r="J5" i="1"/>
  <c r="K5" i="1"/>
  <c r="J3143" i="1"/>
  <c r="J3139" i="1"/>
  <c r="J3135" i="1"/>
  <c r="J3131" i="1"/>
  <c r="J3127" i="1"/>
  <c r="J3123" i="1"/>
  <c r="J3119" i="1"/>
  <c r="J3115" i="1"/>
  <c r="J3111" i="1"/>
  <c r="J3107" i="1"/>
  <c r="J3103" i="1"/>
  <c r="J3099" i="1"/>
  <c r="J3095" i="1"/>
  <c r="J3091" i="1"/>
  <c r="J3087" i="1"/>
  <c r="J3083" i="1"/>
  <c r="J3079" i="1"/>
  <c r="J3075" i="1"/>
  <c r="J3071" i="1"/>
  <c r="J3067" i="1"/>
  <c r="J3063" i="1"/>
  <c r="G3141" i="1"/>
  <c r="H3141" i="1"/>
  <c r="I3141" i="1" s="1"/>
  <c r="G3137" i="1"/>
  <c r="H3137" i="1"/>
  <c r="I3137" i="1" s="1"/>
  <c r="G3133" i="1"/>
  <c r="H3133" i="1"/>
  <c r="I3133" i="1" s="1"/>
  <c r="G3129" i="1"/>
  <c r="H3129" i="1"/>
  <c r="I3129" i="1" s="1"/>
  <c r="G3125" i="1"/>
  <c r="H3125" i="1"/>
  <c r="I3125" i="1" s="1"/>
  <c r="G3121" i="1"/>
  <c r="H3121" i="1"/>
  <c r="I3121" i="1" s="1"/>
  <c r="G3117" i="1"/>
  <c r="H3117" i="1"/>
  <c r="I3117" i="1" s="1"/>
  <c r="G3113" i="1"/>
  <c r="H3113" i="1"/>
  <c r="I3113" i="1" s="1"/>
  <c r="G3109" i="1"/>
  <c r="H3109" i="1"/>
  <c r="I3109" i="1" s="1"/>
  <c r="G3105" i="1"/>
  <c r="H3105" i="1"/>
  <c r="I3105" i="1" s="1"/>
  <c r="G3101" i="1"/>
  <c r="H3101" i="1"/>
  <c r="I3101" i="1" s="1"/>
  <c r="G3097" i="1"/>
  <c r="H3097" i="1"/>
  <c r="I3097" i="1" s="1"/>
  <c r="G3093" i="1"/>
  <c r="H3093" i="1"/>
  <c r="I3093" i="1" s="1"/>
  <c r="G3089" i="1"/>
  <c r="H3089" i="1"/>
  <c r="I3089" i="1" s="1"/>
  <c r="G3085" i="1"/>
  <c r="H3085" i="1"/>
  <c r="I3085" i="1" s="1"/>
  <c r="G3081" i="1"/>
  <c r="H3081" i="1"/>
  <c r="I3081" i="1" s="1"/>
  <c r="G3077" i="1"/>
  <c r="H3077" i="1"/>
  <c r="I3077" i="1" s="1"/>
  <c r="G3073" i="1"/>
  <c r="H3073" i="1"/>
  <c r="I3073" i="1" s="1"/>
  <c r="G3069" i="1"/>
  <c r="H3069" i="1"/>
  <c r="I3069" i="1" s="1"/>
  <c r="G3065" i="1"/>
  <c r="H3065" i="1"/>
  <c r="I3065" i="1" s="1"/>
  <c r="G3061" i="1"/>
  <c r="H3061" i="1"/>
  <c r="I3061" i="1" s="1"/>
  <c r="G3057" i="1"/>
  <c r="H3057" i="1"/>
  <c r="I3057" i="1" s="1"/>
  <c r="G3053" i="1"/>
  <c r="H3053" i="1"/>
  <c r="I3053" i="1" s="1"/>
  <c r="G3049" i="1"/>
  <c r="H3049" i="1"/>
  <c r="I3049" i="1" s="1"/>
  <c r="G3045" i="1"/>
  <c r="H3045" i="1"/>
  <c r="I3045" i="1" s="1"/>
  <c r="G3041" i="1"/>
  <c r="H3041" i="1"/>
  <c r="I3041" i="1" s="1"/>
  <c r="G3037" i="1"/>
  <c r="H3037" i="1"/>
  <c r="I3037" i="1" s="1"/>
  <c r="G3033" i="1"/>
  <c r="H3033" i="1"/>
  <c r="I3033" i="1" s="1"/>
  <c r="G3029" i="1"/>
  <c r="H3029" i="1"/>
  <c r="I3029" i="1" s="1"/>
  <c r="G3025" i="1"/>
  <c r="H3025" i="1"/>
  <c r="I3025" i="1" s="1"/>
  <c r="G3021" i="1"/>
  <c r="H3021" i="1"/>
  <c r="I3021" i="1" s="1"/>
  <c r="G3017" i="1"/>
  <c r="H3017" i="1"/>
  <c r="I3017" i="1" s="1"/>
  <c r="G3013" i="1"/>
  <c r="H3013" i="1"/>
  <c r="I3013" i="1" s="1"/>
  <c r="G3009" i="1"/>
  <c r="H3009" i="1"/>
  <c r="I3009" i="1" s="1"/>
  <c r="G3005" i="1"/>
  <c r="H3005" i="1"/>
  <c r="I3005" i="1" s="1"/>
  <c r="G3001" i="1"/>
  <c r="H3001" i="1"/>
  <c r="I3001" i="1" s="1"/>
  <c r="G2997" i="1"/>
  <c r="H2997" i="1"/>
  <c r="I2997" i="1" s="1"/>
  <c r="G2993" i="1"/>
  <c r="H2993" i="1"/>
  <c r="I2993" i="1" s="1"/>
  <c r="G2989" i="1"/>
  <c r="H2989" i="1"/>
  <c r="I2989" i="1" s="1"/>
  <c r="G2985" i="1"/>
  <c r="H2985" i="1"/>
  <c r="I2985" i="1" s="1"/>
  <c r="G2981" i="1"/>
  <c r="H2981" i="1"/>
  <c r="I2981" i="1" s="1"/>
  <c r="G2977" i="1"/>
  <c r="H2977" i="1"/>
  <c r="I2977" i="1" s="1"/>
  <c r="G2973" i="1"/>
  <c r="H2973" i="1"/>
  <c r="I2973" i="1" s="1"/>
  <c r="G2969" i="1"/>
  <c r="H2969" i="1"/>
  <c r="I2969" i="1" s="1"/>
  <c r="G2965" i="1"/>
  <c r="H2965" i="1"/>
  <c r="I2965" i="1" s="1"/>
  <c r="G2961" i="1"/>
  <c r="H2961" i="1"/>
  <c r="I2961" i="1" s="1"/>
  <c r="G2957" i="1"/>
  <c r="H2957" i="1"/>
  <c r="I2957" i="1" s="1"/>
  <c r="G2953" i="1"/>
  <c r="H2953" i="1"/>
  <c r="I2953" i="1" s="1"/>
  <c r="G2949" i="1"/>
  <c r="H2949" i="1"/>
  <c r="I2949" i="1" s="1"/>
  <c r="G2945" i="1"/>
  <c r="H2945" i="1"/>
  <c r="I2945" i="1" s="1"/>
  <c r="G2941" i="1"/>
  <c r="H2941" i="1"/>
  <c r="I2941" i="1" s="1"/>
  <c r="G2937" i="1"/>
  <c r="H2937" i="1"/>
  <c r="I2937" i="1" s="1"/>
  <c r="G2933" i="1"/>
  <c r="H2933" i="1"/>
  <c r="I2933" i="1" s="1"/>
  <c r="G2929" i="1"/>
  <c r="H2929" i="1"/>
  <c r="I2929" i="1" s="1"/>
  <c r="G2925" i="1"/>
  <c r="H2925" i="1"/>
  <c r="I2925" i="1" s="1"/>
  <c r="G2921" i="1"/>
  <c r="H2921" i="1"/>
  <c r="I2921" i="1" s="1"/>
  <c r="G2917" i="1"/>
  <c r="H2917" i="1"/>
  <c r="I2917" i="1" s="1"/>
  <c r="G2913" i="1"/>
  <c r="H2913" i="1"/>
  <c r="I2913" i="1" s="1"/>
  <c r="G2909" i="1"/>
  <c r="H2909" i="1"/>
  <c r="I2909" i="1" s="1"/>
  <c r="G2905" i="1"/>
  <c r="H2905" i="1"/>
  <c r="I2905" i="1" s="1"/>
  <c r="G2901" i="1"/>
  <c r="H2901" i="1"/>
  <c r="I2901" i="1" s="1"/>
  <c r="G2897" i="1"/>
  <c r="H2897" i="1"/>
  <c r="I2897" i="1" s="1"/>
  <c r="G2893" i="1"/>
  <c r="H2893" i="1"/>
  <c r="I2893" i="1" s="1"/>
  <c r="G2889" i="1"/>
  <c r="H2889" i="1"/>
  <c r="I2889" i="1" s="1"/>
  <c r="G2885" i="1"/>
  <c r="H2885" i="1"/>
  <c r="I2885" i="1" s="1"/>
  <c r="G2881" i="1"/>
  <c r="H2881" i="1"/>
  <c r="I2881" i="1" s="1"/>
  <c r="G2877" i="1"/>
  <c r="H2877" i="1"/>
  <c r="I2877" i="1" s="1"/>
  <c r="G2873" i="1"/>
  <c r="H2873" i="1"/>
  <c r="I2873" i="1" s="1"/>
  <c r="G2869" i="1"/>
  <c r="H2869" i="1"/>
  <c r="I2869" i="1" s="1"/>
  <c r="G2865" i="1"/>
  <c r="H2865" i="1"/>
  <c r="I2865" i="1" s="1"/>
  <c r="G2861" i="1"/>
  <c r="H2861" i="1"/>
  <c r="I2861" i="1" s="1"/>
  <c r="G2857" i="1"/>
  <c r="H2857" i="1"/>
  <c r="I2857" i="1" s="1"/>
  <c r="G2853" i="1"/>
  <c r="H2853" i="1"/>
  <c r="I2853" i="1" s="1"/>
  <c r="G2849" i="1"/>
  <c r="H2849" i="1"/>
  <c r="I2849" i="1" s="1"/>
  <c r="G2845" i="1"/>
  <c r="H2845" i="1"/>
  <c r="I2845" i="1" s="1"/>
  <c r="G2841" i="1"/>
  <c r="H2841" i="1"/>
  <c r="I2841" i="1" s="1"/>
  <c r="G2837" i="1"/>
  <c r="H2837" i="1"/>
  <c r="I2837" i="1" s="1"/>
  <c r="G2833" i="1"/>
  <c r="H2833" i="1"/>
  <c r="I2833" i="1" s="1"/>
  <c r="G2829" i="1"/>
  <c r="H2829" i="1"/>
  <c r="I2829" i="1" s="1"/>
  <c r="G2825" i="1"/>
  <c r="H2825" i="1"/>
  <c r="I2825" i="1" s="1"/>
  <c r="G2821" i="1"/>
  <c r="H2821" i="1"/>
  <c r="I2821" i="1" s="1"/>
  <c r="G2817" i="1"/>
  <c r="H2817" i="1"/>
  <c r="I2817" i="1" s="1"/>
  <c r="G2813" i="1"/>
  <c r="H2813" i="1"/>
  <c r="I2813" i="1" s="1"/>
  <c r="G2809" i="1"/>
  <c r="H2809" i="1"/>
  <c r="I2809" i="1" s="1"/>
  <c r="G2805" i="1"/>
  <c r="H2805" i="1"/>
  <c r="I2805" i="1" s="1"/>
  <c r="G2801" i="1"/>
  <c r="H2801" i="1"/>
  <c r="I2801" i="1" s="1"/>
  <c r="G2797" i="1"/>
  <c r="H2797" i="1"/>
  <c r="I2797" i="1" s="1"/>
  <c r="G2793" i="1"/>
  <c r="H2793" i="1"/>
  <c r="I2793" i="1" s="1"/>
  <c r="G2789" i="1"/>
  <c r="H2789" i="1"/>
  <c r="I2789" i="1" s="1"/>
  <c r="G2785" i="1"/>
  <c r="H2785" i="1"/>
  <c r="I2785" i="1" s="1"/>
  <c r="G2781" i="1"/>
  <c r="H2781" i="1"/>
  <c r="I2781" i="1" s="1"/>
  <c r="G2777" i="1"/>
  <c r="H2777" i="1"/>
  <c r="I2777" i="1" s="1"/>
  <c r="G2773" i="1"/>
  <c r="H2773" i="1"/>
  <c r="I2773" i="1" s="1"/>
  <c r="G2769" i="1"/>
  <c r="H2769" i="1"/>
  <c r="I2769" i="1" s="1"/>
  <c r="G2765" i="1"/>
  <c r="H2765" i="1"/>
  <c r="I2765" i="1" s="1"/>
  <c r="G2761" i="1"/>
  <c r="H2761" i="1"/>
  <c r="I2761" i="1" s="1"/>
  <c r="G2757" i="1"/>
  <c r="H2757" i="1"/>
  <c r="I2757" i="1" s="1"/>
  <c r="G2753" i="1"/>
  <c r="H2753" i="1"/>
  <c r="I2753" i="1" s="1"/>
  <c r="G2749" i="1"/>
  <c r="H2749" i="1"/>
  <c r="I2749" i="1" s="1"/>
  <c r="G2745" i="1"/>
  <c r="H2745" i="1"/>
  <c r="I2745" i="1" s="1"/>
  <c r="G2741" i="1"/>
  <c r="H2741" i="1"/>
  <c r="I2741" i="1" s="1"/>
  <c r="G2737" i="1"/>
  <c r="H2737" i="1"/>
  <c r="I2737" i="1" s="1"/>
  <c r="G2733" i="1"/>
  <c r="H2733" i="1"/>
  <c r="I2733" i="1" s="1"/>
  <c r="G2729" i="1"/>
  <c r="H2729" i="1"/>
  <c r="I2729" i="1" s="1"/>
  <c r="G2725" i="1"/>
  <c r="H2725" i="1"/>
  <c r="I2725" i="1" s="1"/>
  <c r="G2721" i="1"/>
  <c r="H2721" i="1"/>
  <c r="I2721" i="1" s="1"/>
  <c r="G2717" i="1"/>
  <c r="H2717" i="1"/>
  <c r="I2717" i="1" s="1"/>
  <c r="G2713" i="1"/>
  <c r="H2713" i="1"/>
  <c r="I2713" i="1" s="1"/>
  <c r="G2709" i="1"/>
  <c r="H2709" i="1"/>
  <c r="I2709" i="1" s="1"/>
  <c r="G2705" i="1"/>
  <c r="H2705" i="1"/>
  <c r="I2705" i="1" s="1"/>
  <c r="G2701" i="1"/>
  <c r="H2701" i="1"/>
  <c r="I2701" i="1" s="1"/>
  <c r="G2697" i="1"/>
  <c r="H2697" i="1"/>
  <c r="I2697" i="1" s="1"/>
  <c r="G2693" i="1"/>
  <c r="H2693" i="1"/>
  <c r="I2693" i="1" s="1"/>
  <c r="G2689" i="1"/>
  <c r="H2689" i="1"/>
  <c r="I2689" i="1" s="1"/>
  <c r="G2685" i="1"/>
  <c r="H2685" i="1"/>
  <c r="I2685" i="1" s="1"/>
  <c r="G2681" i="1"/>
  <c r="H2681" i="1"/>
  <c r="I2681" i="1" s="1"/>
  <c r="G2677" i="1"/>
  <c r="H2677" i="1"/>
  <c r="I2677" i="1" s="1"/>
  <c r="G2673" i="1"/>
  <c r="H2673" i="1"/>
  <c r="I2673" i="1" s="1"/>
  <c r="G2669" i="1"/>
  <c r="H2669" i="1"/>
  <c r="I2669" i="1" s="1"/>
  <c r="G2665" i="1"/>
  <c r="H2665" i="1"/>
  <c r="I2665" i="1" s="1"/>
  <c r="G2661" i="1"/>
  <c r="H2661" i="1"/>
  <c r="I2661" i="1" s="1"/>
  <c r="G2657" i="1"/>
  <c r="H2657" i="1"/>
  <c r="I2657" i="1" s="1"/>
  <c r="G2653" i="1"/>
  <c r="H2653" i="1"/>
  <c r="I2653" i="1" s="1"/>
  <c r="G2649" i="1"/>
  <c r="H2649" i="1"/>
  <c r="I2649" i="1" s="1"/>
  <c r="G2645" i="1"/>
  <c r="H2645" i="1"/>
  <c r="I2645" i="1" s="1"/>
  <c r="G2641" i="1"/>
  <c r="H2641" i="1"/>
  <c r="I2641" i="1" s="1"/>
  <c r="G2637" i="1"/>
  <c r="H2637" i="1"/>
  <c r="I2637" i="1" s="1"/>
  <c r="G2633" i="1"/>
  <c r="H2633" i="1"/>
  <c r="I2633" i="1" s="1"/>
  <c r="G2629" i="1"/>
  <c r="H2629" i="1"/>
  <c r="I2629" i="1" s="1"/>
  <c r="G2625" i="1"/>
  <c r="H2625" i="1"/>
  <c r="I2625" i="1" s="1"/>
  <c r="G2621" i="1"/>
  <c r="H2621" i="1"/>
  <c r="I2621" i="1" s="1"/>
  <c r="G2617" i="1"/>
  <c r="H2617" i="1"/>
  <c r="I2617" i="1" s="1"/>
  <c r="G2613" i="1"/>
  <c r="H2613" i="1"/>
  <c r="I2613" i="1" s="1"/>
  <c r="G2609" i="1"/>
  <c r="H2609" i="1"/>
  <c r="I2609" i="1" s="1"/>
  <c r="G2605" i="1"/>
  <c r="H2605" i="1"/>
  <c r="I2605" i="1" s="1"/>
  <c r="G2601" i="1"/>
  <c r="H2601" i="1"/>
  <c r="I2601" i="1" s="1"/>
  <c r="G2597" i="1"/>
  <c r="H2597" i="1"/>
  <c r="I2597" i="1" s="1"/>
  <c r="G2593" i="1"/>
  <c r="H2593" i="1"/>
  <c r="I2593" i="1" s="1"/>
  <c r="G2589" i="1"/>
  <c r="H2589" i="1"/>
  <c r="I2589" i="1" s="1"/>
  <c r="G2585" i="1"/>
  <c r="H2585" i="1"/>
  <c r="I2585" i="1" s="1"/>
  <c r="G2581" i="1"/>
  <c r="H2581" i="1"/>
  <c r="I2581" i="1" s="1"/>
  <c r="G2577" i="1"/>
  <c r="H2577" i="1"/>
  <c r="I2577" i="1" s="1"/>
  <c r="G2573" i="1"/>
  <c r="H2573" i="1"/>
  <c r="I2573" i="1" s="1"/>
  <c r="G2569" i="1"/>
  <c r="H2569" i="1"/>
  <c r="I2569" i="1" s="1"/>
  <c r="G2565" i="1"/>
  <c r="H2565" i="1"/>
  <c r="I2565" i="1" s="1"/>
  <c r="G2561" i="1"/>
  <c r="H2561" i="1"/>
  <c r="I2561" i="1" s="1"/>
  <c r="G2557" i="1"/>
  <c r="H2557" i="1"/>
  <c r="I2557" i="1" s="1"/>
  <c r="G2553" i="1"/>
  <c r="H2553" i="1"/>
  <c r="I2553" i="1" s="1"/>
  <c r="G2549" i="1"/>
  <c r="H2549" i="1"/>
  <c r="I2549" i="1" s="1"/>
  <c r="G2545" i="1"/>
  <c r="H2545" i="1"/>
  <c r="I2545" i="1" s="1"/>
  <c r="G2541" i="1"/>
  <c r="H2541" i="1"/>
  <c r="I2541" i="1" s="1"/>
  <c r="G2537" i="1"/>
  <c r="H2537" i="1"/>
  <c r="I2537" i="1" s="1"/>
  <c r="G2533" i="1"/>
  <c r="H2533" i="1"/>
  <c r="I2533" i="1" s="1"/>
  <c r="G2529" i="1"/>
  <c r="H2529" i="1"/>
  <c r="I2529" i="1" s="1"/>
  <c r="G2525" i="1"/>
  <c r="H2525" i="1"/>
  <c r="I2525" i="1" s="1"/>
  <c r="G2521" i="1"/>
  <c r="H2521" i="1"/>
  <c r="I2521" i="1" s="1"/>
  <c r="G2517" i="1"/>
  <c r="H2517" i="1"/>
  <c r="I2517" i="1" s="1"/>
  <c r="G2513" i="1"/>
  <c r="H2513" i="1"/>
  <c r="I2513" i="1" s="1"/>
  <c r="G2509" i="1"/>
  <c r="H2509" i="1"/>
  <c r="I2509" i="1" s="1"/>
  <c r="G2505" i="1"/>
  <c r="H2505" i="1"/>
  <c r="I2505" i="1" s="1"/>
  <c r="G2501" i="1"/>
  <c r="H2501" i="1"/>
  <c r="I2501" i="1" s="1"/>
  <c r="G2497" i="1"/>
  <c r="H2497" i="1"/>
  <c r="I2497" i="1" s="1"/>
  <c r="G2493" i="1"/>
  <c r="H2493" i="1"/>
  <c r="I2493" i="1" s="1"/>
  <c r="G2489" i="1"/>
  <c r="H2489" i="1"/>
  <c r="I2489" i="1" s="1"/>
  <c r="G2485" i="1"/>
  <c r="H2485" i="1"/>
  <c r="I2485" i="1" s="1"/>
  <c r="G2481" i="1"/>
  <c r="H2481" i="1"/>
  <c r="I2481" i="1" s="1"/>
  <c r="G2477" i="1"/>
  <c r="H2477" i="1"/>
  <c r="I2477" i="1" s="1"/>
  <c r="G2473" i="1"/>
  <c r="H2473" i="1"/>
  <c r="I2473" i="1" s="1"/>
  <c r="G2469" i="1"/>
  <c r="H2469" i="1"/>
  <c r="I2469" i="1" s="1"/>
  <c r="G2465" i="1"/>
  <c r="H2465" i="1"/>
  <c r="I2465" i="1" s="1"/>
  <c r="G2461" i="1"/>
  <c r="H2461" i="1"/>
  <c r="I2461" i="1" s="1"/>
  <c r="G2457" i="1"/>
  <c r="H2457" i="1"/>
  <c r="I2457" i="1" s="1"/>
  <c r="G2453" i="1"/>
  <c r="H2453" i="1"/>
  <c r="I2453" i="1" s="1"/>
  <c r="G2449" i="1"/>
  <c r="H2449" i="1"/>
  <c r="I2449" i="1" s="1"/>
  <c r="G2445" i="1"/>
  <c r="H2445" i="1"/>
  <c r="I2445" i="1" s="1"/>
  <c r="G2441" i="1"/>
  <c r="H2441" i="1"/>
  <c r="I2441" i="1" s="1"/>
  <c r="G2437" i="1"/>
  <c r="H2437" i="1"/>
  <c r="I2437" i="1" s="1"/>
  <c r="G2433" i="1"/>
  <c r="H2433" i="1"/>
  <c r="I2433" i="1" s="1"/>
  <c r="G2429" i="1"/>
  <c r="H2429" i="1"/>
  <c r="I2429" i="1" s="1"/>
  <c r="G2425" i="1"/>
  <c r="H2425" i="1"/>
  <c r="I2425" i="1" s="1"/>
  <c r="G2421" i="1"/>
  <c r="H2421" i="1"/>
  <c r="I2421" i="1" s="1"/>
  <c r="G2417" i="1"/>
  <c r="H2417" i="1"/>
  <c r="I2417" i="1" s="1"/>
  <c r="G2413" i="1"/>
  <c r="H2413" i="1"/>
  <c r="I2413" i="1" s="1"/>
  <c r="G2409" i="1"/>
  <c r="H2409" i="1"/>
  <c r="I2409" i="1" s="1"/>
  <c r="G2405" i="1"/>
  <c r="H2405" i="1"/>
  <c r="I2405" i="1" s="1"/>
  <c r="G2401" i="1"/>
  <c r="H2401" i="1"/>
  <c r="I2401" i="1" s="1"/>
  <c r="G2397" i="1"/>
  <c r="H2397" i="1"/>
  <c r="I2397" i="1" s="1"/>
  <c r="G2393" i="1"/>
  <c r="H2393" i="1"/>
  <c r="I2393" i="1" s="1"/>
  <c r="G2389" i="1"/>
  <c r="H2389" i="1"/>
  <c r="I2389" i="1" s="1"/>
  <c r="G2385" i="1"/>
  <c r="H2385" i="1"/>
  <c r="I2385" i="1" s="1"/>
  <c r="G2381" i="1"/>
  <c r="H2381" i="1"/>
  <c r="I2381" i="1" s="1"/>
  <c r="G2377" i="1"/>
  <c r="H2377" i="1"/>
  <c r="I2377" i="1" s="1"/>
  <c r="G2373" i="1"/>
  <c r="H2373" i="1"/>
  <c r="I2373" i="1" s="1"/>
  <c r="G2369" i="1"/>
  <c r="H2369" i="1"/>
  <c r="I2369" i="1" s="1"/>
  <c r="G2365" i="1"/>
  <c r="H2365" i="1"/>
  <c r="I2365" i="1" s="1"/>
  <c r="G2361" i="1"/>
  <c r="H2361" i="1"/>
  <c r="I2361" i="1" s="1"/>
  <c r="G2357" i="1"/>
  <c r="H2357" i="1"/>
  <c r="I2357" i="1" s="1"/>
  <c r="G2353" i="1"/>
  <c r="H2353" i="1"/>
  <c r="I2353" i="1" s="1"/>
  <c r="G2349" i="1"/>
  <c r="H2349" i="1"/>
  <c r="I2349" i="1" s="1"/>
  <c r="G2345" i="1"/>
  <c r="H2345" i="1"/>
  <c r="I2345" i="1" s="1"/>
  <c r="G2341" i="1"/>
  <c r="H2341" i="1"/>
  <c r="I2341" i="1" s="1"/>
  <c r="G2337" i="1"/>
  <c r="H2337" i="1"/>
  <c r="I2337" i="1" s="1"/>
  <c r="G2333" i="1"/>
  <c r="H2333" i="1"/>
  <c r="I2333" i="1" s="1"/>
  <c r="G2329" i="1"/>
  <c r="H2329" i="1"/>
  <c r="I2329" i="1" s="1"/>
  <c r="G2325" i="1"/>
  <c r="H2325" i="1"/>
  <c r="I2325" i="1" s="1"/>
  <c r="G2321" i="1"/>
  <c r="H2321" i="1"/>
  <c r="I2321" i="1" s="1"/>
  <c r="G2317" i="1"/>
  <c r="H2317" i="1"/>
  <c r="I2317" i="1" s="1"/>
  <c r="G2313" i="1"/>
  <c r="H2313" i="1"/>
  <c r="I2313" i="1" s="1"/>
  <c r="G2309" i="1"/>
  <c r="H2309" i="1"/>
  <c r="I2309" i="1" s="1"/>
  <c r="G2305" i="1"/>
  <c r="H2305" i="1"/>
  <c r="I2305" i="1" s="1"/>
  <c r="G2301" i="1"/>
  <c r="H2301" i="1"/>
  <c r="I2301" i="1" s="1"/>
  <c r="G2297" i="1"/>
  <c r="H2297" i="1"/>
  <c r="I2297" i="1" s="1"/>
  <c r="G2293" i="1"/>
  <c r="H2293" i="1"/>
  <c r="I2293" i="1" s="1"/>
  <c r="G2289" i="1"/>
  <c r="H2289" i="1"/>
  <c r="I2289" i="1" s="1"/>
  <c r="G2285" i="1"/>
  <c r="H2285" i="1"/>
  <c r="I2285" i="1" s="1"/>
  <c r="G2281" i="1"/>
  <c r="H2281" i="1"/>
  <c r="I2281" i="1" s="1"/>
  <c r="G2277" i="1"/>
  <c r="H2277" i="1"/>
  <c r="I2277" i="1" s="1"/>
  <c r="G2273" i="1"/>
  <c r="H2273" i="1"/>
  <c r="I2273" i="1" s="1"/>
  <c r="G2269" i="1"/>
  <c r="H2269" i="1"/>
  <c r="I2269" i="1" s="1"/>
  <c r="G2265" i="1"/>
  <c r="H2265" i="1"/>
  <c r="I2265" i="1" s="1"/>
  <c r="G2261" i="1"/>
  <c r="H2261" i="1"/>
  <c r="I2261" i="1" s="1"/>
  <c r="G2257" i="1"/>
  <c r="H2257" i="1"/>
  <c r="I2257" i="1" s="1"/>
  <c r="G2253" i="1"/>
  <c r="H2253" i="1"/>
  <c r="I2253" i="1" s="1"/>
  <c r="G2249" i="1"/>
  <c r="H2249" i="1"/>
  <c r="I2249" i="1" s="1"/>
  <c r="G2245" i="1"/>
  <c r="H2245" i="1"/>
  <c r="I2245" i="1" s="1"/>
  <c r="G2241" i="1"/>
  <c r="H2241" i="1"/>
  <c r="I2241" i="1" s="1"/>
  <c r="G2237" i="1"/>
  <c r="H2237" i="1"/>
  <c r="I2237" i="1" s="1"/>
  <c r="G2233" i="1"/>
  <c r="H2233" i="1"/>
  <c r="I2233" i="1" s="1"/>
  <c r="G2229" i="1"/>
  <c r="H2229" i="1"/>
  <c r="I2229" i="1" s="1"/>
  <c r="G2225" i="1"/>
  <c r="H2225" i="1"/>
  <c r="I2225" i="1" s="1"/>
  <c r="G2221" i="1"/>
  <c r="H2221" i="1"/>
  <c r="I2221" i="1" s="1"/>
  <c r="G2217" i="1"/>
  <c r="H2217" i="1"/>
  <c r="I2217" i="1" s="1"/>
  <c r="G2213" i="1"/>
  <c r="H2213" i="1"/>
  <c r="I2213" i="1" s="1"/>
  <c r="G2209" i="1"/>
  <c r="H2209" i="1"/>
  <c r="I2209" i="1" s="1"/>
  <c r="G2205" i="1"/>
  <c r="H2205" i="1"/>
  <c r="I2205" i="1" s="1"/>
  <c r="G2201" i="1"/>
  <c r="H2201" i="1"/>
  <c r="I2201" i="1" s="1"/>
  <c r="G2197" i="1"/>
  <c r="H2197" i="1"/>
  <c r="I2197" i="1" s="1"/>
  <c r="G2193" i="1"/>
  <c r="H2193" i="1"/>
  <c r="I2193" i="1" s="1"/>
  <c r="G2189" i="1"/>
  <c r="H2189" i="1"/>
  <c r="I2189" i="1" s="1"/>
  <c r="G2185" i="1"/>
  <c r="H2185" i="1"/>
  <c r="I2185" i="1" s="1"/>
  <c r="G2181" i="1"/>
  <c r="H2181" i="1"/>
  <c r="I2181" i="1" s="1"/>
  <c r="G2177" i="1"/>
  <c r="H2177" i="1"/>
  <c r="I2177" i="1" s="1"/>
  <c r="G2173" i="1"/>
  <c r="H2173" i="1"/>
  <c r="I2173" i="1" s="1"/>
  <c r="G2169" i="1"/>
  <c r="H2169" i="1"/>
  <c r="I2169" i="1" s="1"/>
  <c r="G2165" i="1"/>
  <c r="H2165" i="1"/>
  <c r="I2165" i="1" s="1"/>
  <c r="G2161" i="1"/>
  <c r="H2161" i="1"/>
  <c r="I2161" i="1" s="1"/>
  <c r="G2157" i="1"/>
  <c r="H2157" i="1"/>
  <c r="I2157" i="1" s="1"/>
  <c r="G2153" i="1"/>
  <c r="H2153" i="1"/>
  <c r="I2153" i="1" s="1"/>
  <c r="G2149" i="1"/>
  <c r="H2149" i="1"/>
  <c r="I2149" i="1" s="1"/>
  <c r="G2145" i="1"/>
  <c r="H2145" i="1"/>
  <c r="I2145" i="1" s="1"/>
  <c r="G2141" i="1"/>
  <c r="H2141" i="1"/>
  <c r="I2141" i="1" s="1"/>
  <c r="G2137" i="1"/>
  <c r="H2137" i="1"/>
  <c r="I2137" i="1" s="1"/>
  <c r="G2133" i="1"/>
  <c r="H2133" i="1"/>
  <c r="I2133" i="1" s="1"/>
  <c r="G2129" i="1"/>
  <c r="H2129" i="1"/>
  <c r="I2129" i="1" s="1"/>
  <c r="G2125" i="1"/>
  <c r="H2125" i="1"/>
  <c r="I2125" i="1" s="1"/>
  <c r="G2121" i="1"/>
  <c r="H2121" i="1"/>
  <c r="I2121" i="1" s="1"/>
  <c r="G2117" i="1"/>
  <c r="H2117" i="1"/>
  <c r="I2117" i="1" s="1"/>
  <c r="G2113" i="1"/>
  <c r="H2113" i="1"/>
  <c r="I2113" i="1" s="1"/>
  <c r="G2109" i="1"/>
  <c r="H2109" i="1"/>
  <c r="I2109" i="1" s="1"/>
  <c r="G2105" i="1"/>
  <c r="H2105" i="1"/>
  <c r="I2105" i="1" s="1"/>
  <c r="G2101" i="1"/>
  <c r="H2101" i="1"/>
  <c r="I2101" i="1" s="1"/>
  <c r="G2097" i="1"/>
  <c r="H2097" i="1"/>
  <c r="I2097" i="1" s="1"/>
  <c r="G2093" i="1"/>
  <c r="H2093" i="1"/>
  <c r="I2093" i="1" s="1"/>
  <c r="G2089" i="1"/>
  <c r="H2089" i="1"/>
  <c r="I2089" i="1" s="1"/>
  <c r="G2085" i="1"/>
  <c r="H2085" i="1"/>
  <c r="I2085" i="1" s="1"/>
  <c r="G2081" i="1"/>
  <c r="H2081" i="1"/>
  <c r="I2081" i="1" s="1"/>
  <c r="G2077" i="1"/>
  <c r="H2077" i="1"/>
  <c r="I2077" i="1" s="1"/>
  <c r="G2073" i="1"/>
  <c r="H2073" i="1"/>
  <c r="I2073" i="1" s="1"/>
  <c r="G2069" i="1"/>
  <c r="H2069" i="1"/>
  <c r="I2069" i="1" s="1"/>
  <c r="G2065" i="1"/>
  <c r="H2065" i="1"/>
  <c r="I2065" i="1" s="1"/>
  <c r="G2061" i="1"/>
  <c r="H2061" i="1"/>
  <c r="I2061" i="1" s="1"/>
  <c r="G2057" i="1"/>
  <c r="H2057" i="1"/>
  <c r="I2057" i="1" s="1"/>
  <c r="G2053" i="1"/>
  <c r="H2053" i="1"/>
  <c r="I2053" i="1" s="1"/>
  <c r="G2049" i="1"/>
  <c r="H2049" i="1"/>
  <c r="I2049" i="1" s="1"/>
  <c r="G2045" i="1"/>
  <c r="H2045" i="1"/>
  <c r="I2045" i="1" s="1"/>
  <c r="G2041" i="1"/>
  <c r="H2041" i="1"/>
  <c r="I2041" i="1" s="1"/>
  <c r="G2037" i="1"/>
  <c r="H2037" i="1"/>
  <c r="I2037" i="1" s="1"/>
  <c r="G2033" i="1"/>
  <c r="H2033" i="1"/>
  <c r="I2033" i="1" s="1"/>
  <c r="G2029" i="1"/>
  <c r="H2029" i="1"/>
  <c r="I2029" i="1" s="1"/>
  <c r="G2025" i="1"/>
  <c r="H2025" i="1"/>
  <c r="I2025" i="1" s="1"/>
  <c r="G2021" i="1"/>
  <c r="H2021" i="1"/>
  <c r="I2021" i="1" s="1"/>
  <c r="G2017" i="1"/>
  <c r="H2017" i="1"/>
  <c r="I2017" i="1" s="1"/>
  <c r="G2013" i="1"/>
  <c r="H2013" i="1"/>
  <c r="I2013" i="1" s="1"/>
  <c r="G2009" i="1"/>
  <c r="H2009" i="1"/>
  <c r="I2009" i="1" s="1"/>
  <c r="G2005" i="1"/>
  <c r="H2005" i="1"/>
  <c r="I2005" i="1" s="1"/>
  <c r="G2001" i="1"/>
  <c r="H2001" i="1"/>
  <c r="I2001" i="1" s="1"/>
  <c r="G1997" i="1"/>
  <c r="H1997" i="1"/>
  <c r="I1997" i="1" s="1"/>
  <c r="G1993" i="1"/>
  <c r="H1993" i="1"/>
  <c r="I1993" i="1" s="1"/>
  <c r="G1989" i="1"/>
  <c r="H1989" i="1"/>
  <c r="I1989" i="1" s="1"/>
  <c r="G1985" i="1"/>
  <c r="H1985" i="1"/>
  <c r="I1985" i="1" s="1"/>
  <c r="G1981" i="1"/>
  <c r="H1981" i="1"/>
  <c r="I1981" i="1" s="1"/>
  <c r="G1977" i="1"/>
  <c r="H1977" i="1"/>
  <c r="I1977" i="1" s="1"/>
  <c r="G1973" i="1"/>
  <c r="H1973" i="1"/>
  <c r="I1973" i="1" s="1"/>
  <c r="G1969" i="1"/>
  <c r="H1969" i="1"/>
  <c r="I1969" i="1" s="1"/>
  <c r="G1965" i="1"/>
  <c r="H1965" i="1"/>
  <c r="I1965" i="1" s="1"/>
  <c r="G1961" i="1"/>
  <c r="H1961" i="1"/>
  <c r="I1961" i="1" s="1"/>
  <c r="G1957" i="1"/>
  <c r="H1957" i="1"/>
  <c r="I1957" i="1" s="1"/>
  <c r="G1953" i="1"/>
  <c r="H1953" i="1"/>
  <c r="I1953" i="1" s="1"/>
  <c r="G1949" i="1"/>
  <c r="H1949" i="1"/>
  <c r="I1949" i="1" s="1"/>
  <c r="G1945" i="1"/>
  <c r="H1945" i="1"/>
  <c r="I1945" i="1" s="1"/>
  <c r="G1941" i="1"/>
  <c r="H1941" i="1"/>
  <c r="I1941" i="1" s="1"/>
  <c r="G1937" i="1"/>
  <c r="H1937" i="1"/>
  <c r="I1937" i="1" s="1"/>
  <c r="G1933" i="1"/>
  <c r="H1933" i="1"/>
  <c r="I1933" i="1" s="1"/>
  <c r="G1929" i="1"/>
  <c r="H1929" i="1"/>
  <c r="I1929" i="1" s="1"/>
  <c r="G1925" i="1"/>
  <c r="H1925" i="1"/>
  <c r="I1925" i="1" s="1"/>
  <c r="G1921" i="1"/>
  <c r="H1921" i="1"/>
  <c r="I1921" i="1" s="1"/>
  <c r="G1917" i="1"/>
  <c r="H1917" i="1"/>
  <c r="I1917" i="1" s="1"/>
  <c r="G1913" i="1"/>
  <c r="H1913" i="1"/>
  <c r="I1913" i="1" s="1"/>
  <c r="G1909" i="1"/>
  <c r="H1909" i="1"/>
  <c r="I1909" i="1" s="1"/>
  <c r="G1905" i="1"/>
  <c r="H1905" i="1"/>
  <c r="I1905" i="1" s="1"/>
  <c r="G1901" i="1"/>
  <c r="H1901" i="1"/>
  <c r="I1901" i="1" s="1"/>
  <c r="G1897" i="1"/>
  <c r="H1897" i="1"/>
  <c r="I1897" i="1" s="1"/>
  <c r="G1893" i="1"/>
  <c r="H1893" i="1"/>
  <c r="I1893" i="1" s="1"/>
  <c r="G1889" i="1"/>
  <c r="H1889" i="1"/>
  <c r="I1889" i="1" s="1"/>
  <c r="G1885" i="1"/>
  <c r="H1885" i="1"/>
  <c r="I1885" i="1" s="1"/>
  <c r="G1881" i="1"/>
  <c r="H1881" i="1"/>
  <c r="I1881" i="1" s="1"/>
  <c r="G1877" i="1"/>
  <c r="H1877" i="1"/>
  <c r="I1877" i="1" s="1"/>
  <c r="G1873" i="1"/>
  <c r="H1873" i="1"/>
  <c r="I1873" i="1" s="1"/>
  <c r="G1869" i="1"/>
  <c r="H1869" i="1"/>
  <c r="I1869" i="1" s="1"/>
  <c r="G1865" i="1"/>
  <c r="H1865" i="1"/>
  <c r="I1865" i="1" s="1"/>
  <c r="G1861" i="1"/>
  <c r="H1861" i="1"/>
  <c r="I1861" i="1" s="1"/>
  <c r="G1857" i="1"/>
  <c r="H1857" i="1"/>
  <c r="I1857" i="1" s="1"/>
  <c r="G1853" i="1"/>
  <c r="H1853" i="1"/>
  <c r="I1853" i="1" s="1"/>
  <c r="G1849" i="1"/>
  <c r="H1849" i="1"/>
  <c r="I1849" i="1" s="1"/>
  <c r="G1845" i="1"/>
  <c r="H1845" i="1"/>
  <c r="I1845" i="1" s="1"/>
  <c r="G1841" i="1"/>
  <c r="H1841" i="1"/>
  <c r="I1841" i="1" s="1"/>
  <c r="G1837" i="1"/>
  <c r="H1837" i="1"/>
  <c r="I1837" i="1" s="1"/>
  <c r="G1833" i="1"/>
  <c r="H1833" i="1"/>
  <c r="I1833" i="1" s="1"/>
  <c r="G1829" i="1"/>
  <c r="H1829" i="1"/>
  <c r="I1829" i="1" s="1"/>
  <c r="G1825" i="1"/>
  <c r="H1825" i="1"/>
  <c r="I1825" i="1" s="1"/>
  <c r="G1821" i="1"/>
  <c r="H1821" i="1"/>
  <c r="I1821" i="1" s="1"/>
  <c r="G1817" i="1"/>
  <c r="H1817" i="1"/>
  <c r="I1817" i="1" s="1"/>
  <c r="G1813" i="1"/>
  <c r="H1813" i="1"/>
  <c r="I1813" i="1" s="1"/>
  <c r="G1809" i="1"/>
  <c r="H1809" i="1"/>
  <c r="I1809" i="1" s="1"/>
  <c r="G1805" i="1"/>
  <c r="H1805" i="1"/>
  <c r="I1805" i="1" s="1"/>
  <c r="G1801" i="1"/>
  <c r="H1801" i="1"/>
  <c r="I1801" i="1" s="1"/>
  <c r="G1797" i="1"/>
  <c r="H1797" i="1"/>
  <c r="I1797" i="1" s="1"/>
  <c r="G1793" i="1"/>
  <c r="H1793" i="1"/>
  <c r="I1793" i="1" s="1"/>
  <c r="G1789" i="1"/>
  <c r="H1789" i="1"/>
  <c r="I1789" i="1" s="1"/>
  <c r="G1785" i="1"/>
  <c r="H1785" i="1"/>
  <c r="I1785" i="1" s="1"/>
  <c r="G1781" i="1"/>
  <c r="H1781" i="1"/>
  <c r="I1781" i="1" s="1"/>
  <c r="G1777" i="1"/>
  <c r="H1777" i="1"/>
  <c r="I1777" i="1" s="1"/>
  <c r="G1773" i="1"/>
  <c r="H1773" i="1"/>
  <c r="I1773" i="1" s="1"/>
  <c r="G1769" i="1"/>
  <c r="H1769" i="1"/>
  <c r="I1769" i="1" s="1"/>
  <c r="G1765" i="1"/>
  <c r="H1765" i="1"/>
  <c r="I1765" i="1" s="1"/>
  <c r="G1761" i="1"/>
  <c r="H1761" i="1"/>
  <c r="I1761" i="1" s="1"/>
  <c r="G1757" i="1"/>
  <c r="H1757" i="1"/>
  <c r="I1757" i="1" s="1"/>
  <c r="G1753" i="1"/>
  <c r="H1753" i="1"/>
  <c r="I1753" i="1" s="1"/>
  <c r="G1749" i="1"/>
  <c r="H1749" i="1"/>
  <c r="I1749" i="1" s="1"/>
  <c r="G1745" i="1"/>
  <c r="H1745" i="1"/>
  <c r="I1745" i="1" s="1"/>
  <c r="G1741" i="1"/>
  <c r="H1741" i="1"/>
  <c r="I1741" i="1" s="1"/>
  <c r="G1737" i="1"/>
  <c r="H1737" i="1"/>
  <c r="I1737" i="1" s="1"/>
  <c r="G1733" i="1"/>
  <c r="H1733" i="1"/>
  <c r="I1733" i="1" s="1"/>
  <c r="G1729" i="1"/>
  <c r="H1729" i="1"/>
  <c r="I1729" i="1" s="1"/>
  <c r="G1725" i="1"/>
  <c r="H1725" i="1"/>
  <c r="I1725" i="1" s="1"/>
  <c r="G1721" i="1"/>
  <c r="H1721" i="1"/>
  <c r="I1721" i="1" s="1"/>
  <c r="G1717" i="1"/>
  <c r="H1717" i="1"/>
  <c r="I1717" i="1" s="1"/>
  <c r="G1713" i="1"/>
  <c r="H1713" i="1"/>
  <c r="I1713" i="1" s="1"/>
  <c r="G1709" i="1"/>
  <c r="H1709" i="1"/>
  <c r="I1709" i="1" s="1"/>
  <c r="G1705" i="1"/>
  <c r="H1705" i="1"/>
  <c r="I1705" i="1" s="1"/>
  <c r="G1701" i="1"/>
  <c r="H1701" i="1"/>
  <c r="I1701" i="1" s="1"/>
  <c r="G1697" i="1"/>
  <c r="H1697" i="1"/>
  <c r="I1697" i="1" s="1"/>
  <c r="G1693" i="1"/>
  <c r="H1693" i="1"/>
  <c r="I1693" i="1" s="1"/>
  <c r="G1689" i="1"/>
  <c r="H1689" i="1"/>
  <c r="I1689" i="1" s="1"/>
  <c r="G1685" i="1"/>
  <c r="H1685" i="1"/>
  <c r="I1685" i="1" s="1"/>
  <c r="G1681" i="1"/>
  <c r="H1681" i="1"/>
  <c r="I1681" i="1" s="1"/>
  <c r="G1677" i="1"/>
  <c r="H1677" i="1"/>
  <c r="I1677" i="1" s="1"/>
  <c r="G1673" i="1"/>
  <c r="H1673" i="1"/>
  <c r="I1673" i="1" s="1"/>
  <c r="G1669" i="1"/>
  <c r="H1669" i="1"/>
  <c r="I1669" i="1" s="1"/>
  <c r="G1665" i="1"/>
  <c r="H1665" i="1"/>
  <c r="I1665" i="1" s="1"/>
  <c r="G1661" i="1"/>
  <c r="H1661" i="1"/>
  <c r="I1661" i="1" s="1"/>
  <c r="G1657" i="1"/>
  <c r="H1657" i="1"/>
  <c r="I1657" i="1" s="1"/>
  <c r="G1653" i="1"/>
  <c r="H1653" i="1"/>
  <c r="I1653" i="1" s="1"/>
  <c r="G1649" i="1"/>
  <c r="H1649" i="1"/>
  <c r="I1649" i="1" s="1"/>
  <c r="G1645" i="1"/>
  <c r="H1645" i="1"/>
  <c r="I1645" i="1" s="1"/>
  <c r="G1641" i="1"/>
  <c r="H1641" i="1"/>
  <c r="I1641" i="1" s="1"/>
  <c r="G1637" i="1"/>
  <c r="H1637" i="1"/>
  <c r="I1637" i="1" s="1"/>
  <c r="G1633" i="1"/>
  <c r="H1633" i="1"/>
  <c r="I1633" i="1" s="1"/>
  <c r="G1629" i="1"/>
  <c r="H1629" i="1"/>
  <c r="I1629" i="1" s="1"/>
  <c r="G1625" i="1"/>
  <c r="H1625" i="1"/>
  <c r="I1625" i="1" s="1"/>
  <c r="G1621" i="1"/>
  <c r="H1621" i="1"/>
  <c r="I1621" i="1" s="1"/>
  <c r="G1617" i="1"/>
  <c r="H1617" i="1"/>
  <c r="I1617" i="1" s="1"/>
  <c r="G1613" i="1"/>
  <c r="H1613" i="1"/>
  <c r="I1613" i="1" s="1"/>
  <c r="G1609" i="1"/>
  <c r="H1609" i="1"/>
  <c r="I1609" i="1" s="1"/>
  <c r="G1605" i="1"/>
  <c r="H1605" i="1"/>
  <c r="I1605" i="1" s="1"/>
  <c r="G1601" i="1"/>
  <c r="H1601" i="1"/>
  <c r="I1601" i="1" s="1"/>
  <c r="G1597" i="1"/>
  <c r="H1597" i="1"/>
  <c r="I1597" i="1" s="1"/>
  <c r="G1593" i="1"/>
  <c r="H1593" i="1"/>
  <c r="I1593" i="1" s="1"/>
  <c r="G1589" i="1"/>
  <c r="H1589" i="1"/>
  <c r="I1589" i="1" s="1"/>
  <c r="G1585" i="1"/>
  <c r="H1585" i="1"/>
  <c r="I1585" i="1" s="1"/>
  <c r="G1581" i="1"/>
  <c r="H1581" i="1"/>
  <c r="I1581" i="1" s="1"/>
  <c r="G1577" i="1"/>
  <c r="H1577" i="1"/>
  <c r="I1577" i="1" s="1"/>
  <c r="G1573" i="1"/>
  <c r="H1573" i="1"/>
  <c r="I1573" i="1" s="1"/>
  <c r="G1569" i="1"/>
  <c r="H1569" i="1"/>
  <c r="I1569" i="1" s="1"/>
  <c r="G1565" i="1"/>
  <c r="H1565" i="1"/>
  <c r="I1565" i="1" s="1"/>
  <c r="G1561" i="1"/>
  <c r="H1561" i="1"/>
  <c r="I1561" i="1" s="1"/>
  <c r="G1557" i="1"/>
  <c r="H1557" i="1"/>
  <c r="I1557" i="1" s="1"/>
  <c r="G1553" i="1"/>
  <c r="H1553" i="1"/>
  <c r="I1553" i="1" s="1"/>
  <c r="G1549" i="1"/>
  <c r="H1549" i="1"/>
  <c r="I1549" i="1" s="1"/>
  <c r="G1545" i="1"/>
  <c r="H1545" i="1"/>
  <c r="I1545" i="1" s="1"/>
  <c r="G1541" i="1"/>
  <c r="H1541" i="1"/>
  <c r="I1541" i="1" s="1"/>
  <c r="G1537" i="1"/>
  <c r="H1537" i="1"/>
  <c r="I1537" i="1" s="1"/>
  <c r="G1533" i="1"/>
  <c r="H1533" i="1"/>
  <c r="I1533" i="1" s="1"/>
  <c r="G1529" i="1"/>
  <c r="H1529" i="1"/>
  <c r="I1529" i="1" s="1"/>
  <c r="G1525" i="1"/>
  <c r="H1525" i="1"/>
  <c r="I1525" i="1" s="1"/>
  <c r="G1521" i="1"/>
  <c r="H1521" i="1"/>
  <c r="I1521" i="1" s="1"/>
  <c r="G1517" i="1"/>
  <c r="H1517" i="1"/>
  <c r="I1517" i="1" s="1"/>
  <c r="G1513" i="1"/>
  <c r="H1513" i="1"/>
  <c r="I1513" i="1" s="1"/>
  <c r="G1509" i="1"/>
  <c r="H1509" i="1"/>
  <c r="I1509" i="1" s="1"/>
  <c r="G1505" i="1"/>
  <c r="H1505" i="1"/>
  <c r="I1505" i="1" s="1"/>
  <c r="G1501" i="1"/>
  <c r="H1501" i="1"/>
  <c r="I1501" i="1" s="1"/>
  <c r="G1497" i="1"/>
  <c r="H1497" i="1"/>
  <c r="I1497" i="1" s="1"/>
  <c r="G1493" i="1"/>
  <c r="H1493" i="1"/>
  <c r="I1493" i="1" s="1"/>
  <c r="G1489" i="1"/>
  <c r="H1489" i="1"/>
  <c r="I1489" i="1" s="1"/>
  <c r="G1485" i="1"/>
  <c r="H1485" i="1"/>
  <c r="I1485" i="1" s="1"/>
  <c r="G1481" i="1"/>
  <c r="H1481" i="1"/>
  <c r="I1481" i="1" s="1"/>
  <c r="G1477" i="1"/>
  <c r="H1477" i="1"/>
  <c r="I1477" i="1" s="1"/>
  <c r="G1473" i="1"/>
  <c r="H1473" i="1"/>
  <c r="I1473" i="1" s="1"/>
  <c r="G1469" i="1"/>
  <c r="H1469" i="1"/>
  <c r="I1469" i="1" s="1"/>
  <c r="G1465" i="1"/>
  <c r="H1465" i="1"/>
  <c r="I1465" i="1" s="1"/>
  <c r="G1461" i="1"/>
  <c r="H1461" i="1"/>
  <c r="I1461" i="1" s="1"/>
  <c r="G1457" i="1"/>
  <c r="H1457" i="1"/>
  <c r="I1457" i="1" s="1"/>
  <c r="G1453" i="1"/>
  <c r="H1453" i="1"/>
  <c r="I1453" i="1" s="1"/>
  <c r="G1449" i="1"/>
  <c r="H1449" i="1"/>
  <c r="I1449" i="1" s="1"/>
  <c r="G1445" i="1"/>
  <c r="H1445" i="1"/>
  <c r="I1445" i="1" s="1"/>
  <c r="G1441" i="1"/>
  <c r="H1441" i="1"/>
  <c r="I1441" i="1" s="1"/>
  <c r="G1437" i="1"/>
  <c r="H1437" i="1"/>
  <c r="I1437" i="1" s="1"/>
  <c r="G1433" i="1"/>
  <c r="H1433" i="1"/>
  <c r="I1433" i="1" s="1"/>
  <c r="G1429" i="1"/>
  <c r="H1429" i="1"/>
  <c r="I1429" i="1" s="1"/>
  <c r="G1425" i="1"/>
  <c r="H1425" i="1"/>
  <c r="I1425" i="1" s="1"/>
  <c r="G1421" i="1"/>
  <c r="H1421" i="1"/>
  <c r="I1421" i="1" s="1"/>
  <c r="G1417" i="1"/>
  <c r="H1417" i="1"/>
  <c r="I1417" i="1" s="1"/>
  <c r="G1413" i="1"/>
  <c r="H1413" i="1"/>
  <c r="I1413" i="1" s="1"/>
  <c r="G1409" i="1"/>
  <c r="H1409" i="1"/>
  <c r="I1409" i="1" s="1"/>
  <c r="G1405" i="1"/>
  <c r="H1405" i="1"/>
  <c r="I1405" i="1" s="1"/>
  <c r="G1401" i="1"/>
  <c r="H1401" i="1"/>
  <c r="I1401" i="1" s="1"/>
  <c r="G1397" i="1"/>
  <c r="H1397" i="1"/>
  <c r="I1397" i="1" s="1"/>
  <c r="G1393" i="1"/>
  <c r="H1393" i="1"/>
  <c r="I1393" i="1" s="1"/>
  <c r="G1389" i="1"/>
  <c r="H1389" i="1"/>
  <c r="I1389" i="1" s="1"/>
  <c r="G1385" i="1"/>
  <c r="H1385" i="1"/>
  <c r="I1385" i="1" s="1"/>
  <c r="G1381" i="1"/>
  <c r="H1381" i="1"/>
  <c r="I1381" i="1" s="1"/>
  <c r="G1377" i="1"/>
  <c r="H1377" i="1"/>
  <c r="I1377" i="1" s="1"/>
  <c r="G1373" i="1"/>
  <c r="H1373" i="1"/>
  <c r="I1373" i="1" s="1"/>
  <c r="G1369" i="1"/>
  <c r="H1369" i="1"/>
  <c r="I1369" i="1" s="1"/>
  <c r="G1365" i="1"/>
  <c r="H1365" i="1"/>
  <c r="I1365" i="1" s="1"/>
  <c r="G1361" i="1"/>
  <c r="H1361" i="1"/>
  <c r="I1361" i="1" s="1"/>
  <c r="G1357" i="1"/>
  <c r="H1357" i="1"/>
  <c r="I1357" i="1" s="1"/>
  <c r="G1353" i="1"/>
  <c r="H1353" i="1"/>
  <c r="I1353" i="1" s="1"/>
  <c r="G1349" i="1"/>
  <c r="H1349" i="1"/>
  <c r="I1349" i="1" s="1"/>
  <c r="G1345" i="1"/>
  <c r="H1345" i="1"/>
  <c r="I1345" i="1" s="1"/>
  <c r="G1341" i="1"/>
  <c r="H1341" i="1"/>
  <c r="I1341" i="1" s="1"/>
  <c r="G1337" i="1"/>
  <c r="H1337" i="1"/>
  <c r="I1337" i="1" s="1"/>
  <c r="G1333" i="1"/>
  <c r="H1333" i="1"/>
  <c r="I1333" i="1" s="1"/>
  <c r="G1329" i="1"/>
  <c r="H1329" i="1"/>
  <c r="I1329" i="1" s="1"/>
  <c r="G1325" i="1"/>
  <c r="H1325" i="1"/>
  <c r="I1325" i="1" s="1"/>
  <c r="G1321" i="1"/>
  <c r="H1321" i="1"/>
  <c r="I1321" i="1" s="1"/>
  <c r="G1317" i="1"/>
  <c r="H1317" i="1"/>
  <c r="I1317" i="1" s="1"/>
  <c r="G1313" i="1"/>
  <c r="H1313" i="1"/>
  <c r="I1313" i="1" s="1"/>
  <c r="G1309" i="1"/>
  <c r="H1309" i="1"/>
  <c r="I1309" i="1" s="1"/>
  <c r="G1305" i="1"/>
  <c r="H1305" i="1"/>
  <c r="I1305" i="1" s="1"/>
  <c r="G1301" i="1"/>
  <c r="H1301" i="1"/>
  <c r="I1301" i="1" s="1"/>
  <c r="G1297" i="1"/>
  <c r="H1297" i="1"/>
  <c r="I1297" i="1" s="1"/>
  <c r="G1293" i="1"/>
  <c r="H1293" i="1"/>
  <c r="I1293" i="1" s="1"/>
  <c r="G1289" i="1"/>
  <c r="H1289" i="1"/>
  <c r="I1289" i="1" s="1"/>
  <c r="G1285" i="1"/>
  <c r="H1285" i="1"/>
  <c r="I1285" i="1" s="1"/>
  <c r="G1281" i="1"/>
  <c r="H1281" i="1"/>
  <c r="I1281" i="1" s="1"/>
  <c r="G1277" i="1"/>
  <c r="H1277" i="1"/>
  <c r="I1277" i="1" s="1"/>
  <c r="G1273" i="1"/>
  <c r="H1273" i="1"/>
  <c r="I1273" i="1" s="1"/>
  <c r="G1269" i="1"/>
  <c r="H1269" i="1"/>
  <c r="I1269" i="1" s="1"/>
  <c r="G1265" i="1"/>
  <c r="H1265" i="1"/>
  <c r="I1265" i="1" s="1"/>
  <c r="G1261" i="1"/>
  <c r="H1261" i="1"/>
  <c r="I1261" i="1" s="1"/>
  <c r="G1257" i="1"/>
  <c r="H1257" i="1"/>
  <c r="I1257" i="1" s="1"/>
  <c r="G1253" i="1"/>
  <c r="H1253" i="1"/>
  <c r="I1253" i="1" s="1"/>
  <c r="G1249" i="1"/>
  <c r="H1249" i="1"/>
  <c r="I1249" i="1" s="1"/>
  <c r="G1245" i="1"/>
  <c r="H1245" i="1"/>
  <c r="I1245" i="1" s="1"/>
  <c r="G1241" i="1"/>
  <c r="H1241" i="1"/>
  <c r="I1241" i="1" s="1"/>
  <c r="G1237" i="1"/>
  <c r="H1237" i="1"/>
  <c r="I1237" i="1" s="1"/>
  <c r="G1233" i="1"/>
  <c r="H1233" i="1"/>
  <c r="I1233" i="1" s="1"/>
  <c r="G1229" i="1"/>
  <c r="H1229" i="1"/>
  <c r="I1229" i="1" s="1"/>
  <c r="G1225" i="1"/>
  <c r="H1225" i="1"/>
  <c r="I1225" i="1" s="1"/>
  <c r="G1221" i="1"/>
  <c r="H1221" i="1"/>
  <c r="I1221" i="1" s="1"/>
  <c r="G1217" i="1"/>
  <c r="H1217" i="1"/>
  <c r="I1217" i="1" s="1"/>
  <c r="G1213" i="1"/>
  <c r="H1213" i="1"/>
  <c r="I1213" i="1" s="1"/>
  <c r="G1209" i="1"/>
  <c r="H1209" i="1"/>
  <c r="I1209" i="1" s="1"/>
  <c r="G1205" i="1"/>
  <c r="H1205" i="1"/>
  <c r="I1205" i="1" s="1"/>
  <c r="G1201" i="1"/>
  <c r="H1201" i="1"/>
  <c r="I1201" i="1" s="1"/>
  <c r="G1197" i="1"/>
  <c r="H1197" i="1"/>
  <c r="I1197" i="1" s="1"/>
  <c r="G1193" i="1"/>
  <c r="H1193" i="1"/>
  <c r="I1193" i="1" s="1"/>
  <c r="G1189" i="1"/>
  <c r="H1189" i="1"/>
  <c r="I1189" i="1" s="1"/>
  <c r="G1185" i="1"/>
  <c r="H1185" i="1"/>
  <c r="I1185" i="1" s="1"/>
  <c r="G1181" i="1"/>
  <c r="H1181" i="1"/>
  <c r="I1181" i="1" s="1"/>
  <c r="G1177" i="1"/>
  <c r="H1177" i="1"/>
  <c r="I1177" i="1" s="1"/>
  <c r="G1173" i="1"/>
  <c r="H1173" i="1"/>
  <c r="I1173" i="1" s="1"/>
  <c r="G1169" i="1"/>
  <c r="H1169" i="1"/>
  <c r="I1169" i="1" s="1"/>
  <c r="G1165" i="1"/>
  <c r="H1165" i="1"/>
  <c r="I1165" i="1" s="1"/>
  <c r="G1161" i="1"/>
  <c r="H1161" i="1"/>
  <c r="I1161" i="1" s="1"/>
  <c r="G1157" i="1"/>
  <c r="H1157" i="1"/>
  <c r="I1157" i="1" s="1"/>
  <c r="G1153" i="1"/>
  <c r="H1153" i="1"/>
  <c r="I1153" i="1" s="1"/>
  <c r="G1149" i="1"/>
  <c r="H1149" i="1"/>
  <c r="I1149" i="1" s="1"/>
  <c r="G1145" i="1"/>
  <c r="H1145" i="1"/>
  <c r="I1145" i="1" s="1"/>
  <c r="G1141" i="1"/>
  <c r="H1141" i="1"/>
  <c r="I1141" i="1" s="1"/>
  <c r="G1137" i="1"/>
  <c r="H1137" i="1"/>
  <c r="I1137" i="1" s="1"/>
  <c r="G1133" i="1"/>
  <c r="H1133" i="1"/>
  <c r="I1133" i="1" s="1"/>
  <c r="G1129" i="1"/>
  <c r="H1129" i="1"/>
  <c r="I1129" i="1" s="1"/>
  <c r="G1125" i="1"/>
  <c r="H1125" i="1"/>
  <c r="I1125" i="1" s="1"/>
  <c r="G1121" i="1"/>
  <c r="H1121" i="1"/>
  <c r="I1121" i="1" s="1"/>
  <c r="G1117" i="1"/>
  <c r="H1117" i="1"/>
  <c r="I1117" i="1" s="1"/>
  <c r="G1113" i="1"/>
  <c r="H1113" i="1"/>
  <c r="I1113" i="1" s="1"/>
  <c r="G1109" i="1"/>
  <c r="H1109" i="1"/>
  <c r="I1109" i="1" s="1"/>
  <c r="G1105" i="1"/>
  <c r="H1105" i="1"/>
  <c r="I1105" i="1" s="1"/>
  <c r="G1101" i="1"/>
  <c r="H1101" i="1"/>
  <c r="I1101" i="1" s="1"/>
  <c r="G1097" i="1"/>
  <c r="H1097" i="1"/>
  <c r="I1097" i="1" s="1"/>
  <c r="G1093" i="1"/>
  <c r="H1093" i="1"/>
  <c r="I1093" i="1" s="1"/>
  <c r="G1089" i="1"/>
  <c r="H1089" i="1"/>
  <c r="I1089" i="1" s="1"/>
  <c r="G1085" i="1"/>
  <c r="H1085" i="1"/>
  <c r="I1085" i="1" s="1"/>
  <c r="G1081" i="1"/>
  <c r="H1081" i="1"/>
  <c r="I1081" i="1" s="1"/>
  <c r="G1077" i="1"/>
  <c r="H1077" i="1"/>
  <c r="I1077" i="1" s="1"/>
  <c r="G1073" i="1"/>
  <c r="H1073" i="1"/>
  <c r="I1073" i="1" s="1"/>
  <c r="G1069" i="1"/>
  <c r="H1069" i="1"/>
  <c r="I1069" i="1" s="1"/>
  <c r="G1065" i="1"/>
  <c r="H1065" i="1"/>
  <c r="I1065" i="1" s="1"/>
  <c r="G1061" i="1"/>
  <c r="H1061" i="1"/>
  <c r="I1061" i="1" s="1"/>
  <c r="G1057" i="1"/>
  <c r="H1057" i="1"/>
  <c r="I1057" i="1" s="1"/>
  <c r="G1053" i="1"/>
  <c r="H1053" i="1"/>
  <c r="I1053" i="1" s="1"/>
  <c r="G1049" i="1"/>
  <c r="H1049" i="1"/>
  <c r="I1049" i="1" s="1"/>
  <c r="G1045" i="1"/>
  <c r="H1045" i="1"/>
  <c r="I1045" i="1" s="1"/>
  <c r="G1041" i="1"/>
  <c r="H1041" i="1"/>
  <c r="I1041" i="1" s="1"/>
  <c r="G1037" i="1"/>
  <c r="H1037" i="1"/>
  <c r="I1037" i="1" s="1"/>
  <c r="G1033" i="1"/>
  <c r="H1033" i="1"/>
  <c r="I1033" i="1" s="1"/>
  <c r="G1029" i="1"/>
  <c r="H1029" i="1"/>
  <c r="I1029" i="1" s="1"/>
  <c r="G1025" i="1"/>
  <c r="H1025" i="1"/>
  <c r="I1025" i="1" s="1"/>
  <c r="G1021" i="1"/>
  <c r="H1021" i="1"/>
  <c r="I1021" i="1" s="1"/>
  <c r="G1017" i="1"/>
  <c r="H1017" i="1"/>
  <c r="I1017" i="1" s="1"/>
  <c r="G1013" i="1"/>
  <c r="H1013" i="1"/>
  <c r="I1013" i="1" s="1"/>
  <c r="G1009" i="1"/>
  <c r="H1009" i="1"/>
  <c r="I1009" i="1" s="1"/>
  <c r="G1005" i="1"/>
  <c r="H1005" i="1"/>
  <c r="I1005" i="1" s="1"/>
  <c r="G1001" i="1"/>
  <c r="H1001" i="1"/>
  <c r="I1001" i="1" s="1"/>
  <c r="G997" i="1"/>
  <c r="H997" i="1"/>
  <c r="I997" i="1" s="1"/>
  <c r="G993" i="1"/>
  <c r="H993" i="1"/>
  <c r="I993" i="1" s="1"/>
  <c r="G989" i="1"/>
  <c r="H989" i="1"/>
  <c r="I989" i="1" s="1"/>
  <c r="G985" i="1"/>
  <c r="H985" i="1"/>
  <c r="I985" i="1" s="1"/>
  <c r="G981" i="1"/>
  <c r="H981" i="1"/>
  <c r="I981" i="1" s="1"/>
  <c r="G977" i="1"/>
  <c r="H977" i="1"/>
  <c r="I977" i="1" s="1"/>
  <c r="G973" i="1"/>
  <c r="H973" i="1"/>
  <c r="I973" i="1" s="1"/>
  <c r="G969" i="1"/>
  <c r="H969" i="1"/>
  <c r="I969" i="1" s="1"/>
  <c r="G965" i="1"/>
  <c r="H965" i="1"/>
  <c r="I965" i="1" s="1"/>
  <c r="G961" i="1"/>
  <c r="H961" i="1"/>
  <c r="I961" i="1" s="1"/>
  <c r="G957" i="1"/>
  <c r="H957" i="1"/>
  <c r="I957" i="1" s="1"/>
  <c r="G953" i="1"/>
  <c r="H953" i="1"/>
  <c r="I953" i="1" s="1"/>
  <c r="G949" i="1"/>
  <c r="H949" i="1"/>
  <c r="I949" i="1" s="1"/>
  <c r="G945" i="1"/>
  <c r="H945" i="1"/>
  <c r="I945" i="1" s="1"/>
  <c r="G941" i="1"/>
  <c r="H941" i="1"/>
  <c r="I941" i="1" s="1"/>
  <c r="G937" i="1"/>
  <c r="H937" i="1"/>
  <c r="I937" i="1" s="1"/>
  <c r="G933" i="1"/>
  <c r="H933" i="1"/>
  <c r="I933" i="1" s="1"/>
  <c r="G929" i="1"/>
  <c r="H929" i="1"/>
  <c r="I929" i="1" s="1"/>
  <c r="G925" i="1"/>
  <c r="H925" i="1"/>
  <c r="I925" i="1" s="1"/>
  <c r="G921" i="1"/>
  <c r="H921" i="1"/>
  <c r="I921" i="1" s="1"/>
  <c r="G917" i="1"/>
  <c r="H917" i="1"/>
  <c r="I917" i="1" s="1"/>
  <c r="G913" i="1"/>
  <c r="H913" i="1"/>
  <c r="I913" i="1" s="1"/>
  <c r="G909" i="1"/>
  <c r="H909" i="1"/>
  <c r="I909" i="1" s="1"/>
  <c r="G905" i="1"/>
  <c r="H905" i="1"/>
  <c r="I905" i="1" s="1"/>
  <c r="G901" i="1"/>
  <c r="H901" i="1"/>
  <c r="I901" i="1" s="1"/>
  <c r="G897" i="1"/>
  <c r="H897" i="1"/>
  <c r="I897" i="1" s="1"/>
  <c r="G893" i="1"/>
  <c r="H893" i="1"/>
  <c r="I893" i="1" s="1"/>
  <c r="G889" i="1"/>
  <c r="H889" i="1"/>
  <c r="I889" i="1" s="1"/>
  <c r="G885" i="1"/>
  <c r="H885" i="1"/>
  <c r="I885" i="1" s="1"/>
  <c r="G881" i="1"/>
  <c r="H881" i="1"/>
  <c r="I881" i="1" s="1"/>
  <c r="G877" i="1"/>
  <c r="H877" i="1"/>
  <c r="I877" i="1" s="1"/>
  <c r="G873" i="1"/>
  <c r="H873" i="1"/>
  <c r="I873" i="1" s="1"/>
  <c r="G869" i="1"/>
  <c r="H869" i="1"/>
  <c r="I869" i="1" s="1"/>
  <c r="G865" i="1"/>
  <c r="H865" i="1"/>
  <c r="I865" i="1" s="1"/>
  <c r="G861" i="1"/>
  <c r="H861" i="1"/>
  <c r="I861" i="1" s="1"/>
  <c r="G857" i="1"/>
  <c r="H857" i="1"/>
  <c r="I857" i="1" s="1"/>
  <c r="G853" i="1"/>
  <c r="H853" i="1"/>
  <c r="I853" i="1" s="1"/>
  <c r="G849" i="1"/>
  <c r="H849" i="1"/>
  <c r="I849" i="1" s="1"/>
  <c r="G845" i="1"/>
  <c r="H845" i="1"/>
  <c r="I845" i="1" s="1"/>
  <c r="G841" i="1"/>
  <c r="H841" i="1"/>
  <c r="I841" i="1" s="1"/>
  <c r="G837" i="1"/>
  <c r="H837" i="1"/>
  <c r="I837" i="1" s="1"/>
  <c r="G833" i="1"/>
  <c r="H833" i="1"/>
  <c r="I833" i="1" s="1"/>
  <c r="G829" i="1"/>
  <c r="H829" i="1"/>
  <c r="I829" i="1" s="1"/>
  <c r="G825" i="1"/>
  <c r="H825" i="1"/>
  <c r="I825" i="1" s="1"/>
  <c r="G821" i="1"/>
  <c r="H821" i="1"/>
  <c r="I821" i="1" s="1"/>
  <c r="G817" i="1"/>
  <c r="H817" i="1"/>
  <c r="I817" i="1" s="1"/>
  <c r="G813" i="1"/>
  <c r="H813" i="1"/>
  <c r="I813" i="1" s="1"/>
  <c r="G809" i="1"/>
  <c r="H809" i="1"/>
  <c r="I809" i="1" s="1"/>
  <c r="G805" i="1"/>
  <c r="H805" i="1"/>
  <c r="I805" i="1" s="1"/>
  <c r="G801" i="1"/>
  <c r="H801" i="1"/>
  <c r="I801" i="1" s="1"/>
  <c r="G797" i="1"/>
  <c r="H797" i="1"/>
  <c r="I797" i="1" s="1"/>
  <c r="G793" i="1"/>
  <c r="H793" i="1"/>
  <c r="I793" i="1" s="1"/>
  <c r="G789" i="1"/>
  <c r="H789" i="1"/>
  <c r="I789" i="1" s="1"/>
  <c r="G785" i="1"/>
  <c r="H785" i="1"/>
  <c r="I785" i="1" s="1"/>
  <c r="G781" i="1"/>
  <c r="H781" i="1"/>
  <c r="I781" i="1" s="1"/>
  <c r="G777" i="1"/>
  <c r="H777" i="1"/>
  <c r="I777" i="1" s="1"/>
  <c r="G773" i="1"/>
  <c r="H773" i="1"/>
  <c r="I773" i="1" s="1"/>
  <c r="G769" i="1"/>
  <c r="H769" i="1"/>
  <c r="I769" i="1" s="1"/>
  <c r="G765" i="1"/>
  <c r="H765" i="1"/>
  <c r="I765" i="1" s="1"/>
  <c r="G761" i="1"/>
  <c r="H761" i="1"/>
  <c r="I761" i="1" s="1"/>
  <c r="G757" i="1"/>
  <c r="H757" i="1"/>
  <c r="I757" i="1" s="1"/>
  <c r="G753" i="1"/>
  <c r="H753" i="1"/>
  <c r="I753" i="1" s="1"/>
  <c r="G749" i="1"/>
  <c r="H749" i="1"/>
  <c r="I749" i="1" s="1"/>
  <c r="G745" i="1"/>
  <c r="H745" i="1"/>
  <c r="I745" i="1" s="1"/>
  <c r="G741" i="1"/>
  <c r="H741" i="1"/>
  <c r="I741" i="1" s="1"/>
  <c r="G737" i="1"/>
  <c r="H737" i="1"/>
  <c r="I737" i="1" s="1"/>
  <c r="G733" i="1"/>
  <c r="H733" i="1"/>
  <c r="I733" i="1" s="1"/>
  <c r="G729" i="1"/>
  <c r="H729" i="1"/>
  <c r="I729" i="1" s="1"/>
  <c r="G725" i="1"/>
  <c r="H725" i="1"/>
  <c r="I725" i="1" s="1"/>
  <c r="G721" i="1"/>
  <c r="H721" i="1"/>
  <c r="I721" i="1" s="1"/>
  <c r="G717" i="1"/>
  <c r="H717" i="1"/>
  <c r="I717" i="1" s="1"/>
  <c r="G713" i="1"/>
  <c r="H713" i="1"/>
  <c r="I713" i="1" s="1"/>
  <c r="G709" i="1"/>
  <c r="H709" i="1"/>
  <c r="I709" i="1" s="1"/>
  <c r="G705" i="1"/>
  <c r="H705" i="1"/>
  <c r="I705" i="1" s="1"/>
  <c r="G701" i="1"/>
  <c r="H701" i="1"/>
  <c r="I701" i="1" s="1"/>
  <c r="G697" i="1"/>
  <c r="H697" i="1"/>
  <c r="I697" i="1" s="1"/>
  <c r="G693" i="1"/>
  <c r="H693" i="1"/>
  <c r="I693" i="1" s="1"/>
  <c r="G689" i="1"/>
  <c r="H689" i="1"/>
  <c r="I689" i="1" s="1"/>
  <c r="G685" i="1"/>
  <c r="H685" i="1"/>
  <c r="I685" i="1" s="1"/>
  <c r="G681" i="1"/>
  <c r="H681" i="1"/>
  <c r="I681" i="1" s="1"/>
  <c r="G677" i="1"/>
  <c r="H677" i="1"/>
  <c r="I677" i="1" s="1"/>
  <c r="G673" i="1"/>
  <c r="H673" i="1"/>
  <c r="I673" i="1" s="1"/>
  <c r="G669" i="1"/>
  <c r="H669" i="1"/>
  <c r="I669" i="1" s="1"/>
  <c r="G665" i="1"/>
  <c r="H665" i="1"/>
  <c r="I665" i="1" s="1"/>
  <c r="G661" i="1"/>
  <c r="H661" i="1"/>
  <c r="I661" i="1" s="1"/>
  <c r="G657" i="1"/>
  <c r="H657" i="1"/>
  <c r="I657" i="1" s="1"/>
  <c r="G653" i="1"/>
  <c r="H653" i="1"/>
  <c r="I653" i="1" s="1"/>
  <c r="G649" i="1"/>
  <c r="H649" i="1"/>
  <c r="I649" i="1" s="1"/>
  <c r="G645" i="1"/>
  <c r="H645" i="1"/>
  <c r="I645" i="1" s="1"/>
  <c r="G641" i="1"/>
  <c r="H641" i="1"/>
  <c r="I641" i="1" s="1"/>
  <c r="G637" i="1"/>
  <c r="H637" i="1"/>
  <c r="I637" i="1" s="1"/>
  <c r="G633" i="1"/>
  <c r="H633" i="1"/>
  <c r="I633" i="1" s="1"/>
  <c r="G629" i="1"/>
  <c r="H629" i="1"/>
  <c r="I629" i="1" s="1"/>
  <c r="G625" i="1"/>
  <c r="H625" i="1"/>
  <c r="I625" i="1" s="1"/>
  <c r="G621" i="1"/>
  <c r="H621" i="1"/>
  <c r="I621" i="1" s="1"/>
  <c r="G617" i="1"/>
  <c r="H617" i="1"/>
  <c r="I617" i="1" s="1"/>
  <c r="G613" i="1"/>
  <c r="H613" i="1"/>
  <c r="I613" i="1" s="1"/>
  <c r="G609" i="1"/>
  <c r="H609" i="1"/>
  <c r="I609" i="1" s="1"/>
  <c r="G605" i="1"/>
  <c r="H605" i="1"/>
  <c r="I605" i="1" s="1"/>
  <c r="G601" i="1"/>
  <c r="H601" i="1"/>
  <c r="I601" i="1" s="1"/>
  <c r="G597" i="1"/>
  <c r="H597" i="1"/>
  <c r="I597" i="1" s="1"/>
  <c r="G593" i="1"/>
  <c r="H593" i="1"/>
  <c r="I593" i="1" s="1"/>
  <c r="G589" i="1"/>
  <c r="H589" i="1"/>
  <c r="I589" i="1" s="1"/>
  <c r="G585" i="1"/>
  <c r="H585" i="1"/>
  <c r="I585" i="1" s="1"/>
  <c r="G581" i="1"/>
  <c r="H581" i="1"/>
  <c r="I581" i="1" s="1"/>
  <c r="G577" i="1"/>
  <c r="H577" i="1"/>
  <c r="I577" i="1" s="1"/>
  <c r="G573" i="1"/>
  <c r="H573" i="1"/>
  <c r="I573" i="1" s="1"/>
  <c r="G569" i="1"/>
  <c r="H569" i="1"/>
  <c r="I569" i="1" s="1"/>
  <c r="G565" i="1"/>
  <c r="H565" i="1"/>
  <c r="I565" i="1" s="1"/>
  <c r="G561" i="1"/>
  <c r="H561" i="1"/>
  <c r="I561" i="1" s="1"/>
  <c r="G557" i="1"/>
  <c r="H557" i="1"/>
  <c r="I557" i="1" s="1"/>
  <c r="G553" i="1"/>
  <c r="H553" i="1"/>
  <c r="I553" i="1" s="1"/>
  <c r="G549" i="1"/>
  <c r="H549" i="1"/>
  <c r="I549" i="1" s="1"/>
  <c r="G545" i="1"/>
  <c r="H545" i="1"/>
  <c r="I545" i="1" s="1"/>
  <c r="G541" i="1"/>
  <c r="H541" i="1"/>
  <c r="I541" i="1" s="1"/>
  <c r="G537" i="1"/>
  <c r="H537" i="1"/>
  <c r="I537" i="1" s="1"/>
  <c r="G533" i="1"/>
  <c r="H533" i="1"/>
  <c r="I533" i="1" s="1"/>
  <c r="G529" i="1"/>
  <c r="H529" i="1"/>
  <c r="I529" i="1" s="1"/>
  <c r="G525" i="1"/>
  <c r="H525" i="1"/>
  <c r="I525" i="1" s="1"/>
  <c r="G521" i="1"/>
  <c r="H521" i="1"/>
  <c r="I521" i="1" s="1"/>
  <c r="G517" i="1"/>
  <c r="H517" i="1"/>
  <c r="I517" i="1" s="1"/>
  <c r="G513" i="1"/>
  <c r="H513" i="1"/>
  <c r="I513" i="1" s="1"/>
  <c r="G509" i="1"/>
  <c r="H509" i="1"/>
  <c r="I509" i="1" s="1"/>
  <c r="G505" i="1"/>
  <c r="H505" i="1"/>
  <c r="I505" i="1" s="1"/>
  <c r="G501" i="1"/>
  <c r="H501" i="1"/>
  <c r="I501" i="1" s="1"/>
  <c r="G497" i="1"/>
  <c r="H497" i="1"/>
  <c r="I497" i="1" s="1"/>
  <c r="G493" i="1"/>
  <c r="H493" i="1"/>
  <c r="I493" i="1" s="1"/>
  <c r="G489" i="1"/>
  <c r="H489" i="1"/>
  <c r="I489" i="1" s="1"/>
  <c r="G485" i="1"/>
  <c r="H485" i="1"/>
  <c r="I485" i="1" s="1"/>
  <c r="G481" i="1"/>
  <c r="H481" i="1"/>
  <c r="I481" i="1" s="1"/>
  <c r="G477" i="1"/>
  <c r="H477" i="1"/>
  <c r="I477" i="1" s="1"/>
  <c r="G473" i="1"/>
  <c r="H473" i="1"/>
  <c r="I473" i="1" s="1"/>
  <c r="G469" i="1"/>
  <c r="H469" i="1"/>
  <c r="I469" i="1" s="1"/>
  <c r="G465" i="1"/>
  <c r="H465" i="1"/>
  <c r="I465" i="1" s="1"/>
  <c r="G461" i="1"/>
  <c r="H461" i="1"/>
  <c r="I461" i="1" s="1"/>
  <c r="G457" i="1"/>
  <c r="H457" i="1"/>
  <c r="I457" i="1" s="1"/>
  <c r="G453" i="1"/>
  <c r="H453" i="1"/>
  <c r="I453" i="1" s="1"/>
  <c r="G449" i="1"/>
  <c r="H449" i="1"/>
  <c r="I449" i="1" s="1"/>
  <c r="G445" i="1"/>
  <c r="H445" i="1"/>
  <c r="I445" i="1" s="1"/>
  <c r="G441" i="1"/>
  <c r="H441" i="1"/>
  <c r="I441" i="1" s="1"/>
  <c r="G437" i="1"/>
  <c r="H437" i="1"/>
  <c r="I437" i="1" s="1"/>
  <c r="G433" i="1"/>
  <c r="H433" i="1"/>
  <c r="I433" i="1" s="1"/>
  <c r="G429" i="1"/>
  <c r="H429" i="1"/>
  <c r="I429" i="1" s="1"/>
  <c r="G425" i="1"/>
  <c r="H425" i="1"/>
  <c r="I425" i="1" s="1"/>
  <c r="G421" i="1"/>
  <c r="H421" i="1"/>
  <c r="I421" i="1" s="1"/>
  <c r="G417" i="1"/>
  <c r="H417" i="1"/>
  <c r="I417" i="1" s="1"/>
  <c r="G413" i="1"/>
  <c r="H413" i="1"/>
  <c r="I413" i="1" s="1"/>
  <c r="G409" i="1"/>
  <c r="H409" i="1"/>
  <c r="I409" i="1" s="1"/>
  <c r="G405" i="1"/>
  <c r="H405" i="1"/>
  <c r="I405" i="1" s="1"/>
  <c r="G401" i="1"/>
  <c r="H401" i="1"/>
  <c r="I401" i="1" s="1"/>
  <c r="G397" i="1"/>
  <c r="H397" i="1"/>
  <c r="I397" i="1" s="1"/>
  <c r="G393" i="1"/>
  <c r="H393" i="1"/>
  <c r="I393" i="1" s="1"/>
  <c r="G389" i="1"/>
  <c r="H389" i="1"/>
  <c r="I389" i="1" s="1"/>
  <c r="G385" i="1"/>
  <c r="H385" i="1"/>
  <c r="I385" i="1" s="1"/>
  <c r="G381" i="1"/>
  <c r="H381" i="1"/>
  <c r="I381" i="1" s="1"/>
  <c r="G377" i="1"/>
  <c r="H377" i="1"/>
  <c r="I377" i="1" s="1"/>
  <c r="G373" i="1"/>
  <c r="H373" i="1"/>
  <c r="I373" i="1" s="1"/>
  <c r="G369" i="1"/>
  <c r="H369" i="1"/>
  <c r="I369" i="1" s="1"/>
  <c r="G365" i="1"/>
  <c r="H365" i="1"/>
  <c r="I365" i="1" s="1"/>
  <c r="G361" i="1"/>
  <c r="H361" i="1"/>
  <c r="I361" i="1" s="1"/>
  <c r="G357" i="1"/>
  <c r="H357" i="1"/>
  <c r="I357" i="1" s="1"/>
  <c r="G353" i="1"/>
  <c r="H353" i="1"/>
  <c r="I353" i="1" s="1"/>
  <c r="G349" i="1"/>
  <c r="H349" i="1"/>
  <c r="I349" i="1" s="1"/>
  <c r="G345" i="1"/>
  <c r="H345" i="1"/>
  <c r="I345" i="1" s="1"/>
  <c r="G341" i="1"/>
  <c r="H341" i="1"/>
  <c r="I341" i="1" s="1"/>
  <c r="G337" i="1"/>
  <c r="H337" i="1"/>
  <c r="I337" i="1" s="1"/>
  <c r="G333" i="1"/>
  <c r="H333" i="1"/>
  <c r="I333" i="1" s="1"/>
  <c r="G329" i="1"/>
  <c r="H329" i="1"/>
  <c r="I329" i="1" s="1"/>
  <c r="G325" i="1"/>
  <c r="H325" i="1"/>
  <c r="I325" i="1" s="1"/>
  <c r="G321" i="1"/>
  <c r="H321" i="1"/>
  <c r="I321" i="1" s="1"/>
  <c r="G317" i="1"/>
  <c r="H317" i="1"/>
  <c r="I317" i="1" s="1"/>
  <c r="G313" i="1"/>
  <c r="H313" i="1"/>
  <c r="I313" i="1" s="1"/>
  <c r="G309" i="1"/>
  <c r="H309" i="1"/>
  <c r="I309" i="1" s="1"/>
  <c r="G305" i="1"/>
  <c r="H305" i="1"/>
  <c r="I305" i="1" s="1"/>
  <c r="G301" i="1"/>
  <c r="H301" i="1"/>
  <c r="I301" i="1" s="1"/>
  <c r="G297" i="1"/>
  <c r="H297" i="1"/>
  <c r="I297" i="1" s="1"/>
  <c r="G293" i="1"/>
  <c r="H293" i="1"/>
  <c r="I293" i="1" s="1"/>
  <c r="G289" i="1"/>
  <c r="H289" i="1"/>
  <c r="I289" i="1" s="1"/>
  <c r="G285" i="1"/>
  <c r="H285" i="1"/>
  <c r="I285" i="1" s="1"/>
  <c r="G281" i="1"/>
  <c r="H281" i="1"/>
  <c r="I281" i="1" s="1"/>
  <c r="G277" i="1"/>
  <c r="H277" i="1"/>
  <c r="I277" i="1" s="1"/>
  <c r="G273" i="1"/>
  <c r="H273" i="1"/>
  <c r="I273" i="1" s="1"/>
  <c r="G269" i="1"/>
  <c r="H269" i="1"/>
  <c r="I269" i="1" s="1"/>
  <c r="G265" i="1"/>
  <c r="H265" i="1"/>
  <c r="I265" i="1" s="1"/>
  <c r="G261" i="1"/>
  <c r="H261" i="1"/>
  <c r="I261" i="1" s="1"/>
  <c r="G257" i="1"/>
  <c r="H257" i="1"/>
  <c r="I257" i="1" s="1"/>
  <c r="G253" i="1"/>
  <c r="H253" i="1"/>
  <c r="I253" i="1" s="1"/>
  <c r="G249" i="1"/>
  <c r="H249" i="1"/>
  <c r="I249" i="1" s="1"/>
  <c r="G245" i="1"/>
  <c r="H245" i="1"/>
  <c r="I245" i="1" s="1"/>
  <c r="G241" i="1"/>
  <c r="H241" i="1"/>
  <c r="I241" i="1" s="1"/>
  <c r="G237" i="1"/>
  <c r="H237" i="1"/>
  <c r="I237" i="1" s="1"/>
  <c r="G233" i="1"/>
  <c r="H233" i="1"/>
  <c r="I233" i="1" s="1"/>
  <c r="G229" i="1"/>
  <c r="H229" i="1"/>
  <c r="I229" i="1" s="1"/>
  <c r="G225" i="1"/>
  <c r="H225" i="1"/>
  <c r="I225" i="1" s="1"/>
  <c r="G221" i="1"/>
  <c r="H221" i="1"/>
  <c r="I221" i="1" s="1"/>
  <c r="G217" i="1"/>
  <c r="H217" i="1"/>
  <c r="I217" i="1" s="1"/>
  <c r="G213" i="1"/>
  <c r="H213" i="1"/>
  <c r="I213" i="1" s="1"/>
  <c r="G209" i="1"/>
  <c r="H209" i="1"/>
  <c r="I209" i="1" s="1"/>
  <c r="G205" i="1"/>
  <c r="H205" i="1"/>
  <c r="I205" i="1" s="1"/>
  <c r="G201" i="1"/>
  <c r="H201" i="1"/>
  <c r="I201" i="1" s="1"/>
  <c r="G197" i="1"/>
  <c r="H197" i="1"/>
  <c r="I197" i="1" s="1"/>
  <c r="G193" i="1"/>
  <c r="H193" i="1"/>
  <c r="I193" i="1" s="1"/>
  <c r="G189" i="1"/>
  <c r="H189" i="1"/>
  <c r="I189" i="1" s="1"/>
  <c r="G185" i="1"/>
  <c r="H185" i="1"/>
  <c r="I185" i="1" s="1"/>
  <c r="G181" i="1"/>
  <c r="H181" i="1"/>
  <c r="I181" i="1" s="1"/>
  <c r="G177" i="1"/>
  <c r="H177" i="1"/>
  <c r="I177" i="1" s="1"/>
  <c r="G173" i="1"/>
  <c r="H173" i="1"/>
  <c r="I173" i="1" s="1"/>
  <c r="G169" i="1"/>
  <c r="H169" i="1"/>
  <c r="I169" i="1" s="1"/>
  <c r="G165" i="1"/>
  <c r="H165" i="1"/>
  <c r="I165" i="1" s="1"/>
  <c r="G161" i="1"/>
  <c r="H161" i="1"/>
  <c r="I161" i="1" s="1"/>
  <c r="G157" i="1"/>
  <c r="H157" i="1"/>
  <c r="I157" i="1" s="1"/>
  <c r="G153" i="1"/>
  <c r="H153" i="1"/>
  <c r="I153" i="1" s="1"/>
  <c r="G149" i="1"/>
  <c r="H149" i="1"/>
  <c r="I149" i="1" s="1"/>
  <c r="G145" i="1"/>
  <c r="H145" i="1"/>
  <c r="I145" i="1" s="1"/>
  <c r="G141" i="1"/>
  <c r="H141" i="1"/>
  <c r="I141" i="1" s="1"/>
  <c r="G137" i="1"/>
  <c r="H137" i="1"/>
  <c r="I137" i="1" s="1"/>
  <c r="G133" i="1"/>
  <c r="H133" i="1"/>
  <c r="I133" i="1" s="1"/>
  <c r="G129" i="1"/>
  <c r="H129" i="1"/>
  <c r="I129" i="1" s="1"/>
  <c r="G125" i="1"/>
  <c r="H125" i="1"/>
  <c r="I125" i="1" s="1"/>
  <c r="G121" i="1"/>
  <c r="H121" i="1"/>
  <c r="I121" i="1" s="1"/>
  <c r="G117" i="1"/>
  <c r="H117" i="1"/>
  <c r="I117" i="1" s="1"/>
  <c r="G113" i="1"/>
  <c r="H113" i="1"/>
  <c r="I113" i="1" s="1"/>
  <c r="G109" i="1"/>
  <c r="H109" i="1"/>
  <c r="I109" i="1" s="1"/>
  <c r="G105" i="1"/>
  <c r="H105" i="1"/>
  <c r="I105" i="1" s="1"/>
  <c r="G101" i="1"/>
  <c r="H101" i="1"/>
  <c r="I101" i="1" s="1"/>
  <c r="G97" i="1"/>
  <c r="H97" i="1"/>
  <c r="I97" i="1" s="1"/>
  <c r="G93" i="1"/>
  <c r="H93" i="1"/>
  <c r="I93" i="1" s="1"/>
  <c r="H3139" i="1"/>
  <c r="I3139" i="1" s="1"/>
  <c r="H3123" i="1"/>
  <c r="I3123" i="1" s="1"/>
  <c r="H3107" i="1"/>
  <c r="I3107" i="1" s="1"/>
  <c r="H3091" i="1"/>
  <c r="I3091" i="1" s="1"/>
  <c r="H3075" i="1"/>
  <c r="I3075" i="1" s="1"/>
  <c r="G2" i="1"/>
  <c r="H2" i="1"/>
  <c r="I2" i="1" s="1"/>
  <c r="G3140" i="1"/>
  <c r="H3140" i="1"/>
  <c r="I3140" i="1" s="1"/>
  <c r="G3136" i="1"/>
  <c r="H3136" i="1"/>
  <c r="I3136" i="1" s="1"/>
  <c r="G3132" i="1"/>
  <c r="H3132" i="1"/>
  <c r="I3132" i="1" s="1"/>
  <c r="G3128" i="1"/>
  <c r="H3128" i="1"/>
  <c r="I3128" i="1" s="1"/>
  <c r="G3124" i="1"/>
  <c r="H3124" i="1"/>
  <c r="I3124" i="1" s="1"/>
  <c r="G3120" i="1"/>
  <c r="H3120" i="1"/>
  <c r="I3120" i="1" s="1"/>
  <c r="G3116" i="1"/>
  <c r="H3116" i="1"/>
  <c r="I3116" i="1" s="1"/>
  <c r="G3112" i="1"/>
  <c r="H3112" i="1"/>
  <c r="I3112" i="1" s="1"/>
  <c r="G3108" i="1"/>
  <c r="H3108" i="1"/>
  <c r="I3108" i="1" s="1"/>
  <c r="G3104" i="1"/>
  <c r="H3104" i="1"/>
  <c r="I3104" i="1" s="1"/>
  <c r="G3100" i="1"/>
  <c r="H3100" i="1"/>
  <c r="I3100" i="1" s="1"/>
  <c r="G3096" i="1"/>
  <c r="H3096" i="1"/>
  <c r="I3096" i="1" s="1"/>
  <c r="G3092" i="1"/>
  <c r="H3092" i="1"/>
  <c r="I3092" i="1" s="1"/>
  <c r="G3088" i="1"/>
  <c r="H3088" i="1"/>
  <c r="I3088" i="1" s="1"/>
  <c r="G3084" i="1"/>
  <c r="H3084" i="1"/>
  <c r="I3084" i="1" s="1"/>
  <c r="G3080" i="1"/>
  <c r="H3080" i="1"/>
  <c r="I3080" i="1" s="1"/>
  <c r="G3076" i="1"/>
  <c r="H3076" i="1"/>
  <c r="I3076" i="1" s="1"/>
  <c r="G3072" i="1"/>
  <c r="H3072" i="1"/>
  <c r="I3072" i="1" s="1"/>
  <c r="G3068" i="1"/>
  <c r="H3068" i="1"/>
  <c r="I3068" i="1" s="1"/>
  <c r="G3064" i="1"/>
  <c r="H3064" i="1"/>
  <c r="I3064" i="1" s="1"/>
  <c r="G3060" i="1"/>
  <c r="H3060" i="1"/>
  <c r="I3060" i="1" s="1"/>
  <c r="G3056" i="1"/>
  <c r="H3056" i="1"/>
  <c r="I3056" i="1" s="1"/>
  <c r="G3052" i="1"/>
  <c r="H3052" i="1"/>
  <c r="I3052" i="1" s="1"/>
  <c r="G3048" i="1"/>
  <c r="H3048" i="1"/>
  <c r="I3048" i="1" s="1"/>
  <c r="G3044" i="1"/>
  <c r="H3044" i="1"/>
  <c r="I3044" i="1" s="1"/>
  <c r="G3040" i="1"/>
  <c r="H3040" i="1"/>
  <c r="I3040" i="1" s="1"/>
  <c r="G3036" i="1"/>
  <c r="H3036" i="1"/>
  <c r="I3036" i="1" s="1"/>
  <c r="G3032" i="1"/>
  <c r="H3032" i="1"/>
  <c r="I3032" i="1" s="1"/>
  <c r="G3028" i="1"/>
  <c r="H3028" i="1"/>
  <c r="I3028" i="1" s="1"/>
  <c r="G3024" i="1"/>
  <c r="H3024" i="1"/>
  <c r="I3024" i="1" s="1"/>
  <c r="G3020" i="1"/>
  <c r="H3020" i="1"/>
  <c r="I3020" i="1" s="1"/>
  <c r="G3016" i="1"/>
  <c r="H3016" i="1"/>
  <c r="I3016" i="1" s="1"/>
  <c r="G3012" i="1"/>
  <c r="H3012" i="1"/>
  <c r="I3012" i="1" s="1"/>
  <c r="G3008" i="1"/>
  <c r="H3008" i="1"/>
  <c r="I3008" i="1" s="1"/>
  <c r="G3004" i="1"/>
  <c r="H3004" i="1"/>
  <c r="I3004" i="1" s="1"/>
  <c r="G3000" i="1"/>
  <c r="H3000" i="1"/>
  <c r="I3000" i="1" s="1"/>
  <c r="G2996" i="1"/>
  <c r="H2996" i="1"/>
  <c r="I2996" i="1" s="1"/>
  <c r="G2992" i="1"/>
  <c r="H2992" i="1"/>
  <c r="I2992" i="1" s="1"/>
  <c r="G2988" i="1"/>
  <c r="H2988" i="1"/>
  <c r="I2988" i="1" s="1"/>
  <c r="G2984" i="1"/>
  <c r="H2984" i="1"/>
  <c r="I2984" i="1" s="1"/>
  <c r="G2980" i="1"/>
  <c r="H2980" i="1"/>
  <c r="I2980" i="1" s="1"/>
  <c r="G2976" i="1"/>
  <c r="H2976" i="1"/>
  <c r="I2976" i="1" s="1"/>
  <c r="G2972" i="1"/>
  <c r="H2972" i="1"/>
  <c r="I2972" i="1" s="1"/>
  <c r="G2968" i="1"/>
  <c r="H2968" i="1"/>
  <c r="I2968" i="1" s="1"/>
  <c r="G2964" i="1"/>
  <c r="H2964" i="1"/>
  <c r="I2964" i="1" s="1"/>
  <c r="G2960" i="1"/>
  <c r="H2960" i="1"/>
  <c r="I2960" i="1" s="1"/>
  <c r="G2956" i="1"/>
  <c r="H2956" i="1"/>
  <c r="I2956" i="1" s="1"/>
  <c r="G2952" i="1"/>
  <c r="H2952" i="1"/>
  <c r="I2952" i="1" s="1"/>
  <c r="G2948" i="1"/>
  <c r="H2948" i="1"/>
  <c r="I2948" i="1" s="1"/>
  <c r="G2944" i="1"/>
  <c r="H2944" i="1"/>
  <c r="I2944" i="1" s="1"/>
  <c r="G2940" i="1"/>
  <c r="H2940" i="1"/>
  <c r="I2940" i="1" s="1"/>
  <c r="G2936" i="1"/>
  <c r="H2936" i="1"/>
  <c r="I2936" i="1" s="1"/>
  <c r="G2932" i="1"/>
  <c r="H2932" i="1"/>
  <c r="I2932" i="1" s="1"/>
  <c r="G2928" i="1"/>
  <c r="H2928" i="1"/>
  <c r="I2928" i="1" s="1"/>
  <c r="G2924" i="1"/>
  <c r="H2924" i="1"/>
  <c r="I2924" i="1" s="1"/>
  <c r="G2920" i="1"/>
  <c r="H2920" i="1"/>
  <c r="I2920" i="1" s="1"/>
  <c r="G2916" i="1"/>
  <c r="H2916" i="1"/>
  <c r="I2916" i="1" s="1"/>
  <c r="G2912" i="1"/>
  <c r="H2912" i="1"/>
  <c r="I2912" i="1" s="1"/>
  <c r="G2908" i="1"/>
  <c r="H2908" i="1"/>
  <c r="I2908" i="1" s="1"/>
  <c r="G2904" i="1"/>
  <c r="H2904" i="1"/>
  <c r="I2904" i="1" s="1"/>
  <c r="G2900" i="1"/>
  <c r="H2900" i="1"/>
  <c r="I2900" i="1" s="1"/>
  <c r="G2896" i="1"/>
  <c r="H2896" i="1"/>
  <c r="I2896" i="1" s="1"/>
  <c r="G2892" i="1"/>
  <c r="H2892" i="1"/>
  <c r="I2892" i="1" s="1"/>
  <c r="G2888" i="1"/>
  <c r="H2888" i="1"/>
  <c r="I2888" i="1" s="1"/>
  <c r="G2884" i="1"/>
  <c r="H2884" i="1"/>
  <c r="I2884" i="1" s="1"/>
  <c r="G2880" i="1"/>
  <c r="H2880" i="1"/>
  <c r="I2880" i="1" s="1"/>
  <c r="G2876" i="1"/>
  <c r="H2876" i="1"/>
  <c r="I2876" i="1" s="1"/>
  <c r="G2872" i="1"/>
  <c r="H2872" i="1"/>
  <c r="I2872" i="1" s="1"/>
  <c r="G2868" i="1"/>
  <c r="H2868" i="1"/>
  <c r="I2868" i="1" s="1"/>
  <c r="G2864" i="1"/>
  <c r="H2864" i="1"/>
  <c r="I2864" i="1" s="1"/>
  <c r="G2860" i="1"/>
  <c r="H2860" i="1"/>
  <c r="I2860" i="1" s="1"/>
  <c r="G2856" i="1"/>
  <c r="H2856" i="1"/>
  <c r="I2856" i="1" s="1"/>
  <c r="G2852" i="1"/>
  <c r="H2852" i="1"/>
  <c r="I2852" i="1" s="1"/>
  <c r="G2848" i="1"/>
  <c r="H2848" i="1"/>
  <c r="I2848" i="1" s="1"/>
  <c r="G2844" i="1"/>
  <c r="H2844" i="1"/>
  <c r="I2844" i="1" s="1"/>
  <c r="G2840" i="1"/>
  <c r="H2840" i="1"/>
  <c r="I2840" i="1" s="1"/>
  <c r="G2836" i="1"/>
  <c r="H2836" i="1"/>
  <c r="I2836" i="1" s="1"/>
  <c r="G2832" i="1"/>
  <c r="H2832" i="1"/>
  <c r="I2832" i="1" s="1"/>
  <c r="G2828" i="1"/>
  <c r="H2828" i="1"/>
  <c r="I2828" i="1" s="1"/>
  <c r="G2824" i="1"/>
  <c r="H2824" i="1"/>
  <c r="I2824" i="1" s="1"/>
  <c r="G2820" i="1"/>
  <c r="H2820" i="1"/>
  <c r="I2820" i="1" s="1"/>
  <c r="G2816" i="1"/>
  <c r="H2816" i="1"/>
  <c r="I2816" i="1" s="1"/>
  <c r="G2812" i="1"/>
  <c r="H2812" i="1"/>
  <c r="I2812" i="1" s="1"/>
  <c r="G2808" i="1"/>
  <c r="H2808" i="1"/>
  <c r="I2808" i="1" s="1"/>
  <c r="G2804" i="1"/>
  <c r="H2804" i="1"/>
  <c r="I2804" i="1" s="1"/>
  <c r="G2800" i="1"/>
  <c r="H2800" i="1"/>
  <c r="I2800" i="1" s="1"/>
  <c r="G2796" i="1"/>
  <c r="H2796" i="1"/>
  <c r="I2796" i="1" s="1"/>
  <c r="G2792" i="1"/>
  <c r="H2792" i="1"/>
  <c r="I2792" i="1" s="1"/>
  <c r="G2788" i="1"/>
  <c r="H2788" i="1"/>
  <c r="I2788" i="1" s="1"/>
  <c r="G2784" i="1"/>
  <c r="H2784" i="1"/>
  <c r="I2784" i="1" s="1"/>
  <c r="G2780" i="1"/>
  <c r="H2780" i="1"/>
  <c r="I2780" i="1" s="1"/>
  <c r="G2776" i="1"/>
  <c r="H2776" i="1"/>
  <c r="I2776" i="1" s="1"/>
  <c r="G2772" i="1"/>
  <c r="H2772" i="1"/>
  <c r="I2772" i="1" s="1"/>
  <c r="G2768" i="1"/>
  <c r="H2768" i="1"/>
  <c r="I2768" i="1" s="1"/>
  <c r="G2764" i="1"/>
  <c r="H2764" i="1"/>
  <c r="I2764" i="1" s="1"/>
  <c r="G2760" i="1"/>
  <c r="H2760" i="1"/>
  <c r="I2760" i="1" s="1"/>
  <c r="G2756" i="1"/>
  <c r="H2756" i="1"/>
  <c r="I2756" i="1" s="1"/>
  <c r="G2752" i="1"/>
  <c r="H2752" i="1"/>
  <c r="I2752" i="1" s="1"/>
  <c r="G2748" i="1"/>
  <c r="H2748" i="1"/>
  <c r="I2748" i="1" s="1"/>
  <c r="G2744" i="1"/>
  <c r="H2744" i="1"/>
  <c r="I2744" i="1" s="1"/>
  <c r="G2740" i="1"/>
  <c r="H2740" i="1"/>
  <c r="I2740" i="1" s="1"/>
  <c r="G2736" i="1"/>
  <c r="H2736" i="1"/>
  <c r="I2736" i="1" s="1"/>
  <c r="G2732" i="1"/>
  <c r="H2732" i="1"/>
  <c r="I2732" i="1" s="1"/>
  <c r="G2728" i="1"/>
  <c r="H2728" i="1"/>
  <c r="I2728" i="1" s="1"/>
  <c r="G2724" i="1"/>
  <c r="H2724" i="1"/>
  <c r="I2724" i="1" s="1"/>
  <c r="G2720" i="1"/>
  <c r="H2720" i="1"/>
  <c r="I2720" i="1" s="1"/>
  <c r="G2716" i="1"/>
  <c r="H2716" i="1"/>
  <c r="I2716" i="1" s="1"/>
  <c r="G2712" i="1"/>
  <c r="H2712" i="1"/>
  <c r="I2712" i="1" s="1"/>
  <c r="G2708" i="1"/>
  <c r="H2708" i="1"/>
  <c r="I2708" i="1" s="1"/>
  <c r="G2704" i="1"/>
  <c r="H2704" i="1"/>
  <c r="I2704" i="1" s="1"/>
  <c r="G2700" i="1"/>
  <c r="H2700" i="1"/>
  <c r="I2700" i="1" s="1"/>
  <c r="G2696" i="1"/>
  <c r="H2696" i="1"/>
  <c r="I2696" i="1" s="1"/>
  <c r="G2692" i="1"/>
  <c r="H2692" i="1"/>
  <c r="I2692" i="1" s="1"/>
  <c r="G2688" i="1"/>
  <c r="H2688" i="1"/>
  <c r="I2688" i="1" s="1"/>
  <c r="G2684" i="1"/>
  <c r="H2684" i="1"/>
  <c r="I2684" i="1" s="1"/>
  <c r="G2680" i="1"/>
  <c r="H2680" i="1"/>
  <c r="I2680" i="1" s="1"/>
  <c r="G2676" i="1"/>
  <c r="H2676" i="1"/>
  <c r="I2676" i="1" s="1"/>
  <c r="G2672" i="1"/>
  <c r="H2672" i="1"/>
  <c r="I2672" i="1" s="1"/>
  <c r="G2668" i="1"/>
  <c r="H2668" i="1"/>
  <c r="I2668" i="1" s="1"/>
  <c r="G2664" i="1"/>
  <c r="H2664" i="1"/>
  <c r="I2664" i="1" s="1"/>
  <c r="G2660" i="1"/>
  <c r="H2660" i="1"/>
  <c r="I2660" i="1" s="1"/>
  <c r="G2656" i="1"/>
  <c r="H2656" i="1"/>
  <c r="I2656" i="1" s="1"/>
  <c r="G2652" i="1"/>
  <c r="H2652" i="1"/>
  <c r="I2652" i="1" s="1"/>
  <c r="G2648" i="1"/>
  <c r="H2648" i="1"/>
  <c r="I2648" i="1" s="1"/>
  <c r="G2644" i="1"/>
  <c r="H2644" i="1"/>
  <c r="I2644" i="1" s="1"/>
  <c r="G2640" i="1"/>
  <c r="H2640" i="1"/>
  <c r="I2640" i="1" s="1"/>
  <c r="G2636" i="1"/>
  <c r="H2636" i="1"/>
  <c r="I2636" i="1" s="1"/>
  <c r="G2632" i="1"/>
  <c r="H2632" i="1"/>
  <c r="I2632" i="1" s="1"/>
  <c r="G2628" i="1"/>
  <c r="H2628" i="1"/>
  <c r="I2628" i="1" s="1"/>
  <c r="G2624" i="1"/>
  <c r="H2624" i="1"/>
  <c r="I2624" i="1" s="1"/>
  <c r="G2620" i="1"/>
  <c r="H2620" i="1"/>
  <c r="I2620" i="1" s="1"/>
  <c r="G2616" i="1"/>
  <c r="H2616" i="1"/>
  <c r="I2616" i="1" s="1"/>
  <c r="G2612" i="1"/>
  <c r="H2612" i="1"/>
  <c r="I2612" i="1" s="1"/>
  <c r="G2608" i="1"/>
  <c r="H2608" i="1"/>
  <c r="I2608" i="1" s="1"/>
  <c r="G2604" i="1"/>
  <c r="H2604" i="1"/>
  <c r="I2604" i="1" s="1"/>
  <c r="G2600" i="1"/>
  <c r="H2600" i="1"/>
  <c r="I2600" i="1" s="1"/>
  <c r="G2596" i="1"/>
  <c r="H2596" i="1"/>
  <c r="I2596" i="1" s="1"/>
  <c r="G2592" i="1"/>
  <c r="H2592" i="1"/>
  <c r="I2592" i="1" s="1"/>
  <c r="G2588" i="1"/>
  <c r="H2588" i="1"/>
  <c r="I2588" i="1" s="1"/>
  <c r="G2584" i="1"/>
  <c r="H2584" i="1"/>
  <c r="I2584" i="1" s="1"/>
  <c r="G2580" i="1"/>
  <c r="H2580" i="1"/>
  <c r="I2580" i="1" s="1"/>
  <c r="G2576" i="1"/>
  <c r="H2576" i="1"/>
  <c r="I2576" i="1" s="1"/>
  <c r="G2572" i="1"/>
  <c r="H2572" i="1"/>
  <c r="I2572" i="1" s="1"/>
  <c r="G2568" i="1"/>
  <c r="H2568" i="1"/>
  <c r="I2568" i="1" s="1"/>
  <c r="G2564" i="1"/>
  <c r="H2564" i="1"/>
  <c r="I2564" i="1" s="1"/>
  <c r="G2560" i="1"/>
  <c r="H2560" i="1"/>
  <c r="I2560" i="1" s="1"/>
  <c r="G2556" i="1"/>
  <c r="H2556" i="1"/>
  <c r="I2556" i="1" s="1"/>
  <c r="G2552" i="1"/>
  <c r="H2552" i="1"/>
  <c r="I2552" i="1" s="1"/>
  <c r="G2548" i="1"/>
  <c r="H2548" i="1"/>
  <c r="I2548" i="1" s="1"/>
  <c r="G2544" i="1"/>
  <c r="H2544" i="1"/>
  <c r="I2544" i="1" s="1"/>
  <c r="G2540" i="1"/>
  <c r="H2540" i="1"/>
  <c r="I2540" i="1" s="1"/>
  <c r="G2536" i="1"/>
  <c r="H2536" i="1"/>
  <c r="I2536" i="1" s="1"/>
  <c r="G2532" i="1"/>
  <c r="H2532" i="1"/>
  <c r="I2532" i="1" s="1"/>
  <c r="G2528" i="1"/>
  <c r="H2528" i="1"/>
  <c r="I2528" i="1" s="1"/>
  <c r="G2524" i="1"/>
  <c r="H2524" i="1"/>
  <c r="I2524" i="1" s="1"/>
  <c r="G2520" i="1"/>
  <c r="H2520" i="1"/>
  <c r="I2520" i="1" s="1"/>
  <c r="G2516" i="1"/>
  <c r="H2516" i="1"/>
  <c r="I2516" i="1" s="1"/>
  <c r="G2512" i="1"/>
  <c r="H2512" i="1"/>
  <c r="I2512" i="1" s="1"/>
  <c r="G2508" i="1"/>
  <c r="H2508" i="1"/>
  <c r="I2508" i="1" s="1"/>
  <c r="G2504" i="1"/>
  <c r="H2504" i="1"/>
  <c r="I2504" i="1" s="1"/>
  <c r="G2500" i="1"/>
  <c r="H2500" i="1"/>
  <c r="I2500" i="1" s="1"/>
  <c r="G2496" i="1"/>
  <c r="H2496" i="1"/>
  <c r="I2496" i="1" s="1"/>
  <c r="G2492" i="1"/>
  <c r="H2492" i="1"/>
  <c r="I2492" i="1" s="1"/>
  <c r="G2488" i="1"/>
  <c r="H2488" i="1"/>
  <c r="I2488" i="1" s="1"/>
  <c r="G2484" i="1"/>
  <c r="H2484" i="1"/>
  <c r="I2484" i="1" s="1"/>
  <c r="G2480" i="1"/>
  <c r="H2480" i="1"/>
  <c r="I2480" i="1" s="1"/>
  <c r="G2476" i="1"/>
  <c r="H2476" i="1"/>
  <c r="I2476" i="1" s="1"/>
  <c r="G2472" i="1"/>
  <c r="H2472" i="1"/>
  <c r="I2472" i="1" s="1"/>
  <c r="G2468" i="1"/>
  <c r="H2468" i="1"/>
  <c r="I2468" i="1" s="1"/>
  <c r="G2464" i="1"/>
  <c r="H2464" i="1"/>
  <c r="I2464" i="1" s="1"/>
  <c r="G2460" i="1"/>
  <c r="H2460" i="1"/>
  <c r="I2460" i="1" s="1"/>
  <c r="G2456" i="1"/>
  <c r="H2456" i="1"/>
  <c r="I2456" i="1" s="1"/>
  <c r="G2452" i="1"/>
  <c r="H2452" i="1"/>
  <c r="I2452" i="1" s="1"/>
  <c r="G2448" i="1"/>
  <c r="H2448" i="1"/>
  <c r="I2448" i="1" s="1"/>
  <c r="G2444" i="1"/>
  <c r="H2444" i="1"/>
  <c r="I2444" i="1" s="1"/>
  <c r="G2440" i="1"/>
  <c r="H2440" i="1"/>
  <c r="I2440" i="1" s="1"/>
  <c r="G2436" i="1"/>
  <c r="H2436" i="1"/>
  <c r="I2436" i="1" s="1"/>
  <c r="G2432" i="1"/>
  <c r="H2432" i="1"/>
  <c r="I2432" i="1" s="1"/>
  <c r="G2428" i="1"/>
  <c r="H2428" i="1"/>
  <c r="I2428" i="1" s="1"/>
  <c r="G2424" i="1"/>
  <c r="H2424" i="1"/>
  <c r="I2424" i="1" s="1"/>
  <c r="G2420" i="1"/>
  <c r="H2420" i="1"/>
  <c r="I2420" i="1" s="1"/>
  <c r="G2416" i="1"/>
  <c r="H2416" i="1"/>
  <c r="I2416" i="1" s="1"/>
  <c r="G2412" i="1"/>
  <c r="H2412" i="1"/>
  <c r="I2412" i="1" s="1"/>
  <c r="G2408" i="1"/>
  <c r="H2408" i="1"/>
  <c r="I2408" i="1" s="1"/>
  <c r="G2404" i="1"/>
  <c r="H2404" i="1"/>
  <c r="I2404" i="1" s="1"/>
  <c r="G2400" i="1"/>
  <c r="H2400" i="1"/>
  <c r="I2400" i="1" s="1"/>
  <c r="G2396" i="1"/>
  <c r="H2396" i="1"/>
  <c r="I2396" i="1" s="1"/>
  <c r="G2392" i="1"/>
  <c r="H2392" i="1"/>
  <c r="I2392" i="1" s="1"/>
  <c r="G2388" i="1"/>
  <c r="H2388" i="1"/>
  <c r="I2388" i="1" s="1"/>
  <c r="G2384" i="1"/>
  <c r="H2384" i="1"/>
  <c r="I2384" i="1" s="1"/>
  <c r="G2380" i="1"/>
  <c r="H2380" i="1"/>
  <c r="I2380" i="1" s="1"/>
  <c r="G2376" i="1"/>
  <c r="H2376" i="1"/>
  <c r="I2376" i="1" s="1"/>
  <c r="G2372" i="1"/>
  <c r="H2372" i="1"/>
  <c r="I2372" i="1" s="1"/>
  <c r="G2368" i="1"/>
  <c r="H2368" i="1"/>
  <c r="I2368" i="1" s="1"/>
  <c r="G2364" i="1"/>
  <c r="H2364" i="1"/>
  <c r="I2364" i="1" s="1"/>
  <c r="G2360" i="1"/>
  <c r="H2360" i="1"/>
  <c r="I2360" i="1" s="1"/>
  <c r="G2356" i="1"/>
  <c r="H2356" i="1"/>
  <c r="I2356" i="1" s="1"/>
  <c r="G2352" i="1"/>
  <c r="H2352" i="1"/>
  <c r="I2352" i="1" s="1"/>
  <c r="G2348" i="1"/>
  <c r="H2348" i="1"/>
  <c r="I2348" i="1" s="1"/>
  <c r="G2344" i="1"/>
  <c r="H2344" i="1"/>
  <c r="I2344" i="1" s="1"/>
  <c r="G2340" i="1"/>
  <c r="H2340" i="1"/>
  <c r="I2340" i="1" s="1"/>
  <c r="G2336" i="1"/>
  <c r="H2336" i="1"/>
  <c r="I2336" i="1" s="1"/>
  <c r="G2332" i="1"/>
  <c r="H2332" i="1"/>
  <c r="I2332" i="1" s="1"/>
  <c r="G2328" i="1"/>
  <c r="H2328" i="1"/>
  <c r="I2328" i="1" s="1"/>
  <c r="G2324" i="1"/>
  <c r="H2324" i="1"/>
  <c r="I2324" i="1" s="1"/>
  <c r="G2320" i="1"/>
  <c r="H2320" i="1"/>
  <c r="I2320" i="1" s="1"/>
  <c r="G2316" i="1"/>
  <c r="H2316" i="1"/>
  <c r="I2316" i="1" s="1"/>
  <c r="G2312" i="1"/>
  <c r="H2312" i="1"/>
  <c r="I2312" i="1" s="1"/>
  <c r="G2308" i="1"/>
  <c r="H2308" i="1"/>
  <c r="I2308" i="1" s="1"/>
  <c r="G2304" i="1"/>
  <c r="H2304" i="1"/>
  <c r="I2304" i="1" s="1"/>
  <c r="G2300" i="1"/>
  <c r="H2300" i="1"/>
  <c r="I2300" i="1" s="1"/>
  <c r="G2296" i="1"/>
  <c r="H2296" i="1"/>
  <c r="I2296" i="1" s="1"/>
  <c r="G2292" i="1"/>
  <c r="H2292" i="1"/>
  <c r="I2292" i="1" s="1"/>
  <c r="G2288" i="1"/>
  <c r="H2288" i="1"/>
  <c r="I2288" i="1" s="1"/>
  <c r="G2284" i="1"/>
  <c r="H2284" i="1"/>
  <c r="I2284" i="1" s="1"/>
  <c r="G2280" i="1"/>
  <c r="H2280" i="1"/>
  <c r="I2280" i="1" s="1"/>
  <c r="G2276" i="1"/>
  <c r="H2276" i="1"/>
  <c r="I2276" i="1" s="1"/>
  <c r="G2272" i="1"/>
  <c r="H2272" i="1"/>
  <c r="I2272" i="1" s="1"/>
  <c r="G2268" i="1"/>
  <c r="H2268" i="1"/>
  <c r="I2268" i="1" s="1"/>
  <c r="G2264" i="1"/>
  <c r="H2264" i="1"/>
  <c r="I2264" i="1" s="1"/>
  <c r="G2260" i="1"/>
  <c r="H2260" i="1"/>
  <c r="I2260" i="1" s="1"/>
  <c r="G2256" i="1"/>
  <c r="H2256" i="1"/>
  <c r="I2256" i="1" s="1"/>
  <c r="G2252" i="1"/>
  <c r="H2252" i="1"/>
  <c r="I2252" i="1" s="1"/>
  <c r="G2248" i="1"/>
  <c r="H2248" i="1"/>
  <c r="I2248" i="1" s="1"/>
  <c r="G2244" i="1"/>
  <c r="H2244" i="1"/>
  <c r="I2244" i="1" s="1"/>
  <c r="G2240" i="1"/>
  <c r="H2240" i="1"/>
  <c r="I2240" i="1" s="1"/>
  <c r="G2236" i="1"/>
  <c r="H2236" i="1"/>
  <c r="I2236" i="1" s="1"/>
  <c r="G2232" i="1"/>
  <c r="H2232" i="1"/>
  <c r="I2232" i="1" s="1"/>
  <c r="G2228" i="1"/>
  <c r="H2228" i="1"/>
  <c r="I2228" i="1" s="1"/>
  <c r="G2224" i="1"/>
  <c r="H2224" i="1"/>
  <c r="I2224" i="1" s="1"/>
  <c r="G2220" i="1"/>
  <c r="H2220" i="1"/>
  <c r="I2220" i="1" s="1"/>
  <c r="G2216" i="1"/>
  <c r="H2216" i="1"/>
  <c r="I2216" i="1" s="1"/>
  <c r="G2212" i="1"/>
  <c r="H2212" i="1"/>
  <c r="I2212" i="1" s="1"/>
  <c r="G2208" i="1"/>
  <c r="H2208" i="1"/>
  <c r="I2208" i="1" s="1"/>
  <c r="G2204" i="1"/>
  <c r="H2204" i="1"/>
  <c r="I2204" i="1" s="1"/>
  <c r="G2200" i="1"/>
  <c r="H2200" i="1"/>
  <c r="I2200" i="1" s="1"/>
  <c r="G2196" i="1"/>
  <c r="H2196" i="1"/>
  <c r="I2196" i="1" s="1"/>
  <c r="G2192" i="1"/>
  <c r="H2192" i="1"/>
  <c r="I2192" i="1" s="1"/>
  <c r="G2188" i="1"/>
  <c r="H2188" i="1"/>
  <c r="I2188" i="1" s="1"/>
  <c r="G2184" i="1"/>
  <c r="H2184" i="1"/>
  <c r="I2184" i="1" s="1"/>
  <c r="G2180" i="1"/>
  <c r="H2180" i="1"/>
  <c r="I2180" i="1" s="1"/>
  <c r="G2176" i="1"/>
  <c r="H2176" i="1"/>
  <c r="I2176" i="1" s="1"/>
  <c r="G2172" i="1"/>
  <c r="H2172" i="1"/>
  <c r="I2172" i="1" s="1"/>
  <c r="G2168" i="1"/>
  <c r="H2168" i="1"/>
  <c r="I2168" i="1" s="1"/>
  <c r="G2164" i="1"/>
  <c r="H2164" i="1"/>
  <c r="I2164" i="1" s="1"/>
  <c r="G2160" i="1"/>
  <c r="H2160" i="1"/>
  <c r="I2160" i="1" s="1"/>
  <c r="G2156" i="1"/>
  <c r="H2156" i="1"/>
  <c r="I2156" i="1" s="1"/>
  <c r="G2152" i="1"/>
  <c r="H2152" i="1"/>
  <c r="I2152" i="1" s="1"/>
  <c r="G2148" i="1"/>
  <c r="H2148" i="1"/>
  <c r="I2148" i="1" s="1"/>
  <c r="G2144" i="1"/>
  <c r="H2144" i="1"/>
  <c r="I2144" i="1" s="1"/>
  <c r="G2140" i="1"/>
  <c r="H2140" i="1"/>
  <c r="I2140" i="1" s="1"/>
  <c r="G2136" i="1"/>
  <c r="H2136" i="1"/>
  <c r="I2136" i="1" s="1"/>
  <c r="G2132" i="1"/>
  <c r="H2132" i="1"/>
  <c r="I2132" i="1" s="1"/>
  <c r="G2128" i="1"/>
  <c r="H2128" i="1"/>
  <c r="I2128" i="1" s="1"/>
  <c r="G2124" i="1"/>
  <c r="H2124" i="1"/>
  <c r="I2124" i="1" s="1"/>
  <c r="G2120" i="1"/>
  <c r="H2120" i="1"/>
  <c r="I2120" i="1" s="1"/>
  <c r="G2116" i="1"/>
  <c r="H2116" i="1"/>
  <c r="I2116" i="1" s="1"/>
  <c r="G2112" i="1"/>
  <c r="H2112" i="1"/>
  <c r="I2112" i="1" s="1"/>
  <c r="G2108" i="1"/>
  <c r="H2108" i="1"/>
  <c r="I2108" i="1" s="1"/>
  <c r="G2104" i="1"/>
  <c r="H2104" i="1"/>
  <c r="I2104" i="1" s="1"/>
  <c r="G2100" i="1"/>
  <c r="H2100" i="1"/>
  <c r="I2100" i="1" s="1"/>
  <c r="G2096" i="1"/>
  <c r="H2096" i="1"/>
  <c r="I2096" i="1" s="1"/>
  <c r="G2092" i="1"/>
  <c r="H2092" i="1"/>
  <c r="I2092" i="1" s="1"/>
  <c r="G2088" i="1"/>
  <c r="H2088" i="1"/>
  <c r="I2088" i="1" s="1"/>
  <c r="G2084" i="1"/>
  <c r="H2084" i="1"/>
  <c r="I2084" i="1" s="1"/>
  <c r="G2080" i="1"/>
  <c r="H2080" i="1"/>
  <c r="I2080" i="1" s="1"/>
  <c r="G2076" i="1"/>
  <c r="H2076" i="1"/>
  <c r="I2076" i="1" s="1"/>
  <c r="G2072" i="1"/>
  <c r="H2072" i="1"/>
  <c r="I2072" i="1" s="1"/>
  <c r="G2068" i="1"/>
  <c r="H2068" i="1"/>
  <c r="I2068" i="1" s="1"/>
  <c r="G2064" i="1"/>
  <c r="H2064" i="1"/>
  <c r="I2064" i="1" s="1"/>
  <c r="G2060" i="1"/>
  <c r="H2060" i="1"/>
  <c r="I2060" i="1" s="1"/>
  <c r="G2056" i="1"/>
  <c r="H2056" i="1"/>
  <c r="I2056" i="1" s="1"/>
  <c r="G2052" i="1"/>
  <c r="H2052" i="1"/>
  <c r="I2052" i="1" s="1"/>
  <c r="G2048" i="1"/>
  <c r="H2048" i="1"/>
  <c r="I2048" i="1" s="1"/>
  <c r="G2044" i="1"/>
  <c r="H2044" i="1"/>
  <c r="I2044" i="1" s="1"/>
  <c r="G2040" i="1"/>
  <c r="H2040" i="1"/>
  <c r="I2040" i="1" s="1"/>
  <c r="G2036" i="1"/>
  <c r="H2036" i="1"/>
  <c r="I2036" i="1" s="1"/>
  <c r="G2032" i="1"/>
  <c r="H2032" i="1"/>
  <c r="I2032" i="1" s="1"/>
  <c r="G2028" i="1"/>
  <c r="H2028" i="1"/>
  <c r="I2028" i="1" s="1"/>
  <c r="G2024" i="1"/>
  <c r="H2024" i="1"/>
  <c r="I2024" i="1" s="1"/>
  <c r="G2020" i="1"/>
  <c r="H2020" i="1"/>
  <c r="I2020" i="1" s="1"/>
  <c r="G2016" i="1"/>
  <c r="H2016" i="1"/>
  <c r="I2016" i="1" s="1"/>
  <c r="G2012" i="1"/>
  <c r="H2012" i="1"/>
  <c r="I2012" i="1" s="1"/>
  <c r="G2008" i="1"/>
  <c r="H2008" i="1"/>
  <c r="I2008" i="1" s="1"/>
  <c r="G2004" i="1"/>
  <c r="H2004" i="1"/>
  <c r="I2004" i="1" s="1"/>
  <c r="G2000" i="1"/>
  <c r="H2000" i="1"/>
  <c r="I2000" i="1" s="1"/>
  <c r="G1996" i="1"/>
  <c r="H1996" i="1"/>
  <c r="I1996" i="1" s="1"/>
  <c r="G1992" i="1"/>
  <c r="H1992" i="1"/>
  <c r="I1992" i="1" s="1"/>
  <c r="G1988" i="1"/>
  <c r="H1988" i="1"/>
  <c r="I1988" i="1" s="1"/>
  <c r="G1984" i="1"/>
  <c r="H1984" i="1"/>
  <c r="I1984" i="1" s="1"/>
  <c r="G1980" i="1"/>
  <c r="H1980" i="1"/>
  <c r="I1980" i="1" s="1"/>
  <c r="G1976" i="1"/>
  <c r="H1976" i="1"/>
  <c r="I1976" i="1" s="1"/>
  <c r="G1972" i="1"/>
  <c r="H1972" i="1"/>
  <c r="I1972" i="1" s="1"/>
  <c r="G1968" i="1"/>
  <c r="H1968" i="1"/>
  <c r="I1968" i="1" s="1"/>
  <c r="G1964" i="1"/>
  <c r="H1964" i="1"/>
  <c r="I1964" i="1" s="1"/>
  <c r="G1960" i="1"/>
  <c r="H1960" i="1"/>
  <c r="I1960" i="1" s="1"/>
  <c r="G1956" i="1"/>
  <c r="H1956" i="1"/>
  <c r="I1956" i="1" s="1"/>
  <c r="G1952" i="1"/>
  <c r="H1952" i="1"/>
  <c r="I1952" i="1" s="1"/>
  <c r="G1948" i="1"/>
  <c r="H1948" i="1"/>
  <c r="I1948" i="1" s="1"/>
  <c r="G1944" i="1"/>
  <c r="H1944" i="1"/>
  <c r="I1944" i="1" s="1"/>
  <c r="G1940" i="1"/>
  <c r="H1940" i="1"/>
  <c r="I1940" i="1" s="1"/>
  <c r="G1936" i="1"/>
  <c r="H1936" i="1"/>
  <c r="I1936" i="1" s="1"/>
  <c r="G1932" i="1"/>
  <c r="H1932" i="1"/>
  <c r="I1932" i="1" s="1"/>
  <c r="G1928" i="1"/>
  <c r="H1928" i="1"/>
  <c r="I1928" i="1" s="1"/>
  <c r="G1924" i="1"/>
  <c r="H1924" i="1"/>
  <c r="I1924" i="1" s="1"/>
  <c r="G1920" i="1"/>
  <c r="H1920" i="1"/>
  <c r="I1920" i="1" s="1"/>
  <c r="G1916" i="1"/>
  <c r="H1916" i="1"/>
  <c r="I1916" i="1" s="1"/>
  <c r="G1912" i="1"/>
  <c r="H1912" i="1"/>
  <c r="I1912" i="1" s="1"/>
  <c r="G1908" i="1"/>
  <c r="H1908" i="1"/>
  <c r="I1908" i="1" s="1"/>
  <c r="G1904" i="1"/>
  <c r="H1904" i="1"/>
  <c r="I1904" i="1" s="1"/>
  <c r="G1900" i="1"/>
  <c r="H1900" i="1"/>
  <c r="I1900" i="1" s="1"/>
  <c r="G1896" i="1"/>
  <c r="H1896" i="1"/>
  <c r="I1896" i="1" s="1"/>
  <c r="G1892" i="1"/>
  <c r="H1892" i="1"/>
  <c r="I1892" i="1" s="1"/>
  <c r="G1888" i="1"/>
  <c r="H1888" i="1"/>
  <c r="I1888" i="1" s="1"/>
  <c r="G1884" i="1"/>
  <c r="H1884" i="1"/>
  <c r="I1884" i="1" s="1"/>
  <c r="G1880" i="1"/>
  <c r="H1880" i="1"/>
  <c r="I1880" i="1" s="1"/>
  <c r="G1876" i="1"/>
  <c r="H1876" i="1"/>
  <c r="I1876" i="1" s="1"/>
  <c r="G1872" i="1"/>
  <c r="H1872" i="1"/>
  <c r="I1872" i="1" s="1"/>
  <c r="G1868" i="1"/>
  <c r="H1868" i="1"/>
  <c r="I1868" i="1" s="1"/>
  <c r="G1864" i="1"/>
  <c r="H1864" i="1"/>
  <c r="I1864" i="1" s="1"/>
  <c r="G1860" i="1"/>
  <c r="H1860" i="1"/>
  <c r="I1860" i="1" s="1"/>
  <c r="G1856" i="1"/>
  <c r="H1856" i="1"/>
  <c r="I1856" i="1" s="1"/>
  <c r="G1852" i="1"/>
  <c r="H1852" i="1"/>
  <c r="I1852" i="1" s="1"/>
  <c r="G1848" i="1"/>
  <c r="H1848" i="1"/>
  <c r="I1848" i="1" s="1"/>
  <c r="G1844" i="1"/>
  <c r="H1844" i="1"/>
  <c r="I1844" i="1" s="1"/>
  <c r="G1840" i="1"/>
  <c r="H1840" i="1"/>
  <c r="I1840" i="1" s="1"/>
  <c r="G1836" i="1"/>
  <c r="H1836" i="1"/>
  <c r="I1836" i="1" s="1"/>
  <c r="G1832" i="1"/>
  <c r="H1832" i="1"/>
  <c r="I1832" i="1" s="1"/>
  <c r="G1828" i="1"/>
  <c r="H1828" i="1"/>
  <c r="I1828" i="1" s="1"/>
  <c r="G1824" i="1"/>
  <c r="H1824" i="1"/>
  <c r="I1824" i="1" s="1"/>
  <c r="G1820" i="1"/>
  <c r="H1820" i="1"/>
  <c r="I1820" i="1" s="1"/>
  <c r="G1816" i="1"/>
  <c r="H1816" i="1"/>
  <c r="I1816" i="1" s="1"/>
  <c r="G1812" i="1"/>
  <c r="H1812" i="1"/>
  <c r="I1812" i="1" s="1"/>
  <c r="G1808" i="1"/>
  <c r="H1808" i="1"/>
  <c r="I1808" i="1" s="1"/>
  <c r="G1804" i="1"/>
  <c r="H1804" i="1"/>
  <c r="I1804" i="1" s="1"/>
  <c r="G1800" i="1"/>
  <c r="H1800" i="1"/>
  <c r="I1800" i="1" s="1"/>
  <c r="G1796" i="1"/>
  <c r="H1796" i="1"/>
  <c r="I1796" i="1" s="1"/>
  <c r="G1792" i="1"/>
  <c r="H1792" i="1"/>
  <c r="I1792" i="1" s="1"/>
  <c r="G1788" i="1"/>
  <c r="H1788" i="1"/>
  <c r="I1788" i="1" s="1"/>
  <c r="G1784" i="1"/>
  <c r="H1784" i="1"/>
  <c r="I1784" i="1" s="1"/>
  <c r="G1780" i="1"/>
  <c r="H1780" i="1"/>
  <c r="I1780" i="1" s="1"/>
  <c r="G1776" i="1"/>
  <c r="H1776" i="1"/>
  <c r="I1776" i="1" s="1"/>
  <c r="G1772" i="1"/>
  <c r="H1772" i="1"/>
  <c r="I1772" i="1" s="1"/>
  <c r="G1768" i="1"/>
  <c r="H1768" i="1"/>
  <c r="I1768" i="1" s="1"/>
  <c r="G1764" i="1"/>
  <c r="H1764" i="1"/>
  <c r="I1764" i="1" s="1"/>
  <c r="G1760" i="1"/>
  <c r="H1760" i="1"/>
  <c r="I1760" i="1" s="1"/>
  <c r="G1756" i="1"/>
  <c r="H1756" i="1"/>
  <c r="I1756" i="1" s="1"/>
  <c r="G1752" i="1"/>
  <c r="H1752" i="1"/>
  <c r="I1752" i="1" s="1"/>
  <c r="G1748" i="1"/>
  <c r="H1748" i="1"/>
  <c r="I1748" i="1" s="1"/>
  <c r="G1744" i="1"/>
  <c r="H1744" i="1"/>
  <c r="I1744" i="1" s="1"/>
  <c r="G1740" i="1"/>
  <c r="H1740" i="1"/>
  <c r="I1740" i="1" s="1"/>
  <c r="G1736" i="1"/>
  <c r="H1736" i="1"/>
  <c r="I1736" i="1" s="1"/>
  <c r="G1732" i="1"/>
  <c r="H1732" i="1"/>
  <c r="I1732" i="1" s="1"/>
  <c r="G1728" i="1"/>
  <c r="H1728" i="1"/>
  <c r="I1728" i="1" s="1"/>
  <c r="G1724" i="1"/>
  <c r="H1724" i="1"/>
  <c r="I1724" i="1" s="1"/>
  <c r="G1720" i="1"/>
  <c r="H1720" i="1"/>
  <c r="I1720" i="1" s="1"/>
  <c r="G1716" i="1"/>
  <c r="H1716" i="1"/>
  <c r="I1716" i="1" s="1"/>
  <c r="G1712" i="1"/>
  <c r="H1712" i="1"/>
  <c r="I1712" i="1" s="1"/>
  <c r="G1708" i="1"/>
  <c r="H1708" i="1"/>
  <c r="I1708" i="1" s="1"/>
  <c r="G1704" i="1"/>
  <c r="H1704" i="1"/>
  <c r="I1704" i="1" s="1"/>
  <c r="G1700" i="1"/>
  <c r="H1700" i="1"/>
  <c r="I1700" i="1" s="1"/>
  <c r="G1696" i="1"/>
  <c r="H1696" i="1"/>
  <c r="I1696" i="1" s="1"/>
  <c r="G1692" i="1"/>
  <c r="H1692" i="1"/>
  <c r="I1692" i="1" s="1"/>
  <c r="G1688" i="1"/>
  <c r="H1688" i="1"/>
  <c r="I1688" i="1" s="1"/>
  <c r="G1684" i="1"/>
  <c r="H1684" i="1"/>
  <c r="I1684" i="1" s="1"/>
  <c r="G1680" i="1"/>
  <c r="H1680" i="1"/>
  <c r="I1680" i="1" s="1"/>
  <c r="G1676" i="1"/>
  <c r="H1676" i="1"/>
  <c r="I1676" i="1" s="1"/>
  <c r="G1672" i="1"/>
  <c r="H1672" i="1"/>
  <c r="I1672" i="1" s="1"/>
  <c r="G1668" i="1"/>
  <c r="H1668" i="1"/>
  <c r="I1668" i="1" s="1"/>
  <c r="G1664" i="1"/>
  <c r="H1664" i="1"/>
  <c r="I1664" i="1" s="1"/>
  <c r="G1660" i="1"/>
  <c r="H1660" i="1"/>
  <c r="I1660" i="1" s="1"/>
  <c r="G1656" i="1"/>
  <c r="H1656" i="1"/>
  <c r="I1656" i="1" s="1"/>
  <c r="G1652" i="1"/>
  <c r="H1652" i="1"/>
  <c r="I1652" i="1" s="1"/>
  <c r="G1648" i="1"/>
  <c r="H1648" i="1"/>
  <c r="I1648" i="1" s="1"/>
  <c r="G1644" i="1"/>
  <c r="H1644" i="1"/>
  <c r="I1644" i="1" s="1"/>
  <c r="G1640" i="1"/>
  <c r="H1640" i="1"/>
  <c r="I1640" i="1" s="1"/>
  <c r="G1636" i="1"/>
  <c r="H1636" i="1"/>
  <c r="I1636" i="1" s="1"/>
  <c r="G1632" i="1"/>
  <c r="H1632" i="1"/>
  <c r="I1632" i="1" s="1"/>
  <c r="G1628" i="1"/>
  <c r="H1628" i="1"/>
  <c r="I1628" i="1" s="1"/>
  <c r="G1624" i="1"/>
  <c r="H1624" i="1"/>
  <c r="I1624" i="1" s="1"/>
  <c r="G1620" i="1"/>
  <c r="H1620" i="1"/>
  <c r="I1620" i="1" s="1"/>
  <c r="G1616" i="1"/>
  <c r="H1616" i="1"/>
  <c r="I1616" i="1" s="1"/>
  <c r="G1612" i="1"/>
  <c r="H1612" i="1"/>
  <c r="I1612" i="1" s="1"/>
  <c r="G1608" i="1"/>
  <c r="H1608" i="1"/>
  <c r="I1608" i="1" s="1"/>
  <c r="G1604" i="1"/>
  <c r="H1604" i="1"/>
  <c r="I1604" i="1" s="1"/>
  <c r="G1600" i="1"/>
  <c r="H1600" i="1"/>
  <c r="I1600" i="1" s="1"/>
  <c r="G1596" i="1"/>
  <c r="H1596" i="1"/>
  <c r="I1596" i="1" s="1"/>
  <c r="G1592" i="1"/>
  <c r="H1592" i="1"/>
  <c r="I1592" i="1" s="1"/>
  <c r="G1588" i="1"/>
  <c r="H1588" i="1"/>
  <c r="I1588" i="1" s="1"/>
  <c r="G1584" i="1"/>
  <c r="H1584" i="1"/>
  <c r="I1584" i="1" s="1"/>
  <c r="G1580" i="1"/>
  <c r="H1580" i="1"/>
  <c r="I1580" i="1" s="1"/>
  <c r="G1576" i="1"/>
  <c r="H1576" i="1"/>
  <c r="I1576" i="1" s="1"/>
  <c r="G1572" i="1"/>
  <c r="H1572" i="1"/>
  <c r="I1572" i="1" s="1"/>
  <c r="G1568" i="1"/>
  <c r="H1568" i="1"/>
  <c r="I1568" i="1" s="1"/>
  <c r="G1564" i="1"/>
  <c r="H1564" i="1"/>
  <c r="I1564" i="1" s="1"/>
  <c r="G1560" i="1"/>
  <c r="H1560" i="1"/>
  <c r="I1560" i="1" s="1"/>
  <c r="G1556" i="1"/>
  <c r="H1556" i="1"/>
  <c r="I1556" i="1" s="1"/>
  <c r="G1552" i="1"/>
  <c r="H1552" i="1"/>
  <c r="I1552" i="1" s="1"/>
  <c r="G1548" i="1"/>
  <c r="H1548" i="1"/>
  <c r="I1548" i="1" s="1"/>
  <c r="G1544" i="1"/>
  <c r="H1544" i="1"/>
  <c r="I1544" i="1" s="1"/>
  <c r="G1540" i="1"/>
  <c r="H1540" i="1"/>
  <c r="I1540" i="1" s="1"/>
  <c r="G1536" i="1"/>
  <c r="H1536" i="1"/>
  <c r="I1536" i="1" s="1"/>
  <c r="G1532" i="1"/>
  <c r="H1532" i="1"/>
  <c r="I1532" i="1" s="1"/>
  <c r="G1528" i="1"/>
  <c r="H1528" i="1"/>
  <c r="I1528" i="1" s="1"/>
  <c r="G1524" i="1"/>
  <c r="H1524" i="1"/>
  <c r="I1524" i="1" s="1"/>
  <c r="G1520" i="1"/>
  <c r="H1520" i="1"/>
  <c r="I1520" i="1" s="1"/>
  <c r="G1516" i="1"/>
  <c r="H1516" i="1"/>
  <c r="I1516" i="1" s="1"/>
  <c r="G1512" i="1"/>
  <c r="H1512" i="1"/>
  <c r="I1512" i="1" s="1"/>
  <c r="G1508" i="1"/>
  <c r="H1508" i="1"/>
  <c r="I1508" i="1" s="1"/>
  <c r="G1504" i="1"/>
  <c r="H1504" i="1"/>
  <c r="I1504" i="1" s="1"/>
  <c r="G1500" i="1"/>
  <c r="H1500" i="1"/>
  <c r="I1500" i="1" s="1"/>
  <c r="G1496" i="1"/>
  <c r="H1496" i="1"/>
  <c r="I1496" i="1" s="1"/>
  <c r="G1492" i="1"/>
  <c r="H1492" i="1"/>
  <c r="I1492" i="1" s="1"/>
  <c r="G1488" i="1"/>
  <c r="H1488" i="1"/>
  <c r="I1488" i="1" s="1"/>
  <c r="G1484" i="1"/>
  <c r="H1484" i="1"/>
  <c r="I1484" i="1" s="1"/>
  <c r="G1480" i="1"/>
  <c r="H1480" i="1"/>
  <c r="I1480" i="1" s="1"/>
  <c r="G1476" i="1"/>
  <c r="H1476" i="1"/>
  <c r="I1476" i="1" s="1"/>
  <c r="G1472" i="1"/>
  <c r="H1472" i="1"/>
  <c r="I1472" i="1" s="1"/>
  <c r="G1468" i="1"/>
  <c r="H1468" i="1"/>
  <c r="I1468" i="1" s="1"/>
  <c r="G1464" i="1"/>
  <c r="H1464" i="1"/>
  <c r="I1464" i="1" s="1"/>
  <c r="G1460" i="1"/>
  <c r="H1460" i="1"/>
  <c r="I1460" i="1" s="1"/>
  <c r="G1456" i="1"/>
  <c r="H1456" i="1"/>
  <c r="I1456" i="1" s="1"/>
  <c r="G1452" i="1"/>
  <c r="H1452" i="1"/>
  <c r="I1452" i="1" s="1"/>
  <c r="G1448" i="1"/>
  <c r="H1448" i="1"/>
  <c r="I1448" i="1" s="1"/>
  <c r="G1444" i="1"/>
  <c r="H1444" i="1"/>
  <c r="I1444" i="1" s="1"/>
  <c r="G1440" i="1"/>
  <c r="H1440" i="1"/>
  <c r="I1440" i="1" s="1"/>
  <c r="G1436" i="1"/>
  <c r="H1436" i="1"/>
  <c r="I1436" i="1" s="1"/>
  <c r="G1432" i="1"/>
  <c r="H1432" i="1"/>
  <c r="I1432" i="1" s="1"/>
  <c r="G1428" i="1"/>
  <c r="H1428" i="1"/>
  <c r="I1428" i="1" s="1"/>
  <c r="G1424" i="1"/>
  <c r="H1424" i="1"/>
  <c r="I1424" i="1" s="1"/>
  <c r="G1420" i="1"/>
  <c r="H1420" i="1"/>
  <c r="I1420" i="1" s="1"/>
  <c r="G1416" i="1"/>
  <c r="H1416" i="1"/>
  <c r="I1416" i="1" s="1"/>
  <c r="G1412" i="1"/>
  <c r="H1412" i="1"/>
  <c r="I1412" i="1" s="1"/>
  <c r="G1408" i="1"/>
  <c r="H1408" i="1"/>
  <c r="I1408" i="1" s="1"/>
  <c r="G1404" i="1"/>
  <c r="H1404" i="1"/>
  <c r="I1404" i="1" s="1"/>
  <c r="G1400" i="1"/>
  <c r="H1400" i="1"/>
  <c r="I1400" i="1" s="1"/>
  <c r="G1396" i="1"/>
  <c r="H1396" i="1"/>
  <c r="I1396" i="1" s="1"/>
  <c r="G1392" i="1"/>
  <c r="H1392" i="1"/>
  <c r="I1392" i="1" s="1"/>
  <c r="G1388" i="1"/>
  <c r="H1388" i="1"/>
  <c r="I1388" i="1" s="1"/>
  <c r="G1384" i="1"/>
  <c r="H1384" i="1"/>
  <c r="I1384" i="1" s="1"/>
  <c r="G1380" i="1"/>
  <c r="H1380" i="1"/>
  <c r="I1380" i="1" s="1"/>
  <c r="G1376" i="1"/>
  <c r="H1376" i="1"/>
  <c r="I1376" i="1" s="1"/>
  <c r="G1372" i="1"/>
  <c r="H1372" i="1"/>
  <c r="I1372" i="1" s="1"/>
  <c r="G1368" i="1"/>
  <c r="H1368" i="1"/>
  <c r="I1368" i="1" s="1"/>
  <c r="G1364" i="1"/>
  <c r="H1364" i="1"/>
  <c r="I1364" i="1" s="1"/>
  <c r="G1360" i="1"/>
  <c r="H1360" i="1"/>
  <c r="I1360" i="1" s="1"/>
  <c r="G1356" i="1"/>
  <c r="H1356" i="1"/>
  <c r="I1356" i="1" s="1"/>
  <c r="G1352" i="1"/>
  <c r="H1352" i="1"/>
  <c r="I1352" i="1" s="1"/>
  <c r="G1348" i="1"/>
  <c r="H1348" i="1"/>
  <c r="I1348" i="1" s="1"/>
  <c r="G1344" i="1"/>
  <c r="H1344" i="1"/>
  <c r="I1344" i="1" s="1"/>
  <c r="G1340" i="1"/>
  <c r="H1340" i="1"/>
  <c r="I1340" i="1" s="1"/>
  <c r="G1336" i="1"/>
  <c r="H1336" i="1"/>
  <c r="I1336" i="1" s="1"/>
  <c r="G1332" i="1"/>
  <c r="H1332" i="1"/>
  <c r="I1332" i="1" s="1"/>
  <c r="G1328" i="1"/>
  <c r="H1328" i="1"/>
  <c r="I1328" i="1" s="1"/>
  <c r="G1324" i="1"/>
  <c r="H1324" i="1"/>
  <c r="I1324" i="1" s="1"/>
  <c r="G1320" i="1"/>
  <c r="H1320" i="1"/>
  <c r="I1320" i="1" s="1"/>
  <c r="G1316" i="1"/>
  <c r="H1316" i="1"/>
  <c r="I1316" i="1" s="1"/>
  <c r="G1312" i="1"/>
  <c r="H1312" i="1"/>
  <c r="I1312" i="1" s="1"/>
  <c r="G1308" i="1"/>
  <c r="H1308" i="1"/>
  <c r="I1308" i="1" s="1"/>
  <c r="G1304" i="1"/>
  <c r="H1304" i="1"/>
  <c r="I1304" i="1" s="1"/>
  <c r="G1300" i="1"/>
  <c r="H1300" i="1"/>
  <c r="I1300" i="1" s="1"/>
  <c r="G1296" i="1"/>
  <c r="H1296" i="1"/>
  <c r="I1296" i="1" s="1"/>
  <c r="G1292" i="1"/>
  <c r="H1292" i="1"/>
  <c r="I1292" i="1" s="1"/>
  <c r="G1288" i="1"/>
  <c r="H1288" i="1"/>
  <c r="I1288" i="1" s="1"/>
  <c r="G1284" i="1"/>
  <c r="H1284" i="1"/>
  <c r="I1284" i="1" s="1"/>
  <c r="G1280" i="1"/>
  <c r="H1280" i="1"/>
  <c r="I1280" i="1" s="1"/>
  <c r="G1276" i="1"/>
  <c r="H1276" i="1"/>
  <c r="I1276" i="1" s="1"/>
  <c r="G1272" i="1"/>
  <c r="H1272" i="1"/>
  <c r="I1272" i="1" s="1"/>
  <c r="G1268" i="1"/>
  <c r="H1268" i="1"/>
  <c r="I1268" i="1" s="1"/>
  <c r="G1264" i="1"/>
  <c r="H1264" i="1"/>
  <c r="I1264" i="1" s="1"/>
  <c r="G1260" i="1"/>
  <c r="H1260" i="1"/>
  <c r="I1260" i="1" s="1"/>
  <c r="G1256" i="1"/>
  <c r="H1256" i="1"/>
  <c r="I1256" i="1" s="1"/>
  <c r="G1252" i="1"/>
  <c r="H1252" i="1"/>
  <c r="I1252" i="1" s="1"/>
  <c r="G1248" i="1"/>
  <c r="H1248" i="1"/>
  <c r="I1248" i="1" s="1"/>
  <c r="G1244" i="1"/>
  <c r="H1244" i="1"/>
  <c r="I1244" i="1" s="1"/>
  <c r="G1240" i="1"/>
  <c r="H1240" i="1"/>
  <c r="I1240" i="1" s="1"/>
  <c r="G1236" i="1"/>
  <c r="H1236" i="1"/>
  <c r="I1236" i="1" s="1"/>
  <c r="G1232" i="1"/>
  <c r="H1232" i="1"/>
  <c r="I1232" i="1" s="1"/>
  <c r="G1228" i="1"/>
  <c r="H1228" i="1"/>
  <c r="I1228" i="1" s="1"/>
  <c r="G1224" i="1"/>
  <c r="H1224" i="1"/>
  <c r="I1224" i="1" s="1"/>
  <c r="G1220" i="1"/>
  <c r="H1220" i="1"/>
  <c r="I1220" i="1" s="1"/>
  <c r="G1216" i="1"/>
  <c r="H1216" i="1"/>
  <c r="I1216" i="1" s="1"/>
  <c r="G1212" i="1"/>
  <c r="H1212" i="1"/>
  <c r="I1212" i="1" s="1"/>
  <c r="G1208" i="1"/>
  <c r="H1208" i="1"/>
  <c r="I1208" i="1" s="1"/>
  <c r="G1204" i="1"/>
  <c r="H1204" i="1"/>
  <c r="I1204" i="1" s="1"/>
  <c r="G1200" i="1"/>
  <c r="H1200" i="1"/>
  <c r="I1200" i="1" s="1"/>
  <c r="G1196" i="1"/>
  <c r="H1196" i="1"/>
  <c r="I1196" i="1" s="1"/>
  <c r="G1192" i="1"/>
  <c r="H1192" i="1"/>
  <c r="I1192" i="1" s="1"/>
  <c r="G1188" i="1"/>
  <c r="H1188" i="1"/>
  <c r="I1188" i="1" s="1"/>
  <c r="G1184" i="1"/>
  <c r="H1184" i="1"/>
  <c r="I1184" i="1" s="1"/>
  <c r="G1180" i="1"/>
  <c r="H1180" i="1"/>
  <c r="I1180" i="1" s="1"/>
  <c r="G1176" i="1"/>
  <c r="H1176" i="1"/>
  <c r="I1176" i="1" s="1"/>
  <c r="G1172" i="1"/>
  <c r="H1172" i="1"/>
  <c r="I1172" i="1" s="1"/>
  <c r="G1168" i="1"/>
  <c r="H1168" i="1"/>
  <c r="I1168" i="1" s="1"/>
  <c r="G1164" i="1"/>
  <c r="H1164" i="1"/>
  <c r="I1164" i="1" s="1"/>
  <c r="G1160" i="1"/>
  <c r="H1160" i="1"/>
  <c r="I1160" i="1" s="1"/>
  <c r="G1156" i="1"/>
  <c r="H1156" i="1"/>
  <c r="I1156" i="1" s="1"/>
  <c r="G1152" i="1"/>
  <c r="H1152" i="1"/>
  <c r="I1152" i="1" s="1"/>
  <c r="G1148" i="1"/>
  <c r="H1148" i="1"/>
  <c r="I1148" i="1" s="1"/>
  <c r="G1144" i="1"/>
  <c r="H1144" i="1"/>
  <c r="I1144" i="1" s="1"/>
  <c r="G1140" i="1"/>
  <c r="H1140" i="1"/>
  <c r="I1140" i="1" s="1"/>
  <c r="G1136" i="1"/>
  <c r="H1136" i="1"/>
  <c r="I1136" i="1" s="1"/>
  <c r="G1132" i="1"/>
  <c r="H1132" i="1"/>
  <c r="I1132" i="1" s="1"/>
  <c r="G1128" i="1"/>
  <c r="H1128" i="1"/>
  <c r="I1128" i="1" s="1"/>
  <c r="G1124" i="1"/>
  <c r="H1124" i="1"/>
  <c r="I1124" i="1" s="1"/>
  <c r="G1120" i="1"/>
  <c r="H1120" i="1"/>
  <c r="I1120" i="1" s="1"/>
  <c r="G1116" i="1"/>
  <c r="H1116" i="1"/>
  <c r="I1116" i="1" s="1"/>
  <c r="G1112" i="1"/>
  <c r="H1112" i="1"/>
  <c r="I1112" i="1" s="1"/>
  <c r="G1108" i="1"/>
  <c r="H1108" i="1"/>
  <c r="I1108" i="1" s="1"/>
  <c r="G1104" i="1"/>
  <c r="H1104" i="1"/>
  <c r="I1104" i="1" s="1"/>
  <c r="G1100" i="1"/>
  <c r="H1100" i="1"/>
  <c r="I1100" i="1" s="1"/>
  <c r="G1096" i="1"/>
  <c r="H1096" i="1"/>
  <c r="I1096" i="1" s="1"/>
  <c r="G1092" i="1"/>
  <c r="H1092" i="1"/>
  <c r="I1092" i="1" s="1"/>
  <c r="G1088" i="1"/>
  <c r="H1088" i="1"/>
  <c r="I1088" i="1" s="1"/>
  <c r="G1084" i="1"/>
  <c r="H1084" i="1"/>
  <c r="I1084" i="1" s="1"/>
  <c r="G1080" i="1"/>
  <c r="H1080" i="1"/>
  <c r="I1080" i="1" s="1"/>
  <c r="G1076" i="1"/>
  <c r="H1076" i="1"/>
  <c r="I1076" i="1" s="1"/>
  <c r="G1072" i="1"/>
  <c r="H1072" i="1"/>
  <c r="I1072" i="1" s="1"/>
  <c r="G1068" i="1"/>
  <c r="H1068" i="1"/>
  <c r="I1068" i="1" s="1"/>
  <c r="G1064" i="1"/>
  <c r="H1064" i="1"/>
  <c r="I1064" i="1" s="1"/>
  <c r="G1060" i="1"/>
  <c r="H1060" i="1"/>
  <c r="I1060" i="1" s="1"/>
  <c r="G1056" i="1"/>
  <c r="H1056" i="1"/>
  <c r="I1056" i="1" s="1"/>
  <c r="G1052" i="1"/>
  <c r="H1052" i="1"/>
  <c r="I1052" i="1" s="1"/>
  <c r="G1048" i="1"/>
  <c r="H1048" i="1"/>
  <c r="I1048" i="1" s="1"/>
  <c r="G1044" i="1"/>
  <c r="H1044" i="1"/>
  <c r="I1044" i="1" s="1"/>
  <c r="G1040" i="1"/>
  <c r="H1040" i="1"/>
  <c r="I1040" i="1" s="1"/>
  <c r="G1036" i="1"/>
  <c r="H1036" i="1"/>
  <c r="I1036" i="1" s="1"/>
  <c r="G1032" i="1"/>
  <c r="H1032" i="1"/>
  <c r="I1032" i="1" s="1"/>
  <c r="G1028" i="1"/>
  <c r="H1028" i="1"/>
  <c r="I1028" i="1" s="1"/>
  <c r="G1024" i="1"/>
  <c r="H1024" i="1"/>
  <c r="I1024" i="1" s="1"/>
  <c r="G1020" i="1"/>
  <c r="H1020" i="1"/>
  <c r="I1020" i="1" s="1"/>
  <c r="G1016" i="1"/>
  <c r="H1016" i="1"/>
  <c r="I1016" i="1" s="1"/>
  <c r="G1012" i="1"/>
  <c r="H1012" i="1"/>
  <c r="I1012" i="1" s="1"/>
  <c r="G1008" i="1"/>
  <c r="H1008" i="1"/>
  <c r="I1008" i="1" s="1"/>
  <c r="G1004" i="1"/>
  <c r="H1004" i="1"/>
  <c r="I1004" i="1" s="1"/>
  <c r="G1000" i="1"/>
  <c r="H1000" i="1"/>
  <c r="I1000" i="1" s="1"/>
  <c r="G996" i="1"/>
  <c r="H996" i="1"/>
  <c r="I996" i="1" s="1"/>
  <c r="G992" i="1"/>
  <c r="H992" i="1"/>
  <c r="I992" i="1" s="1"/>
  <c r="G988" i="1"/>
  <c r="H988" i="1"/>
  <c r="I988" i="1" s="1"/>
  <c r="G984" i="1"/>
  <c r="H984" i="1"/>
  <c r="I984" i="1" s="1"/>
  <c r="G980" i="1"/>
  <c r="H980" i="1"/>
  <c r="I980" i="1" s="1"/>
  <c r="G976" i="1"/>
  <c r="H976" i="1"/>
  <c r="I976" i="1" s="1"/>
  <c r="G972" i="1"/>
  <c r="H972" i="1"/>
  <c r="I972" i="1" s="1"/>
  <c r="G968" i="1"/>
  <c r="H968" i="1"/>
  <c r="I968" i="1" s="1"/>
  <c r="G964" i="1"/>
  <c r="H964" i="1"/>
  <c r="I964" i="1" s="1"/>
  <c r="G960" i="1"/>
  <c r="H960" i="1"/>
  <c r="I960" i="1" s="1"/>
  <c r="G956" i="1"/>
  <c r="H956" i="1"/>
  <c r="I956" i="1" s="1"/>
  <c r="G952" i="1"/>
  <c r="H952" i="1"/>
  <c r="I952" i="1" s="1"/>
  <c r="G948" i="1"/>
  <c r="H948" i="1"/>
  <c r="I948" i="1" s="1"/>
  <c r="G944" i="1"/>
  <c r="H944" i="1"/>
  <c r="I944" i="1" s="1"/>
  <c r="G940" i="1"/>
  <c r="H940" i="1"/>
  <c r="I940" i="1" s="1"/>
  <c r="G936" i="1"/>
  <c r="H936" i="1"/>
  <c r="I936" i="1" s="1"/>
  <c r="G932" i="1"/>
  <c r="H932" i="1"/>
  <c r="I932" i="1" s="1"/>
  <c r="G928" i="1"/>
  <c r="H928" i="1"/>
  <c r="I928" i="1" s="1"/>
  <c r="G924" i="1"/>
  <c r="H924" i="1"/>
  <c r="I924" i="1" s="1"/>
  <c r="G920" i="1"/>
  <c r="H920" i="1"/>
  <c r="I920" i="1" s="1"/>
  <c r="G916" i="1"/>
  <c r="H916" i="1"/>
  <c r="I916" i="1" s="1"/>
  <c r="G912" i="1"/>
  <c r="H912" i="1"/>
  <c r="I912" i="1" s="1"/>
  <c r="G908" i="1"/>
  <c r="H908" i="1"/>
  <c r="I908" i="1" s="1"/>
  <c r="G904" i="1"/>
  <c r="H904" i="1"/>
  <c r="I904" i="1" s="1"/>
  <c r="G900" i="1"/>
  <c r="H900" i="1"/>
  <c r="I900" i="1" s="1"/>
  <c r="G896" i="1"/>
  <c r="H896" i="1"/>
  <c r="I896" i="1" s="1"/>
  <c r="G892" i="1"/>
  <c r="H892" i="1"/>
  <c r="I892" i="1" s="1"/>
  <c r="G888" i="1"/>
  <c r="H888" i="1"/>
  <c r="I888" i="1" s="1"/>
  <c r="G884" i="1"/>
  <c r="H884" i="1"/>
  <c r="I884" i="1" s="1"/>
  <c r="G880" i="1"/>
  <c r="H880" i="1"/>
  <c r="I880" i="1" s="1"/>
  <c r="G876" i="1"/>
  <c r="H876" i="1"/>
  <c r="I876" i="1" s="1"/>
  <c r="G872" i="1"/>
  <c r="H872" i="1"/>
  <c r="I872" i="1" s="1"/>
  <c r="G868" i="1"/>
  <c r="H868" i="1"/>
  <c r="I868" i="1" s="1"/>
  <c r="G864" i="1"/>
  <c r="H864" i="1"/>
  <c r="I864" i="1" s="1"/>
  <c r="G860" i="1"/>
  <c r="H860" i="1"/>
  <c r="I860" i="1" s="1"/>
  <c r="G856" i="1"/>
  <c r="H856" i="1"/>
  <c r="I856" i="1" s="1"/>
  <c r="G852" i="1"/>
  <c r="H852" i="1"/>
  <c r="I852" i="1" s="1"/>
  <c r="G848" i="1"/>
  <c r="H848" i="1"/>
  <c r="I848" i="1" s="1"/>
  <c r="G844" i="1"/>
  <c r="H844" i="1"/>
  <c r="I844" i="1" s="1"/>
  <c r="G840" i="1"/>
  <c r="H840" i="1"/>
  <c r="I840" i="1" s="1"/>
  <c r="G836" i="1"/>
  <c r="H836" i="1"/>
  <c r="I836" i="1" s="1"/>
  <c r="G832" i="1"/>
  <c r="H832" i="1"/>
  <c r="I832" i="1" s="1"/>
  <c r="G828" i="1"/>
  <c r="H828" i="1"/>
  <c r="I828" i="1" s="1"/>
  <c r="G824" i="1"/>
  <c r="H824" i="1"/>
  <c r="I824" i="1" s="1"/>
  <c r="G820" i="1"/>
  <c r="H820" i="1"/>
  <c r="I820" i="1" s="1"/>
  <c r="G816" i="1"/>
  <c r="H816" i="1"/>
  <c r="I816" i="1" s="1"/>
  <c r="G812" i="1"/>
  <c r="H812" i="1"/>
  <c r="I812" i="1" s="1"/>
  <c r="G808" i="1"/>
  <c r="H808" i="1"/>
  <c r="I808" i="1" s="1"/>
  <c r="G804" i="1"/>
  <c r="H804" i="1"/>
  <c r="I804" i="1" s="1"/>
  <c r="G800" i="1"/>
  <c r="H800" i="1"/>
  <c r="I800" i="1" s="1"/>
  <c r="G796" i="1"/>
  <c r="H796" i="1"/>
  <c r="I796" i="1" s="1"/>
  <c r="G792" i="1"/>
  <c r="H792" i="1"/>
  <c r="I792" i="1" s="1"/>
  <c r="G788" i="1"/>
  <c r="H788" i="1"/>
  <c r="I788" i="1" s="1"/>
  <c r="G784" i="1"/>
  <c r="H784" i="1"/>
  <c r="I784" i="1" s="1"/>
  <c r="G780" i="1"/>
  <c r="H780" i="1"/>
  <c r="I780" i="1" s="1"/>
  <c r="G776" i="1"/>
  <c r="H776" i="1"/>
  <c r="I776" i="1" s="1"/>
  <c r="G772" i="1"/>
  <c r="H772" i="1"/>
  <c r="I772" i="1" s="1"/>
  <c r="G768" i="1"/>
  <c r="H768" i="1"/>
  <c r="I768" i="1" s="1"/>
  <c r="G764" i="1"/>
  <c r="H764" i="1"/>
  <c r="I764" i="1" s="1"/>
  <c r="G760" i="1"/>
  <c r="H760" i="1"/>
  <c r="I760" i="1" s="1"/>
  <c r="G756" i="1"/>
  <c r="H756" i="1"/>
  <c r="I756" i="1" s="1"/>
  <c r="G752" i="1"/>
  <c r="H752" i="1"/>
  <c r="I752" i="1" s="1"/>
  <c r="G748" i="1"/>
  <c r="H748" i="1"/>
  <c r="I748" i="1" s="1"/>
  <c r="G744" i="1"/>
  <c r="H744" i="1"/>
  <c r="I744" i="1" s="1"/>
  <c r="G740" i="1"/>
  <c r="H740" i="1"/>
  <c r="I740" i="1" s="1"/>
  <c r="G736" i="1"/>
  <c r="H736" i="1"/>
  <c r="I736" i="1" s="1"/>
  <c r="G732" i="1"/>
  <c r="H732" i="1"/>
  <c r="I732" i="1" s="1"/>
  <c r="G728" i="1"/>
  <c r="H728" i="1"/>
  <c r="I728" i="1" s="1"/>
  <c r="G724" i="1"/>
  <c r="H724" i="1"/>
  <c r="I724" i="1" s="1"/>
  <c r="G720" i="1"/>
  <c r="H720" i="1"/>
  <c r="I720" i="1" s="1"/>
  <c r="G716" i="1"/>
  <c r="H716" i="1"/>
  <c r="I716" i="1" s="1"/>
  <c r="G712" i="1"/>
  <c r="H712" i="1"/>
  <c r="I712" i="1" s="1"/>
  <c r="G708" i="1"/>
  <c r="H708" i="1"/>
  <c r="I708" i="1" s="1"/>
  <c r="G704" i="1"/>
  <c r="H704" i="1"/>
  <c r="I704" i="1" s="1"/>
  <c r="G700" i="1"/>
  <c r="H700" i="1"/>
  <c r="I700" i="1" s="1"/>
  <c r="G696" i="1"/>
  <c r="H696" i="1"/>
  <c r="I696" i="1" s="1"/>
  <c r="G692" i="1"/>
  <c r="H692" i="1"/>
  <c r="I692" i="1" s="1"/>
  <c r="G688" i="1"/>
  <c r="H688" i="1"/>
  <c r="I688" i="1" s="1"/>
  <c r="G684" i="1"/>
  <c r="H684" i="1"/>
  <c r="I684" i="1" s="1"/>
  <c r="G680" i="1"/>
  <c r="H680" i="1"/>
  <c r="I680" i="1" s="1"/>
  <c r="G676" i="1"/>
  <c r="H676" i="1"/>
  <c r="I676" i="1" s="1"/>
  <c r="G672" i="1"/>
  <c r="H672" i="1"/>
  <c r="I672" i="1" s="1"/>
  <c r="G668" i="1"/>
  <c r="H668" i="1"/>
  <c r="I668" i="1" s="1"/>
  <c r="G664" i="1"/>
  <c r="H664" i="1"/>
  <c r="I664" i="1" s="1"/>
  <c r="G660" i="1"/>
  <c r="H660" i="1"/>
  <c r="I660" i="1" s="1"/>
  <c r="G656" i="1"/>
  <c r="H656" i="1"/>
  <c r="I656" i="1" s="1"/>
  <c r="G652" i="1"/>
  <c r="H652" i="1"/>
  <c r="I652" i="1" s="1"/>
  <c r="G648" i="1"/>
  <c r="H648" i="1"/>
  <c r="I648" i="1" s="1"/>
  <c r="G644" i="1"/>
  <c r="H644" i="1"/>
  <c r="I644" i="1" s="1"/>
  <c r="G640" i="1"/>
  <c r="H640" i="1"/>
  <c r="I640" i="1" s="1"/>
  <c r="G636" i="1"/>
  <c r="H636" i="1"/>
  <c r="I636" i="1" s="1"/>
  <c r="G632" i="1"/>
  <c r="H632" i="1"/>
  <c r="I632" i="1" s="1"/>
  <c r="G628" i="1"/>
  <c r="H628" i="1"/>
  <c r="I628" i="1" s="1"/>
  <c r="G624" i="1"/>
  <c r="H624" i="1"/>
  <c r="I624" i="1" s="1"/>
  <c r="G620" i="1"/>
  <c r="H620" i="1"/>
  <c r="I620" i="1" s="1"/>
  <c r="G616" i="1"/>
  <c r="H616" i="1"/>
  <c r="I616" i="1" s="1"/>
  <c r="G612" i="1"/>
  <c r="H612" i="1"/>
  <c r="I612" i="1" s="1"/>
  <c r="G608" i="1"/>
  <c r="H608" i="1"/>
  <c r="I608" i="1" s="1"/>
  <c r="G604" i="1"/>
  <c r="H604" i="1"/>
  <c r="I604" i="1" s="1"/>
  <c r="G600" i="1"/>
  <c r="H600" i="1"/>
  <c r="I600" i="1" s="1"/>
  <c r="G596" i="1"/>
  <c r="H596" i="1"/>
  <c r="I596" i="1" s="1"/>
  <c r="G592" i="1"/>
  <c r="H592" i="1"/>
  <c r="I592" i="1" s="1"/>
  <c r="G588" i="1"/>
  <c r="H588" i="1"/>
  <c r="I588" i="1" s="1"/>
  <c r="G584" i="1"/>
  <c r="H584" i="1"/>
  <c r="I584" i="1" s="1"/>
  <c r="G580" i="1"/>
  <c r="H580" i="1"/>
  <c r="I580" i="1" s="1"/>
  <c r="G576" i="1"/>
  <c r="H576" i="1"/>
  <c r="I576" i="1" s="1"/>
  <c r="G572" i="1"/>
  <c r="H572" i="1"/>
  <c r="I572" i="1" s="1"/>
  <c r="G568" i="1"/>
  <c r="H568" i="1"/>
  <c r="I568" i="1" s="1"/>
  <c r="G564" i="1"/>
  <c r="H564" i="1"/>
  <c r="I564" i="1" s="1"/>
  <c r="G560" i="1"/>
  <c r="H560" i="1"/>
  <c r="I560" i="1" s="1"/>
  <c r="G556" i="1"/>
  <c r="H556" i="1"/>
  <c r="I556" i="1" s="1"/>
  <c r="G552" i="1"/>
  <c r="H552" i="1"/>
  <c r="I552" i="1" s="1"/>
  <c r="G548" i="1"/>
  <c r="H548" i="1"/>
  <c r="I548" i="1" s="1"/>
  <c r="G544" i="1"/>
  <c r="H544" i="1"/>
  <c r="I544" i="1" s="1"/>
  <c r="G540" i="1"/>
  <c r="H540" i="1"/>
  <c r="I540" i="1" s="1"/>
  <c r="G536" i="1"/>
  <c r="H536" i="1"/>
  <c r="I536" i="1" s="1"/>
  <c r="G532" i="1"/>
  <c r="H532" i="1"/>
  <c r="I532" i="1" s="1"/>
  <c r="G528" i="1"/>
  <c r="H528" i="1"/>
  <c r="I528" i="1" s="1"/>
  <c r="G524" i="1"/>
  <c r="H524" i="1"/>
  <c r="I524" i="1" s="1"/>
  <c r="G520" i="1"/>
  <c r="H520" i="1"/>
  <c r="I520" i="1" s="1"/>
  <c r="G516" i="1"/>
  <c r="H516" i="1"/>
  <c r="I516" i="1" s="1"/>
  <c r="G512" i="1"/>
  <c r="H512" i="1"/>
  <c r="I512" i="1" s="1"/>
  <c r="G508" i="1"/>
  <c r="H508" i="1"/>
  <c r="I508" i="1" s="1"/>
  <c r="G504" i="1"/>
  <c r="H504" i="1"/>
  <c r="I504" i="1" s="1"/>
  <c r="G500" i="1"/>
  <c r="H500" i="1"/>
  <c r="I500" i="1" s="1"/>
  <c r="G496" i="1"/>
  <c r="H496" i="1"/>
  <c r="I496" i="1" s="1"/>
  <c r="G492" i="1"/>
  <c r="H492" i="1"/>
  <c r="I492" i="1" s="1"/>
  <c r="G488" i="1"/>
  <c r="H488" i="1"/>
  <c r="I488" i="1" s="1"/>
  <c r="G484" i="1"/>
  <c r="H484" i="1"/>
  <c r="I484" i="1" s="1"/>
  <c r="G480" i="1"/>
  <c r="H480" i="1"/>
  <c r="I480" i="1" s="1"/>
  <c r="G476" i="1"/>
  <c r="H476" i="1"/>
  <c r="I476" i="1" s="1"/>
  <c r="G472" i="1"/>
  <c r="H472" i="1"/>
  <c r="I472" i="1" s="1"/>
  <c r="G468" i="1"/>
  <c r="H468" i="1"/>
  <c r="I468" i="1" s="1"/>
  <c r="G464" i="1"/>
  <c r="H464" i="1"/>
  <c r="I464" i="1" s="1"/>
  <c r="G460" i="1"/>
  <c r="H460" i="1"/>
  <c r="I460" i="1" s="1"/>
  <c r="G456" i="1"/>
  <c r="H456" i="1"/>
  <c r="I456" i="1" s="1"/>
  <c r="G452" i="1"/>
  <c r="H452" i="1"/>
  <c r="I452" i="1" s="1"/>
  <c r="G448" i="1"/>
  <c r="H448" i="1"/>
  <c r="I448" i="1" s="1"/>
  <c r="G444" i="1"/>
  <c r="H444" i="1"/>
  <c r="I444" i="1" s="1"/>
  <c r="G440" i="1"/>
  <c r="H440" i="1"/>
  <c r="I440" i="1" s="1"/>
  <c r="G436" i="1"/>
  <c r="H436" i="1"/>
  <c r="I436" i="1" s="1"/>
  <c r="G432" i="1"/>
  <c r="H432" i="1"/>
  <c r="I432" i="1" s="1"/>
  <c r="G428" i="1"/>
  <c r="H428" i="1"/>
  <c r="I428" i="1" s="1"/>
  <c r="G424" i="1"/>
  <c r="H424" i="1"/>
  <c r="I424" i="1" s="1"/>
  <c r="G420" i="1"/>
  <c r="H420" i="1"/>
  <c r="I420" i="1" s="1"/>
  <c r="G416" i="1"/>
  <c r="H416" i="1"/>
  <c r="I416" i="1" s="1"/>
  <c r="G412" i="1"/>
  <c r="H412" i="1"/>
  <c r="I412" i="1" s="1"/>
  <c r="G408" i="1"/>
  <c r="H408" i="1"/>
  <c r="I408" i="1" s="1"/>
  <c r="G404" i="1"/>
  <c r="H404" i="1"/>
  <c r="I404" i="1" s="1"/>
  <c r="G400" i="1"/>
  <c r="H400" i="1"/>
  <c r="I400" i="1" s="1"/>
  <c r="G396" i="1"/>
  <c r="H396" i="1"/>
  <c r="I396" i="1" s="1"/>
  <c r="G392" i="1"/>
  <c r="H392" i="1"/>
  <c r="I392" i="1" s="1"/>
  <c r="G388" i="1"/>
  <c r="H388" i="1"/>
  <c r="I388" i="1" s="1"/>
  <c r="G384" i="1"/>
  <c r="H384" i="1"/>
  <c r="I384" i="1" s="1"/>
  <c r="G380" i="1"/>
  <c r="H380" i="1"/>
  <c r="I380" i="1" s="1"/>
  <c r="G376" i="1"/>
  <c r="H376" i="1"/>
  <c r="I376" i="1" s="1"/>
  <c r="G372" i="1"/>
  <c r="H372" i="1"/>
  <c r="I372" i="1" s="1"/>
  <c r="G368" i="1"/>
  <c r="H368" i="1"/>
  <c r="I368" i="1" s="1"/>
  <c r="G364" i="1"/>
  <c r="H364" i="1"/>
  <c r="I364" i="1" s="1"/>
  <c r="G360" i="1"/>
  <c r="H360" i="1"/>
  <c r="I360" i="1" s="1"/>
  <c r="G356" i="1"/>
  <c r="H356" i="1"/>
  <c r="I356" i="1" s="1"/>
  <c r="G352" i="1"/>
  <c r="H352" i="1"/>
  <c r="I352" i="1" s="1"/>
  <c r="G348" i="1"/>
  <c r="H348" i="1"/>
  <c r="I348" i="1" s="1"/>
  <c r="G344" i="1"/>
  <c r="H344" i="1"/>
  <c r="I344" i="1" s="1"/>
  <c r="G340" i="1"/>
  <c r="H340" i="1"/>
  <c r="I340" i="1" s="1"/>
  <c r="G336" i="1"/>
  <c r="H336" i="1"/>
  <c r="I336" i="1" s="1"/>
  <c r="G332" i="1"/>
  <c r="H332" i="1"/>
  <c r="I332" i="1" s="1"/>
  <c r="G328" i="1"/>
  <c r="H328" i="1"/>
  <c r="I328" i="1" s="1"/>
  <c r="G324" i="1"/>
  <c r="H324" i="1"/>
  <c r="I324" i="1" s="1"/>
  <c r="G320" i="1"/>
  <c r="H320" i="1"/>
  <c r="I320" i="1" s="1"/>
  <c r="G316" i="1"/>
  <c r="H316" i="1"/>
  <c r="I316" i="1" s="1"/>
  <c r="G312" i="1"/>
  <c r="H312" i="1"/>
  <c r="I312" i="1" s="1"/>
  <c r="G308" i="1"/>
  <c r="H308" i="1"/>
  <c r="I308" i="1" s="1"/>
  <c r="G304" i="1"/>
  <c r="H304" i="1"/>
  <c r="I304" i="1" s="1"/>
  <c r="G300" i="1"/>
  <c r="H300" i="1"/>
  <c r="I300" i="1" s="1"/>
  <c r="G296" i="1"/>
  <c r="H296" i="1"/>
  <c r="I296" i="1" s="1"/>
  <c r="G292" i="1"/>
  <c r="H292" i="1"/>
  <c r="I292" i="1" s="1"/>
  <c r="G288" i="1"/>
  <c r="H288" i="1"/>
  <c r="I288" i="1" s="1"/>
  <c r="G284" i="1"/>
  <c r="H284" i="1"/>
  <c r="I284" i="1" s="1"/>
  <c r="G280" i="1"/>
  <c r="H280" i="1"/>
  <c r="I280" i="1" s="1"/>
  <c r="G276" i="1"/>
  <c r="H276" i="1"/>
  <c r="I276" i="1" s="1"/>
  <c r="G272" i="1"/>
  <c r="H272" i="1"/>
  <c r="I272" i="1" s="1"/>
  <c r="G268" i="1"/>
  <c r="H268" i="1"/>
  <c r="I268" i="1" s="1"/>
  <c r="G264" i="1"/>
  <c r="H264" i="1"/>
  <c r="I264" i="1" s="1"/>
  <c r="G260" i="1"/>
  <c r="H260" i="1"/>
  <c r="I260" i="1" s="1"/>
  <c r="G256" i="1"/>
  <c r="H256" i="1"/>
  <c r="I256" i="1" s="1"/>
  <c r="G252" i="1"/>
  <c r="H252" i="1"/>
  <c r="I252" i="1" s="1"/>
  <c r="G248" i="1"/>
  <c r="H248" i="1"/>
  <c r="I248" i="1" s="1"/>
  <c r="G244" i="1"/>
  <c r="H244" i="1"/>
  <c r="I244" i="1" s="1"/>
  <c r="G240" i="1"/>
  <c r="H240" i="1"/>
  <c r="I240" i="1" s="1"/>
  <c r="G236" i="1"/>
  <c r="H236" i="1"/>
  <c r="I236" i="1" s="1"/>
  <c r="G232" i="1"/>
  <c r="H232" i="1"/>
  <c r="I232" i="1" s="1"/>
  <c r="G228" i="1"/>
  <c r="H228" i="1"/>
  <c r="I228" i="1" s="1"/>
  <c r="G224" i="1"/>
  <c r="H224" i="1"/>
  <c r="I224" i="1" s="1"/>
  <c r="G220" i="1"/>
  <c r="H220" i="1"/>
  <c r="I220" i="1" s="1"/>
  <c r="G216" i="1"/>
  <c r="H216" i="1"/>
  <c r="I216" i="1" s="1"/>
  <c r="G212" i="1"/>
  <c r="H212" i="1"/>
  <c r="I212" i="1" s="1"/>
  <c r="G208" i="1"/>
  <c r="H208" i="1"/>
  <c r="I208" i="1" s="1"/>
  <c r="G204" i="1"/>
  <c r="H204" i="1"/>
  <c r="I204" i="1" s="1"/>
  <c r="G200" i="1"/>
  <c r="H200" i="1"/>
  <c r="I200" i="1" s="1"/>
  <c r="G196" i="1"/>
  <c r="H196" i="1"/>
  <c r="I196" i="1" s="1"/>
  <c r="G192" i="1"/>
  <c r="H192" i="1"/>
  <c r="I192" i="1" s="1"/>
  <c r="G188" i="1"/>
  <c r="H188" i="1"/>
  <c r="I188" i="1" s="1"/>
  <c r="G184" i="1"/>
  <c r="H184" i="1"/>
  <c r="I184" i="1" s="1"/>
  <c r="G180" i="1"/>
  <c r="H180" i="1"/>
  <c r="I180" i="1" s="1"/>
  <c r="G176" i="1"/>
  <c r="H176" i="1"/>
  <c r="I176" i="1" s="1"/>
  <c r="G172" i="1"/>
  <c r="H172" i="1"/>
  <c r="I172" i="1" s="1"/>
  <c r="G168" i="1"/>
  <c r="H168" i="1"/>
  <c r="I168" i="1" s="1"/>
  <c r="G164" i="1"/>
  <c r="H164" i="1"/>
  <c r="I164" i="1" s="1"/>
  <c r="G160" i="1"/>
  <c r="H160" i="1"/>
  <c r="I160" i="1" s="1"/>
  <c r="G156" i="1"/>
  <c r="H156" i="1"/>
  <c r="I156" i="1" s="1"/>
  <c r="G152" i="1"/>
  <c r="H152" i="1"/>
  <c r="I152" i="1" s="1"/>
  <c r="G148" i="1"/>
  <c r="H148" i="1"/>
  <c r="I148" i="1" s="1"/>
  <c r="G144" i="1"/>
  <c r="H144" i="1"/>
  <c r="I144" i="1" s="1"/>
  <c r="G140" i="1"/>
  <c r="H140" i="1"/>
  <c r="I140" i="1" s="1"/>
  <c r="G136" i="1"/>
  <c r="H136" i="1"/>
  <c r="I136" i="1" s="1"/>
  <c r="G132" i="1"/>
  <c r="H132" i="1"/>
  <c r="I132" i="1" s="1"/>
  <c r="G128" i="1"/>
  <c r="H128" i="1"/>
  <c r="I128" i="1" s="1"/>
  <c r="G124" i="1"/>
  <c r="H124" i="1"/>
  <c r="I124" i="1" s="1"/>
  <c r="G120" i="1"/>
  <c r="H120" i="1"/>
  <c r="I120" i="1" s="1"/>
  <c r="G116" i="1"/>
  <c r="H116" i="1"/>
  <c r="I116" i="1" s="1"/>
  <c r="G112" i="1"/>
  <c r="H112" i="1"/>
  <c r="I112" i="1" s="1"/>
  <c r="G108" i="1"/>
  <c r="H108" i="1"/>
  <c r="I108" i="1" s="1"/>
  <c r="G104" i="1"/>
  <c r="H104" i="1"/>
  <c r="I104" i="1" s="1"/>
  <c r="G100" i="1"/>
  <c r="H100" i="1"/>
  <c r="I100" i="1" s="1"/>
  <c r="G96" i="1"/>
  <c r="H96" i="1"/>
  <c r="I96" i="1" s="1"/>
  <c r="G92" i="1"/>
  <c r="H92" i="1"/>
  <c r="I92" i="1" s="1"/>
  <c r="G88" i="1"/>
  <c r="H88" i="1"/>
  <c r="I88" i="1" s="1"/>
  <c r="H3135" i="1"/>
  <c r="I3135" i="1" s="1"/>
  <c r="H3119" i="1"/>
  <c r="I3119" i="1" s="1"/>
  <c r="H3103" i="1"/>
  <c r="I3103" i="1" s="1"/>
  <c r="H3087" i="1"/>
  <c r="I3087" i="1" s="1"/>
  <c r="H3071" i="1"/>
  <c r="I3071" i="1" s="1"/>
  <c r="G3059" i="1"/>
  <c r="H3059" i="1"/>
  <c r="I3059" i="1" s="1"/>
  <c r="G3055" i="1"/>
  <c r="H3055" i="1"/>
  <c r="I3055" i="1" s="1"/>
  <c r="G3051" i="1"/>
  <c r="H3051" i="1"/>
  <c r="I3051" i="1" s="1"/>
  <c r="G3047" i="1"/>
  <c r="H3047" i="1"/>
  <c r="I3047" i="1" s="1"/>
  <c r="G3043" i="1"/>
  <c r="H3043" i="1"/>
  <c r="I3043" i="1" s="1"/>
  <c r="G3039" i="1"/>
  <c r="H3039" i="1"/>
  <c r="I3039" i="1" s="1"/>
  <c r="G3035" i="1"/>
  <c r="H3035" i="1"/>
  <c r="I3035" i="1" s="1"/>
  <c r="G3031" i="1"/>
  <c r="H3031" i="1"/>
  <c r="I3031" i="1" s="1"/>
  <c r="G3027" i="1"/>
  <c r="H3027" i="1"/>
  <c r="I3027" i="1" s="1"/>
  <c r="G3023" i="1"/>
  <c r="H3023" i="1"/>
  <c r="I3023" i="1" s="1"/>
  <c r="G3019" i="1"/>
  <c r="H3019" i="1"/>
  <c r="I3019" i="1" s="1"/>
  <c r="G3015" i="1"/>
  <c r="H3015" i="1"/>
  <c r="I3015" i="1" s="1"/>
  <c r="G3011" i="1"/>
  <c r="H3011" i="1"/>
  <c r="I3011" i="1" s="1"/>
  <c r="G3007" i="1"/>
  <c r="H3007" i="1"/>
  <c r="I3007" i="1" s="1"/>
  <c r="G3003" i="1"/>
  <c r="H3003" i="1"/>
  <c r="I3003" i="1" s="1"/>
  <c r="G2999" i="1"/>
  <c r="H2999" i="1"/>
  <c r="I2999" i="1" s="1"/>
  <c r="G2995" i="1"/>
  <c r="H2995" i="1"/>
  <c r="I2995" i="1" s="1"/>
  <c r="G2991" i="1"/>
  <c r="H2991" i="1"/>
  <c r="I2991" i="1" s="1"/>
  <c r="G2987" i="1"/>
  <c r="H2987" i="1"/>
  <c r="I2987" i="1" s="1"/>
  <c r="G2983" i="1"/>
  <c r="H2983" i="1"/>
  <c r="I2983" i="1" s="1"/>
  <c r="G2979" i="1"/>
  <c r="H2979" i="1"/>
  <c r="I2979" i="1" s="1"/>
  <c r="G2975" i="1"/>
  <c r="H2975" i="1"/>
  <c r="I2975" i="1" s="1"/>
  <c r="G2971" i="1"/>
  <c r="H2971" i="1"/>
  <c r="I2971" i="1" s="1"/>
  <c r="G2967" i="1"/>
  <c r="H2967" i="1"/>
  <c r="I2967" i="1" s="1"/>
  <c r="G2963" i="1"/>
  <c r="H2963" i="1"/>
  <c r="I2963" i="1" s="1"/>
  <c r="G2959" i="1"/>
  <c r="H2959" i="1"/>
  <c r="I2959" i="1" s="1"/>
  <c r="G2955" i="1"/>
  <c r="H2955" i="1"/>
  <c r="I2955" i="1" s="1"/>
  <c r="G2951" i="1"/>
  <c r="H2951" i="1"/>
  <c r="I2951" i="1" s="1"/>
  <c r="G2947" i="1"/>
  <c r="H2947" i="1"/>
  <c r="I2947" i="1" s="1"/>
  <c r="G2943" i="1"/>
  <c r="H2943" i="1"/>
  <c r="I2943" i="1" s="1"/>
  <c r="G2939" i="1"/>
  <c r="H2939" i="1"/>
  <c r="I2939" i="1" s="1"/>
  <c r="G2935" i="1"/>
  <c r="H2935" i="1"/>
  <c r="I2935" i="1" s="1"/>
  <c r="G2931" i="1"/>
  <c r="H2931" i="1"/>
  <c r="I2931" i="1" s="1"/>
  <c r="G2927" i="1"/>
  <c r="H2927" i="1"/>
  <c r="I2927" i="1" s="1"/>
  <c r="G2923" i="1"/>
  <c r="H2923" i="1"/>
  <c r="I2923" i="1" s="1"/>
  <c r="G2919" i="1"/>
  <c r="H2919" i="1"/>
  <c r="I2919" i="1" s="1"/>
  <c r="G2915" i="1"/>
  <c r="H2915" i="1"/>
  <c r="I2915" i="1" s="1"/>
  <c r="G2911" i="1"/>
  <c r="H2911" i="1"/>
  <c r="I2911" i="1" s="1"/>
  <c r="G2907" i="1"/>
  <c r="H2907" i="1"/>
  <c r="I2907" i="1" s="1"/>
  <c r="G2903" i="1"/>
  <c r="H2903" i="1"/>
  <c r="I2903" i="1" s="1"/>
  <c r="G2899" i="1"/>
  <c r="H2899" i="1"/>
  <c r="I2899" i="1" s="1"/>
  <c r="G2895" i="1"/>
  <c r="H2895" i="1"/>
  <c r="I2895" i="1" s="1"/>
  <c r="G2891" i="1"/>
  <c r="H2891" i="1"/>
  <c r="I2891" i="1" s="1"/>
  <c r="G2887" i="1"/>
  <c r="H2887" i="1"/>
  <c r="I2887" i="1" s="1"/>
  <c r="G2883" i="1"/>
  <c r="H2883" i="1"/>
  <c r="I2883" i="1" s="1"/>
  <c r="G2879" i="1"/>
  <c r="H2879" i="1"/>
  <c r="I2879" i="1" s="1"/>
  <c r="G2875" i="1"/>
  <c r="H2875" i="1"/>
  <c r="I2875" i="1" s="1"/>
  <c r="G2871" i="1"/>
  <c r="H2871" i="1"/>
  <c r="I2871" i="1" s="1"/>
  <c r="G2867" i="1"/>
  <c r="H2867" i="1"/>
  <c r="I2867" i="1" s="1"/>
  <c r="G2863" i="1"/>
  <c r="H2863" i="1"/>
  <c r="I2863" i="1" s="1"/>
  <c r="G2859" i="1"/>
  <c r="H2859" i="1"/>
  <c r="I2859" i="1" s="1"/>
  <c r="G2855" i="1"/>
  <c r="H2855" i="1"/>
  <c r="I2855" i="1" s="1"/>
  <c r="G2851" i="1"/>
  <c r="H2851" i="1"/>
  <c r="I2851" i="1" s="1"/>
  <c r="G2847" i="1"/>
  <c r="H2847" i="1"/>
  <c r="I2847" i="1" s="1"/>
  <c r="G2843" i="1"/>
  <c r="H2843" i="1"/>
  <c r="I2843" i="1" s="1"/>
  <c r="G2839" i="1"/>
  <c r="H2839" i="1"/>
  <c r="I2839" i="1" s="1"/>
  <c r="G2835" i="1"/>
  <c r="H2835" i="1"/>
  <c r="I2835" i="1" s="1"/>
  <c r="G2831" i="1"/>
  <c r="H2831" i="1"/>
  <c r="I2831" i="1" s="1"/>
  <c r="G2827" i="1"/>
  <c r="H2827" i="1"/>
  <c r="I2827" i="1" s="1"/>
  <c r="G2823" i="1"/>
  <c r="H2823" i="1"/>
  <c r="I2823" i="1" s="1"/>
  <c r="G2819" i="1"/>
  <c r="H2819" i="1"/>
  <c r="I2819" i="1" s="1"/>
  <c r="G2815" i="1"/>
  <c r="H2815" i="1"/>
  <c r="I2815" i="1" s="1"/>
  <c r="G2811" i="1"/>
  <c r="H2811" i="1"/>
  <c r="I2811" i="1" s="1"/>
  <c r="G2807" i="1"/>
  <c r="H2807" i="1"/>
  <c r="I2807" i="1" s="1"/>
  <c r="G2803" i="1"/>
  <c r="H2803" i="1"/>
  <c r="I2803" i="1" s="1"/>
  <c r="G2799" i="1"/>
  <c r="H2799" i="1"/>
  <c r="I2799" i="1" s="1"/>
  <c r="G2795" i="1"/>
  <c r="H2795" i="1"/>
  <c r="I2795" i="1" s="1"/>
  <c r="G2791" i="1"/>
  <c r="H2791" i="1"/>
  <c r="I2791" i="1" s="1"/>
  <c r="G2787" i="1"/>
  <c r="H2787" i="1"/>
  <c r="I2787" i="1" s="1"/>
  <c r="G2783" i="1"/>
  <c r="H2783" i="1"/>
  <c r="I2783" i="1" s="1"/>
  <c r="G2779" i="1"/>
  <c r="H2779" i="1"/>
  <c r="I2779" i="1" s="1"/>
  <c r="G2775" i="1"/>
  <c r="H2775" i="1"/>
  <c r="I2775" i="1" s="1"/>
  <c r="G2771" i="1"/>
  <c r="H2771" i="1"/>
  <c r="I2771" i="1" s="1"/>
  <c r="G2767" i="1"/>
  <c r="H2767" i="1"/>
  <c r="I2767" i="1" s="1"/>
  <c r="G2763" i="1"/>
  <c r="H2763" i="1"/>
  <c r="I2763" i="1" s="1"/>
  <c r="G2759" i="1"/>
  <c r="H2759" i="1"/>
  <c r="I2759" i="1" s="1"/>
  <c r="G2755" i="1"/>
  <c r="H2755" i="1"/>
  <c r="I2755" i="1" s="1"/>
  <c r="G2751" i="1"/>
  <c r="H2751" i="1"/>
  <c r="I2751" i="1" s="1"/>
  <c r="G2747" i="1"/>
  <c r="H2747" i="1"/>
  <c r="I2747" i="1" s="1"/>
  <c r="G2743" i="1"/>
  <c r="H2743" i="1"/>
  <c r="I2743" i="1" s="1"/>
  <c r="G2739" i="1"/>
  <c r="H2739" i="1"/>
  <c r="I2739" i="1" s="1"/>
  <c r="G2735" i="1"/>
  <c r="H2735" i="1"/>
  <c r="I2735" i="1" s="1"/>
  <c r="G2731" i="1"/>
  <c r="H2731" i="1"/>
  <c r="I2731" i="1" s="1"/>
  <c r="G2727" i="1"/>
  <c r="H2727" i="1"/>
  <c r="I2727" i="1" s="1"/>
  <c r="G2723" i="1"/>
  <c r="H2723" i="1"/>
  <c r="I2723" i="1" s="1"/>
  <c r="G2719" i="1"/>
  <c r="H2719" i="1"/>
  <c r="I2719" i="1" s="1"/>
  <c r="G2715" i="1"/>
  <c r="H2715" i="1"/>
  <c r="I2715" i="1" s="1"/>
  <c r="G2711" i="1"/>
  <c r="H2711" i="1"/>
  <c r="I2711" i="1" s="1"/>
  <c r="G2707" i="1"/>
  <c r="H2707" i="1"/>
  <c r="I2707" i="1" s="1"/>
  <c r="G2703" i="1"/>
  <c r="H2703" i="1"/>
  <c r="I2703" i="1" s="1"/>
  <c r="G2699" i="1"/>
  <c r="H2699" i="1"/>
  <c r="I2699" i="1" s="1"/>
  <c r="G2695" i="1"/>
  <c r="H2695" i="1"/>
  <c r="I2695" i="1" s="1"/>
  <c r="G2691" i="1"/>
  <c r="H2691" i="1"/>
  <c r="I2691" i="1" s="1"/>
  <c r="G2687" i="1"/>
  <c r="H2687" i="1"/>
  <c r="I2687" i="1" s="1"/>
  <c r="G2683" i="1"/>
  <c r="H2683" i="1"/>
  <c r="I2683" i="1" s="1"/>
  <c r="G2679" i="1"/>
  <c r="H2679" i="1"/>
  <c r="I2679" i="1" s="1"/>
  <c r="G2675" i="1"/>
  <c r="H2675" i="1"/>
  <c r="I2675" i="1" s="1"/>
  <c r="G2671" i="1"/>
  <c r="H2671" i="1"/>
  <c r="I2671" i="1" s="1"/>
  <c r="G2667" i="1"/>
  <c r="H2667" i="1"/>
  <c r="I2667" i="1" s="1"/>
  <c r="G2663" i="1"/>
  <c r="H2663" i="1"/>
  <c r="I2663" i="1" s="1"/>
  <c r="G2659" i="1"/>
  <c r="H2659" i="1"/>
  <c r="I2659" i="1" s="1"/>
  <c r="G2655" i="1"/>
  <c r="H2655" i="1"/>
  <c r="I2655" i="1" s="1"/>
  <c r="G2651" i="1"/>
  <c r="H2651" i="1"/>
  <c r="I2651" i="1" s="1"/>
  <c r="G2647" i="1"/>
  <c r="H2647" i="1"/>
  <c r="I2647" i="1" s="1"/>
  <c r="G2643" i="1"/>
  <c r="H2643" i="1"/>
  <c r="I2643" i="1" s="1"/>
  <c r="G2639" i="1"/>
  <c r="H2639" i="1"/>
  <c r="I2639" i="1" s="1"/>
  <c r="G2635" i="1"/>
  <c r="H2635" i="1"/>
  <c r="I2635" i="1" s="1"/>
  <c r="G2631" i="1"/>
  <c r="H2631" i="1"/>
  <c r="I2631" i="1" s="1"/>
  <c r="G2627" i="1"/>
  <c r="H2627" i="1"/>
  <c r="I2627" i="1" s="1"/>
  <c r="G2623" i="1"/>
  <c r="H2623" i="1"/>
  <c r="I2623" i="1" s="1"/>
  <c r="G2619" i="1"/>
  <c r="H2619" i="1"/>
  <c r="I2619" i="1" s="1"/>
  <c r="G2615" i="1"/>
  <c r="H2615" i="1"/>
  <c r="I2615" i="1" s="1"/>
  <c r="G2611" i="1"/>
  <c r="H2611" i="1"/>
  <c r="I2611" i="1" s="1"/>
  <c r="G2607" i="1"/>
  <c r="H2607" i="1"/>
  <c r="I2607" i="1" s="1"/>
  <c r="G2603" i="1"/>
  <c r="H2603" i="1"/>
  <c r="I2603" i="1" s="1"/>
  <c r="G2599" i="1"/>
  <c r="H2599" i="1"/>
  <c r="I2599" i="1" s="1"/>
  <c r="G2595" i="1"/>
  <c r="H2595" i="1"/>
  <c r="I2595" i="1" s="1"/>
  <c r="G2591" i="1"/>
  <c r="H2591" i="1"/>
  <c r="I2591" i="1" s="1"/>
  <c r="G2587" i="1"/>
  <c r="H2587" i="1"/>
  <c r="I2587" i="1" s="1"/>
  <c r="G2583" i="1"/>
  <c r="H2583" i="1"/>
  <c r="I2583" i="1" s="1"/>
  <c r="G2579" i="1"/>
  <c r="H2579" i="1"/>
  <c r="I2579" i="1" s="1"/>
  <c r="G2575" i="1"/>
  <c r="H2575" i="1"/>
  <c r="I2575" i="1" s="1"/>
  <c r="G2571" i="1"/>
  <c r="H2571" i="1"/>
  <c r="I2571" i="1" s="1"/>
  <c r="G2567" i="1"/>
  <c r="H2567" i="1"/>
  <c r="I2567" i="1" s="1"/>
  <c r="G2563" i="1"/>
  <c r="H2563" i="1"/>
  <c r="I2563" i="1" s="1"/>
  <c r="G2559" i="1"/>
  <c r="H2559" i="1"/>
  <c r="I2559" i="1" s="1"/>
  <c r="G2555" i="1"/>
  <c r="H2555" i="1"/>
  <c r="I2555" i="1" s="1"/>
  <c r="G2551" i="1"/>
  <c r="H2551" i="1"/>
  <c r="I2551" i="1" s="1"/>
  <c r="G2547" i="1"/>
  <c r="H2547" i="1"/>
  <c r="I2547" i="1" s="1"/>
  <c r="G2543" i="1"/>
  <c r="H2543" i="1"/>
  <c r="I2543" i="1" s="1"/>
  <c r="G2539" i="1"/>
  <c r="H2539" i="1"/>
  <c r="I2539" i="1" s="1"/>
  <c r="G2535" i="1"/>
  <c r="H2535" i="1"/>
  <c r="I2535" i="1" s="1"/>
  <c r="G2531" i="1"/>
  <c r="H2531" i="1"/>
  <c r="I2531" i="1" s="1"/>
  <c r="G2527" i="1"/>
  <c r="H2527" i="1"/>
  <c r="I2527" i="1" s="1"/>
  <c r="G2523" i="1"/>
  <c r="H2523" i="1"/>
  <c r="I2523" i="1" s="1"/>
  <c r="G2519" i="1"/>
  <c r="H2519" i="1"/>
  <c r="I2519" i="1" s="1"/>
  <c r="G2515" i="1"/>
  <c r="H2515" i="1"/>
  <c r="I2515" i="1" s="1"/>
  <c r="G2511" i="1"/>
  <c r="H2511" i="1"/>
  <c r="I2511" i="1" s="1"/>
  <c r="G2507" i="1"/>
  <c r="H2507" i="1"/>
  <c r="I2507" i="1" s="1"/>
  <c r="G2503" i="1"/>
  <c r="H2503" i="1"/>
  <c r="I2503" i="1" s="1"/>
  <c r="G2499" i="1"/>
  <c r="H2499" i="1"/>
  <c r="I2499" i="1" s="1"/>
  <c r="G2495" i="1"/>
  <c r="H2495" i="1"/>
  <c r="I2495" i="1" s="1"/>
  <c r="G2491" i="1"/>
  <c r="H2491" i="1"/>
  <c r="I2491" i="1" s="1"/>
  <c r="G2487" i="1"/>
  <c r="H2487" i="1"/>
  <c r="I2487" i="1" s="1"/>
  <c r="G2483" i="1"/>
  <c r="H2483" i="1"/>
  <c r="I2483" i="1" s="1"/>
  <c r="G2479" i="1"/>
  <c r="H2479" i="1"/>
  <c r="I2479" i="1" s="1"/>
  <c r="G2475" i="1"/>
  <c r="H2475" i="1"/>
  <c r="I2475" i="1" s="1"/>
  <c r="G2471" i="1"/>
  <c r="H2471" i="1"/>
  <c r="I2471" i="1" s="1"/>
  <c r="G2467" i="1"/>
  <c r="H2467" i="1"/>
  <c r="I2467" i="1" s="1"/>
  <c r="G2463" i="1"/>
  <c r="H2463" i="1"/>
  <c r="I2463" i="1" s="1"/>
  <c r="G2459" i="1"/>
  <c r="H2459" i="1"/>
  <c r="I2459" i="1" s="1"/>
  <c r="G2455" i="1"/>
  <c r="H2455" i="1"/>
  <c r="I2455" i="1" s="1"/>
  <c r="G2451" i="1"/>
  <c r="H2451" i="1"/>
  <c r="I2451" i="1" s="1"/>
  <c r="G2447" i="1"/>
  <c r="H2447" i="1"/>
  <c r="I2447" i="1" s="1"/>
  <c r="G2443" i="1"/>
  <c r="H2443" i="1"/>
  <c r="I2443" i="1" s="1"/>
  <c r="G2439" i="1"/>
  <c r="H2439" i="1"/>
  <c r="I2439" i="1" s="1"/>
  <c r="G2435" i="1"/>
  <c r="H2435" i="1"/>
  <c r="I2435" i="1" s="1"/>
  <c r="G2431" i="1"/>
  <c r="H2431" i="1"/>
  <c r="I2431" i="1" s="1"/>
  <c r="G2427" i="1"/>
  <c r="H2427" i="1"/>
  <c r="I2427" i="1" s="1"/>
  <c r="G2423" i="1"/>
  <c r="H2423" i="1"/>
  <c r="I2423" i="1" s="1"/>
  <c r="G2419" i="1"/>
  <c r="H2419" i="1"/>
  <c r="I2419" i="1" s="1"/>
  <c r="G2415" i="1"/>
  <c r="H2415" i="1"/>
  <c r="I2415" i="1" s="1"/>
  <c r="G2411" i="1"/>
  <c r="H2411" i="1"/>
  <c r="I2411" i="1" s="1"/>
  <c r="G2407" i="1"/>
  <c r="H2407" i="1"/>
  <c r="I2407" i="1" s="1"/>
  <c r="G2403" i="1"/>
  <c r="H2403" i="1"/>
  <c r="I2403" i="1" s="1"/>
  <c r="G2399" i="1"/>
  <c r="H2399" i="1"/>
  <c r="I2399" i="1" s="1"/>
  <c r="G2395" i="1"/>
  <c r="H2395" i="1"/>
  <c r="I2395" i="1" s="1"/>
  <c r="G2391" i="1"/>
  <c r="H2391" i="1"/>
  <c r="I2391" i="1" s="1"/>
  <c r="G2387" i="1"/>
  <c r="H2387" i="1"/>
  <c r="I2387" i="1" s="1"/>
  <c r="G2383" i="1"/>
  <c r="H2383" i="1"/>
  <c r="I2383" i="1" s="1"/>
  <c r="G2379" i="1"/>
  <c r="H2379" i="1"/>
  <c r="I2379" i="1" s="1"/>
  <c r="G2375" i="1"/>
  <c r="H2375" i="1"/>
  <c r="I2375" i="1" s="1"/>
  <c r="G2371" i="1"/>
  <c r="H2371" i="1"/>
  <c r="I2371" i="1" s="1"/>
  <c r="G2367" i="1"/>
  <c r="H2367" i="1"/>
  <c r="I2367" i="1" s="1"/>
  <c r="G2363" i="1"/>
  <c r="H2363" i="1"/>
  <c r="I2363" i="1" s="1"/>
  <c r="G2359" i="1"/>
  <c r="H2359" i="1"/>
  <c r="I2359" i="1" s="1"/>
  <c r="G2355" i="1"/>
  <c r="H2355" i="1"/>
  <c r="I2355" i="1" s="1"/>
  <c r="G2351" i="1"/>
  <c r="H2351" i="1"/>
  <c r="I2351" i="1" s="1"/>
  <c r="G2347" i="1"/>
  <c r="H2347" i="1"/>
  <c r="I2347" i="1" s="1"/>
  <c r="G2343" i="1"/>
  <c r="H2343" i="1"/>
  <c r="I2343" i="1" s="1"/>
  <c r="G2339" i="1"/>
  <c r="H2339" i="1"/>
  <c r="I2339" i="1" s="1"/>
  <c r="G2335" i="1"/>
  <c r="H2335" i="1"/>
  <c r="I2335" i="1" s="1"/>
  <c r="G2331" i="1"/>
  <c r="H2331" i="1"/>
  <c r="I2331" i="1" s="1"/>
  <c r="G2327" i="1"/>
  <c r="H2327" i="1"/>
  <c r="I2327" i="1" s="1"/>
  <c r="G2323" i="1"/>
  <c r="H2323" i="1"/>
  <c r="I2323" i="1" s="1"/>
  <c r="G2319" i="1"/>
  <c r="H2319" i="1"/>
  <c r="I2319" i="1" s="1"/>
  <c r="G2315" i="1"/>
  <c r="H2315" i="1"/>
  <c r="I2315" i="1" s="1"/>
  <c r="G2311" i="1"/>
  <c r="H2311" i="1"/>
  <c r="I2311" i="1" s="1"/>
  <c r="G2307" i="1"/>
  <c r="H2307" i="1"/>
  <c r="I2307" i="1" s="1"/>
  <c r="G2303" i="1"/>
  <c r="H2303" i="1"/>
  <c r="I2303" i="1" s="1"/>
  <c r="G2299" i="1"/>
  <c r="H2299" i="1"/>
  <c r="I2299" i="1" s="1"/>
  <c r="G2295" i="1"/>
  <c r="H2295" i="1"/>
  <c r="I2295" i="1" s="1"/>
  <c r="G2291" i="1"/>
  <c r="H2291" i="1"/>
  <c r="I2291" i="1" s="1"/>
  <c r="G2287" i="1"/>
  <c r="H2287" i="1"/>
  <c r="I2287" i="1" s="1"/>
  <c r="G2283" i="1"/>
  <c r="H2283" i="1"/>
  <c r="I2283" i="1" s="1"/>
  <c r="G2279" i="1"/>
  <c r="H2279" i="1"/>
  <c r="I2279" i="1" s="1"/>
  <c r="G2275" i="1"/>
  <c r="H2275" i="1"/>
  <c r="I2275" i="1" s="1"/>
  <c r="G2271" i="1"/>
  <c r="H2271" i="1"/>
  <c r="I2271" i="1" s="1"/>
  <c r="G2267" i="1"/>
  <c r="H2267" i="1"/>
  <c r="I2267" i="1" s="1"/>
  <c r="G2263" i="1"/>
  <c r="H2263" i="1"/>
  <c r="I2263" i="1" s="1"/>
  <c r="G2259" i="1"/>
  <c r="H2259" i="1"/>
  <c r="I2259" i="1" s="1"/>
  <c r="G2255" i="1"/>
  <c r="H2255" i="1"/>
  <c r="I2255" i="1" s="1"/>
  <c r="G2251" i="1"/>
  <c r="H2251" i="1"/>
  <c r="I2251" i="1" s="1"/>
  <c r="G2247" i="1"/>
  <c r="H2247" i="1"/>
  <c r="I2247" i="1" s="1"/>
  <c r="G2243" i="1"/>
  <c r="H2243" i="1"/>
  <c r="I2243" i="1" s="1"/>
  <c r="G2239" i="1"/>
  <c r="H2239" i="1"/>
  <c r="I2239" i="1" s="1"/>
  <c r="G2235" i="1"/>
  <c r="H2235" i="1"/>
  <c r="I2235" i="1" s="1"/>
  <c r="G2231" i="1"/>
  <c r="H2231" i="1"/>
  <c r="I2231" i="1" s="1"/>
  <c r="G2227" i="1"/>
  <c r="H2227" i="1"/>
  <c r="I2227" i="1" s="1"/>
  <c r="G2223" i="1"/>
  <c r="H2223" i="1"/>
  <c r="I2223" i="1" s="1"/>
  <c r="G2219" i="1"/>
  <c r="H2219" i="1"/>
  <c r="I2219" i="1" s="1"/>
  <c r="G2215" i="1"/>
  <c r="H2215" i="1"/>
  <c r="I2215" i="1" s="1"/>
  <c r="G2211" i="1"/>
  <c r="H2211" i="1"/>
  <c r="I2211" i="1" s="1"/>
  <c r="G2207" i="1"/>
  <c r="H2207" i="1"/>
  <c r="I2207" i="1" s="1"/>
  <c r="G2203" i="1"/>
  <c r="H2203" i="1"/>
  <c r="I2203" i="1" s="1"/>
  <c r="G2199" i="1"/>
  <c r="H2199" i="1"/>
  <c r="I2199" i="1" s="1"/>
  <c r="G2195" i="1"/>
  <c r="H2195" i="1"/>
  <c r="I2195" i="1" s="1"/>
  <c r="G2191" i="1"/>
  <c r="H2191" i="1"/>
  <c r="I2191" i="1" s="1"/>
  <c r="G2187" i="1"/>
  <c r="H2187" i="1"/>
  <c r="I2187" i="1" s="1"/>
  <c r="G2183" i="1"/>
  <c r="H2183" i="1"/>
  <c r="I2183" i="1" s="1"/>
  <c r="G2179" i="1"/>
  <c r="H2179" i="1"/>
  <c r="I2179" i="1" s="1"/>
  <c r="G2175" i="1"/>
  <c r="H2175" i="1"/>
  <c r="I2175" i="1" s="1"/>
  <c r="G2171" i="1"/>
  <c r="H2171" i="1"/>
  <c r="I2171" i="1" s="1"/>
  <c r="G2167" i="1"/>
  <c r="H2167" i="1"/>
  <c r="I2167" i="1" s="1"/>
  <c r="G2163" i="1"/>
  <c r="H2163" i="1"/>
  <c r="I2163" i="1" s="1"/>
  <c r="G2159" i="1"/>
  <c r="H2159" i="1"/>
  <c r="I2159" i="1" s="1"/>
  <c r="G2155" i="1"/>
  <c r="H2155" i="1"/>
  <c r="I2155" i="1" s="1"/>
  <c r="G2151" i="1"/>
  <c r="H2151" i="1"/>
  <c r="I2151" i="1" s="1"/>
  <c r="G2147" i="1"/>
  <c r="H2147" i="1"/>
  <c r="I2147" i="1" s="1"/>
  <c r="G2143" i="1"/>
  <c r="H2143" i="1"/>
  <c r="I2143" i="1" s="1"/>
  <c r="G2139" i="1"/>
  <c r="H2139" i="1"/>
  <c r="I2139" i="1" s="1"/>
  <c r="G2135" i="1"/>
  <c r="H2135" i="1"/>
  <c r="I2135" i="1" s="1"/>
  <c r="G2131" i="1"/>
  <c r="H2131" i="1"/>
  <c r="I2131" i="1" s="1"/>
  <c r="G2127" i="1"/>
  <c r="H2127" i="1"/>
  <c r="I2127" i="1" s="1"/>
  <c r="G2123" i="1"/>
  <c r="H2123" i="1"/>
  <c r="I2123" i="1" s="1"/>
  <c r="G2119" i="1"/>
  <c r="H2119" i="1"/>
  <c r="I2119" i="1" s="1"/>
  <c r="G2115" i="1"/>
  <c r="H2115" i="1"/>
  <c r="I2115" i="1" s="1"/>
  <c r="G2111" i="1"/>
  <c r="H2111" i="1"/>
  <c r="I2111" i="1" s="1"/>
  <c r="G2107" i="1"/>
  <c r="H2107" i="1"/>
  <c r="I2107" i="1" s="1"/>
  <c r="G2103" i="1"/>
  <c r="H2103" i="1"/>
  <c r="I2103" i="1" s="1"/>
  <c r="G2099" i="1"/>
  <c r="H2099" i="1"/>
  <c r="I2099" i="1" s="1"/>
  <c r="G2095" i="1"/>
  <c r="H2095" i="1"/>
  <c r="I2095" i="1" s="1"/>
  <c r="G2091" i="1"/>
  <c r="H2091" i="1"/>
  <c r="I2091" i="1" s="1"/>
  <c r="G2087" i="1"/>
  <c r="H2087" i="1"/>
  <c r="I2087" i="1" s="1"/>
  <c r="G2083" i="1"/>
  <c r="H2083" i="1"/>
  <c r="I2083" i="1" s="1"/>
  <c r="G2079" i="1"/>
  <c r="H2079" i="1"/>
  <c r="I2079" i="1" s="1"/>
  <c r="G2075" i="1"/>
  <c r="H2075" i="1"/>
  <c r="I2075" i="1" s="1"/>
  <c r="G2071" i="1"/>
  <c r="H2071" i="1"/>
  <c r="I2071" i="1" s="1"/>
  <c r="G2067" i="1"/>
  <c r="H2067" i="1"/>
  <c r="I2067" i="1" s="1"/>
  <c r="G2063" i="1"/>
  <c r="H2063" i="1"/>
  <c r="I2063" i="1" s="1"/>
  <c r="G2059" i="1"/>
  <c r="H2059" i="1"/>
  <c r="I2059" i="1" s="1"/>
  <c r="G2055" i="1"/>
  <c r="H2055" i="1"/>
  <c r="I2055" i="1" s="1"/>
  <c r="G2051" i="1"/>
  <c r="H2051" i="1"/>
  <c r="I2051" i="1" s="1"/>
  <c r="G2047" i="1"/>
  <c r="H2047" i="1"/>
  <c r="I2047" i="1" s="1"/>
  <c r="G2043" i="1"/>
  <c r="H2043" i="1"/>
  <c r="I2043" i="1" s="1"/>
  <c r="G2039" i="1"/>
  <c r="H2039" i="1"/>
  <c r="I2039" i="1" s="1"/>
  <c r="G2035" i="1"/>
  <c r="H2035" i="1"/>
  <c r="I2035" i="1" s="1"/>
  <c r="G2031" i="1"/>
  <c r="H2031" i="1"/>
  <c r="I2031" i="1" s="1"/>
  <c r="G2027" i="1"/>
  <c r="H2027" i="1"/>
  <c r="I2027" i="1" s="1"/>
  <c r="G2023" i="1"/>
  <c r="H2023" i="1"/>
  <c r="I2023" i="1" s="1"/>
  <c r="G2019" i="1"/>
  <c r="H2019" i="1"/>
  <c r="I2019" i="1" s="1"/>
  <c r="G2015" i="1"/>
  <c r="H2015" i="1"/>
  <c r="I2015" i="1" s="1"/>
  <c r="G2011" i="1"/>
  <c r="H2011" i="1"/>
  <c r="I2011" i="1" s="1"/>
  <c r="G2007" i="1"/>
  <c r="H2007" i="1"/>
  <c r="I2007" i="1" s="1"/>
  <c r="G2003" i="1"/>
  <c r="H2003" i="1"/>
  <c r="I2003" i="1" s="1"/>
  <c r="G1999" i="1"/>
  <c r="H1999" i="1"/>
  <c r="I1999" i="1" s="1"/>
  <c r="G1995" i="1"/>
  <c r="H1995" i="1"/>
  <c r="I1995" i="1" s="1"/>
  <c r="G1991" i="1"/>
  <c r="H1991" i="1"/>
  <c r="I1991" i="1" s="1"/>
  <c r="G1987" i="1"/>
  <c r="H1987" i="1"/>
  <c r="I1987" i="1" s="1"/>
  <c r="G1983" i="1"/>
  <c r="H1983" i="1"/>
  <c r="I1983" i="1" s="1"/>
  <c r="G1979" i="1"/>
  <c r="H1979" i="1"/>
  <c r="I1979" i="1" s="1"/>
  <c r="G1975" i="1"/>
  <c r="H1975" i="1"/>
  <c r="I1975" i="1" s="1"/>
  <c r="G1971" i="1"/>
  <c r="H1971" i="1"/>
  <c r="I1971" i="1" s="1"/>
  <c r="G1967" i="1"/>
  <c r="H1967" i="1"/>
  <c r="I1967" i="1" s="1"/>
  <c r="G1963" i="1"/>
  <c r="H1963" i="1"/>
  <c r="I1963" i="1" s="1"/>
  <c r="G1959" i="1"/>
  <c r="H1959" i="1"/>
  <c r="I1959" i="1" s="1"/>
  <c r="G1955" i="1"/>
  <c r="H1955" i="1"/>
  <c r="I1955" i="1" s="1"/>
  <c r="G1951" i="1"/>
  <c r="H1951" i="1"/>
  <c r="I1951" i="1" s="1"/>
  <c r="G1947" i="1"/>
  <c r="H1947" i="1"/>
  <c r="I1947" i="1" s="1"/>
  <c r="G1943" i="1"/>
  <c r="H1943" i="1"/>
  <c r="I1943" i="1" s="1"/>
  <c r="G1939" i="1"/>
  <c r="H1939" i="1"/>
  <c r="I1939" i="1" s="1"/>
  <c r="G1935" i="1"/>
  <c r="H1935" i="1"/>
  <c r="I1935" i="1" s="1"/>
  <c r="G1931" i="1"/>
  <c r="H1931" i="1"/>
  <c r="I1931" i="1" s="1"/>
  <c r="G1927" i="1"/>
  <c r="H1927" i="1"/>
  <c r="I1927" i="1" s="1"/>
  <c r="G1923" i="1"/>
  <c r="H1923" i="1"/>
  <c r="I1923" i="1" s="1"/>
  <c r="G1919" i="1"/>
  <c r="H1919" i="1"/>
  <c r="I1919" i="1" s="1"/>
  <c r="G1915" i="1"/>
  <c r="H1915" i="1"/>
  <c r="I1915" i="1" s="1"/>
  <c r="G1911" i="1"/>
  <c r="H1911" i="1"/>
  <c r="I1911" i="1" s="1"/>
  <c r="G1907" i="1"/>
  <c r="H1907" i="1"/>
  <c r="I1907" i="1" s="1"/>
  <c r="G1903" i="1"/>
  <c r="H1903" i="1"/>
  <c r="I1903" i="1" s="1"/>
  <c r="G1899" i="1"/>
  <c r="H1899" i="1"/>
  <c r="I1899" i="1" s="1"/>
  <c r="G1895" i="1"/>
  <c r="H1895" i="1"/>
  <c r="I1895" i="1" s="1"/>
  <c r="G1891" i="1"/>
  <c r="H1891" i="1"/>
  <c r="I1891" i="1" s="1"/>
  <c r="G1887" i="1"/>
  <c r="H1887" i="1"/>
  <c r="I1887" i="1" s="1"/>
  <c r="G1883" i="1"/>
  <c r="H1883" i="1"/>
  <c r="I1883" i="1" s="1"/>
  <c r="G1879" i="1"/>
  <c r="H1879" i="1"/>
  <c r="I1879" i="1" s="1"/>
  <c r="G1875" i="1"/>
  <c r="H1875" i="1"/>
  <c r="I1875" i="1" s="1"/>
  <c r="G1871" i="1"/>
  <c r="H1871" i="1"/>
  <c r="I1871" i="1" s="1"/>
  <c r="G1867" i="1"/>
  <c r="H1867" i="1"/>
  <c r="I1867" i="1" s="1"/>
  <c r="G1863" i="1"/>
  <c r="H1863" i="1"/>
  <c r="I1863" i="1" s="1"/>
  <c r="G1859" i="1"/>
  <c r="H1859" i="1"/>
  <c r="I1859" i="1" s="1"/>
  <c r="G1855" i="1"/>
  <c r="H1855" i="1"/>
  <c r="I1855" i="1" s="1"/>
  <c r="G1851" i="1"/>
  <c r="H1851" i="1"/>
  <c r="I1851" i="1" s="1"/>
  <c r="G1847" i="1"/>
  <c r="H1847" i="1"/>
  <c r="I1847" i="1" s="1"/>
  <c r="G1843" i="1"/>
  <c r="H1843" i="1"/>
  <c r="I1843" i="1" s="1"/>
  <c r="G1839" i="1"/>
  <c r="H1839" i="1"/>
  <c r="I1839" i="1" s="1"/>
  <c r="G1835" i="1"/>
  <c r="H1835" i="1"/>
  <c r="I1835" i="1" s="1"/>
  <c r="G1831" i="1"/>
  <c r="H1831" i="1"/>
  <c r="I1831" i="1" s="1"/>
  <c r="G1827" i="1"/>
  <c r="H1827" i="1"/>
  <c r="I1827" i="1" s="1"/>
  <c r="G1823" i="1"/>
  <c r="H1823" i="1"/>
  <c r="I1823" i="1" s="1"/>
  <c r="G1819" i="1"/>
  <c r="H1819" i="1"/>
  <c r="I1819" i="1" s="1"/>
  <c r="G1815" i="1"/>
  <c r="H1815" i="1"/>
  <c r="I1815" i="1" s="1"/>
  <c r="G1811" i="1"/>
  <c r="H1811" i="1"/>
  <c r="I1811" i="1" s="1"/>
  <c r="G1807" i="1"/>
  <c r="H1807" i="1"/>
  <c r="I1807" i="1" s="1"/>
  <c r="G1803" i="1"/>
  <c r="H1803" i="1"/>
  <c r="I1803" i="1" s="1"/>
  <c r="G1799" i="1"/>
  <c r="H1799" i="1"/>
  <c r="I1799" i="1" s="1"/>
  <c r="G1795" i="1"/>
  <c r="H1795" i="1"/>
  <c r="I1795" i="1" s="1"/>
  <c r="G1791" i="1"/>
  <c r="H1791" i="1"/>
  <c r="I1791" i="1" s="1"/>
  <c r="G1787" i="1"/>
  <c r="H1787" i="1"/>
  <c r="I1787" i="1" s="1"/>
  <c r="G1783" i="1"/>
  <c r="H1783" i="1"/>
  <c r="I1783" i="1" s="1"/>
  <c r="G1779" i="1"/>
  <c r="H1779" i="1"/>
  <c r="I1779" i="1" s="1"/>
  <c r="G1775" i="1"/>
  <c r="H1775" i="1"/>
  <c r="I1775" i="1" s="1"/>
  <c r="G1771" i="1"/>
  <c r="H1771" i="1"/>
  <c r="I1771" i="1" s="1"/>
  <c r="G1767" i="1"/>
  <c r="H1767" i="1"/>
  <c r="I1767" i="1" s="1"/>
  <c r="G1763" i="1"/>
  <c r="H1763" i="1"/>
  <c r="I1763" i="1" s="1"/>
  <c r="G1759" i="1"/>
  <c r="H1759" i="1"/>
  <c r="I1759" i="1" s="1"/>
  <c r="G1755" i="1"/>
  <c r="H1755" i="1"/>
  <c r="I1755" i="1" s="1"/>
  <c r="G1751" i="1"/>
  <c r="H1751" i="1"/>
  <c r="I1751" i="1" s="1"/>
  <c r="G1747" i="1"/>
  <c r="H1747" i="1"/>
  <c r="I1747" i="1" s="1"/>
  <c r="G1743" i="1"/>
  <c r="H1743" i="1"/>
  <c r="I1743" i="1" s="1"/>
  <c r="G1739" i="1"/>
  <c r="H1739" i="1"/>
  <c r="I1739" i="1" s="1"/>
  <c r="G1735" i="1"/>
  <c r="H1735" i="1"/>
  <c r="I1735" i="1" s="1"/>
  <c r="G1731" i="1"/>
  <c r="H1731" i="1"/>
  <c r="I1731" i="1" s="1"/>
  <c r="G1727" i="1"/>
  <c r="H1727" i="1"/>
  <c r="I1727" i="1" s="1"/>
  <c r="G1723" i="1"/>
  <c r="H1723" i="1"/>
  <c r="I1723" i="1" s="1"/>
  <c r="G1719" i="1"/>
  <c r="H1719" i="1"/>
  <c r="I1719" i="1" s="1"/>
  <c r="G1715" i="1"/>
  <c r="H1715" i="1"/>
  <c r="I1715" i="1" s="1"/>
  <c r="G1711" i="1"/>
  <c r="H1711" i="1"/>
  <c r="I1711" i="1" s="1"/>
  <c r="G1707" i="1"/>
  <c r="H1707" i="1"/>
  <c r="I1707" i="1" s="1"/>
  <c r="G1703" i="1"/>
  <c r="H1703" i="1"/>
  <c r="I1703" i="1" s="1"/>
  <c r="G1699" i="1"/>
  <c r="H1699" i="1"/>
  <c r="I1699" i="1" s="1"/>
  <c r="G1695" i="1"/>
  <c r="H1695" i="1"/>
  <c r="I1695" i="1" s="1"/>
  <c r="G1691" i="1"/>
  <c r="H1691" i="1"/>
  <c r="I1691" i="1" s="1"/>
  <c r="G1687" i="1"/>
  <c r="H1687" i="1"/>
  <c r="I1687" i="1" s="1"/>
  <c r="G1683" i="1"/>
  <c r="H1683" i="1"/>
  <c r="I1683" i="1" s="1"/>
  <c r="G1679" i="1"/>
  <c r="H1679" i="1"/>
  <c r="I1679" i="1" s="1"/>
  <c r="G1675" i="1"/>
  <c r="H1675" i="1"/>
  <c r="I1675" i="1" s="1"/>
  <c r="G1671" i="1"/>
  <c r="H1671" i="1"/>
  <c r="I1671" i="1" s="1"/>
  <c r="G1667" i="1"/>
  <c r="H1667" i="1"/>
  <c r="I1667" i="1" s="1"/>
  <c r="G1663" i="1"/>
  <c r="H1663" i="1"/>
  <c r="I1663" i="1" s="1"/>
  <c r="G1659" i="1"/>
  <c r="H1659" i="1"/>
  <c r="I1659" i="1" s="1"/>
  <c r="G1655" i="1"/>
  <c r="H1655" i="1"/>
  <c r="I1655" i="1" s="1"/>
  <c r="G1651" i="1"/>
  <c r="H1651" i="1"/>
  <c r="I1651" i="1" s="1"/>
  <c r="G1647" i="1"/>
  <c r="H1647" i="1"/>
  <c r="I1647" i="1" s="1"/>
  <c r="G1643" i="1"/>
  <c r="H1643" i="1"/>
  <c r="I1643" i="1" s="1"/>
  <c r="G1639" i="1"/>
  <c r="H1639" i="1"/>
  <c r="I1639" i="1" s="1"/>
  <c r="G1635" i="1"/>
  <c r="H1635" i="1"/>
  <c r="I1635" i="1" s="1"/>
  <c r="G1631" i="1"/>
  <c r="H1631" i="1"/>
  <c r="I1631" i="1" s="1"/>
  <c r="G1627" i="1"/>
  <c r="H1627" i="1"/>
  <c r="I1627" i="1" s="1"/>
  <c r="G1623" i="1"/>
  <c r="H1623" i="1"/>
  <c r="I1623" i="1" s="1"/>
  <c r="G1619" i="1"/>
  <c r="H1619" i="1"/>
  <c r="I1619" i="1" s="1"/>
  <c r="G1615" i="1"/>
  <c r="H1615" i="1"/>
  <c r="I1615" i="1" s="1"/>
  <c r="G1611" i="1"/>
  <c r="H1611" i="1"/>
  <c r="I1611" i="1" s="1"/>
  <c r="G1607" i="1"/>
  <c r="H1607" i="1"/>
  <c r="I1607" i="1" s="1"/>
  <c r="G1603" i="1"/>
  <c r="H1603" i="1"/>
  <c r="I1603" i="1" s="1"/>
  <c r="G1599" i="1"/>
  <c r="H1599" i="1"/>
  <c r="I1599" i="1" s="1"/>
  <c r="G1595" i="1"/>
  <c r="H1595" i="1"/>
  <c r="I1595" i="1" s="1"/>
  <c r="G1591" i="1"/>
  <c r="H1591" i="1"/>
  <c r="I1591" i="1" s="1"/>
  <c r="G1587" i="1"/>
  <c r="H1587" i="1"/>
  <c r="I1587" i="1" s="1"/>
  <c r="G1583" i="1"/>
  <c r="H1583" i="1"/>
  <c r="I1583" i="1" s="1"/>
  <c r="G1579" i="1"/>
  <c r="H1579" i="1"/>
  <c r="I1579" i="1" s="1"/>
  <c r="G1575" i="1"/>
  <c r="H1575" i="1"/>
  <c r="I1575" i="1" s="1"/>
  <c r="G1571" i="1"/>
  <c r="H1571" i="1"/>
  <c r="I1571" i="1" s="1"/>
  <c r="G1567" i="1"/>
  <c r="H1567" i="1"/>
  <c r="I1567" i="1" s="1"/>
  <c r="G1563" i="1"/>
  <c r="H1563" i="1"/>
  <c r="I1563" i="1" s="1"/>
  <c r="G1559" i="1"/>
  <c r="H1559" i="1"/>
  <c r="I1559" i="1" s="1"/>
  <c r="G1555" i="1"/>
  <c r="H1555" i="1"/>
  <c r="I1555" i="1" s="1"/>
  <c r="G1551" i="1"/>
  <c r="H1551" i="1"/>
  <c r="I1551" i="1" s="1"/>
  <c r="G1547" i="1"/>
  <c r="H1547" i="1"/>
  <c r="I1547" i="1" s="1"/>
  <c r="G1543" i="1"/>
  <c r="H1543" i="1"/>
  <c r="I1543" i="1" s="1"/>
  <c r="G1539" i="1"/>
  <c r="H1539" i="1"/>
  <c r="I1539" i="1" s="1"/>
  <c r="G1535" i="1"/>
  <c r="H1535" i="1"/>
  <c r="I1535" i="1" s="1"/>
  <c r="G1531" i="1"/>
  <c r="H1531" i="1"/>
  <c r="I1531" i="1" s="1"/>
  <c r="G1527" i="1"/>
  <c r="H1527" i="1"/>
  <c r="I1527" i="1" s="1"/>
  <c r="G1523" i="1"/>
  <c r="H1523" i="1"/>
  <c r="I1523" i="1" s="1"/>
  <c r="G1519" i="1"/>
  <c r="H1519" i="1"/>
  <c r="I1519" i="1" s="1"/>
  <c r="G1515" i="1"/>
  <c r="H1515" i="1"/>
  <c r="I1515" i="1" s="1"/>
  <c r="G1511" i="1"/>
  <c r="H1511" i="1"/>
  <c r="I1511" i="1" s="1"/>
  <c r="G1507" i="1"/>
  <c r="H1507" i="1"/>
  <c r="I1507" i="1" s="1"/>
  <c r="G1503" i="1"/>
  <c r="H1503" i="1"/>
  <c r="I1503" i="1" s="1"/>
  <c r="G1499" i="1"/>
  <c r="H1499" i="1"/>
  <c r="I1499" i="1" s="1"/>
  <c r="G1495" i="1"/>
  <c r="H1495" i="1"/>
  <c r="I1495" i="1" s="1"/>
  <c r="G1491" i="1"/>
  <c r="H1491" i="1"/>
  <c r="I1491" i="1" s="1"/>
  <c r="G1487" i="1"/>
  <c r="H1487" i="1"/>
  <c r="I1487" i="1" s="1"/>
  <c r="G1483" i="1"/>
  <c r="H1483" i="1"/>
  <c r="I1483" i="1" s="1"/>
  <c r="G1479" i="1"/>
  <c r="H1479" i="1"/>
  <c r="I1479" i="1" s="1"/>
  <c r="G1475" i="1"/>
  <c r="H1475" i="1"/>
  <c r="I1475" i="1" s="1"/>
  <c r="G1471" i="1"/>
  <c r="H1471" i="1"/>
  <c r="I1471" i="1" s="1"/>
  <c r="G1467" i="1"/>
  <c r="H1467" i="1"/>
  <c r="I1467" i="1" s="1"/>
  <c r="G1463" i="1"/>
  <c r="H1463" i="1"/>
  <c r="I1463" i="1" s="1"/>
  <c r="G1459" i="1"/>
  <c r="H1459" i="1"/>
  <c r="I1459" i="1" s="1"/>
  <c r="G1455" i="1"/>
  <c r="H1455" i="1"/>
  <c r="I1455" i="1" s="1"/>
  <c r="G1451" i="1"/>
  <c r="H1451" i="1"/>
  <c r="I1451" i="1" s="1"/>
  <c r="G1447" i="1"/>
  <c r="H1447" i="1"/>
  <c r="I1447" i="1" s="1"/>
  <c r="G1443" i="1"/>
  <c r="H1443" i="1"/>
  <c r="I1443" i="1" s="1"/>
  <c r="G1439" i="1"/>
  <c r="H1439" i="1"/>
  <c r="I1439" i="1" s="1"/>
  <c r="G1435" i="1"/>
  <c r="H1435" i="1"/>
  <c r="I1435" i="1" s="1"/>
  <c r="G1431" i="1"/>
  <c r="H1431" i="1"/>
  <c r="I1431" i="1" s="1"/>
  <c r="G1427" i="1"/>
  <c r="H1427" i="1"/>
  <c r="I1427" i="1" s="1"/>
  <c r="G1423" i="1"/>
  <c r="H1423" i="1"/>
  <c r="I1423" i="1" s="1"/>
  <c r="G1419" i="1"/>
  <c r="H1419" i="1"/>
  <c r="I1419" i="1" s="1"/>
  <c r="G1415" i="1"/>
  <c r="H1415" i="1"/>
  <c r="I1415" i="1" s="1"/>
  <c r="G1411" i="1"/>
  <c r="H1411" i="1"/>
  <c r="I1411" i="1" s="1"/>
  <c r="G1407" i="1"/>
  <c r="H1407" i="1"/>
  <c r="I1407" i="1" s="1"/>
  <c r="G1403" i="1"/>
  <c r="H1403" i="1"/>
  <c r="I1403" i="1" s="1"/>
  <c r="G1399" i="1"/>
  <c r="H1399" i="1"/>
  <c r="I1399" i="1" s="1"/>
  <c r="G1395" i="1"/>
  <c r="H1395" i="1"/>
  <c r="I1395" i="1" s="1"/>
  <c r="G1391" i="1"/>
  <c r="H1391" i="1"/>
  <c r="I1391" i="1" s="1"/>
  <c r="G1387" i="1"/>
  <c r="H1387" i="1"/>
  <c r="I1387" i="1" s="1"/>
  <c r="G1383" i="1"/>
  <c r="H1383" i="1"/>
  <c r="I1383" i="1" s="1"/>
  <c r="G1379" i="1"/>
  <c r="H1379" i="1"/>
  <c r="I1379" i="1" s="1"/>
  <c r="G1375" i="1"/>
  <c r="H1375" i="1"/>
  <c r="I1375" i="1" s="1"/>
  <c r="G1371" i="1"/>
  <c r="H1371" i="1"/>
  <c r="I1371" i="1" s="1"/>
  <c r="G1367" i="1"/>
  <c r="H1367" i="1"/>
  <c r="I1367" i="1" s="1"/>
  <c r="G1363" i="1"/>
  <c r="H1363" i="1"/>
  <c r="I1363" i="1" s="1"/>
  <c r="G1359" i="1"/>
  <c r="H1359" i="1"/>
  <c r="I1359" i="1" s="1"/>
  <c r="G1355" i="1"/>
  <c r="H1355" i="1"/>
  <c r="I1355" i="1" s="1"/>
  <c r="G1351" i="1"/>
  <c r="H1351" i="1"/>
  <c r="I1351" i="1" s="1"/>
  <c r="G1347" i="1"/>
  <c r="H1347" i="1"/>
  <c r="I1347" i="1" s="1"/>
  <c r="G1343" i="1"/>
  <c r="H1343" i="1"/>
  <c r="I1343" i="1" s="1"/>
  <c r="G1339" i="1"/>
  <c r="H1339" i="1"/>
  <c r="I1339" i="1" s="1"/>
  <c r="G1335" i="1"/>
  <c r="H1335" i="1"/>
  <c r="I1335" i="1" s="1"/>
  <c r="G1331" i="1"/>
  <c r="H1331" i="1"/>
  <c r="I1331" i="1" s="1"/>
  <c r="G1327" i="1"/>
  <c r="H1327" i="1"/>
  <c r="I1327" i="1" s="1"/>
  <c r="G1323" i="1"/>
  <c r="H1323" i="1"/>
  <c r="I1323" i="1" s="1"/>
  <c r="G1319" i="1"/>
  <c r="H1319" i="1"/>
  <c r="I1319" i="1" s="1"/>
  <c r="G1315" i="1"/>
  <c r="H1315" i="1"/>
  <c r="I1315" i="1" s="1"/>
  <c r="G1311" i="1"/>
  <c r="H1311" i="1"/>
  <c r="I1311" i="1" s="1"/>
  <c r="G1307" i="1"/>
  <c r="H1307" i="1"/>
  <c r="I1307" i="1" s="1"/>
  <c r="G1303" i="1"/>
  <c r="H1303" i="1"/>
  <c r="I1303" i="1" s="1"/>
  <c r="G1299" i="1"/>
  <c r="H1299" i="1"/>
  <c r="I1299" i="1" s="1"/>
  <c r="G1295" i="1"/>
  <c r="H1295" i="1"/>
  <c r="I1295" i="1" s="1"/>
  <c r="G1291" i="1"/>
  <c r="H1291" i="1"/>
  <c r="I1291" i="1" s="1"/>
  <c r="G1287" i="1"/>
  <c r="H1287" i="1"/>
  <c r="I1287" i="1" s="1"/>
  <c r="G1283" i="1"/>
  <c r="H1283" i="1"/>
  <c r="I1283" i="1" s="1"/>
  <c r="G1279" i="1"/>
  <c r="H1279" i="1"/>
  <c r="I1279" i="1" s="1"/>
  <c r="G1275" i="1"/>
  <c r="H1275" i="1"/>
  <c r="I1275" i="1" s="1"/>
  <c r="G1271" i="1"/>
  <c r="H1271" i="1"/>
  <c r="I1271" i="1" s="1"/>
  <c r="G1267" i="1"/>
  <c r="H1267" i="1"/>
  <c r="I1267" i="1" s="1"/>
  <c r="G1263" i="1"/>
  <c r="H1263" i="1"/>
  <c r="I1263" i="1" s="1"/>
  <c r="G1259" i="1"/>
  <c r="H1259" i="1"/>
  <c r="I1259" i="1" s="1"/>
  <c r="G1255" i="1"/>
  <c r="H1255" i="1"/>
  <c r="I1255" i="1" s="1"/>
  <c r="G1251" i="1"/>
  <c r="H1251" i="1"/>
  <c r="I1251" i="1" s="1"/>
  <c r="G1247" i="1"/>
  <c r="H1247" i="1"/>
  <c r="I1247" i="1" s="1"/>
  <c r="G1243" i="1"/>
  <c r="H1243" i="1"/>
  <c r="I1243" i="1" s="1"/>
  <c r="G1239" i="1"/>
  <c r="H1239" i="1"/>
  <c r="I1239" i="1" s="1"/>
  <c r="G1235" i="1"/>
  <c r="H1235" i="1"/>
  <c r="I1235" i="1" s="1"/>
  <c r="G1231" i="1"/>
  <c r="H1231" i="1"/>
  <c r="I1231" i="1" s="1"/>
  <c r="G1227" i="1"/>
  <c r="H1227" i="1"/>
  <c r="I1227" i="1" s="1"/>
  <c r="G1223" i="1"/>
  <c r="H1223" i="1"/>
  <c r="I1223" i="1" s="1"/>
  <c r="G1219" i="1"/>
  <c r="H1219" i="1"/>
  <c r="I1219" i="1" s="1"/>
  <c r="G1215" i="1"/>
  <c r="H1215" i="1"/>
  <c r="I1215" i="1" s="1"/>
  <c r="G1211" i="1"/>
  <c r="H1211" i="1"/>
  <c r="I1211" i="1" s="1"/>
  <c r="G1207" i="1"/>
  <c r="H1207" i="1"/>
  <c r="I1207" i="1" s="1"/>
  <c r="G1203" i="1"/>
  <c r="H1203" i="1"/>
  <c r="I1203" i="1" s="1"/>
  <c r="G1199" i="1"/>
  <c r="H1199" i="1"/>
  <c r="I1199" i="1" s="1"/>
  <c r="G1195" i="1"/>
  <c r="H1195" i="1"/>
  <c r="I1195" i="1" s="1"/>
  <c r="G1191" i="1"/>
  <c r="H1191" i="1"/>
  <c r="I1191" i="1" s="1"/>
  <c r="G1187" i="1"/>
  <c r="H1187" i="1"/>
  <c r="I1187" i="1" s="1"/>
  <c r="G1183" i="1"/>
  <c r="H1183" i="1"/>
  <c r="I1183" i="1" s="1"/>
  <c r="G1179" i="1"/>
  <c r="H1179" i="1"/>
  <c r="I1179" i="1" s="1"/>
  <c r="G1175" i="1"/>
  <c r="H1175" i="1"/>
  <c r="I1175" i="1" s="1"/>
  <c r="G1171" i="1"/>
  <c r="H1171" i="1"/>
  <c r="I1171" i="1" s="1"/>
  <c r="G1167" i="1"/>
  <c r="H1167" i="1"/>
  <c r="I1167" i="1" s="1"/>
  <c r="G1163" i="1"/>
  <c r="H1163" i="1"/>
  <c r="I1163" i="1" s="1"/>
  <c r="G1159" i="1"/>
  <c r="H1159" i="1"/>
  <c r="I1159" i="1" s="1"/>
  <c r="G1155" i="1"/>
  <c r="H1155" i="1"/>
  <c r="I1155" i="1" s="1"/>
  <c r="G1151" i="1"/>
  <c r="H1151" i="1"/>
  <c r="I1151" i="1" s="1"/>
  <c r="G1147" i="1"/>
  <c r="H1147" i="1"/>
  <c r="I1147" i="1" s="1"/>
  <c r="G1143" i="1"/>
  <c r="H1143" i="1"/>
  <c r="I1143" i="1" s="1"/>
  <c r="G1139" i="1"/>
  <c r="H1139" i="1"/>
  <c r="I1139" i="1" s="1"/>
  <c r="G1135" i="1"/>
  <c r="H1135" i="1"/>
  <c r="I1135" i="1" s="1"/>
  <c r="G1131" i="1"/>
  <c r="H1131" i="1"/>
  <c r="I1131" i="1" s="1"/>
  <c r="G1127" i="1"/>
  <c r="H1127" i="1"/>
  <c r="I1127" i="1" s="1"/>
  <c r="G1123" i="1"/>
  <c r="H1123" i="1"/>
  <c r="I1123" i="1" s="1"/>
  <c r="G1119" i="1"/>
  <c r="H1119" i="1"/>
  <c r="I1119" i="1" s="1"/>
  <c r="G1115" i="1"/>
  <c r="H1115" i="1"/>
  <c r="I1115" i="1" s="1"/>
  <c r="G1111" i="1"/>
  <c r="H1111" i="1"/>
  <c r="I1111" i="1" s="1"/>
  <c r="G1107" i="1"/>
  <c r="H1107" i="1"/>
  <c r="I1107" i="1" s="1"/>
  <c r="G1103" i="1"/>
  <c r="H1103" i="1"/>
  <c r="I1103" i="1" s="1"/>
  <c r="G1099" i="1"/>
  <c r="H1099" i="1"/>
  <c r="I1099" i="1" s="1"/>
  <c r="G1095" i="1"/>
  <c r="H1095" i="1"/>
  <c r="I1095" i="1" s="1"/>
  <c r="G1091" i="1"/>
  <c r="H1091" i="1"/>
  <c r="I1091" i="1" s="1"/>
  <c r="G1087" i="1"/>
  <c r="H1087" i="1"/>
  <c r="I1087" i="1" s="1"/>
  <c r="G1083" i="1"/>
  <c r="H1083" i="1"/>
  <c r="I1083" i="1" s="1"/>
  <c r="G1079" i="1"/>
  <c r="H1079" i="1"/>
  <c r="I1079" i="1" s="1"/>
  <c r="G1075" i="1"/>
  <c r="H1075" i="1"/>
  <c r="I1075" i="1" s="1"/>
  <c r="G1071" i="1"/>
  <c r="H1071" i="1"/>
  <c r="I1071" i="1" s="1"/>
  <c r="G1067" i="1"/>
  <c r="H1067" i="1"/>
  <c r="I1067" i="1" s="1"/>
  <c r="G1063" i="1"/>
  <c r="H1063" i="1"/>
  <c r="I1063" i="1" s="1"/>
  <c r="G1059" i="1"/>
  <c r="H1059" i="1"/>
  <c r="I1059" i="1" s="1"/>
  <c r="G1055" i="1"/>
  <c r="H1055" i="1"/>
  <c r="I1055" i="1" s="1"/>
  <c r="G1051" i="1"/>
  <c r="H1051" i="1"/>
  <c r="I1051" i="1" s="1"/>
  <c r="G1047" i="1"/>
  <c r="H1047" i="1"/>
  <c r="I1047" i="1" s="1"/>
  <c r="G1043" i="1"/>
  <c r="H1043" i="1"/>
  <c r="I1043" i="1" s="1"/>
  <c r="G1039" i="1"/>
  <c r="H1039" i="1"/>
  <c r="I1039" i="1" s="1"/>
  <c r="G1035" i="1"/>
  <c r="H1035" i="1"/>
  <c r="I1035" i="1" s="1"/>
  <c r="G1031" i="1"/>
  <c r="H1031" i="1"/>
  <c r="I1031" i="1" s="1"/>
  <c r="G1027" i="1"/>
  <c r="H1027" i="1"/>
  <c r="I1027" i="1" s="1"/>
  <c r="G1023" i="1"/>
  <c r="H1023" i="1"/>
  <c r="I1023" i="1" s="1"/>
  <c r="G1019" i="1"/>
  <c r="H1019" i="1"/>
  <c r="I1019" i="1" s="1"/>
  <c r="G1015" i="1"/>
  <c r="H1015" i="1"/>
  <c r="I1015" i="1" s="1"/>
  <c r="G1011" i="1"/>
  <c r="H1011" i="1"/>
  <c r="I1011" i="1" s="1"/>
  <c r="G1007" i="1"/>
  <c r="H1007" i="1"/>
  <c r="I1007" i="1" s="1"/>
  <c r="G1003" i="1"/>
  <c r="H1003" i="1"/>
  <c r="I1003" i="1" s="1"/>
  <c r="G999" i="1"/>
  <c r="H999" i="1"/>
  <c r="I999" i="1" s="1"/>
  <c r="G995" i="1"/>
  <c r="H995" i="1"/>
  <c r="I995" i="1" s="1"/>
  <c r="G991" i="1"/>
  <c r="H991" i="1"/>
  <c r="I991" i="1" s="1"/>
  <c r="G987" i="1"/>
  <c r="H987" i="1"/>
  <c r="I987" i="1" s="1"/>
  <c r="G983" i="1"/>
  <c r="H983" i="1"/>
  <c r="I983" i="1" s="1"/>
  <c r="G979" i="1"/>
  <c r="H979" i="1"/>
  <c r="I979" i="1" s="1"/>
  <c r="G975" i="1"/>
  <c r="H975" i="1"/>
  <c r="I975" i="1" s="1"/>
  <c r="G971" i="1"/>
  <c r="H971" i="1"/>
  <c r="I971" i="1" s="1"/>
  <c r="G967" i="1"/>
  <c r="H967" i="1"/>
  <c r="I967" i="1" s="1"/>
  <c r="G963" i="1"/>
  <c r="H963" i="1"/>
  <c r="I963" i="1" s="1"/>
  <c r="G959" i="1"/>
  <c r="H959" i="1"/>
  <c r="I959" i="1" s="1"/>
  <c r="G955" i="1"/>
  <c r="H955" i="1"/>
  <c r="I955" i="1" s="1"/>
  <c r="G951" i="1"/>
  <c r="H951" i="1"/>
  <c r="I951" i="1" s="1"/>
  <c r="G947" i="1"/>
  <c r="H947" i="1"/>
  <c r="I947" i="1" s="1"/>
  <c r="G943" i="1"/>
  <c r="H943" i="1"/>
  <c r="I943" i="1" s="1"/>
  <c r="G939" i="1"/>
  <c r="H939" i="1"/>
  <c r="I939" i="1" s="1"/>
  <c r="G935" i="1"/>
  <c r="H935" i="1"/>
  <c r="I935" i="1" s="1"/>
  <c r="G931" i="1"/>
  <c r="H931" i="1"/>
  <c r="I931" i="1" s="1"/>
  <c r="G927" i="1"/>
  <c r="H927" i="1"/>
  <c r="I927" i="1" s="1"/>
  <c r="G923" i="1"/>
  <c r="H923" i="1"/>
  <c r="I923" i="1" s="1"/>
  <c r="G919" i="1"/>
  <c r="H919" i="1"/>
  <c r="I919" i="1" s="1"/>
  <c r="G915" i="1"/>
  <c r="H915" i="1"/>
  <c r="I915" i="1" s="1"/>
  <c r="G911" i="1"/>
  <c r="H911" i="1"/>
  <c r="I911" i="1" s="1"/>
  <c r="G907" i="1"/>
  <c r="H907" i="1"/>
  <c r="I907" i="1" s="1"/>
  <c r="G903" i="1"/>
  <c r="H903" i="1"/>
  <c r="I903" i="1" s="1"/>
  <c r="G899" i="1"/>
  <c r="H899" i="1"/>
  <c r="I899" i="1" s="1"/>
  <c r="G895" i="1"/>
  <c r="H895" i="1"/>
  <c r="I895" i="1" s="1"/>
  <c r="G891" i="1"/>
  <c r="H891" i="1"/>
  <c r="I891" i="1" s="1"/>
  <c r="G887" i="1"/>
  <c r="H887" i="1"/>
  <c r="I887" i="1" s="1"/>
  <c r="G883" i="1"/>
  <c r="H883" i="1"/>
  <c r="I883" i="1" s="1"/>
  <c r="G879" i="1"/>
  <c r="H879" i="1"/>
  <c r="I879" i="1" s="1"/>
  <c r="G875" i="1"/>
  <c r="H875" i="1"/>
  <c r="I875" i="1" s="1"/>
  <c r="G871" i="1"/>
  <c r="H871" i="1"/>
  <c r="I871" i="1" s="1"/>
  <c r="G867" i="1"/>
  <c r="H867" i="1"/>
  <c r="I867" i="1" s="1"/>
  <c r="G863" i="1"/>
  <c r="H863" i="1"/>
  <c r="I863" i="1" s="1"/>
  <c r="G859" i="1"/>
  <c r="H859" i="1"/>
  <c r="I859" i="1" s="1"/>
  <c r="G855" i="1"/>
  <c r="H855" i="1"/>
  <c r="I855" i="1" s="1"/>
  <c r="G851" i="1"/>
  <c r="H851" i="1"/>
  <c r="I851" i="1" s="1"/>
  <c r="G847" i="1"/>
  <c r="H847" i="1"/>
  <c r="I847" i="1" s="1"/>
  <c r="G843" i="1"/>
  <c r="H843" i="1"/>
  <c r="I843" i="1" s="1"/>
  <c r="G839" i="1"/>
  <c r="H839" i="1"/>
  <c r="I839" i="1" s="1"/>
  <c r="G835" i="1"/>
  <c r="H835" i="1"/>
  <c r="I835" i="1" s="1"/>
  <c r="G831" i="1"/>
  <c r="H831" i="1"/>
  <c r="I831" i="1" s="1"/>
  <c r="G827" i="1"/>
  <c r="H827" i="1"/>
  <c r="I827" i="1" s="1"/>
  <c r="G823" i="1"/>
  <c r="H823" i="1"/>
  <c r="I823" i="1" s="1"/>
  <c r="G819" i="1"/>
  <c r="H819" i="1"/>
  <c r="I819" i="1" s="1"/>
  <c r="G815" i="1"/>
  <c r="H815" i="1"/>
  <c r="I815" i="1" s="1"/>
  <c r="G811" i="1"/>
  <c r="H811" i="1"/>
  <c r="I811" i="1" s="1"/>
  <c r="G807" i="1"/>
  <c r="H807" i="1"/>
  <c r="I807" i="1" s="1"/>
  <c r="G803" i="1"/>
  <c r="H803" i="1"/>
  <c r="I803" i="1" s="1"/>
  <c r="G799" i="1"/>
  <c r="H799" i="1"/>
  <c r="I799" i="1" s="1"/>
  <c r="G795" i="1"/>
  <c r="H795" i="1"/>
  <c r="I795" i="1" s="1"/>
  <c r="G791" i="1"/>
  <c r="H791" i="1"/>
  <c r="I791" i="1" s="1"/>
  <c r="G787" i="1"/>
  <c r="H787" i="1"/>
  <c r="I787" i="1" s="1"/>
  <c r="G783" i="1"/>
  <c r="H783" i="1"/>
  <c r="I783" i="1" s="1"/>
  <c r="G779" i="1"/>
  <c r="H779" i="1"/>
  <c r="I779" i="1" s="1"/>
  <c r="G775" i="1"/>
  <c r="H775" i="1"/>
  <c r="I775" i="1" s="1"/>
  <c r="G771" i="1"/>
  <c r="H771" i="1"/>
  <c r="I771" i="1" s="1"/>
  <c r="G767" i="1"/>
  <c r="H767" i="1"/>
  <c r="I767" i="1" s="1"/>
  <c r="G763" i="1"/>
  <c r="H763" i="1"/>
  <c r="I763" i="1" s="1"/>
  <c r="G759" i="1"/>
  <c r="H759" i="1"/>
  <c r="I759" i="1" s="1"/>
  <c r="G755" i="1"/>
  <c r="H755" i="1"/>
  <c r="I755" i="1" s="1"/>
  <c r="G751" i="1"/>
  <c r="H751" i="1"/>
  <c r="I751" i="1" s="1"/>
  <c r="G747" i="1"/>
  <c r="H747" i="1"/>
  <c r="I747" i="1" s="1"/>
  <c r="G743" i="1"/>
  <c r="H743" i="1"/>
  <c r="I743" i="1" s="1"/>
  <c r="G739" i="1"/>
  <c r="H739" i="1"/>
  <c r="I739" i="1" s="1"/>
  <c r="G735" i="1"/>
  <c r="H735" i="1"/>
  <c r="I735" i="1" s="1"/>
  <c r="G731" i="1"/>
  <c r="H731" i="1"/>
  <c r="I731" i="1" s="1"/>
  <c r="G727" i="1"/>
  <c r="H727" i="1"/>
  <c r="I727" i="1" s="1"/>
  <c r="G723" i="1"/>
  <c r="H723" i="1"/>
  <c r="I723" i="1" s="1"/>
  <c r="G719" i="1"/>
  <c r="H719" i="1"/>
  <c r="I719" i="1" s="1"/>
  <c r="G715" i="1"/>
  <c r="H715" i="1"/>
  <c r="I715" i="1" s="1"/>
  <c r="G711" i="1"/>
  <c r="H711" i="1"/>
  <c r="I711" i="1" s="1"/>
  <c r="G707" i="1"/>
  <c r="H707" i="1"/>
  <c r="I707" i="1" s="1"/>
  <c r="G703" i="1"/>
  <c r="H703" i="1"/>
  <c r="I703" i="1" s="1"/>
  <c r="G699" i="1"/>
  <c r="H699" i="1"/>
  <c r="I699" i="1" s="1"/>
  <c r="G695" i="1"/>
  <c r="H695" i="1"/>
  <c r="I695" i="1" s="1"/>
  <c r="G691" i="1"/>
  <c r="H691" i="1"/>
  <c r="I691" i="1" s="1"/>
  <c r="G687" i="1"/>
  <c r="H687" i="1"/>
  <c r="I687" i="1" s="1"/>
  <c r="G683" i="1"/>
  <c r="H683" i="1"/>
  <c r="I683" i="1" s="1"/>
  <c r="G679" i="1"/>
  <c r="H679" i="1"/>
  <c r="I679" i="1" s="1"/>
  <c r="G675" i="1"/>
  <c r="H675" i="1"/>
  <c r="I675" i="1" s="1"/>
  <c r="G671" i="1"/>
  <c r="H671" i="1"/>
  <c r="I671" i="1" s="1"/>
  <c r="G667" i="1"/>
  <c r="H667" i="1"/>
  <c r="I667" i="1" s="1"/>
  <c r="G663" i="1"/>
  <c r="H663" i="1"/>
  <c r="I663" i="1" s="1"/>
  <c r="G659" i="1"/>
  <c r="H659" i="1"/>
  <c r="I659" i="1" s="1"/>
  <c r="G655" i="1"/>
  <c r="H655" i="1"/>
  <c r="I655" i="1" s="1"/>
  <c r="G651" i="1"/>
  <c r="H651" i="1"/>
  <c r="I651" i="1" s="1"/>
  <c r="G647" i="1"/>
  <c r="H647" i="1"/>
  <c r="I647" i="1" s="1"/>
  <c r="G643" i="1"/>
  <c r="H643" i="1"/>
  <c r="I643" i="1" s="1"/>
  <c r="G639" i="1"/>
  <c r="H639" i="1"/>
  <c r="I639" i="1" s="1"/>
  <c r="G635" i="1"/>
  <c r="H635" i="1"/>
  <c r="I635" i="1" s="1"/>
  <c r="G631" i="1"/>
  <c r="H631" i="1"/>
  <c r="I631" i="1" s="1"/>
  <c r="G627" i="1"/>
  <c r="H627" i="1"/>
  <c r="I627" i="1" s="1"/>
  <c r="G623" i="1"/>
  <c r="H623" i="1"/>
  <c r="I623" i="1" s="1"/>
  <c r="G619" i="1"/>
  <c r="H619" i="1"/>
  <c r="I619" i="1" s="1"/>
  <c r="G615" i="1"/>
  <c r="H615" i="1"/>
  <c r="I615" i="1" s="1"/>
  <c r="G611" i="1"/>
  <c r="H611" i="1"/>
  <c r="I611" i="1" s="1"/>
  <c r="G607" i="1"/>
  <c r="H607" i="1"/>
  <c r="I607" i="1" s="1"/>
  <c r="G603" i="1"/>
  <c r="H603" i="1"/>
  <c r="I603" i="1" s="1"/>
  <c r="G599" i="1"/>
  <c r="H599" i="1"/>
  <c r="I599" i="1" s="1"/>
  <c r="G595" i="1"/>
  <c r="H595" i="1"/>
  <c r="I595" i="1" s="1"/>
  <c r="G591" i="1"/>
  <c r="H591" i="1"/>
  <c r="I591" i="1" s="1"/>
  <c r="G587" i="1"/>
  <c r="H587" i="1"/>
  <c r="I587" i="1" s="1"/>
  <c r="G583" i="1"/>
  <c r="H583" i="1"/>
  <c r="I583" i="1" s="1"/>
  <c r="G579" i="1"/>
  <c r="H579" i="1"/>
  <c r="I579" i="1" s="1"/>
  <c r="G575" i="1"/>
  <c r="H575" i="1"/>
  <c r="I575" i="1" s="1"/>
  <c r="G571" i="1"/>
  <c r="H571" i="1"/>
  <c r="I571" i="1" s="1"/>
  <c r="G567" i="1"/>
  <c r="H567" i="1"/>
  <c r="I567" i="1" s="1"/>
  <c r="G563" i="1"/>
  <c r="H563" i="1"/>
  <c r="I563" i="1" s="1"/>
  <c r="G559" i="1"/>
  <c r="H559" i="1"/>
  <c r="I559" i="1" s="1"/>
  <c r="G555" i="1"/>
  <c r="H555" i="1"/>
  <c r="I555" i="1" s="1"/>
  <c r="G551" i="1"/>
  <c r="H551" i="1"/>
  <c r="I551" i="1" s="1"/>
  <c r="G547" i="1"/>
  <c r="H547" i="1"/>
  <c r="I547" i="1" s="1"/>
  <c r="G543" i="1"/>
  <c r="H543" i="1"/>
  <c r="I543" i="1" s="1"/>
  <c r="G539" i="1"/>
  <c r="H539" i="1"/>
  <c r="I539" i="1" s="1"/>
  <c r="G535" i="1"/>
  <c r="H535" i="1"/>
  <c r="I535" i="1" s="1"/>
  <c r="G531" i="1"/>
  <c r="H531" i="1"/>
  <c r="I531" i="1" s="1"/>
  <c r="G527" i="1"/>
  <c r="H527" i="1"/>
  <c r="I527" i="1" s="1"/>
  <c r="G523" i="1"/>
  <c r="H523" i="1"/>
  <c r="I523" i="1" s="1"/>
  <c r="G519" i="1"/>
  <c r="H519" i="1"/>
  <c r="I519" i="1" s="1"/>
  <c r="G515" i="1"/>
  <c r="H515" i="1"/>
  <c r="I515" i="1" s="1"/>
  <c r="G511" i="1"/>
  <c r="H511" i="1"/>
  <c r="I511" i="1" s="1"/>
  <c r="G507" i="1"/>
  <c r="H507" i="1"/>
  <c r="I507" i="1" s="1"/>
  <c r="G503" i="1"/>
  <c r="H503" i="1"/>
  <c r="I503" i="1" s="1"/>
  <c r="G499" i="1"/>
  <c r="H499" i="1"/>
  <c r="I499" i="1" s="1"/>
  <c r="G495" i="1"/>
  <c r="H495" i="1"/>
  <c r="I495" i="1" s="1"/>
  <c r="G491" i="1"/>
  <c r="H491" i="1"/>
  <c r="I491" i="1" s="1"/>
  <c r="G487" i="1"/>
  <c r="H487" i="1"/>
  <c r="I487" i="1" s="1"/>
  <c r="G483" i="1"/>
  <c r="H483" i="1"/>
  <c r="I483" i="1" s="1"/>
  <c r="G479" i="1"/>
  <c r="H479" i="1"/>
  <c r="I479" i="1" s="1"/>
  <c r="G475" i="1"/>
  <c r="H475" i="1"/>
  <c r="I475" i="1" s="1"/>
  <c r="G471" i="1"/>
  <c r="H471" i="1"/>
  <c r="I471" i="1" s="1"/>
  <c r="G467" i="1"/>
  <c r="H467" i="1"/>
  <c r="I467" i="1" s="1"/>
  <c r="G463" i="1"/>
  <c r="H463" i="1"/>
  <c r="I463" i="1" s="1"/>
  <c r="G459" i="1"/>
  <c r="H459" i="1"/>
  <c r="I459" i="1" s="1"/>
  <c r="G455" i="1"/>
  <c r="H455" i="1"/>
  <c r="I455" i="1" s="1"/>
  <c r="G451" i="1"/>
  <c r="H451" i="1"/>
  <c r="I451" i="1" s="1"/>
  <c r="G447" i="1"/>
  <c r="H447" i="1"/>
  <c r="I447" i="1" s="1"/>
  <c r="G443" i="1"/>
  <c r="H443" i="1"/>
  <c r="I443" i="1" s="1"/>
  <c r="G439" i="1"/>
  <c r="H439" i="1"/>
  <c r="I439" i="1" s="1"/>
  <c r="G435" i="1"/>
  <c r="H435" i="1"/>
  <c r="I435" i="1" s="1"/>
  <c r="G431" i="1"/>
  <c r="H431" i="1"/>
  <c r="I431" i="1" s="1"/>
  <c r="G427" i="1"/>
  <c r="H427" i="1"/>
  <c r="I427" i="1" s="1"/>
  <c r="G423" i="1"/>
  <c r="H423" i="1"/>
  <c r="I423" i="1" s="1"/>
  <c r="G419" i="1"/>
  <c r="H419" i="1"/>
  <c r="I419" i="1" s="1"/>
  <c r="G415" i="1"/>
  <c r="H415" i="1"/>
  <c r="I415" i="1" s="1"/>
  <c r="G411" i="1"/>
  <c r="H411" i="1"/>
  <c r="I411" i="1" s="1"/>
  <c r="G407" i="1"/>
  <c r="H407" i="1"/>
  <c r="I407" i="1" s="1"/>
  <c r="G403" i="1"/>
  <c r="H403" i="1"/>
  <c r="I403" i="1" s="1"/>
  <c r="G399" i="1"/>
  <c r="H399" i="1"/>
  <c r="I399" i="1" s="1"/>
  <c r="G395" i="1"/>
  <c r="H395" i="1"/>
  <c r="I395" i="1" s="1"/>
  <c r="G391" i="1"/>
  <c r="H391" i="1"/>
  <c r="I391" i="1" s="1"/>
  <c r="G387" i="1"/>
  <c r="H387" i="1"/>
  <c r="I387" i="1" s="1"/>
  <c r="G383" i="1"/>
  <c r="H383" i="1"/>
  <c r="I383" i="1" s="1"/>
  <c r="G379" i="1"/>
  <c r="H379" i="1"/>
  <c r="I379" i="1" s="1"/>
  <c r="G375" i="1"/>
  <c r="H375" i="1"/>
  <c r="I375" i="1" s="1"/>
  <c r="G371" i="1"/>
  <c r="H371" i="1"/>
  <c r="I371" i="1" s="1"/>
  <c r="G367" i="1"/>
  <c r="H367" i="1"/>
  <c r="I367" i="1" s="1"/>
  <c r="G363" i="1"/>
  <c r="H363" i="1"/>
  <c r="I363" i="1" s="1"/>
  <c r="G359" i="1"/>
  <c r="H359" i="1"/>
  <c r="I359" i="1" s="1"/>
  <c r="G355" i="1"/>
  <c r="H355" i="1"/>
  <c r="I355" i="1" s="1"/>
  <c r="G351" i="1"/>
  <c r="H351" i="1"/>
  <c r="I351" i="1" s="1"/>
  <c r="G347" i="1"/>
  <c r="H347" i="1"/>
  <c r="I347" i="1" s="1"/>
  <c r="G343" i="1"/>
  <c r="H343" i="1"/>
  <c r="I343" i="1" s="1"/>
  <c r="G339" i="1"/>
  <c r="H339" i="1"/>
  <c r="I339" i="1" s="1"/>
  <c r="G335" i="1"/>
  <c r="H335" i="1"/>
  <c r="I335" i="1" s="1"/>
  <c r="G331" i="1"/>
  <c r="H331" i="1"/>
  <c r="I331" i="1" s="1"/>
  <c r="G327" i="1"/>
  <c r="H327" i="1"/>
  <c r="I327" i="1" s="1"/>
  <c r="G323" i="1"/>
  <c r="H323" i="1"/>
  <c r="I323" i="1" s="1"/>
  <c r="G319" i="1"/>
  <c r="H319" i="1"/>
  <c r="I319" i="1" s="1"/>
  <c r="G315" i="1"/>
  <c r="H315" i="1"/>
  <c r="I315" i="1" s="1"/>
  <c r="G311" i="1"/>
  <c r="H311" i="1"/>
  <c r="I311" i="1" s="1"/>
  <c r="G307" i="1"/>
  <c r="H307" i="1"/>
  <c r="I307" i="1" s="1"/>
  <c r="G303" i="1"/>
  <c r="H303" i="1"/>
  <c r="I303" i="1" s="1"/>
  <c r="G299" i="1"/>
  <c r="H299" i="1"/>
  <c r="I299" i="1" s="1"/>
  <c r="G295" i="1"/>
  <c r="H295" i="1"/>
  <c r="I295" i="1" s="1"/>
  <c r="G291" i="1"/>
  <c r="H291" i="1"/>
  <c r="I291" i="1" s="1"/>
  <c r="G287" i="1"/>
  <c r="H287" i="1"/>
  <c r="I287" i="1" s="1"/>
  <c r="G283" i="1"/>
  <c r="H283" i="1"/>
  <c r="I283" i="1" s="1"/>
  <c r="G279" i="1"/>
  <c r="H279" i="1"/>
  <c r="I279" i="1" s="1"/>
  <c r="G275" i="1"/>
  <c r="H275" i="1"/>
  <c r="I275" i="1" s="1"/>
  <c r="G271" i="1"/>
  <c r="H271" i="1"/>
  <c r="I271" i="1" s="1"/>
  <c r="G267" i="1"/>
  <c r="H267" i="1"/>
  <c r="I267" i="1" s="1"/>
  <c r="G263" i="1"/>
  <c r="H263" i="1"/>
  <c r="I263" i="1" s="1"/>
  <c r="G259" i="1"/>
  <c r="H259" i="1"/>
  <c r="I259" i="1" s="1"/>
  <c r="G255" i="1"/>
  <c r="H255" i="1"/>
  <c r="I255" i="1" s="1"/>
  <c r="G251" i="1"/>
  <c r="H251" i="1"/>
  <c r="I251" i="1" s="1"/>
  <c r="G247" i="1"/>
  <c r="H247" i="1"/>
  <c r="I247" i="1" s="1"/>
  <c r="G243" i="1"/>
  <c r="H243" i="1"/>
  <c r="I243" i="1" s="1"/>
  <c r="G239" i="1"/>
  <c r="H239" i="1"/>
  <c r="I239" i="1" s="1"/>
  <c r="G235" i="1"/>
  <c r="H235" i="1"/>
  <c r="I235" i="1" s="1"/>
  <c r="G231" i="1"/>
  <c r="H231" i="1"/>
  <c r="I231" i="1" s="1"/>
  <c r="G227" i="1"/>
  <c r="H227" i="1"/>
  <c r="I227" i="1" s="1"/>
  <c r="G223" i="1"/>
  <c r="H223" i="1"/>
  <c r="I223" i="1" s="1"/>
  <c r="G219" i="1"/>
  <c r="H219" i="1"/>
  <c r="I219" i="1" s="1"/>
  <c r="G215" i="1"/>
  <c r="H215" i="1"/>
  <c r="I215" i="1" s="1"/>
  <c r="G211" i="1"/>
  <c r="H211" i="1"/>
  <c r="I211" i="1" s="1"/>
  <c r="G207" i="1"/>
  <c r="H207" i="1"/>
  <c r="I207" i="1" s="1"/>
  <c r="G203" i="1"/>
  <c r="H203" i="1"/>
  <c r="I203" i="1" s="1"/>
  <c r="G199" i="1"/>
  <c r="H199" i="1"/>
  <c r="I199" i="1" s="1"/>
  <c r="G195" i="1"/>
  <c r="H195" i="1"/>
  <c r="I195" i="1" s="1"/>
  <c r="G191" i="1"/>
  <c r="H191" i="1"/>
  <c r="I191" i="1" s="1"/>
  <c r="G187" i="1"/>
  <c r="H187" i="1"/>
  <c r="I187" i="1" s="1"/>
  <c r="G183" i="1"/>
  <c r="H183" i="1"/>
  <c r="I183" i="1" s="1"/>
  <c r="G179" i="1"/>
  <c r="H179" i="1"/>
  <c r="I179" i="1" s="1"/>
  <c r="G175" i="1"/>
  <c r="H175" i="1"/>
  <c r="I175" i="1" s="1"/>
  <c r="G171" i="1"/>
  <c r="H171" i="1"/>
  <c r="I171" i="1" s="1"/>
  <c r="G167" i="1"/>
  <c r="H167" i="1"/>
  <c r="I167" i="1" s="1"/>
  <c r="G163" i="1"/>
  <c r="H163" i="1"/>
  <c r="I163" i="1" s="1"/>
  <c r="G159" i="1"/>
  <c r="H159" i="1"/>
  <c r="I159" i="1" s="1"/>
  <c r="G155" i="1"/>
  <c r="H155" i="1"/>
  <c r="I155" i="1" s="1"/>
  <c r="G151" i="1"/>
  <c r="H151" i="1"/>
  <c r="I151" i="1" s="1"/>
  <c r="G147" i="1"/>
  <c r="H147" i="1"/>
  <c r="I147" i="1" s="1"/>
  <c r="G143" i="1"/>
  <c r="H143" i="1"/>
  <c r="I143" i="1" s="1"/>
  <c r="G139" i="1"/>
  <c r="H139" i="1"/>
  <c r="I139" i="1" s="1"/>
  <c r="G135" i="1"/>
  <c r="H135" i="1"/>
  <c r="I135" i="1" s="1"/>
  <c r="G131" i="1"/>
  <c r="H131" i="1"/>
  <c r="I131" i="1" s="1"/>
  <c r="G127" i="1"/>
  <c r="H127" i="1"/>
  <c r="I127" i="1" s="1"/>
  <c r="G123" i="1"/>
  <c r="H123" i="1"/>
  <c r="I123" i="1" s="1"/>
  <c r="G119" i="1"/>
  <c r="H119" i="1"/>
  <c r="I119" i="1" s="1"/>
  <c r="G115" i="1"/>
  <c r="H115" i="1"/>
  <c r="I115" i="1" s="1"/>
  <c r="G111" i="1"/>
  <c r="H111" i="1"/>
  <c r="I111" i="1" s="1"/>
  <c r="G107" i="1"/>
  <c r="H107" i="1"/>
  <c r="I107" i="1" s="1"/>
  <c r="G103" i="1"/>
  <c r="H103" i="1"/>
  <c r="I103" i="1" s="1"/>
  <c r="G99" i="1"/>
  <c r="H99" i="1"/>
  <c r="I99" i="1" s="1"/>
  <c r="G95" i="1"/>
  <c r="H95" i="1"/>
  <c r="I95" i="1" s="1"/>
  <c r="G91" i="1"/>
  <c r="H91" i="1"/>
  <c r="I91" i="1" s="1"/>
  <c r="H3131" i="1"/>
  <c r="I3131" i="1" s="1"/>
  <c r="H3115" i="1"/>
  <c r="I3115" i="1" s="1"/>
  <c r="H3099" i="1"/>
  <c r="I3099" i="1" s="1"/>
  <c r="H3083" i="1"/>
  <c r="I3083" i="1" s="1"/>
  <c r="H3067" i="1"/>
  <c r="I3067" i="1" s="1"/>
  <c r="G3142" i="1"/>
  <c r="H3142" i="1"/>
  <c r="I3142" i="1" s="1"/>
  <c r="G3138" i="1"/>
  <c r="H3138" i="1"/>
  <c r="I3138" i="1" s="1"/>
  <c r="G3134" i="1"/>
  <c r="H3134" i="1"/>
  <c r="I3134" i="1" s="1"/>
  <c r="G3130" i="1"/>
  <c r="H3130" i="1"/>
  <c r="I3130" i="1" s="1"/>
  <c r="G3126" i="1"/>
  <c r="H3126" i="1"/>
  <c r="I3126" i="1" s="1"/>
  <c r="G3122" i="1"/>
  <c r="H3122" i="1"/>
  <c r="I3122" i="1" s="1"/>
  <c r="G3118" i="1"/>
  <c r="H3118" i="1"/>
  <c r="I3118" i="1" s="1"/>
  <c r="G3114" i="1"/>
  <c r="H3114" i="1"/>
  <c r="I3114" i="1" s="1"/>
  <c r="G3110" i="1"/>
  <c r="H3110" i="1"/>
  <c r="I3110" i="1" s="1"/>
  <c r="G3106" i="1"/>
  <c r="H3106" i="1"/>
  <c r="I3106" i="1" s="1"/>
  <c r="G3102" i="1"/>
  <c r="H3102" i="1"/>
  <c r="I3102" i="1" s="1"/>
  <c r="G3098" i="1"/>
  <c r="H3098" i="1"/>
  <c r="I3098" i="1" s="1"/>
  <c r="G3094" i="1"/>
  <c r="H3094" i="1"/>
  <c r="I3094" i="1" s="1"/>
  <c r="G3090" i="1"/>
  <c r="H3090" i="1"/>
  <c r="I3090" i="1" s="1"/>
  <c r="G3086" i="1"/>
  <c r="H3086" i="1"/>
  <c r="I3086" i="1" s="1"/>
  <c r="G3082" i="1"/>
  <c r="H3082" i="1"/>
  <c r="I3082" i="1" s="1"/>
  <c r="G3078" i="1"/>
  <c r="H3078" i="1"/>
  <c r="I3078" i="1" s="1"/>
  <c r="G3074" i="1"/>
  <c r="H3074" i="1"/>
  <c r="I3074" i="1" s="1"/>
  <c r="G3070" i="1"/>
  <c r="H3070" i="1"/>
  <c r="I3070" i="1" s="1"/>
  <c r="G3066" i="1"/>
  <c r="H3066" i="1"/>
  <c r="I3066" i="1" s="1"/>
  <c r="G3062" i="1"/>
  <c r="H3062" i="1"/>
  <c r="I3062" i="1" s="1"/>
  <c r="G3058" i="1"/>
  <c r="H3058" i="1"/>
  <c r="I3058" i="1" s="1"/>
  <c r="G3054" i="1"/>
  <c r="H3054" i="1"/>
  <c r="I3054" i="1" s="1"/>
  <c r="G3050" i="1"/>
  <c r="H3050" i="1"/>
  <c r="I3050" i="1" s="1"/>
  <c r="G3046" i="1"/>
  <c r="H3046" i="1"/>
  <c r="I3046" i="1" s="1"/>
  <c r="G3042" i="1"/>
  <c r="H3042" i="1"/>
  <c r="I3042" i="1" s="1"/>
  <c r="G3038" i="1"/>
  <c r="H3038" i="1"/>
  <c r="I3038" i="1" s="1"/>
  <c r="G3034" i="1"/>
  <c r="H3034" i="1"/>
  <c r="I3034" i="1" s="1"/>
  <c r="G3030" i="1"/>
  <c r="H3030" i="1"/>
  <c r="I3030" i="1" s="1"/>
  <c r="G3026" i="1"/>
  <c r="H3026" i="1"/>
  <c r="I3026" i="1" s="1"/>
  <c r="G3022" i="1"/>
  <c r="H3022" i="1"/>
  <c r="I3022" i="1" s="1"/>
  <c r="G3018" i="1"/>
  <c r="H3018" i="1"/>
  <c r="I3018" i="1" s="1"/>
  <c r="G3014" i="1"/>
  <c r="H3014" i="1"/>
  <c r="I3014" i="1" s="1"/>
  <c r="G3010" i="1"/>
  <c r="H3010" i="1"/>
  <c r="I3010" i="1" s="1"/>
  <c r="G3006" i="1"/>
  <c r="H3006" i="1"/>
  <c r="I3006" i="1" s="1"/>
  <c r="G3002" i="1"/>
  <c r="H3002" i="1"/>
  <c r="I3002" i="1" s="1"/>
  <c r="G2998" i="1"/>
  <c r="H2998" i="1"/>
  <c r="I2998" i="1" s="1"/>
  <c r="G2994" i="1"/>
  <c r="H2994" i="1"/>
  <c r="I2994" i="1" s="1"/>
  <c r="G2990" i="1"/>
  <c r="H2990" i="1"/>
  <c r="I2990" i="1" s="1"/>
  <c r="G2986" i="1"/>
  <c r="H2986" i="1"/>
  <c r="I2986" i="1" s="1"/>
  <c r="G2982" i="1"/>
  <c r="H2982" i="1"/>
  <c r="I2982" i="1" s="1"/>
  <c r="G2978" i="1"/>
  <c r="H2978" i="1"/>
  <c r="I2978" i="1" s="1"/>
  <c r="G2974" i="1"/>
  <c r="H2974" i="1"/>
  <c r="I2974" i="1" s="1"/>
  <c r="G2970" i="1"/>
  <c r="H2970" i="1"/>
  <c r="I2970" i="1" s="1"/>
  <c r="G2966" i="1"/>
  <c r="H2966" i="1"/>
  <c r="I2966" i="1" s="1"/>
  <c r="G2962" i="1"/>
  <c r="H2962" i="1"/>
  <c r="I2962" i="1" s="1"/>
  <c r="G2958" i="1"/>
  <c r="H2958" i="1"/>
  <c r="I2958" i="1" s="1"/>
  <c r="G2954" i="1"/>
  <c r="H2954" i="1"/>
  <c r="I2954" i="1" s="1"/>
  <c r="G2950" i="1"/>
  <c r="H2950" i="1"/>
  <c r="I2950" i="1" s="1"/>
  <c r="G2946" i="1"/>
  <c r="H2946" i="1"/>
  <c r="I2946" i="1" s="1"/>
  <c r="G2942" i="1"/>
  <c r="H2942" i="1"/>
  <c r="I2942" i="1" s="1"/>
  <c r="G2938" i="1"/>
  <c r="H2938" i="1"/>
  <c r="I2938" i="1" s="1"/>
  <c r="G2934" i="1"/>
  <c r="H2934" i="1"/>
  <c r="I2934" i="1" s="1"/>
  <c r="G2930" i="1"/>
  <c r="H2930" i="1"/>
  <c r="I2930" i="1" s="1"/>
  <c r="G2926" i="1"/>
  <c r="H2926" i="1"/>
  <c r="I2926" i="1" s="1"/>
  <c r="G2922" i="1"/>
  <c r="H2922" i="1"/>
  <c r="I2922" i="1" s="1"/>
  <c r="G2918" i="1"/>
  <c r="H2918" i="1"/>
  <c r="I2918" i="1" s="1"/>
  <c r="G2914" i="1"/>
  <c r="H2914" i="1"/>
  <c r="I2914" i="1" s="1"/>
  <c r="G2910" i="1"/>
  <c r="H2910" i="1"/>
  <c r="I2910" i="1" s="1"/>
  <c r="G2906" i="1"/>
  <c r="H2906" i="1"/>
  <c r="I2906" i="1" s="1"/>
  <c r="G2902" i="1"/>
  <c r="H2902" i="1"/>
  <c r="I2902" i="1" s="1"/>
  <c r="G2898" i="1"/>
  <c r="H2898" i="1"/>
  <c r="I2898" i="1" s="1"/>
  <c r="G2894" i="1"/>
  <c r="H2894" i="1"/>
  <c r="I2894" i="1" s="1"/>
  <c r="G2890" i="1"/>
  <c r="H2890" i="1"/>
  <c r="I2890" i="1" s="1"/>
  <c r="G2886" i="1"/>
  <c r="H2886" i="1"/>
  <c r="I2886" i="1" s="1"/>
  <c r="G2882" i="1"/>
  <c r="H2882" i="1"/>
  <c r="I2882" i="1" s="1"/>
  <c r="G2878" i="1"/>
  <c r="H2878" i="1"/>
  <c r="I2878" i="1" s="1"/>
  <c r="G2874" i="1"/>
  <c r="H2874" i="1"/>
  <c r="I2874" i="1" s="1"/>
  <c r="G2870" i="1"/>
  <c r="H2870" i="1"/>
  <c r="I2870" i="1" s="1"/>
  <c r="G2866" i="1"/>
  <c r="H2866" i="1"/>
  <c r="I2866" i="1" s="1"/>
  <c r="G2862" i="1"/>
  <c r="H2862" i="1"/>
  <c r="I2862" i="1" s="1"/>
  <c r="G2858" i="1"/>
  <c r="H2858" i="1"/>
  <c r="I2858" i="1" s="1"/>
  <c r="G2854" i="1"/>
  <c r="H2854" i="1"/>
  <c r="I2854" i="1" s="1"/>
  <c r="G2850" i="1"/>
  <c r="H2850" i="1"/>
  <c r="I2850" i="1" s="1"/>
  <c r="G2846" i="1"/>
  <c r="H2846" i="1"/>
  <c r="I2846" i="1" s="1"/>
  <c r="G2842" i="1"/>
  <c r="H2842" i="1"/>
  <c r="I2842" i="1" s="1"/>
  <c r="G2838" i="1"/>
  <c r="H2838" i="1"/>
  <c r="I2838" i="1" s="1"/>
  <c r="G2834" i="1"/>
  <c r="H2834" i="1"/>
  <c r="I2834" i="1" s="1"/>
  <c r="G2830" i="1"/>
  <c r="H2830" i="1"/>
  <c r="I2830" i="1" s="1"/>
  <c r="G2826" i="1"/>
  <c r="H2826" i="1"/>
  <c r="I2826" i="1" s="1"/>
  <c r="G2822" i="1"/>
  <c r="H2822" i="1"/>
  <c r="I2822" i="1" s="1"/>
  <c r="G2818" i="1"/>
  <c r="H2818" i="1"/>
  <c r="I2818" i="1" s="1"/>
  <c r="G2814" i="1"/>
  <c r="H2814" i="1"/>
  <c r="I2814" i="1" s="1"/>
  <c r="G2810" i="1"/>
  <c r="H2810" i="1"/>
  <c r="I2810" i="1" s="1"/>
  <c r="G2806" i="1"/>
  <c r="H2806" i="1"/>
  <c r="I2806" i="1" s="1"/>
  <c r="G2802" i="1"/>
  <c r="H2802" i="1"/>
  <c r="I2802" i="1" s="1"/>
  <c r="G2798" i="1"/>
  <c r="H2798" i="1"/>
  <c r="I2798" i="1" s="1"/>
  <c r="G2794" i="1"/>
  <c r="H2794" i="1"/>
  <c r="I2794" i="1" s="1"/>
  <c r="G2790" i="1"/>
  <c r="H2790" i="1"/>
  <c r="I2790" i="1" s="1"/>
  <c r="G2786" i="1"/>
  <c r="H2786" i="1"/>
  <c r="I2786" i="1" s="1"/>
  <c r="G2782" i="1"/>
  <c r="H2782" i="1"/>
  <c r="I2782" i="1" s="1"/>
  <c r="G2778" i="1"/>
  <c r="H2778" i="1"/>
  <c r="I2778" i="1" s="1"/>
  <c r="G2774" i="1"/>
  <c r="H2774" i="1"/>
  <c r="I2774" i="1" s="1"/>
  <c r="G2770" i="1"/>
  <c r="H2770" i="1"/>
  <c r="I2770" i="1" s="1"/>
  <c r="G2766" i="1"/>
  <c r="H2766" i="1"/>
  <c r="I2766" i="1" s="1"/>
  <c r="G2762" i="1"/>
  <c r="H2762" i="1"/>
  <c r="I2762" i="1" s="1"/>
  <c r="G2758" i="1"/>
  <c r="H2758" i="1"/>
  <c r="I2758" i="1" s="1"/>
  <c r="G2754" i="1"/>
  <c r="H2754" i="1"/>
  <c r="I2754" i="1" s="1"/>
  <c r="G2750" i="1"/>
  <c r="H2750" i="1"/>
  <c r="I2750" i="1" s="1"/>
  <c r="G2746" i="1"/>
  <c r="H2746" i="1"/>
  <c r="I2746" i="1" s="1"/>
  <c r="G2742" i="1"/>
  <c r="H2742" i="1"/>
  <c r="I2742" i="1" s="1"/>
  <c r="G2738" i="1"/>
  <c r="H2738" i="1"/>
  <c r="I2738" i="1" s="1"/>
  <c r="G2734" i="1"/>
  <c r="H2734" i="1"/>
  <c r="I2734" i="1" s="1"/>
  <c r="G2730" i="1"/>
  <c r="H2730" i="1"/>
  <c r="I2730" i="1" s="1"/>
  <c r="G2726" i="1"/>
  <c r="H2726" i="1"/>
  <c r="I2726" i="1" s="1"/>
  <c r="G2722" i="1"/>
  <c r="H2722" i="1"/>
  <c r="I2722" i="1" s="1"/>
  <c r="G2718" i="1"/>
  <c r="H2718" i="1"/>
  <c r="I2718" i="1" s="1"/>
  <c r="G2714" i="1"/>
  <c r="H2714" i="1"/>
  <c r="I2714" i="1" s="1"/>
  <c r="G2710" i="1"/>
  <c r="H2710" i="1"/>
  <c r="I2710" i="1" s="1"/>
  <c r="G2706" i="1"/>
  <c r="H2706" i="1"/>
  <c r="I2706" i="1" s="1"/>
  <c r="G2702" i="1"/>
  <c r="H2702" i="1"/>
  <c r="I2702" i="1" s="1"/>
  <c r="G2698" i="1"/>
  <c r="H2698" i="1"/>
  <c r="I2698" i="1" s="1"/>
  <c r="G2694" i="1"/>
  <c r="H2694" i="1"/>
  <c r="I2694" i="1" s="1"/>
  <c r="G2690" i="1"/>
  <c r="H2690" i="1"/>
  <c r="I2690" i="1" s="1"/>
  <c r="G2686" i="1"/>
  <c r="H2686" i="1"/>
  <c r="I2686" i="1" s="1"/>
  <c r="G2682" i="1"/>
  <c r="H2682" i="1"/>
  <c r="I2682" i="1" s="1"/>
  <c r="G2678" i="1"/>
  <c r="H2678" i="1"/>
  <c r="I2678" i="1" s="1"/>
  <c r="G2674" i="1"/>
  <c r="H2674" i="1"/>
  <c r="I2674" i="1" s="1"/>
  <c r="G2670" i="1"/>
  <c r="H2670" i="1"/>
  <c r="I2670" i="1" s="1"/>
  <c r="G2666" i="1"/>
  <c r="H2666" i="1"/>
  <c r="I2666" i="1" s="1"/>
  <c r="G2662" i="1"/>
  <c r="H2662" i="1"/>
  <c r="I2662" i="1" s="1"/>
  <c r="G2658" i="1"/>
  <c r="H2658" i="1"/>
  <c r="I2658" i="1" s="1"/>
  <c r="G2654" i="1"/>
  <c r="H2654" i="1"/>
  <c r="I2654" i="1" s="1"/>
  <c r="G2650" i="1"/>
  <c r="H2650" i="1"/>
  <c r="I2650" i="1" s="1"/>
  <c r="G2646" i="1"/>
  <c r="H2646" i="1"/>
  <c r="I2646" i="1" s="1"/>
  <c r="G2642" i="1"/>
  <c r="H2642" i="1"/>
  <c r="I2642" i="1" s="1"/>
  <c r="G2638" i="1"/>
  <c r="H2638" i="1"/>
  <c r="I2638" i="1" s="1"/>
  <c r="G2634" i="1"/>
  <c r="H2634" i="1"/>
  <c r="I2634" i="1" s="1"/>
  <c r="G2630" i="1"/>
  <c r="H2630" i="1"/>
  <c r="I2630" i="1" s="1"/>
  <c r="G2626" i="1"/>
  <c r="H2626" i="1"/>
  <c r="I2626" i="1" s="1"/>
  <c r="G2622" i="1"/>
  <c r="H2622" i="1"/>
  <c r="I2622" i="1" s="1"/>
  <c r="G2618" i="1"/>
  <c r="H2618" i="1"/>
  <c r="I2618" i="1" s="1"/>
  <c r="G2614" i="1"/>
  <c r="H2614" i="1"/>
  <c r="I2614" i="1" s="1"/>
  <c r="G2610" i="1"/>
  <c r="H2610" i="1"/>
  <c r="I2610" i="1" s="1"/>
  <c r="G2606" i="1"/>
  <c r="H2606" i="1"/>
  <c r="I2606" i="1" s="1"/>
  <c r="G2602" i="1"/>
  <c r="H2602" i="1"/>
  <c r="I2602" i="1" s="1"/>
  <c r="G2598" i="1"/>
  <c r="H2598" i="1"/>
  <c r="I2598" i="1" s="1"/>
  <c r="G2594" i="1"/>
  <c r="H2594" i="1"/>
  <c r="I2594" i="1" s="1"/>
  <c r="G2590" i="1"/>
  <c r="H2590" i="1"/>
  <c r="I2590" i="1" s="1"/>
  <c r="G2586" i="1"/>
  <c r="H2586" i="1"/>
  <c r="I2586" i="1" s="1"/>
  <c r="G2582" i="1"/>
  <c r="H2582" i="1"/>
  <c r="I2582" i="1" s="1"/>
  <c r="G2578" i="1"/>
  <c r="H2578" i="1"/>
  <c r="I2578" i="1" s="1"/>
  <c r="G2574" i="1"/>
  <c r="H2574" i="1"/>
  <c r="I2574" i="1" s="1"/>
  <c r="G2570" i="1"/>
  <c r="H2570" i="1"/>
  <c r="I2570" i="1" s="1"/>
  <c r="G2566" i="1"/>
  <c r="H2566" i="1"/>
  <c r="I2566" i="1" s="1"/>
  <c r="G2562" i="1"/>
  <c r="H2562" i="1"/>
  <c r="I2562" i="1" s="1"/>
  <c r="G2558" i="1"/>
  <c r="H2558" i="1"/>
  <c r="I2558" i="1" s="1"/>
  <c r="G2554" i="1"/>
  <c r="H2554" i="1"/>
  <c r="I2554" i="1" s="1"/>
  <c r="G2550" i="1"/>
  <c r="H2550" i="1"/>
  <c r="I2550" i="1" s="1"/>
  <c r="G2546" i="1"/>
  <c r="H2546" i="1"/>
  <c r="I2546" i="1" s="1"/>
  <c r="G2542" i="1"/>
  <c r="H2542" i="1"/>
  <c r="I2542" i="1" s="1"/>
  <c r="G2538" i="1"/>
  <c r="H2538" i="1"/>
  <c r="I2538" i="1" s="1"/>
  <c r="G2534" i="1"/>
  <c r="H2534" i="1"/>
  <c r="I2534" i="1" s="1"/>
  <c r="G2530" i="1"/>
  <c r="H2530" i="1"/>
  <c r="I2530" i="1" s="1"/>
  <c r="G2526" i="1"/>
  <c r="H2526" i="1"/>
  <c r="I2526" i="1" s="1"/>
  <c r="G2522" i="1"/>
  <c r="H2522" i="1"/>
  <c r="I2522" i="1" s="1"/>
  <c r="G2518" i="1"/>
  <c r="H2518" i="1"/>
  <c r="I2518" i="1" s="1"/>
  <c r="G2514" i="1"/>
  <c r="H2514" i="1"/>
  <c r="I2514" i="1" s="1"/>
  <c r="G2510" i="1"/>
  <c r="H2510" i="1"/>
  <c r="I2510" i="1" s="1"/>
  <c r="G2506" i="1"/>
  <c r="H2506" i="1"/>
  <c r="I2506" i="1" s="1"/>
  <c r="G2502" i="1"/>
  <c r="H2502" i="1"/>
  <c r="I2502" i="1" s="1"/>
  <c r="G2498" i="1"/>
  <c r="H2498" i="1"/>
  <c r="I2498" i="1" s="1"/>
  <c r="G2494" i="1"/>
  <c r="H2494" i="1"/>
  <c r="I2494" i="1" s="1"/>
  <c r="G2490" i="1"/>
  <c r="H2490" i="1"/>
  <c r="I2490" i="1" s="1"/>
  <c r="G2486" i="1"/>
  <c r="H2486" i="1"/>
  <c r="I2486" i="1" s="1"/>
  <c r="G2482" i="1"/>
  <c r="H2482" i="1"/>
  <c r="I2482" i="1" s="1"/>
  <c r="G2478" i="1"/>
  <c r="H2478" i="1"/>
  <c r="I2478" i="1" s="1"/>
  <c r="G2474" i="1"/>
  <c r="H2474" i="1"/>
  <c r="I2474" i="1" s="1"/>
  <c r="G2470" i="1"/>
  <c r="H2470" i="1"/>
  <c r="I2470" i="1" s="1"/>
  <c r="G2466" i="1"/>
  <c r="H2466" i="1"/>
  <c r="I2466" i="1" s="1"/>
  <c r="G2462" i="1"/>
  <c r="H2462" i="1"/>
  <c r="I2462" i="1" s="1"/>
  <c r="G2458" i="1"/>
  <c r="H2458" i="1"/>
  <c r="I2458" i="1" s="1"/>
  <c r="G2454" i="1"/>
  <c r="H2454" i="1"/>
  <c r="I2454" i="1" s="1"/>
  <c r="G2450" i="1"/>
  <c r="H2450" i="1"/>
  <c r="I2450" i="1" s="1"/>
  <c r="G2446" i="1"/>
  <c r="H2446" i="1"/>
  <c r="I2446" i="1" s="1"/>
  <c r="G2442" i="1"/>
  <c r="H2442" i="1"/>
  <c r="I2442" i="1" s="1"/>
  <c r="G2438" i="1"/>
  <c r="H2438" i="1"/>
  <c r="I2438" i="1" s="1"/>
  <c r="G2434" i="1"/>
  <c r="H2434" i="1"/>
  <c r="I2434" i="1" s="1"/>
  <c r="G2430" i="1"/>
  <c r="H2430" i="1"/>
  <c r="I2430" i="1" s="1"/>
  <c r="G2426" i="1"/>
  <c r="H2426" i="1"/>
  <c r="I2426" i="1" s="1"/>
  <c r="G2422" i="1"/>
  <c r="H2422" i="1"/>
  <c r="I2422" i="1" s="1"/>
  <c r="G2418" i="1"/>
  <c r="H2418" i="1"/>
  <c r="I2418" i="1" s="1"/>
  <c r="G2414" i="1"/>
  <c r="H2414" i="1"/>
  <c r="I2414" i="1" s="1"/>
  <c r="G2410" i="1"/>
  <c r="H2410" i="1"/>
  <c r="I2410" i="1" s="1"/>
  <c r="G2406" i="1"/>
  <c r="H2406" i="1"/>
  <c r="I2406" i="1" s="1"/>
  <c r="G2402" i="1"/>
  <c r="H2402" i="1"/>
  <c r="I2402" i="1" s="1"/>
  <c r="G2398" i="1"/>
  <c r="H2398" i="1"/>
  <c r="I2398" i="1" s="1"/>
  <c r="G2394" i="1"/>
  <c r="H2394" i="1"/>
  <c r="I2394" i="1" s="1"/>
  <c r="G2390" i="1"/>
  <c r="H2390" i="1"/>
  <c r="I2390" i="1" s="1"/>
  <c r="G2386" i="1"/>
  <c r="H2386" i="1"/>
  <c r="I2386" i="1" s="1"/>
  <c r="G2382" i="1"/>
  <c r="H2382" i="1"/>
  <c r="I2382" i="1" s="1"/>
  <c r="G2378" i="1"/>
  <c r="H2378" i="1"/>
  <c r="I2378" i="1" s="1"/>
  <c r="G2374" i="1"/>
  <c r="H2374" i="1"/>
  <c r="I2374" i="1" s="1"/>
  <c r="G2370" i="1"/>
  <c r="H2370" i="1"/>
  <c r="I2370" i="1" s="1"/>
  <c r="G2366" i="1"/>
  <c r="H2366" i="1"/>
  <c r="I2366" i="1" s="1"/>
  <c r="G2362" i="1"/>
  <c r="H2362" i="1"/>
  <c r="I2362" i="1" s="1"/>
  <c r="G2358" i="1"/>
  <c r="H2358" i="1"/>
  <c r="I2358" i="1" s="1"/>
  <c r="G2354" i="1"/>
  <c r="H2354" i="1"/>
  <c r="I2354" i="1" s="1"/>
  <c r="G2350" i="1"/>
  <c r="H2350" i="1"/>
  <c r="I2350" i="1" s="1"/>
  <c r="G2346" i="1"/>
  <c r="H2346" i="1"/>
  <c r="I2346" i="1" s="1"/>
  <c r="G2342" i="1"/>
  <c r="H2342" i="1"/>
  <c r="I2342" i="1" s="1"/>
  <c r="G2338" i="1"/>
  <c r="H2338" i="1"/>
  <c r="I2338" i="1" s="1"/>
  <c r="G2334" i="1"/>
  <c r="H2334" i="1"/>
  <c r="I2334" i="1" s="1"/>
  <c r="G2330" i="1"/>
  <c r="H2330" i="1"/>
  <c r="I2330" i="1" s="1"/>
  <c r="G2326" i="1"/>
  <c r="H2326" i="1"/>
  <c r="I2326" i="1" s="1"/>
  <c r="G2322" i="1"/>
  <c r="H2322" i="1"/>
  <c r="I2322" i="1" s="1"/>
  <c r="G2318" i="1"/>
  <c r="H2318" i="1"/>
  <c r="I2318" i="1" s="1"/>
  <c r="G2314" i="1"/>
  <c r="H2314" i="1"/>
  <c r="I2314" i="1" s="1"/>
  <c r="G2310" i="1"/>
  <c r="H2310" i="1"/>
  <c r="I2310" i="1" s="1"/>
  <c r="G2306" i="1"/>
  <c r="H2306" i="1"/>
  <c r="I2306" i="1" s="1"/>
  <c r="G2302" i="1"/>
  <c r="H2302" i="1"/>
  <c r="I2302" i="1" s="1"/>
  <c r="G2298" i="1"/>
  <c r="H2298" i="1"/>
  <c r="I2298" i="1" s="1"/>
  <c r="G2294" i="1"/>
  <c r="H2294" i="1"/>
  <c r="I2294" i="1" s="1"/>
  <c r="G2290" i="1"/>
  <c r="H2290" i="1"/>
  <c r="I2290" i="1" s="1"/>
  <c r="G2286" i="1"/>
  <c r="H2286" i="1"/>
  <c r="I2286" i="1" s="1"/>
  <c r="G2282" i="1"/>
  <c r="H2282" i="1"/>
  <c r="I2282" i="1" s="1"/>
  <c r="G2278" i="1"/>
  <c r="H2278" i="1"/>
  <c r="I2278" i="1" s="1"/>
  <c r="G2274" i="1"/>
  <c r="H2274" i="1"/>
  <c r="I2274" i="1" s="1"/>
  <c r="G2270" i="1"/>
  <c r="H2270" i="1"/>
  <c r="I2270" i="1" s="1"/>
  <c r="G2266" i="1"/>
  <c r="H2266" i="1"/>
  <c r="I2266" i="1" s="1"/>
  <c r="G2262" i="1"/>
  <c r="H2262" i="1"/>
  <c r="I2262" i="1" s="1"/>
  <c r="G2258" i="1"/>
  <c r="H2258" i="1"/>
  <c r="I2258" i="1" s="1"/>
  <c r="G2254" i="1"/>
  <c r="H2254" i="1"/>
  <c r="I2254" i="1" s="1"/>
  <c r="G2250" i="1"/>
  <c r="H2250" i="1"/>
  <c r="I2250" i="1" s="1"/>
  <c r="G2246" i="1"/>
  <c r="H2246" i="1"/>
  <c r="I2246" i="1" s="1"/>
  <c r="G2242" i="1"/>
  <c r="H2242" i="1"/>
  <c r="I2242" i="1" s="1"/>
  <c r="G2238" i="1"/>
  <c r="H2238" i="1"/>
  <c r="I2238" i="1" s="1"/>
  <c r="G2234" i="1"/>
  <c r="H2234" i="1"/>
  <c r="I2234" i="1" s="1"/>
  <c r="G2230" i="1"/>
  <c r="H2230" i="1"/>
  <c r="I2230" i="1" s="1"/>
  <c r="G2226" i="1"/>
  <c r="H2226" i="1"/>
  <c r="I2226" i="1" s="1"/>
  <c r="G2222" i="1"/>
  <c r="H2222" i="1"/>
  <c r="I2222" i="1" s="1"/>
  <c r="G2218" i="1"/>
  <c r="H2218" i="1"/>
  <c r="I2218" i="1" s="1"/>
  <c r="G2214" i="1"/>
  <c r="H2214" i="1"/>
  <c r="I2214" i="1" s="1"/>
  <c r="G2210" i="1"/>
  <c r="H2210" i="1"/>
  <c r="I2210" i="1" s="1"/>
  <c r="G2206" i="1"/>
  <c r="H2206" i="1"/>
  <c r="I2206" i="1" s="1"/>
  <c r="G2202" i="1"/>
  <c r="H2202" i="1"/>
  <c r="I2202" i="1" s="1"/>
  <c r="G2198" i="1"/>
  <c r="H2198" i="1"/>
  <c r="I2198" i="1" s="1"/>
  <c r="G2194" i="1"/>
  <c r="H2194" i="1"/>
  <c r="I2194" i="1" s="1"/>
  <c r="G2190" i="1"/>
  <c r="H2190" i="1"/>
  <c r="I2190" i="1" s="1"/>
  <c r="G2186" i="1"/>
  <c r="H2186" i="1"/>
  <c r="I2186" i="1" s="1"/>
  <c r="G2182" i="1"/>
  <c r="H2182" i="1"/>
  <c r="I2182" i="1" s="1"/>
  <c r="G2178" i="1"/>
  <c r="H2178" i="1"/>
  <c r="I2178" i="1" s="1"/>
  <c r="G2174" i="1"/>
  <c r="H2174" i="1"/>
  <c r="I2174" i="1" s="1"/>
  <c r="G2170" i="1"/>
  <c r="H2170" i="1"/>
  <c r="I2170" i="1" s="1"/>
  <c r="G2166" i="1"/>
  <c r="H2166" i="1"/>
  <c r="I2166" i="1" s="1"/>
  <c r="G2162" i="1"/>
  <c r="H2162" i="1"/>
  <c r="I2162" i="1" s="1"/>
  <c r="G2158" i="1"/>
  <c r="H2158" i="1"/>
  <c r="I2158" i="1" s="1"/>
  <c r="G2154" i="1"/>
  <c r="H2154" i="1"/>
  <c r="I2154" i="1" s="1"/>
  <c r="G2150" i="1"/>
  <c r="H2150" i="1"/>
  <c r="I2150" i="1" s="1"/>
  <c r="G2146" i="1"/>
  <c r="H2146" i="1"/>
  <c r="I2146" i="1" s="1"/>
  <c r="G2142" i="1"/>
  <c r="H2142" i="1"/>
  <c r="I2142" i="1" s="1"/>
  <c r="G2138" i="1"/>
  <c r="H2138" i="1"/>
  <c r="I2138" i="1" s="1"/>
  <c r="G2134" i="1"/>
  <c r="H2134" i="1"/>
  <c r="I2134" i="1" s="1"/>
  <c r="G2130" i="1"/>
  <c r="H2130" i="1"/>
  <c r="I2130" i="1" s="1"/>
  <c r="G2126" i="1"/>
  <c r="H2126" i="1"/>
  <c r="I2126" i="1" s="1"/>
  <c r="G2122" i="1"/>
  <c r="H2122" i="1"/>
  <c r="I2122" i="1" s="1"/>
  <c r="G2118" i="1"/>
  <c r="H2118" i="1"/>
  <c r="I2118" i="1" s="1"/>
  <c r="G2114" i="1"/>
  <c r="H2114" i="1"/>
  <c r="I2114" i="1" s="1"/>
  <c r="G2110" i="1"/>
  <c r="H2110" i="1"/>
  <c r="I2110" i="1" s="1"/>
  <c r="G2106" i="1"/>
  <c r="H2106" i="1"/>
  <c r="I2106" i="1" s="1"/>
  <c r="G2102" i="1"/>
  <c r="H2102" i="1"/>
  <c r="I2102" i="1" s="1"/>
  <c r="G2098" i="1"/>
  <c r="H2098" i="1"/>
  <c r="I2098" i="1" s="1"/>
  <c r="G2094" i="1"/>
  <c r="H2094" i="1"/>
  <c r="I2094" i="1" s="1"/>
  <c r="G2090" i="1"/>
  <c r="H2090" i="1"/>
  <c r="I2090" i="1" s="1"/>
  <c r="G2086" i="1"/>
  <c r="H2086" i="1"/>
  <c r="I2086" i="1" s="1"/>
  <c r="G2082" i="1"/>
  <c r="H2082" i="1"/>
  <c r="I2082" i="1" s="1"/>
  <c r="G2078" i="1"/>
  <c r="H2078" i="1"/>
  <c r="I2078" i="1" s="1"/>
  <c r="G2074" i="1"/>
  <c r="H2074" i="1"/>
  <c r="I2074" i="1" s="1"/>
  <c r="G2070" i="1"/>
  <c r="H2070" i="1"/>
  <c r="I2070" i="1" s="1"/>
  <c r="G2066" i="1"/>
  <c r="H2066" i="1"/>
  <c r="I2066" i="1" s="1"/>
  <c r="G2062" i="1"/>
  <c r="H2062" i="1"/>
  <c r="I2062" i="1" s="1"/>
  <c r="G2058" i="1"/>
  <c r="H2058" i="1"/>
  <c r="I2058" i="1" s="1"/>
  <c r="G2054" i="1"/>
  <c r="H2054" i="1"/>
  <c r="I2054" i="1" s="1"/>
  <c r="G2050" i="1"/>
  <c r="H2050" i="1"/>
  <c r="I2050" i="1" s="1"/>
  <c r="G2046" i="1"/>
  <c r="H2046" i="1"/>
  <c r="I2046" i="1" s="1"/>
  <c r="G2042" i="1"/>
  <c r="H2042" i="1"/>
  <c r="I2042" i="1" s="1"/>
  <c r="G2038" i="1"/>
  <c r="H2038" i="1"/>
  <c r="I2038" i="1" s="1"/>
  <c r="G2034" i="1"/>
  <c r="H2034" i="1"/>
  <c r="I2034" i="1" s="1"/>
  <c r="G2030" i="1"/>
  <c r="H2030" i="1"/>
  <c r="I2030" i="1" s="1"/>
  <c r="G2026" i="1"/>
  <c r="H2026" i="1"/>
  <c r="I2026" i="1" s="1"/>
  <c r="G2022" i="1"/>
  <c r="H2022" i="1"/>
  <c r="I2022" i="1" s="1"/>
  <c r="G2018" i="1"/>
  <c r="H2018" i="1"/>
  <c r="I2018" i="1" s="1"/>
  <c r="G2014" i="1"/>
  <c r="H2014" i="1"/>
  <c r="I2014" i="1" s="1"/>
  <c r="G2010" i="1"/>
  <c r="H2010" i="1"/>
  <c r="I2010" i="1" s="1"/>
  <c r="G2006" i="1"/>
  <c r="H2006" i="1"/>
  <c r="I2006" i="1" s="1"/>
  <c r="G2002" i="1"/>
  <c r="H2002" i="1"/>
  <c r="I2002" i="1" s="1"/>
  <c r="G1998" i="1"/>
  <c r="H1998" i="1"/>
  <c r="I1998" i="1" s="1"/>
  <c r="G1994" i="1"/>
  <c r="H1994" i="1"/>
  <c r="I1994" i="1" s="1"/>
  <c r="G1990" i="1"/>
  <c r="H1990" i="1"/>
  <c r="I1990" i="1" s="1"/>
  <c r="G1986" i="1"/>
  <c r="H1986" i="1"/>
  <c r="I1986" i="1" s="1"/>
  <c r="G1982" i="1"/>
  <c r="H1982" i="1"/>
  <c r="I1982" i="1" s="1"/>
  <c r="G1978" i="1"/>
  <c r="H1978" i="1"/>
  <c r="I1978" i="1" s="1"/>
  <c r="G1974" i="1"/>
  <c r="H1974" i="1"/>
  <c r="I1974" i="1" s="1"/>
  <c r="G1970" i="1"/>
  <c r="H1970" i="1"/>
  <c r="I1970" i="1" s="1"/>
  <c r="G1966" i="1"/>
  <c r="H1966" i="1"/>
  <c r="I1966" i="1" s="1"/>
  <c r="G1962" i="1"/>
  <c r="H1962" i="1"/>
  <c r="I1962" i="1" s="1"/>
  <c r="G1958" i="1"/>
  <c r="H1958" i="1"/>
  <c r="I1958" i="1" s="1"/>
  <c r="G1954" i="1"/>
  <c r="H1954" i="1"/>
  <c r="I1954" i="1" s="1"/>
  <c r="G1950" i="1"/>
  <c r="H1950" i="1"/>
  <c r="I1950" i="1" s="1"/>
  <c r="G1946" i="1"/>
  <c r="H1946" i="1"/>
  <c r="I1946" i="1" s="1"/>
  <c r="G1942" i="1"/>
  <c r="H1942" i="1"/>
  <c r="I1942" i="1" s="1"/>
  <c r="G1938" i="1"/>
  <c r="H1938" i="1"/>
  <c r="I1938" i="1" s="1"/>
  <c r="G1934" i="1"/>
  <c r="H1934" i="1"/>
  <c r="I1934" i="1" s="1"/>
  <c r="G1930" i="1"/>
  <c r="H1930" i="1"/>
  <c r="I1930" i="1" s="1"/>
  <c r="G1926" i="1"/>
  <c r="H1926" i="1"/>
  <c r="I1926" i="1" s="1"/>
  <c r="G1922" i="1"/>
  <c r="H1922" i="1"/>
  <c r="I1922" i="1" s="1"/>
  <c r="G1918" i="1"/>
  <c r="H1918" i="1"/>
  <c r="I1918" i="1" s="1"/>
  <c r="G1914" i="1"/>
  <c r="H1914" i="1"/>
  <c r="I1914" i="1" s="1"/>
  <c r="G1910" i="1"/>
  <c r="H1910" i="1"/>
  <c r="I1910" i="1" s="1"/>
  <c r="G1906" i="1"/>
  <c r="H1906" i="1"/>
  <c r="I1906" i="1" s="1"/>
  <c r="G1902" i="1"/>
  <c r="H1902" i="1"/>
  <c r="I1902" i="1" s="1"/>
  <c r="G1898" i="1"/>
  <c r="H1898" i="1"/>
  <c r="I1898" i="1" s="1"/>
  <c r="G1894" i="1"/>
  <c r="H1894" i="1"/>
  <c r="I1894" i="1" s="1"/>
  <c r="G1890" i="1"/>
  <c r="H1890" i="1"/>
  <c r="I1890" i="1" s="1"/>
  <c r="G1886" i="1"/>
  <c r="H1886" i="1"/>
  <c r="I1886" i="1" s="1"/>
  <c r="G1882" i="1"/>
  <c r="H1882" i="1"/>
  <c r="I1882" i="1" s="1"/>
  <c r="G1878" i="1"/>
  <c r="H1878" i="1"/>
  <c r="I1878" i="1" s="1"/>
  <c r="G1874" i="1"/>
  <c r="H1874" i="1"/>
  <c r="I1874" i="1" s="1"/>
  <c r="G1870" i="1"/>
  <c r="H1870" i="1"/>
  <c r="I1870" i="1" s="1"/>
  <c r="G1866" i="1"/>
  <c r="H1866" i="1"/>
  <c r="I1866" i="1" s="1"/>
  <c r="G1862" i="1"/>
  <c r="H1862" i="1"/>
  <c r="I1862" i="1" s="1"/>
  <c r="G1858" i="1"/>
  <c r="H1858" i="1"/>
  <c r="I1858" i="1" s="1"/>
  <c r="G1854" i="1"/>
  <c r="H1854" i="1"/>
  <c r="I1854" i="1" s="1"/>
  <c r="G1850" i="1"/>
  <c r="H1850" i="1"/>
  <c r="I1850" i="1" s="1"/>
  <c r="G1846" i="1"/>
  <c r="H1846" i="1"/>
  <c r="I1846" i="1" s="1"/>
  <c r="G1842" i="1"/>
  <c r="H1842" i="1"/>
  <c r="I1842" i="1" s="1"/>
  <c r="G1838" i="1"/>
  <c r="H1838" i="1"/>
  <c r="I1838" i="1" s="1"/>
  <c r="G1834" i="1"/>
  <c r="H1834" i="1"/>
  <c r="I1834" i="1" s="1"/>
  <c r="G1830" i="1"/>
  <c r="H1830" i="1"/>
  <c r="I1830" i="1" s="1"/>
  <c r="G1826" i="1"/>
  <c r="H1826" i="1"/>
  <c r="I1826" i="1" s="1"/>
  <c r="G1822" i="1"/>
  <c r="H1822" i="1"/>
  <c r="I1822" i="1" s="1"/>
  <c r="G1818" i="1"/>
  <c r="H1818" i="1"/>
  <c r="I1818" i="1" s="1"/>
  <c r="G1814" i="1"/>
  <c r="H1814" i="1"/>
  <c r="I1814" i="1" s="1"/>
  <c r="G1810" i="1"/>
  <c r="H1810" i="1"/>
  <c r="I1810" i="1" s="1"/>
  <c r="G1806" i="1"/>
  <c r="H1806" i="1"/>
  <c r="I1806" i="1" s="1"/>
  <c r="G1802" i="1"/>
  <c r="H1802" i="1"/>
  <c r="I1802" i="1" s="1"/>
  <c r="G1798" i="1"/>
  <c r="H1798" i="1"/>
  <c r="I1798" i="1" s="1"/>
  <c r="G1794" i="1"/>
  <c r="H1794" i="1"/>
  <c r="I1794" i="1" s="1"/>
  <c r="G1790" i="1"/>
  <c r="H1790" i="1"/>
  <c r="I1790" i="1" s="1"/>
  <c r="G1786" i="1"/>
  <c r="H1786" i="1"/>
  <c r="I1786" i="1" s="1"/>
  <c r="G1782" i="1"/>
  <c r="H1782" i="1"/>
  <c r="I1782" i="1" s="1"/>
  <c r="G1778" i="1"/>
  <c r="H1778" i="1"/>
  <c r="I1778" i="1" s="1"/>
  <c r="G1774" i="1"/>
  <c r="H1774" i="1"/>
  <c r="I1774" i="1" s="1"/>
  <c r="G1770" i="1"/>
  <c r="H1770" i="1"/>
  <c r="I1770" i="1" s="1"/>
  <c r="G1766" i="1"/>
  <c r="H1766" i="1"/>
  <c r="I1766" i="1" s="1"/>
  <c r="G1762" i="1"/>
  <c r="H1762" i="1"/>
  <c r="I1762" i="1" s="1"/>
  <c r="G1758" i="1"/>
  <c r="H1758" i="1"/>
  <c r="I1758" i="1" s="1"/>
  <c r="G1754" i="1"/>
  <c r="H1754" i="1"/>
  <c r="I1754" i="1" s="1"/>
  <c r="G1750" i="1"/>
  <c r="H1750" i="1"/>
  <c r="I1750" i="1" s="1"/>
  <c r="G1746" i="1"/>
  <c r="H1746" i="1"/>
  <c r="I1746" i="1" s="1"/>
  <c r="G1742" i="1"/>
  <c r="H1742" i="1"/>
  <c r="I1742" i="1" s="1"/>
  <c r="G1738" i="1"/>
  <c r="H1738" i="1"/>
  <c r="I1738" i="1" s="1"/>
  <c r="G1734" i="1"/>
  <c r="H1734" i="1"/>
  <c r="I1734" i="1" s="1"/>
  <c r="G1730" i="1"/>
  <c r="H1730" i="1"/>
  <c r="I1730" i="1" s="1"/>
  <c r="G1726" i="1"/>
  <c r="H1726" i="1"/>
  <c r="I1726" i="1" s="1"/>
  <c r="G1722" i="1"/>
  <c r="H1722" i="1"/>
  <c r="I1722" i="1" s="1"/>
  <c r="G1718" i="1"/>
  <c r="H1718" i="1"/>
  <c r="I1718" i="1" s="1"/>
  <c r="G1714" i="1"/>
  <c r="H1714" i="1"/>
  <c r="I1714" i="1" s="1"/>
  <c r="G1710" i="1"/>
  <c r="H1710" i="1"/>
  <c r="I1710" i="1" s="1"/>
  <c r="G1706" i="1"/>
  <c r="H1706" i="1"/>
  <c r="I1706" i="1" s="1"/>
  <c r="G1702" i="1"/>
  <c r="H1702" i="1"/>
  <c r="I1702" i="1" s="1"/>
  <c r="G1698" i="1"/>
  <c r="H1698" i="1"/>
  <c r="I1698" i="1" s="1"/>
  <c r="G1694" i="1"/>
  <c r="H1694" i="1"/>
  <c r="I1694" i="1" s="1"/>
  <c r="G1690" i="1"/>
  <c r="H1690" i="1"/>
  <c r="I1690" i="1" s="1"/>
  <c r="G1686" i="1"/>
  <c r="H1686" i="1"/>
  <c r="I1686" i="1" s="1"/>
  <c r="G1682" i="1"/>
  <c r="H1682" i="1"/>
  <c r="I1682" i="1" s="1"/>
  <c r="G1678" i="1"/>
  <c r="H1678" i="1"/>
  <c r="I1678" i="1" s="1"/>
  <c r="G1674" i="1"/>
  <c r="H1674" i="1"/>
  <c r="I1674" i="1" s="1"/>
  <c r="G1670" i="1"/>
  <c r="H1670" i="1"/>
  <c r="I1670" i="1" s="1"/>
  <c r="G1666" i="1"/>
  <c r="H1666" i="1"/>
  <c r="I1666" i="1" s="1"/>
  <c r="G1662" i="1"/>
  <c r="H1662" i="1"/>
  <c r="I1662" i="1" s="1"/>
  <c r="G1658" i="1"/>
  <c r="H1658" i="1"/>
  <c r="I1658" i="1" s="1"/>
  <c r="G1654" i="1"/>
  <c r="H1654" i="1"/>
  <c r="I1654" i="1" s="1"/>
  <c r="G1650" i="1"/>
  <c r="H1650" i="1"/>
  <c r="I1650" i="1" s="1"/>
  <c r="G1646" i="1"/>
  <c r="H1646" i="1"/>
  <c r="I1646" i="1" s="1"/>
  <c r="G1642" i="1"/>
  <c r="H1642" i="1"/>
  <c r="I1642" i="1" s="1"/>
  <c r="G1638" i="1"/>
  <c r="H1638" i="1"/>
  <c r="I1638" i="1" s="1"/>
  <c r="G1634" i="1"/>
  <c r="H1634" i="1"/>
  <c r="I1634" i="1" s="1"/>
  <c r="G1630" i="1"/>
  <c r="H1630" i="1"/>
  <c r="I1630" i="1" s="1"/>
  <c r="G1626" i="1"/>
  <c r="H1626" i="1"/>
  <c r="I1626" i="1" s="1"/>
  <c r="G1622" i="1"/>
  <c r="H1622" i="1"/>
  <c r="I1622" i="1" s="1"/>
  <c r="G1618" i="1"/>
  <c r="H1618" i="1"/>
  <c r="I1618" i="1" s="1"/>
  <c r="G1614" i="1"/>
  <c r="H1614" i="1"/>
  <c r="I1614" i="1" s="1"/>
  <c r="G1610" i="1"/>
  <c r="H1610" i="1"/>
  <c r="I1610" i="1" s="1"/>
  <c r="G1606" i="1"/>
  <c r="H1606" i="1"/>
  <c r="I1606" i="1" s="1"/>
  <c r="G1602" i="1"/>
  <c r="H1602" i="1"/>
  <c r="I1602" i="1" s="1"/>
  <c r="G1598" i="1"/>
  <c r="H1598" i="1"/>
  <c r="I1598" i="1" s="1"/>
  <c r="G1594" i="1"/>
  <c r="H1594" i="1"/>
  <c r="I1594" i="1" s="1"/>
  <c r="G1590" i="1"/>
  <c r="H1590" i="1"/>
  <c r="I1590" i="1" s="1"/>
  <c r="G1586" i="1"/>
  <c r="H1586" i="1"/>
  <c r="I1586" i="1" s="1"/>
  <c r="G1582" i="1"/>
  <c r="H1582" i="1"/>
  <c r="I1582" i="1" s="1"/>
  <c r="G1578" i="1"/>
  <c r="H1578" i="1"/>
  <c r="I1578" i="1" s="1"/>
  <c r="G1574" i="1"/>
  <c r="H1574" i="1"/>
  <c r="I1574" i="1" s="1"/>
  <c r="G1570" i="1"/>
  <c r="H1570" i="1"/>
  <c r="I1570" i="1" s="1"/>
  <c r="G1566" i="1"/>
  <c r="H1566" i="1"/>
  <c r="I1566" i="1" s="1"/>
  <c r="G1562" i="1"/>
  <c r="H1562" i="1"/>
  <c r="I1562" i="1" s="1"/>
  <c r="G1558" i="1"/>
  <c r="H1558" i="1"/>
  <c r="I1558" i="1" s="1"/>
  <c r="G1554" i="1"/>
  <c r="H1554" i="1"/>
  <c r="I1554" i="1" s="1"/>
  <c r="G1550" i="1"/>
  <c r="H1550" i="1"/>
  <c r="I1550" i="1" s="1"/>
  <c r="G1546" i="1"/>
  <c r="H1546" i="1"/>
  <c r="I1546" i="1" s="1"/>
  <c r="G1542" i="1"/>
  <c r="H1542" i="1"/>
  <c r="I1542" i="1" s="1"/>
  <c r="G1538" i="1"/>
  <c r="H1538" i="1"/>
  <c r="I1538" i="1" s="1"/>
  <c r="G1534" i="1"/>
  <c r="H1534" i="1"/>
  <c r="I1534" i="1" s="1"/>
  <c r="G1530" i="1"/>
  <c r="H1530" i="1"/>
  <c r="I1530" i="1" s="1"/>
  <c r="G1526" i="1"/>
  <c r="H1526" i="1"/>
  <c r="I1526" i="1" s="1"/>
  <c r="G1522" i="1"/>
  <c r="H1522" i="1"/>
  <c r="I1522" i="1" s="1"/>
  <c r="G1518" i="1"/>
  <c r="H1518" i="1"/>
  <c r="I1518" i="1" s="1"/>
  <c r="G1514" i="1"/>
  <c r="H1514" i="1"/>
  <c r="I1514" i="1" s="1"/>
  <c r="G1510" i="1"/>
  <c r="H1510" i="1"/>
  <c r="I1510" i="1" s="1"/>
  <c r="G1506" i="1"/>
  <c r="H1506" i="1"/>
  <c r="I1506" i="1" s="1"/>
  <c r="G1502" i="1"/>
  <c r="H1502" i="1"/>
  <c r="I1502" i="1" s="1"/>
  <c r="G1498" i="1"/>
  <c r="H1498" i="1"/>
  <c r="I1498" i="1" s="1"/>
  <c r="G1494" i="1"/>
  <c r="H1494" i="1"/>
  <c r="I1494" i="1" s="1"/>
  <c r="G1490" i="1"/>
  <c r="H1490" i="1"/>
  <c r="I1490" i="1" s="1"/>
  <c r="G1486" i="1"/>
  <c r="H1486" i="1"/>
  <c r="I1486" i="1" s="1"/>
  <c r="G1482" i="1"/>
  <c r="H1482" i="1"/>
  <c r="I1482" i="1" s="1"/>
  <c r="G1478" i="1"/>
  <c r="H1478" i="1"/>
  <c r="I1478" i="1" s="1"/>
  <c r="G1474" i="1"/>
  <c r="H1474" i="1"/>
  <c r="I1474" i="1" s="1"/>
  <c r="G1470" i="1"/>
  <c r="H1470" i="1"/>
  <c r="I1470" i="1" s="1"/>
  <c r="G1466" i="1"/>
  <c r="H1466" i="1"/>
  <c r="I1466" i="1" s="1"/>
  <c r="G1462" i="1"/>
  <c r="H1462" i="1"/>
  <c r="I1462" i="1" s="1"/>
  <c r="G1458" i="1"/>
  <c r="H1458" i="1"/>
  <c r="I1458" i="1" s="1"/>
  <c r="G1454" i="1"/>
  <c r="H1454" i="1"/>
  <c r="I1454" i="1" s="1"/>
  <c r="G1450" i="1"/>
  <c r="H1450" i="1"/>
  <c r="I1450" i="1" s="1"/>
  <c r="G1446" i="1"/>
  <c r="H1446" i="1"/>
  <c r="I1446" i="1" s="1"/>
  <c r="G1442" i="1"/>
  <c r="H1442" i="1"/>
  <c r="I1442" i="1" s="1"/>
  <c r="G1438" i="1"/>
  <c r="H1438" i="1"/>
  <c r="I1438" i="1" s="1"/>
  <c r="G1434" i="1"/>
  <c r="H1434" i="1"/>
  <c r="I1434" i="1" s="1"/>
  <c r="G1430" i="1"/>
  <c r="H1430" i="1"/>
  <c r="I1430" i="1" s="1"/>
  <c r="G1426" i="1"/>
  <c r="H1426" i="1"/>
  <c r="I1426" i="1" s="1"/>
  <c r="G1422" i="1"/>
  <c r="H1422" i="1"/>
  <c r="I1422" i="1" s="1"/>
  <c r="G1418" i="1"/>
  <c r="H1418" i="1"/>
  <c r="I1418" i="1" s="1"/>
  <c r="G1414" i="1"/>
  <c r="H1414" i="1"/>
  <c r="I1414" i="1" s="1"/>
  <c r="G1410" i="1"/>
  <c r="H1410" i="1"/>
  <c r="I1410" i="1" s="1"/>
  <c r="G1406" i="1"/>
  <c r="H1406" i="1"/>
  <c r="I1406" i="1" s="1"/>
  <c r="G1402" i="1"/>
  <c r="H1402" i="1"/>
  <c r="I1402" i="1" s="1"/>
  <c r="G1398" i="1"/>
  <c r="H1398" i="1"/>
  <c r="I1398" i="1" s="1"/>
  <c r="G1394" i="1"/>
  <c r="H1394" i="1"/>
  <c r="I1394" i="1" s="1"/>
  <c r="G1390" i="1"/>
  <c r="H1390" i="1"/>
  <c r="I1390" i="1" s="1"/>
  <c r="G1386" i="1"/>
  <c r="H1386" i="1"/>
  <c r="I1386" i="1" s="1"/>
  <c r="G1382" i="1"/>
  <c r="H1382" i="1"/>
  <c r="I1382" i="1" s="1"/>
  <c r="G1378" i="1"/>
  <c r="H1378" i="1"/>
  <c r="I1378" i="1" s="1"/>
  <c r="G1374" i="1"/>
  <c r="H1374" i="1"/>
  <c r="I1374" i="1" s="1"/>
  <c r="G1370" i="1"/>
  <c r="H1370" i="1"/>
  <c r="I1370" i="1" s="1"/>
  <c r="G1366" i="1"/>
  <c r="H1366" i="1"/>
  <c r="I1366" i="1" s="1"/>
  <c r="G1362" i="1"/>
  <c r="H1362" i="1"/>
  <c r="I1362" i="1" s="1"/>
  <c r="G1358" i="1"/>
  <c r="H1358" i="1"/>
  <c r="I1358" i="1" s="1"/>
  <c r="G1354" i="1"/>
  <c r="H1354" i="1"/>
  <c r="I1354" i="1" s="1"/>
  <c r="G1350" i="1"/>
  <c r="H1350" i="1"/>
  <c r="I1350" i="1" s="1"/>
  <c r="G1346" i="1"/>
  <c r="H1346" i="1"/>
  <c r="I1346" i="1" s="1"/>
  <c r="G1342" i="1"/>
  <c r="H1342" i="1"/>
  <c r="I1342" i="1" s="1"/>
  <c r="G1338" i="1"/>
  <c r="H1338" i="1"/>
  <c r="I1338" i="1" s="1"/>
  <c r="G1334" i="1"/>
  <c r="H1334" i="1"/>
  <c r="I1334" i="1" s="1"/>
  <c r="G1330" i="1"/>
  <c r="H1330" i="1"/>
  <c r="I1330" i="1" s="1"/>
  <c r="G1326" i="1"/>
  <c r="H1326" i="1"/>
  <c r="I1326" i="1" s="1"/>
  <c r="G1322" i="1"/>
  <c r="H1322" i="1"/>
  <c r="I1322" i="1" s="1"/>
  <c r="G1318" i="1"/>
  <c r="H1318" i="1"/>
  <c r="I1318" i="1" s="1"/>
  <c r="G1314" i="1"/>
  <c r="H1314" i="1"/>
  <c r="I1314" i="1" s="1"/>
  <c r="G1310" i="1"/>
  <c r="H1310" i="1"/>
  <c r="I1310" i="1" s="1"/>
  <c r="G1306" i="1"/>
  <c r="H1306" i="1"/>
  <c r="I1306" i="1" s="1"/>
  <c r="G1302" i="1"/>
  <c r="H1302" i="1"/>
  <c r="I1302" i="1" s="1"/>
  <c r="G1298" i="1"/>
  <c r="H1298" i="1"/>
  <c r="I1298" i="1" s="1"/>
  <c r="G1294" i="1"/>
  <c r="H1294" i="1"/>
  <c r="I1294" i="1" s="1"/>
  <c r="G1290" i="1"/>
  <c r="H1290" i="1"/>
  <c r="I1290" i="1" s="1"/>
  <c r="G1286" i="1"/>
  <c r="H1286" i="1"/>
  <c r="I1286" i="1" s="1"/>
  <c r="G1282" i="1"/>
  <c r="H1282" i="1"/>
  <c r="I1282" i="1" s="1"/>
  <c r="G1278" i="1"/>
  <c r="H1278" i="1"/>
  <c r="I1278" i="1" s="1"/>
  <c r="G1274" i="1"/>
  <c r="H1274" i="1"/>
  <c r="I1274" i="1" s="1"/>
  <c r="G1270" i="1"/>
  <c r="H1270" i="1"/>
  <c r="I1270" i="1" s="1"/>
  <c r="G1266" i="1"/>
  <c r="H1266" i="1"/>
  <c r="I1266" i="1" s="1"/>
  <c r="G1262" i="1"/>
  <c r="H1262" i="1"/>
  <c r="I1262" i="1" s="1"/>
  <c r="G1258" i="1"/>
  <c r="H1258" i="1"/>
  <c r="I1258" i="1" s="1"/>
  <c r="G1254" i="1"/>
  <c r="H1254" i="1"/>
  <c r="I1254" i="1" s="1"/>
  <c r="G1250" i="1"/>
  <c r="H1250" i="1"/>
  <c r="I1250" i="1" s="1"/>
  <c r="G1246" i="1"/>
  <c r="H1246" i="1"/>
  <c r="I1246" i="1" s="1"/>
  <c r="G1242" i="1"/>
  <c r="H1242" i="1"/>
  <c r="I1242" i="1" s="1"/>
  <c r="G1238" i="1"/>
  <c r="H1238" i="1"/>
  <c r="I1238" i="1" s="1"/>
  <c r="G1234" i="1"/>
  <c r="H1234" i="1"/>
  <c r="I1234" i="1" s="1"/>
  <c r="G1230" i="1"/>
  <c r="H1230" i="1"/>
  <c r="I1230" i="1" s="1"/>
  <c r="G1226" i="1"/>
  <c r="H1226" i="1"/>
  <c r="I1226" i="1" s="1"/>
  <c r="G1222" i="1"/>
  <c r="H1222" i="1"/>
  <c r="I1222" i="1" s="1"/>
  <c r="G1218" i="1"/>
  <c r="H1218" i="1"/>
  <c r="I1218" i="1" s="1"/>
  <c r="G1214" i="1"/>
  <c r="H1214" i="1"/>
  <c r="I1214" i="1" s="1"/>
  <c r="G1210" i="1"/>
  <c r="H1210" i="1"/>
  <c r="I1210" i="1" s="1"/>
  <c r="G1206" i="1"/>
  <c r="H1206" i="1"/>
  <c r="I1206" i="1" s="1"/>
  <c r="G1202" i="1"/>
  <c r="H1202" i="1"/>
  <c r="I1202" i="1" s="1"/>
  <c r="G1198" i="1"/>
  <c r="H1198" i="1"/>
  <c r="I1198" i="1" s="1"/>
  <c r="G1194" i="1"/>
  <c r="H1194" i="1"/>
  <c r="I1194" i="1" s="1"/>
  <c r="G1190" i="1"/>
  <c r="H1190" i="1"/>
  <c r="I1190" i="1" s="1"/>
  <c r="G1186" i="1"/>
  <c r="H1186" i="1"/>
  <c r="I1186" i="1" s="1"/>
  <c r="G1182" i="1"/>
  <c r="H1182" i="1"/>
  <c r="I1182" i="1" s="1"/>
  <c r="G1178" i="1"/>
  <c r="H1178" i="1"/>
  <c r="I1178" i="1" s="1"/>
  <c r="G1174" i="1"/>
  <c r="H1174" i="1"/>
  <c r="I1174" i="1" s="1"/>
  <c r="G1170" i="1"/>
  <c r="H1170" i="1"/>
  <c r="I1170" i="1" s="1"/>
  <c r="G1166" i="1"/>
  <c r="H1166" i="1"/>
  <c r="I1166" i="1" s="1"/>
  <c r="G1162" i="1"/>
  <c r="H1162" i="1"/>
  <c r="I1162" i="1" s="1"/>
  <c r="G1158" i="1"/>
  <c r="H1158" i="1"/>
  <c r="I1158" i="1" s="1"/>
  <c r="G1154" i="1"/>
  <c r="H1154" i="1"/>
  <c r="I1154" i="1" s="1"/>
  <c r="G1150" i="1"/>
  <c r="H1150" i="1"/>
  <c r="I1150" i="1" s="1"/>
  <c r="G1146" i="1"/>
  <c r="H1146" i="1"/>
  <c r="I1146" i="1" s="1"/>
  <c r="G1142" i="1"/>
  <c r="H1142" i="1"/>
  <c r="I1142" i="1" s="1"/>
  <c r="G1138" i="1"/>
  <c r="H1138" i="1"/>
  <c r="I1138" i="1" s="1"/>
  <c r="G1134" i="1"/>
  <c r="H1134" i="1"/>
  <c r="I1134" i="1" s="1"/>
  <c r="G1130" i="1"/>
  <c r="H1130" i="1"/>
  <c r="I1130" i="1" s="1"/>
  <c r="G1126" i="1"/>
  <c r="H1126" i="1"/>
  <c r="I1126" i="1" s="1"/>
  <c r="G1122" i="1"/>
  <c r="H1122" i="1"/>
  <c r="I1122" i="1" s="1"/>
  <c r="G1118" i="1"/>
  <c r="H1118" i="1"/>
  <c r="I1118" i="1" s="1"/>
  <c r="G1114" i="1"/>
  <c r="H1114" i="1"/>
  <c r="I1114" i="1" s="1"/>
  <c r="G1110" i="1"/>
  <c r="H1110" i="1"/>
  <c r="I1110" i="1" s="1"/>
  <c r="G1106" i="1"/>
  <c r="H1106" i="1"/>
  <c r="I1106" i="1" s="1"/>
  <c r="G1102" i="1"/>
  <c r="H1102" i="1"/>
  <c r="I1102" i="1" s="1"/>
  <c r="G1098" i="1"/>
  <c r="H1098" i="1"/>
  <c r="I1098" i="1" s="1"/>
  <c r="G1094" i="1"/>
  <c r="H1094" i="1"/>
  <c r="I1094" i="1" s="1"/>
  <c r="G1090" i="1"/>
  <c r="H1090" i="1"/>
  <c r="I1090" i="1" s="1"/>
  <c r="G1086" i="1"/>
  <c r="H1086" i="1"/>
  <c r="I1086" i="1" s="1"/>
  <c r="G1082" i="1"/>
  <c r="H1082" i="1"/>
  <c r="I1082" i="1" s="1"/>
  <c r="G1078" i="1"/>
  <c r="H1078" i="1"/>
  <c r="I1078" i="1" s="1"/>
  <c r="G1074" i="1"/>
  <c r="H1074" i="1"/>
  <c r="I1074" i="1" s="1"/>
  <c r="G1070" i="1"/>
  <c r="H1070" i="1"/>
  <c r="I1070" i="1" s="1"/>
  <c r="G1066" i="1"/>
  <c r="H1066" i="1"/>
  <c r="I1066" i="1" s="1"/>
  <c r="G1062" i="1"/>
  <c r="H1062" i="1"/>
  <c r="I1062" i="1" s="1"/>
  <c r="G1058" i="1"/>
  <c r="H1058" i="1"/>
  <c r="I1058" i="1" s="1"/>
  <c r="G1054" i="1"/>
  <c r="H1054" i="1"/>
  <c r="I1054" i="1" s="1"/>
  <c r="G1050" i="1"/>
  <c r="H1050" i="1"/>
  <c r="I1050" i="1" s="1"/>
  <c r="G1046" i="1"/>
  <c r="H1046" i="1"/>
  <c r="I1046" i="1" s="1"/>
  <c r="G1042" i="1"/>
  <c r="H1042" i="1"/>
  <c r="I1042" i="1" s="1"/>
  <c r="G1038" i="1"/>
  <c r="H1038" i="1"/>
  <c r="I1038" i="1" s="1"/>
  <c r="G1034" i="1"/>
  <c r="H1034" i="1"/>
  <c r="I1034" i="1" s="1"/>
  <c r="G1030" i="1"/>
  <c r="H1030" i="1"/>
  <c r="I1030" i="1" s="1"/>
  <c r="G1026" i="1"/>
  <c r="H1026" i="1"/>
  <c r="I1026" i="1" s="1"/>
  <c r="G1022" i="1"/>
  <c r="H1022" i="1"/>
  <c r="I1022" i="1" s="1"/>
  <c r="G1018" i="1"/>
  <c r="H1018" i="1"/>
  <c r="I1018" i="1" s="1"/>
  <c r="G1014" i="1"/>
  <c r="H1014" i="1"/>
  <c r="I1014" i="1" s="1"/>
  <c r="G1010" i="1"/>
  <c r="H1010" i="1"/>
  <c r="I1010" i="1" s="1"/>
  <c r="G1006" i="1"/>
  <c r="H1006" i="1"/>
  <c r="I1006" i="1" s="1"/>
  <c r="G1002" i="1"/>
  <c r="H1002" i="1"/>
  <c r="I1002" i="1" s="1"/>
  <c r="G998" i="1"/>
  <c r="H998" i="1"/>
  <c r="I998" i="1" s="1"/>
  <c r="G994" i="1"/>
  <c r="H994" i="1"/>
  <c r="I994" i="1" s="1"/>
  <c r="G990" i="1"/>
  <c r="H990" i="1"/>
  <c r="I990" i="1" s="1"/>
  <c r="G986" i="1"/>
  <c r="H986" i="1"/>
  <c r="I986" i="1" s="1"/>
  <c r="G982" i="1"/>
  <c r="H982" i="1"/>
  <c r="I982" i="1" s="1"/>
  <c r="G978" i="1"/>
  <c r="H978" i="1"/>
  <c r="I978" i="1" s="1"/>
  <c r="G974" i="1"/>
  <c r="H974" i="1"/>
  <c r="I974" i="1" s="1"/>
  <c r="G970" i="1"/>
  <c r="H970" i="1"/>
  <c r="I970" i="1" s="1"/>
  <c r="G966" i="1"/>
  <c r="H966" i="1"/>
  <c r="I966" i="1" s="1"/>
  <c r="G962" i="1"/>
  <c r="H962" i="1"/>
  <c r="I962" i="1" s="1"/>
  <c r="G958" i="1"/>
  <c r="H958" i="1"/>
  <c r="I958" i="1" s="1"/>
  <c r="G954" i="1"/>
  <c r="H954" i="1"/>
  <c r="I954" i="1" s="1"/>
  <c r="G950" i="1"/>
  <c r="H950" i="1"/>
  <c r="I950" i="1" s="1"/>
  <c r="G946" i="1"/>
  <c r="H946" i="1"/>
  <c r="I946" i="1" s="1"/>
  <c r="G942" i="1"/>
  <c r="H942" i="1"/>
  <c r="I942" i="1" s="1"/>
  <c r="G938" i="1"/>
  <c r="H938" i="1"/>
  <c r="I938" i="1" s="1"/>
  <c r="G934" i="1"/>
  <c r="H934" i="1"/>
  <c r="I934" i="1" s="1"/>
  <c r="G930" i="1"/>
  <c r="H930" i="1"/>
  <c r="I930" i="1" s="1"/>
  <c r="G926" i="1"/>
  <c r="H926" i="1"/>
  <c r="I926" i="1" s="1"/>
  <c r="G922" i="1"/>
  <c r="H922" i="1"/>
  <c r="I922" i="1" s="1"/>
  <c r="G918" i="1"/>
  <c r="H918" i="1"/>
  <c r="I918" i="1" s="1"/>
  <c r="G914" i="1"/>
  <c r="H914" i="1"/>
  <c r="I914" i="1" s="1"/>
  <c r="G910" i="1"/>
  <c r="H910" i="1"/>
  <c r="I910" i="1" s="1"/>
  <c r="G906" i="1"/>
  <c r="H906" i="1"/>
  <c r="I906" i="1" s="1"/>
  <c r="G902" i="1"/>
  <c r="H902" i="1"/>
  <c r="I902" i="1" s="1"/>
  <c r="G898" i="1"/>
  <c r="H898" i="1"/>
  <c r="I898" i="1" s="1"/>
  <c r="G894" i="1"/>
  <c r="H894" i="1"/>
  <c r="I894" i="1" s="1"/>
  <c r="G890" i="1"/>
  <c r="H890" i="1"/>
  <c r="I890" i="1" s="1"/>
  <c r="G886" i="1"/>
  <c r="H886" i="1"/>
  <c r="I886" i="1" s="1"/>
  <c r="G882" i="1"/>
  <c r="H882" i="1"/>
  <c r="I882" i="1" s="1"/>
  <c r="G878" i="1"/>
  <c r="H878" i="1"/>
  <c r="I878" i="1" s="1"/>
  <c r="G874" i="1"/>
  <c r="H874" i="1"/>
  <c r="I874" i="1" s="1"/>
  <c r="G870" i="1"/>
  <c r="H870" i="1"/>
  <c r="I870" i="1" s="1"/>
  <c r="G866" i="1"/>
  <c r="H866" i="1"/>
  <c r="I866" i="1" s="1"/>
  <c r="G862" i="1"/>
  <c r="H862" i="1"/>
  <c r="I862" i="1" s="1"/>
  <c r="G858" i="1"/>
  <c r="H858" i="1"/>
  <c r="I858" i="1" s="1"/>
  <c r="G854" i="1"/>
  <c r="H854" i="1"/>
  <c r="I854" i="1" s="1"/>
  <c r="G850" i="1"/>
  <c r="H850" i="1"/>
  <c r="I850" i="1" s="1"/>
  <c r="G846" i="1"/>
  <c r="H846" i="1"/>
  <c r="I846" i="1" s="1"/>
  <c r="G842" i="1"/>
  <c r="H842" i="1"/>
  <c r="I842" i="1" s="1"/>
  <c r="G838" i="1"/>
  <c r="H838" i="1"/>
  <c r="I838" i="1" s="1"/>
  <c r="G834" i="1"/>
  <c r="H834" i="1"/>
  <c r="I834" i="1" s="1"/>
  <c r="G830" i="1"/>
  <c r="H830" i="1"/>
  <c r="I830" i="1" s="1"/>
  <c r="G826" i="1"/>
  <c r="H826" i="1"/>
  <c r="I826" i="1" s="1"/>
  <c r="G822" i="1"/>
  <c r="H822" i="1"/>
  <c r="I822" i="1" s="1"/>
  <c r="G818" i="1"/>
  <c r="H818" i="1"/>
  <c r="I818" i="1" s="1"/>
  <c r="G814" i="1"/>
  <c r="H814" i="1"/>
  <c r="I814" i="1" s="1"/>
  <c r="G810" i="1"/>
  <c r="H810" i="1"/>
  <c r="I810" i="1" s="1"/>
  <c r="G806" i="1"/>
  <c r="H806" i="1"/>
  <c r="I806" i="1" s="1"/>
  <c r="G802" i="1"/>
  <c r="H802" i="1"/>
  <c r="I802" i="1" s="1"/>
  <c r="G798" i="1"/>
  <c r="H798" i="1"/>
  <c r="I798" i="1" s="1"/>
  <c r="G794" i="1"/>
  <c r="H794" i="1"/>
  <c r="I794" i="1" s="1"/>
  <c r="G790" i="1"/>
  <c r="H790" i="1"/>
  <c r="I790" i="1" s="1"/>
  <c r="G786" i="1"/>
  <c r="H786" i="1"/>
  <c r="I786" i="1" s="1"/>
  <c r="G782" i="1"/>
  <c r="H782" i="1"/>
  <c r="I782" i="1" s="1"/>
  <c r="G778" i="1"/>
  <c r="H778" i="1"/>
  <c r="I778" i="1" s="1"/>
  <c r="G774" i="1"/>
  <c r="H774" i="1"/>
  <c r="I774" i="1" s="1"/>
  <c r="G770" i="1"/>
  <c r="H770" i="1"/>
  <c r="I770" i="1" s="1"/>
  <c r="G766" i="1"/>
  <c r="H766" i="1"/>
  <c r="I766" i="1" s="1"/>
  <c r="G762" i="1"/>
  <c r="H762" i="1"/>
  <c r="I762" i="1" s="1"/>
  <c r="G758" i="1"/>
  <c r="H758" i="1"/>
  <c r="I758" i="1" s="1"/>
  <c r="G754" i="1"/>
  <c r="H754" i="1"/>
  <c r="I754" i="1" s="1"/>
  <c r="G750" i="1"/>
  <c r="H750" i="1"/>
  <c r="I750" i="1" s="1"/>
  <c r="G746" i="1"/>
  <c r="H746" i="1"/>
  <c r="I746" i="1" s="1"/>
  <c r="G742" i="1"/>
  <c r="H742" i="1"/>
  <c r="I742" i="1" s="1"/>
  <c r="G738" i="1"/>
  <c r="H738" i="1"/>
  <c r="I738" i="1" s="1"/>
  <c r="G734" i="1"/>
  <c r="H734" i="1"/>
  <c r="I734" i="1" s="1"/>
  <c r="G730" i="1"/>
  <c r="H730" i="1"/>
  <c r="I730" i="1" s="1"/>
  <c r="G726" i="1"/>
  <c r="H726" i="1"/>
  <c r="I726" i="1" s="1"/>
  <c r="G722" i="1"/>
  <c r="H722" i="1"/>
  <c r="I722" i="1" s="1"/>
  <c r="G718" i="1"/>
  <c r="H718" i="1"/>
  <c r="I718" i="1" s="1"/>
  <c r="G714" i="1"/>
  <c r="H714" i="1"/>
  <c r="I714" i="1" s="1"/>
  <c r="G710" i="1"/>
  <c r="H710" i="1"/>
  <c r="I710" i="1" s="1"/>
  <c r="G706" i="1"/>
  <c r="H706" i="1"/>
  <c r="I706" i="1" s="1"/>
  <c r="G702" i="1"/>
  <c r="H702" i="1"/>
  <c r="I702" i="1" s="1"/>
  <c r="G698" i="1"/>
  <c r="H698" i="1"/>
  <c r="I698" i="1" s="1"/>
  <c r="G694" i="1"/>
  <c r="H694" i="1"/>
  <c r="I694" i="1" s="1"/>
  <c r="G690" i="1"/>
  <c r="H690" i="1"/>
  <c r="I690" i="1" s="1"/>
  <c r="G686" i="1"/>
  <c r="H686" i="1"/>
  <c r="I686" i="1" s="1"/>
  <c r="G682" i="1"/>
  <c r="H682" i="1"/>
  <c r="I682" i="1" s="1"/>
  <c r="G678" i="1"/>
  <c r="H678" i="1"/>
  <c r="I678" i="1" s="1"/>
  <c r="G674" i="1"/>
  <c r="H674" i="1"/>
  <c r="I674" i="1" s="1"/>
  <c r="G670" i="1"/>
  <c r="H670" i="1"/>
  <c r="I670" i="1" s="1"/>
  <c r="G666" i="1"/>
  <c r="H666" i="1"/>
  <c r="I666" i="1" s="1"/>
  <c r="G662" i="1"/>
  <c r="H662" i="1"/>
  <c r="I662" i="1" s="1"/>
  <c r="G658" i="1"/>
  <c r="H658" i="1"/>
  <c r="I658" i="1" s="1"/>
  <c r="G654" i="1"/>
  <c r="H654" i="1"/>
  <c r="I654" i="1" s="1"/>
  <c r="G650" i="1"/>
  <c r="H650" i="1"/>
  <c r="I650" i="1" s="1"/>
  <c r="G646" i="1"/>
  <c r="H646" i="1"/>
  <c r="I646" i="1" s="1"/>
  <c r="G642" i="1"/>
  <c r="H642" i="1"/>
  <c r="I642" i="1" s="1"/>
  <c r="G638" i="1"/>
  <c r="H638" i="1"/>
  <c r="I638" i="1" s="1"/>
  <c r="G634" i="1"/>
  <c r="H634" i="1"/>
  <c r="I634" i="1" s="1"/>
  <c r="G630" i="1"/>
  <c r="H630" i="1"/>
  <c r="I630" i="1" s="1"/>
  <c r="G626" i="1"/>
  <c r="H626" i="1"/>
  <c r="I626" i="1" s="1"/>
  <c r="G622" i="1"/>
  <c r="H622" i="1"/>
  <c r="I622" i="1" s="1"/>
  <c r="G618" i="1"/>
  <c r="H618" i="1"/>
  <c r="I618" i="1" s="1"/>
  <c r="G614" i="1"/>
  <c r="H614" i="1"/>
  <c r="I614" i="1" s="1"/>
  <c r="G610" i="1"/>
  <c r="H610" i="1"/>
  <c r="I610" i="1" s="1"/>
  <c r="G606" i="1"/>
  <c r="H606" i="1"/>
  <c r="I606" i="1" s="1"/>
  <c r="G602" i="1"/>
  <c r="H602" i="1"/>
  <c r="I602" i="1" s="1"/>
  <c r="G598" i="1"/>
  <c r="H598" i="1"/>
  <c r="I598" i="1" s="1"/>
  <c r="G594" i="1"/>
  <c r="H594" i="1"/>
  <c r="I594" i="1" s="1"/>
  <c r="G590" i="1"/>
  <c r="H590" i="1"/>
  <c r="I590" i="1" s="1"/>
  <c r="G586" i="1"/>
  <c r="H586" i="1"/>
  <c r="I586" i="1" s="1"/>
  <c r="G582" i="1"/>
  <c r="H582" i="1"/>
  <c r="I582" i="1" s="1"/>
  <c r="G578" i="1"/>
  <c r="H578" i="1"/>
  <c r="I578" i="1" s="1"/>
  <c r="G574" i="1"/>
  <c r="H574" i="1"/>
  <c r="I574" i="1" s="1"/>
  <c r="G570" i="1"/>
  <c r="H570" i="1"/>
  <c r="I570" i="1" s="1"/>
  <c r="G566" i="1"/>
  <c r="H566" i="1"/>
  <c r="I566" i="1" s="1"/>
  <c r="G562" i="1"/>
  <c r="H562" i="1"/>
  <c r="I562" i="1" s="1"/>
  <c r="G558" i="1"/>
  <c r="H558" i="1"/>
  <c r="I558" i="1" s="1"/>
  <c r="G554" i="1"/>
  <c r="H554" i="1"/>
  <c r="I554" i="1" s="1"/>
  <c r="G550" i="1"/>
  <c r="H550" i="1"/>
  <c r="I550" i="1" s="1"/>
  <c r="G546" i="1"/>
  <c r="H546" i="1"/>
  <c r="I546" i="1" s="1"/>
  <c r="G542" i="1"/>
  <c r="H542" i="1"/>
  <c r="I542" i="1" s="1"/>
  <c r="G538" i="1"/>
  <c r="H538" i="1"/>
  <c r="I538" i="1" s="1"/>
  <c r="G534" i="1"/>
  <c r="H534" i="1"/>
  <c r="I534" i="1" s="1"/>
  <c r="G530" i="1"/>
  <c r="H530" i="1"/>
  <c r="I530" i="1" s="1"/>
  <c r="G526" i="1"/>
  <c r="H526" i="1"/>
  <c r="I526" i="1" s="1"/>
  <c r="G522" i="1"/>
  <c r="H522" i="1"/>
  <c r="I522" i="1" s="1"/>
  <c r="G518" i="1"/>
  <c r="H518" i="1"/>
  <c r="I518" i="1" s="1"/>
  <c r="G514" i="1"/>
  <c r="H514" i="1"/>
  <c r="I514" i="1" s="1"/>
  <c r="G510" i="1"/>
  <c r="H510" i="1"/>
  <c r="I510" i="1" s="1"/>
  <c r="G506" i="1"/>
  <c r="H506" i="1"/>
  <c r="I506" i="1" s="1"/>
  <c r="G502" i="1"/>
  <c r="H502" i="1"/>
  <c r="I502" i="1" s="1"/>
  <c r="G498" i="1"/>
  <c r="H498" i="1"/>
  <c r="I498" i="1" s="1"/>
  <c r="G494" i="1"/>
  <c r="H494" i="1"/>
  <c r="I494" i="1" s="1"/>
  <c r="G490" i="1"/>
  <c r="H490" i="1"/>
  <c r="I490" i="1" s="1"/>
  <c r="G486" i="1"/>
  <c r="H486" i="1"/>
  <c r="I486" i="1" s="1"/>
  <c r="G482" i="1"/>
  <c r="H482" i="1"/>
  <c r="I482" i="1" s="1"/>
  <c r="G478" i="1"/>
  <c r="H478" i="1"/>
  <c r="I478" i="1" s="1"/>
  <c r="G474" i="1"/>
  <c r="H474" i="1"/>
  <c r="I474" i="1" s="1"/>
  <c r="G470" i="1"/>
  <c r="H470" i="1"/>
  <c r="I470" i="1" s="1"/>
  <c r="G466" i="1"/>
  <c r="H466" i="1"/>
  <c r="I466" i="1" s="1"/>
  <c r="G462" i="1"/>
  <c r="H462" i="1"/>
  <c r="I462" i="1" s="1"/>
  <c r="G458" i="1"/>
  <c r="H458" i="1"/>
  <c r="I458" i="1" s="1"/>
  <c r="G454" i="1"/>
  <c r="H454" i="1"/>
  <c r="I454" i="1" s="1"/>
  <c r="G450" i="1"/>
  <c r="H450" i="1"/>
  <c r="I450" i="1" s="1"/>
  <c r="G446" i="1"/>
  <c r="H446" i="1"/>
  <c r="I446" i="1" s="1"/>
  <c r="G442" i="1"/>
  <c r="H442" i="1"/>
  <c r="I442" i="1" s="1"/>
  <c r="G438" i="1"/>
  <c r="H438" i="1"/>
  <c r="I438" i="1" s="1"/>
  <c r="G434" i="1"/>
  <c r="H434" i="1"/>
  <c r="I434" i="1" s="1"/>
  <c r="G430" i="1"/>
  <c r="H430" i="1"/>
  <c r="I430" i="1" s="1"/>
  <c r="G426" i="1"/>
  <c r="H426" i="1"/>
  <c r="I426" i="1" s="1"/>
  <c r="G422" i="1"/>
  <c r="H422" i="1"/>
  <c r="I422" i="1" s="1"/>
  <c r="G418" i="1"/>
  <c r="H418" i="1"/>
  <c r="I418" i="1" s="1"/>
  <c r="G414" i="1"/>
  <c r="H414" i="1"/>
  <c r="I414" i="1" s="1"/>
  <c r="G410" i="1"/>
  <c r="H410" i="1"/>
  <c r="I410" i="1" s="1"/>
  <c r="G406" i="1"/>
  <c r="H406" i="1"/>
  <c r="I406" i="1" s="1"/>
  <c r="G402" i="1"/>
  <c r="H402" i="1"/>
  <c r="I402" i="1" s="1"/>
  <c r="G398" i="1"/>
  <c r="H398" i="1"/>
  <c r="I398" i="1" s="1"/>
  <c r="G394" i="1"/>
  <c r="H394" i="1"/>
  <c r="I394" i="1" s="1"/>
  <c r="G390" i="1"/>
  <c r="H390" i="1"/>
  <c r="I390" i="1" s="1"/>
  <c r="G386" i="1"/>
  <c r="H386" i="1"/>
  <c r="I386" i="1" s="1"/>
  <c r="G382" i="1"/>
  <c r="H382" i="1"/>
  <c r="I382" i="1" s="1"/>
  <c r="G378" i="1"/>
  <c r="H378" i="1"/>
  <c r="I378" i="1" s="1"/>
  <c r="G374" i="1"/>
  <c r="H374" i="1"/>
  <c r="I374" i="1" s="1"/>
  <c r="G370" i="1"/>
  <c r="H370" i="1"/>
  <c r="I370" i="1" s="1"/>
  <c r="G366" i="1"/>
  <c r="H366" i="1"/>
  <c r="I366" i="1" s="1"/>
  <c r="G362" i="1"/>
  <c r="H362" i="1"/>
  <c r="I362" i="1" s="1"/>
  <c r="G358" i="1"/>
  <c r="H358" i="1"/>
  <c r="I358" i="1" s="1"/>
  <c r="G354" i="1"/>
  <c r="H354" i="1"/>
  <c r="I354" i="1" s="1"/>
  <c r="G350" i="1"/>
  <c r="H350" i="1"/>
  <c r="I350" i="1" s="1"/>
  <c r="G346" i="1"/>
  <c r="H346" i="1"/>
  <c r="I346" i="1" s="1"/>
  <c r="G342" i="1"/>
  <c r="H342" i="1"/>
  <c r="I342" i="1" s="1"/>
  <c r="G338" i="1"/>
  <c r="H338" i="1"/>
  <c r="I338" i="1" s="1"/>
  <c r="G334" i="1"/>
  <c r="H334" i="1"/>
  <c r="I334" i="1" s="1"/>
  <c r="G330" i="1"/>
  <c r="H330" i="1"/>
  <c r="I330" i="1" s="1"/>
  <c r="G326" i="1"/>
  <c r="H326" i="1"/>
  <c r="I326" i="1" s="1"/>
  <c r="G322" i="1"/>
  <c r="H322" i="1"/>
  <c r="I322" i="1" s="1"/>
  <c r="G318" i="1"/>
  <c r="H318" i="1"/>
  <c r="I318" i="1" s="1"/>
  <c r="G314" i="1"/>
  <c r="H314" i="1"/>
  <c r="I314" i="1" s="1"/>
  <c r="G310" i="1"/>
  <c r="H310" i="1"/>
  <c r="I310" i="1" s="1"/>
  <c r="G306" i="1"/>
  <c r="H306" i="1"/>
  <c r="I306" i="1" s="1"/>
  <c r="G302" i="1"/>
  <c r="H302" i="1"/>
  <c r="I302" i="1" s="1"/>
  <c r="G298" i="1"/>
  <c r="H298" i="1"/>
  <c r="I298" i="1" s="1"/>
  <c r="G294" i="1"/>
  <c r="H294" i="1"/>
  <c r="I294" i="1" s="1"/>
  <c r="G290" i="1"/>
  <c r="H290" i="1"/>
  <c r="I290" i="1" s="1"/>
  <c r="G286" i="1"/>
  <c r="H286" i="1"/>
  <c r="I286" i="1" s="1"/>
  <c r="G282" i="1"/>
  <c r="H282" i="1"/>
  <c r="I282" i="1" s="1"/>
  <c r="G278" i="1"/>
  <c r="H278" i="1"/>
  <c r="I278" i="1" s="1"/>
  <c r="G274" i="1"/>
  <c r="H274" i="1"/>
  <c r="I274" i="1" s="1"/>
  <c r="G270" i="1"/>
  <c r="H270" i="1"/>
  <c r="I270" i="1" s="1"/>
  <c r="G266" i="1"/>
  <c r="H266" i="1"/>
  <c r="I266" i="1" s="1"/>
  <c r="G262" i="1"/>
  <c r="H262" i="1"/>
  <c r="I262" i="1" s="1"/>
  <c r="G258" i="1"/>
  <c r="H258" i="1"/>
  <c r="I258" i="1" s="1"/>
  <c r="G254" i="1"/>
  <c r="H254" i="1"/>
  <c r="I254" i="1" s="1"/>
  <c r="G250" i="1"/>
  <c r="H250" i="1"/>
  <c r="I250" i="1" s="1"/>
  <c r="G246" i="1"/>
  <c r="H246" i="1"/>
  <c r="I246" i="1" s="1"/>
  <c r="G242" i="1"/>
  <c r="H242" i="1"/>
  <c r="I242" i="1" s="1"/>
  <c r="G238" i="1"/>
  <c r="H238" i="1"/>
  <c r="I238" i="1" s="1"/>
  <c r="G234" i="1"/>
  <c r="H234" i="1"/>
  <c r="I234" i="1" s="1"/>
  <c r="G230" i="1"/>
  <c r="H230" i="1"/>
  <c r="I230" i="1" s="1"/>
  <c r="G226" i="1"/>
  <c r="H226" i="1"/>
  <c r="I226" i="1" s="1"/>
  <c r="G222" i="1"/>
  <c r="H222" i="1"/>
  <c r="I222" i="1" s="1"/>
  <c r="G218" i="1"/>
  <c r="H218" i="1"/>
  <c r="I218" i="1" s="1"/>
  <c r="G214" i="1"/>
  <c r="H214" i="1"/>
  <c r="I214" i="1" s="1"/>
  <c r="G210" i="1"/>
  <c r="H210" i="1"/>
  <c r="I210" i="1" s="1"/>
  <c r="G206" i="1"/>
  <c r="H206" i="1"/>
  <c r="I206" i="1" s="1"/>
  <c r="G202" i="1"/>
  <c r="H202" i="1"/>
  <c r="I202" i="1" s="1"/>
  <c r="G198" i="1"/>
  <c r="H198" i="1"/>
  <c r="I198" i="1" s="1"/>
  <c r="G194" i="1"/>
  <c r="H194" i="1"/>
  <c r="I194" i="1" s="1"/>
  <c r="G190" i="1"/>
  <c r="H190" i="1"/>
  <c r="I190" i="1" s="1"/>
  <c r="G186" i="1"/>
  <c r="H186" i="1"/>
  <c r="I186" i="1" s="1"/>
  <c r="G182" i="1"/>
  <c r="H182" i="1"/>
  <c r="I182" i="1" s="1"/>
  <c r="G178" i="1"/>
  <c r="H178" i="1"/>
  <c r="I178" i="1" s="1"/>
  <c r="G174" i="1"/>
  <c r="H174" i="1"/>
  <c r="I174" i="1" s="1"/>
  <c r="G170" i="1"/>
  <c r="H170" i="1"/>
  <c r="I170" i="1" s="1"/>
  <c r="G166" i="1"/>
  <c r="H166" i="1"/>
  <c r="I166" i="1" s="1"/>
  <c r="G162" i="1"/>
  <c r="H162" i="1"/>
  <c r="I162" i="1" s="1"/>
  <c r="G158" i="1"/>
  <c r="H158" i="1"/>
  <c r="I158" i="1" s="1"/>
  <c r="G154" i="1"/>
  <c r="H154" i="1"/>
  <c r="I154" i="1" s="1"/>
  <c r="G150" i="1"/>
  <c r="H150" i="1"/>
  <c r="I150" i="1" s="1"/>
  <c r="G146" i="1"/>
  <c r="H146" i="1"/>
  <c r="I146" i="1" s="1"/>
  <c r="G142" i="1"/>
  <c r="H142" i="1"/>
  <c r="I142" i="1" s="1"/>
  <c r="G138" i="1"/>
  <c r="H138" i="1"/>
  <c r="I138" i="1" s="1"/>
  <c r="G134" i="1"/>
  <c r="H134" i="1"/>
  <c r="I134" i="1" s="1"/>
  <c r="G130" i="1"/>
  <c r="H130" i="1"/>
  <c r="I130" i="1" s="1"/>
  <c r="G126" i="1"/>
  <c r="H126" i="1"/>
  <c r="I126" i="1" s="1"/>
  <c r="G122" i="1"/>
  <c r="H122" i="1"/>
  <c r="I122" i="1" s="1"/>
  <c r="G118" i="1"/>
  <c r="H118" i="1"/>
  <c r="I118" i="1" s="1"/>
  <c r="G114" i="1"/>
  <c r="H114" i="1"/>
  <c r="I114" i="1" s="1"/>
  <c r="G110" i="1"/>
  <c r="H110" i="1"/>
  <c r="I110" i="1" s="1"/>
  <c r="G106" i="1"/>
  <c r="H106" i="1"/>
  <c r="I106" i="1" s="1"/>
  <c r="G102" i="1"/>
  <c r="H102" i="1"/>
  <c r="I102" i="1" s="1"/>
  <c r="G98" i="1"/>
  <c r="H98" i="1"/>
  <c r="I98" i="1" s="1"/>
  <c r="G94" i="1"/>
  <c r="H94" i="1"/>
  <c r="I94" i="1" s="1"/>
  <c r="G90" i="1"/>
  <c r="H90" i="1"/>
  <c r="I90" i="1" s="1"/>
  <c r="G86" i="1"/>
  <c r="H86" i="1"/>
  <c r="I86" i="1" s="1"/>
  <c r="G82" i="1"/>
  <c r="H82" i="1"/>
  <c r="I82" i="1" s="1"/>
  <c r="G78" i="1"/>
  <c r="H78" i="1"/>
  <c r="I78" i="1" s="1"/>
  <c r="G74" i="1"/>
  <c r="H74" i="1"/>
  <c r="I74" i="1" s="1"/>
  <c r="G70" i="1"/>
  <c r="H70" i="1"/>
  <c r="I70" i="1" s="1"/>
  <c r="G66" i="1"/>
  <c r="H66" i="1"/>
  <c r="I66" i="1" s="1"/>
  <c r="G62" i="1"/>
  <c r="H62" i="1"/>
  <c r="I62" i="1" s="1"/>
  <c r="G58" i="1"/>
  <c r="H58" i="1"/>
  <c r="I58" i="1" s="1"/>
  <c r="G54" i="1"/>
  <c r="H54" i="1"/>
  <c r="I54" i="1" s="1"/>
  <c r="G50" i="1"/>
  <c r="H50" i="1"/>
  <c r="I50" i="1" s="1"/>
  <c r="G46" i="1"/>
  <c r="H46" i="1"/>
  <c r="I46" i="1" s="1"/>
  <c r="G42" i="1"/>
  <c r="H42" i="1"/>
  <c r="I42" i="1" s="1"/>
  <c r="G38" i="1"/>
  <c r="H38" i="1"/>
  <c r="I38" i="1" s="1"/>
  <c r="G34" i="1"/>
  <c r="H34" i="1"/>
  <c r="I34" i="1" s="1"/>
  <c r="G30" i="1"/>
  <c r="H30" i="1"/>
  <c r="I30" i="1" s="1"/>
  <c r="G26" i="1"/>
  <c r="H26" i="1"/>
  <c r="I26" i="1" s="1"/>
  <c r="G22" i="1"/>
  <c r="H22" i="1"/>
  <c r="I22" i="1" s="1"/>
  <c r="G18" i="1"/>
  <c r="H18" i="1"/>
  <c r="I18" i="1" s="1"/>
  <c r="G14" i="1"/>
  <c r="H14" i="1"/>
  <c r="I14" i="1" s="1"/>
  <c r="G10" i="1"/>
  <c r="H10" i="1"/>
  <c r="I10" i="1" s="1"/>
  <c r="G6" i="1"/>
  <c r="H6" i="1"/>
  <c r="I6" i="1" s="1"/>
  <c r="H3143" i="1"/>
  <c r="I3143" i="1" s="1"/>
  <c r="H3127" i="1"/>
  <c r="I3127" i="1" s="1"/>
  <c r="H3111" i="1"/>
  <c r="I3111" i="1" s="1"/>
  <c r="H3095" i="1"/>
  <c r="I3095" i="1" s="1"/>
  <c r="H3079" i="1"/>
  <c r="I3079" i="1" s="1"/>
  <c r="H3063" i="1"/>
  <c r="I3063" i="1" s="1"/>
  <c r="G89" i="1"/>
  <c r="H89" i="1"/>
  <c r="I89" i="1" s="1"/>
  <c r="G85" i="1"/>
  <c r="H85" i="1"/>
  <c r="I85" i="1" s="1"/>
  <c r="G81" i="1"/>
  <c r="H81" i="1"/>
  <c r="I81" i="1" s="1"/>
  <c r="G77" i="1"/>
  <c r="H77" i="1"/>
  <c r="I77" i="1" s="1"/>
  <c r="G73" i="1"/>
  <c r="H73" i="1"/>
  <c r="I73" i="1" s="1"/>
  <c r="G69" i="1"/>
  <c r="H69" i="1"/>
  <c r="I69" i="1" s="1"/>
  <c r="G65" i="1"/>
  <c r="H65" i="1"/>
  <c r="I65" i="1" s="1"/>
  <c r="G61" i="1"/>
  <c r="H61" i="1"/>
  <c r="I61" i="1" s="1"/>
  <c r="G57" i="1"/>
  <c r="H57" i="1"/>
  <c r="I57" i="1" s="1"/>
  <c r="G53" i="1"/>
  <c r="H53" i="1"/>
  <c r="I53" i="1" s="1"/>
  <c r="G49" i="1"/>
  <c r="H49" i="1"/>
  <c r="I49" i="1" s="1"/>
  <c r="G45" i="1"/>
  <c r="H45" i="1"/>
  <c r="I45" i="1" s="1"/>
  <c r="G41" i="1"/>
  <c r="H41" i="1"/>
  <c r="I41" i="1" s="1"/>
  <c r="G37" i="1"/>
  <c r="H37" i="1"/>
  <c r="I37" i="1" s="1"/>
  <c r="G33" i="1"/>
  <c r="H33" i="1"/>
  <c r="I33" i="1" s="1"/>
  <c r="G29" i="1"/>
  <c r="H29" i="1"/>
  <c r="I29" i="1" s="1"/>
  <c r="G25" i="1"/>
  <c r="H25" i="1"/>
  <c r="I25" i="1" s="1"/>
  <c r="G21" i="1"/>
  <c r="H21" i="1"/>
  <c r="I21" i="1" s="1"/>
  <c r="G17" i="1"/>
  <c r="H17" i="1"/>
  <c r="I17" i="1" s="1"/>
  <c r="G13" i="1"/>
  <c r="H13" i="1"/>
  <c r="I13" i="1" s="1"/>
  <c r="G9" i="1"/>
  <c r="H9" i="1"/>
  <c r="I9" i="1" s="1"/>
  <c r="G5" i="1"/>
  <c r="H5" i="1"/>
  <c r="I5" i="1" s="1"/>
  <c r="G84" i="1"/>
  <c r="H84" i="1"/>
  <c r="I84" i="1" s="1"/>
  <c r="G80" i="1"/>
  <c r="H80" i="1"/>
  <c r="I80" i="1" s="1"/>
  <c r="G76" i="1"/>
  <c r="H76" i="1"/>
  <c r="I76" i="1" s="1"/>
  <c r="G72" i="1"/>
  <c r="H72" i="1"/>
  <c r="I72" i="1" s="1"/>
  <c r="G68" i="1"/>
  <c r="H68" i="1"/>
  <c r="I68" i="1" s="1"/>
  <c r="G64" i="1"/>
  <c r="H64" i="1"/>
  <c r="I64" i="1" s="1"/>
  <c r="G60" i="1"/>
  <c r="H60" i="1"/>
  <c r="I60" i="1" s="1"/>
  <c r="G56" i="1"/>
  <c r="H56" i="1"/>
  <c r="I56" i="1" s="1"/>
  <c r="G52" i="1"/>
  <c r="H52" i="1"/>
  <c r="I52" i="1" s="1"/>
  <c r="G48" i="1"/>
  <c r="H48" i="1"/>
  <c r="I48" i="1" s="1"/>
  <c r="G44" i="1"/>
  <c r="H44" i="1"/>
  <c r="I44" i="1" s="1"/>
  <c r="G40" i="1"/>
  <c r="H40" i="1"/>
  <c r="I40" i="1" s="1"/>
  <c r="G36" i="1"/>
  <c r="H36" i="1"/>
  <c r="I36" i="1" s="1"/>
  <c r="G32" i="1"/>
  <c r="H32" i="1"/>
  <c r="I32" i="1" s="1"/>
  <c r="G28" i="1"/>
  <c r="H28" i="1"/>
  <c r="I28" i="1" s="1"/>
  <c r="G24" i="1"/>
  <c r="H24" i="1"/>
  <c r="I24" i="1" s="1"/>
  <c r="G20" i="1"/>
  <c r="H20" i="1"/>
  <c r="I20" i="1" s="1"/>
  <c r="G16" i="1"/>
  <c r="H16" i="1"/>
  <c r="I16" i="1" s="1"/>
  <c r="G12" i="1"/>
  <c r="H12" i="1"/>
  <c r="I12" i="1" s="1"/>
  <c r="G8" i="1"/>
  <c r="H8" i="1"/>
  <c r="I8" i="1" s="1"/>
  <c r="G4" i="1"/>
  <c r="H4" i="1"/>
  <c r="I4" i="1" s="1"/>
  <c r="G87" i="1"/>
  <c r="H87" i="1"/>
  <c r="I87" i="1" s="1"/>
  <c r="G83" i="1"/>
  <c r="H83" i="1"/>
  <c r="I83" i="1" s="1"/>
  <c r="G79" i="1"/>
  <c r="H79" i="1"/>
  <c r="I79" i="1" s="1"/>
  <c r="G75" i="1"/>
  <c r="H75" i="1"/>
  <c r="I75" i="1" s="1"/>
  <c r="G71" i="1"/>
  <c r="H71" i="1"/>
  <c r="I71" i="1" s="1"/>
  <c r="G67" i="1"/>
  <c r="H67" i="1"/>
  <c r="I67" i="1" s="1"/>
  <c r="G63" i="1"/>
  <c r="H63" i="1"/>
  <c r="I63" i="1" s="1"/>
  <c r="G59" i="1"/>
  <c r="H59" i="1"/>
  <c r="I59" i="1" s="1"/>
  <c r="G55" i="1"/>
  <c r="H55" i="1"/>
  <c r="I55" i="1" s="1"/>
  <c r="G51" i="1"/>
  <c r="H51" i="1"/>
  <c r="I51" i="1" s="1"/>
  <c r="G47" i="1"/>
  <c r="H47" i="1"/>
  <c r="I47" i="1" s="1"/>
  <c r="G43" i="1"/>
  <c r="H43" i="1"/>
  <c r="I43" i="1" s="1"/>
  <c r="G39" i="1"/>
  <c r="H39" i="1"/>
  <c r="I39" i="1" s="1"/>
  <c r="G35" i="1"/>
  <c r="H35" i="1"/>
  <c r="I35" i="1" s="1"/>
  <c r="G31" i="1"/>
  <c r="H31" i="1"/>
  <c r="I31" i="1" s="1"/>
  <c r="G27" i="1"/>
  <c r="H27" i="1"/>
  <c r="I27" i="1" s="1"/>
  <c r="G23" i="1"/>
  <c r="H23" i="1"/>
  <c r="I23" i="1" s="1"/>
  <c r="G19" i="1"/>
  <c r="H19" i="1"/>
  <c r="I19" i="1" s="1"/>
  <c r="G15" i="1"/>
  <c r="H15" i="1"/>
  <c r="I15" i="1" s="1"/>
  <c r="G11" i="1"/>
  <c r="H11" i="1"/>
  <c r="I11" i="1" s="1"/>
  <c r="G7" i="1"/>
  <c r="H7" i="1"/>
  <c r="I7" i="1" s="1"/>
  <c r="G3" i="1"/>
  <c r="H3" i="1"/>
  <c r="I3" i="1" s="1"/>
  <c r="C3" i="2" l="1"/>
  <c r="C7" i="2"/>
  <c r="C11" i="2"/>
  <c r="C15" i="2"/>
  <c r="C19" i="2"/>
  <c r="C23" i="2"/>
  <c r="C27" i="2"/>
  <c r="C31" i="2"/>
  <c r="C35" i="2"/>
  <c r="C39" i="2"/>
  <c r="C43" i="2"/>
  <c r="C47" i="2"/>
  <c r="C51" i="2"/>
  <c r="B4" i="2"/>
  <c r="B8" i="2"/>
  <c r="B12" i="2"/>
  <c r="B16" i="2"/>
  <c r="B20" i="2"/>
  <c r="B24" i="2"/>
  <c r="B28" i="2"/>
  <c r="B32" i="2"/>
  <c r="B36" i="2"/>
  <c r="B40" i="2"/>
  <c r="B44" i="2"/>
  <c r="B48" i="2"/>
  <c r="B52" i="2"/>
  <c r="C4" i="2"/>
  <c r="C8" i="2"/>
  <c r="C12" i="2"/>
  <c r="C16" i="2"/>
  <c r="C20" i="2"/>
  <c r="C24" i="2"/>
  <c r="C28" i="2"/>
  <c r="C32" i="2"/>
  <c r="C36" i="2"/>
  <c r="C40" i="2"/>
  <c r="C44" i="2"/>
  <c r="C48" i="2"/>
  <c r="C52" i="2"/>
  <c r="B5" i="2"/>
  <c r="B9" i="2"/>
  <c r="B13" i="2"/>
  <c r="B17" i="2"/>
  <c r="B21" i="2"/>
  <c r="B25" i="2"/>
  <c r="B29" i="2"/>
  <c r="B33" i="2"/>
  <c r="B37" i="2"/>
  <c r="B41" i="2"/>
  <c r="B45" i="2"/>
  <c r="B49" i="2"/>
  <c r="B2" i="2"/>
  <c r="C5" i="2"/>
  <c r="C9" i="2"/>
  <c r="C13" i="2"/>
  <c r="C17" i="2"/>
  <c r="C21" i="2"/>
  <c r="C25" i="2"/>
  <c r="C29" i="2"/>
  <c r="C33" i="2"/>
  <c r="C37" i="2"/>
  <c r="C41" i="2"/>
  <c r="C45" i="2"/>
  <c r="C49" i="2"/>
  <c r="C2" i="2"/>
  <c r="B6" i="2"/>
  <c r="B10" i="2"/>
  <c r="B14" i="2"/>
  <c r="B18" i="2"/>
  <c r="B22" i="2"/>
  <c r="B26" i="2"/>
  <c r="B30" i="2"/>
  <c r="B34" i="2"/>
  <c r="B38" i="2"/>
  <c r="B42" i="2"/>
  <c r="B46" i="2"/>
  <c r="B50" i="2"/>
  <c r="C6" i="2"/>
  <c r="C10" i="2"/>
  <c r="C14" i="2"/>
  <c r="C18" i="2"/>
  <c r="C22" i="2"/>
  <c r="C26" i="2"/>
  <c r="C30" i="2"/>
  <c r="C34" i="2"/>
  <c r="C38" i="2"/>
  <c r="C42" i="2"/>
  <c r="C46" i="2"/>
  <c r="C50" i="2"/>
  <c r="B3" i="2"/>
  <c r="F3" i="2" s="1"/>
  <c r="B7" i="2"/>
  <c r="F7" i="2" s="1"/>
  <c r="B11" i="2"/>
  <c r="F11" i="2" s="1"/>
  <c r="B15" i="2"/>
  <c r="F15" i="2" s="1"/>
  <c r="B19" i="2"/>
  <c r="F19" i="2" s="1"/>
  <c r="B23" i="2"/>
  <c r="B27" i="2"/>
  <c r="F27" i="2" s="1"/>
  <c r="B31" i="2"/>
  <c r="F31" i="2" s="1"/>
  <c r="B35" i="2"/>
  <c r="F35" i="2" s="1"/>
  <c r="B39" i="2"/>
  <c r="B43" i="2"/>
  <c r="F43" i="2" s="1"/>
  <c r="B47" i="2"/>
  <c r="F47" i="2" s="1"/>
  <c r="B51" i="2"/>
  <c r="F51" i="2" s="1"/>
  <c r="F39" i="2" l="1"/>
  <c r="Q2216" i="1" s="1"/>
  <c r="F23" i="2"/>
  <c r="Q1230" i="1" s="1"/>
  <c r="Q1766" i="1"/>
  <c r="Q1770" i="1"/>
  <c r="Q1774" i="1"/>
  <c r="Q1767" i="1"/>
  <c r="Q1771" i="1"/>
  <c r="Q1772" i="1"/>
  <c r="Q1765" i="1"/>
  <c r="Q1773" i="1"/>
  <c r="Q1769" i="1"/>
  <c r="Q1768" i="1"/>
  <c r="F46" i="2"/>
  <c r="F30" i="2"/>
  <c r="F14" i="2"/>
  <c r="F2" i="2"/>
  <c r="F37" i="2"/>
  <c r="F21" i="2"/>
  <c r="F5" i="2"/>
  <c r="F44" i="2"/>
  <c r="F28" i="2"/>
  <c r="F12" i="2"/>
  <c r="Q2808" i="1"/>
  <c r="Q2812" i="1"/>
  <c r="Q2816" i="1"/>
  <c r="Q2820" i="1"/>
  <c r="Q2809" i="1"/>
  <c r="Q2813" i="1"/>
  <c r="Q2817" i="1"/>
  <c r="Q2814" i="1"/>
  <c r="Q2811" i="1"/>
  <c r="Q2819" i="1"/>
  <c r="Q2807" i="1"/>
  <c r="Q2810" i="1"/>
  <c r="Q2815" i="1"/>
  <c r="Q2818" i="1"/>
  <c r="Q2212" i="1"/>
  <c r="Q2237" i="1"/>
  <c r="Q2241" i="1"/>
  <c r="Q2239" i="1"/>
  <c r="Q2211" i="1"/>
  <c r="Q2227" i="1"/>
  <c r="Q2226" i="1"/>
  <c r="Q248" i="1"/>
  <c r="Q252" i="1"/>
  <c r="Q256" i="1"/>
  <c r="Q260" i="1"/>
  <c r="Q264" i="1"/>
  <c r="Q268" i="1"/>
  <c r="Q272" i="1"/>
  <c r="Q276" i="1"/>
  <c r="Q280" i="1"/>
  <c r="Q284" i="1"/>
  <c r="Q288" i="1"/>
  <c r="Q292" i="1"/>
  <c r="Q296" i="1"/>
  <c r="Q300" i="1"/>
  <c r="Q304" i="1"/>
  <c r="Q308" i="1"/>
  <c r="Q249" i="1"/>
  <c r="Q253" i="1"/>
  <c r="Q257" i="1"/>
  <c r="Q261" i="1"/>
  <c r="Q265" i="1"/>
  <c r="Q269" i="1"/>
  <c r="Q273" i="1"/>
  <c r="Q277" i="1"/>
  <c r="Q281" i="1"/>
  <c r="Q285" i="1"/>
  <c r="Q289" i="1"/>
  <c r="Q293" i="1"/>
  <c r="Q297" i="1"/>
  <c r="Q301" i="1"/>
  <c r="Q305" i="1"/>
  <c r="Q309" i="1"/>
  <c r="Q250" i="1"/>
  <c r="Q258" i="1"/>
  <c r="Q266" i="1"/>
  <c r="Q274" i="1"/>
  <c r="Q282" i="1"/>
  <c r="Q290" i="1"/>
  <c r="Q298" i="1"/>
  <c r="Q306" i="1"/>
  <c r="Q251" i="1"/>
  <c r="Q259" i="1"/>
  <c r="Q267" i="1"/>
  <c r="Q275" i="1"/>
  <c r="Q283" i="1"/>
  <c r="Q291" i="1"/>
  <c r="Q299" i="1"/>
  <c r="Q307" i="1"/>
  <c r="Q246" i="1"/>
  <c r="Q262" i="1"/>
  <c r="Q278" i="1"/>
  <c r="Q294" i="1"/>
  <c r="Q247" i="1"/>
  <c r="Q263" i="1"/>
  <c r="Q279" i="1"/>
  <c r="Q295" i="1"/>
  <c r="Q254" i="1"/>
  <c r="Q286" i="1"/>
  <c r="Q255" i="1"/>
  <c r="Q287" i="1"/>
  <c r="Q302" i="1"/>
  <c r="Q271" i="1"/>
  <c r="Q270" i="1"/>
  <c r="Q303" i="1"/>
  <c r="F42" i="2"/>
  <c r="F26" i="2"/>
  <c r="F10" i="2"/>
  <c r="Q321" i="1" s="1"/>
  <c r="F49" i="2"/>
  <c r="F33" i="2"/>
  <c r="F17" i="2"/>
  <c r="F40" i="2"/>
  <c r="F24" i="2"/>
  <c r="F8" i="2"/>
  <c r="Q3050" i="1"/>
  <c r="Q3054" i="1"/>
  <c r="Q3058" i="1"/>
  <c r="Q3062" i="1"/>
  <c r="Q3066" i="1"/>
  <c r="Q3070" i="1"/>
  <c r="Q3074" i="1"/>
  <c r="Q3078" i="1"/>
  <c r="Q3082" i="1"/>
  <c r="Q3086" i="1"/>
  <c r="Q3090" i="1"/>
  <c r="Q3094" i="1"/>
  <c r="Q3098" i="1"/>
  <c r="Q3102" i="1"/>
  <c r="Q3106" i="1"/>
  <c r="Q3110" i="1"/>
  <c r="Q3114" i="1"/>
  <c r="Q3118" i="1"/>
  <c r="Q3051" i="1"/>
  <c r="Q3055" i="1"/>
  <c r="Q3059" i="1"/>
  <c r="Q3063" i="1"/>
  <c r="Q3067" i="1"/>
  <c r="Q3071" i="1"/>
  <c r="Q3075" i="1"/>
  <c r="Q3079" i="1"/>
  <c r="Q3083" i="1"/>
  <c r="Q3087" i="1"/>
  <c r="Q3091" i="1"/>
  <c r="Q3095" i="1"/>
  <c r="Q3099" i="1"/>
  <c r="Q3103" i="1"/>
  <c r="Q3107" i="1"/>
  <c r="Q3111" i="1"/>
  <c r="Q3115" i="1"/>
  <c r="Q3119" i="1"/>
  <c r="Q3052" i="1"/>
  <c r="Q3056" i="1"/>
  <c r="Q3060" i="1"/>
  <c r="Q3064" i="1"/>
  <c r="Q3068" i="1"/>
  <c r="Q3072" i="1"/>
  <c r="Q3076" i="1"/>
  <c r="Q3080" i="1"/>
  <c r="Q3084" i="1"/>
  <c r="Q3088" i="1"/>
  <c r="Q3092" i="1"/>
  <c r="Q3096" i="1"/>
  <c r="Q3100" i="1"/>
  <c r="Q3104" i="1"/>
  <c r="Q3108" i="1"/>
  <c r="Q3112" i="1"/>
  <c r="Q3116" i="1"/>
  <c r="Q3120" i="1"/>
  <c r="Q3049" i="1"/>
  <c r="Q3053" i="1"/>
  <c r="Q3057" i="1"/>
  <c r="Q3061" i="1"/>
  <c r="Q3065" i="1"/>
  <c r="Q3069" i="1"/>
  <c r="Q3073" i="1"/>
  <c r="Q3077" i="1"/>
  <c r="Q3081" i="1"/>
  <c r="Q3085" i="1"/>
  <c r="Q3089" i="1"/>
  <c r="Q3093" i="1"/>
  <c r="Q3097" i="1"/>
  <c r="Q3101" i="1"/>
  <c r="Q3105" i="1"/>
  <c r="Q3109" i="1"/>
  <c r="Q3113" i="1"/>
  <c r="Q3117" i="1"/>
  <c r="Q1894" i="1"/>
  <c r="Q1898" i="1"/>
  <c r="Q1902" i="1"/>
  <c r="Q1906" i="1"/>
  <c r="Q1910" i="1"/>
  <c r="Q1914" i="1"/>
  <c r="Q1918" i="1"/>
  <c r="Q1922" i="1"/>
  <c r="Q1926" i="1"/>
  <c r="Q1930" i="1"/>
  <c r="Q1934" i="1"/>
  <c r="Q1938" i="1"/>
  <c r="Q1942" i="1"/>
  <c r="Q1946" i="1"/>
  <c r="Q1950" i="1"/>
  <c r="Q1954" i="1"/>
  <c r="Q1958" i="1"/>
  <c r="Q1962" i="1"/>
  <c r="Q1966" i="1"/>
  <c r="Q1970" i="1"/>
  <c r="Q1974" i="1"/>
  <c r="Q1978" i="1"/>
  <c r="Q1982" i="1"/>
  <c r="Q1986" i="1"/>
  <c r="Q1990" i="1"/>
  <c r="Q1891" i="1"/>
  <c r="Q1895" i="1"/>
  <c r="Q1899" i="1"/>
  <c r="Q1903" i="1"/>
  <c r="Q1907" i="1"/>
  <c r="Q1911" i="1"/>
  <c r="Q1915" i="1"/>
  <c r="Q1919" i="1"/>
  <c r="Q1923" i="1"/>
  <c r="Q1927" i="1"/>
  <c r="Q1931" i="1"/>
  <c r="Q1935" i="1"/>
  <c r="Q1939" i="1"/>
  <c r="Q1943" i="1"/>
  <c r="Q1947" i="1"/>
  <c r="Q1951" i="1"/>
  <c r="Q1955" i="1"/>
  <c r="Q1959" i="1"/>
  <c r="Q1963" i="1"/>
  <c r="Q1967" i="1"/>
  <c r="Q1971" i="1"/>
  <c r="Q1975" i="1"/>
  <c r="Q1979" i="1"/>
  <c r="Q1983" i="1"/>
  <c r="Q1987" i="1"/>
  <c r="Q1892" i="1"/>
  <c r="Q1900" i="1"/>
  <c r="Q1908" i="1"/>
  <c r="Q1916" i="1"/>
  <c r="Q1924" i="1"/>
  <c r="Q1932" i="1"/>
  <c r="Q1940" i="1"/>
  <c r="Q1948" i="1"/>
  <c r="Q1956" i="1"/>
  <c r="Q1964" i="1"/>
  <c r="Q1972" i="1"/>
  <c r="Q1980" i="1"/>
  <c r="Q1988" i="1"/>
  <c r="Q1893" i="1"/>
  <c r="Q1901" i="1"/>
  <c r="Q1909" i="1"/>
  <c r="Q1917" i="1"/>
  <c r="Q1925" i="1"/>
  <c r="Q1933" i="1"/>
  <c r="Q1941" i="1"/>
  <c r="Q1949" i="1"/>
  <c r="Q1957" i="1"/>
  <c r="Q1965" i="1"/>
  <c r="Q1973" i="1"/>
  <c r="Q1981" i="1"/>
  <c r="Q1989" i="1"/>
  <c r="Q1904" i="1"/>
  <c r="Q1920" i="1"/>
  <c r="Q1936" i="1"/>
  <c r="Q1952" i="1"/>
  <c r="Q1968" i="1"/>
  <c r="Q1984" i="1"/>
  <c r="Q1897" i="1"/>
  <c r="Q1913" i="1"/>
  <c r="Q1929" i="1"/>
  <c r="Q1945" i="1"/>
  <c r="Q1961" i="1"/>
  <c r="Q1977" i="1"/>
  <c r="Q1921" i="1"/>
  <c r="Q1953" i="1"/>
  <c r="Q1985" i="1"/>
  <c r="Q1896" i="1"/>
  <c r="Q1928" i="1"/>
  <c r="Q1960" i="1"/>
  <c r="Q1905" i="1"/>
  <c r="Q1937" i="1"/>
  <c r="Q1969" i="1"/>
  <c r="Q1912" i="1"/>
  <c r="Q1944" i="1"/>
  <c r="Q1976" i="1"/>
  <c r="F38" i="2"/>
  <c r="F22" i="2"/>
  <c r="F6" i="2"/>
  <c r="F45" i="2"/>
  <c r="F29" i="2"/>
  <c r="F13" i="2"/>
  <c r="F52" i="2"/>
  <c r="F36" i="2"/>
  <c r="F20" i="2"/>
  <c r="F4" i="2"/>
  <c r="Q599" i="1"/>
  <c r="Q603" i="1"/>
  <c r="Q607" i="1"/>
  <c r="Q596" i="1"/>
  <c r="Q600" i="1"/>
  <c r="Q604" i="1"/>
  <c r="Q608" i="1"/>
  <c r="Q612" i="1"/>
  <c r="Q616" i="1"/>
  <c r="Q620" i="1"/>
  <c r="Q624" i="1"/>
  <c r="Q628" i="1"/>
  <c r="Q601" i="1"/>
  <c r="Q609" i="1"/>
  <c r="Q614" i="1"/>
  <c r="Q619" i="1"/>
  <c r="Q625" i="1"/>
  <c r="Q630" i="1"/>
  <c r="Q634" i="1"/>
  <c r="Q638" i="1"/>
  <c r="Q642" i="1"/>
  <c r="Q646" i="1"/>
  <c r="Q650" i="1"/>
  <c r="Q654" i="1"/>
  <c r="Q658" i="1"/>
  <c r="Q662" i="1"/>
  <c r="Q666" i="1"/>
  <c r="Q670" i="1"/>
  <c r="Q674" i="1"/>
  <c r="Q678" i="1"/>
  <c r="Q682" i="1"/>
  <c r="Q686" i="1"/>
  <c r="Q690" i="1"/>
  <c r="Q694" i="1"/>
  <c r="Q602" i="1"/>
  <c r="Q610" i="1"/>
  <c r="Q615" i="1"/>
  <c r="Q621" i="1"/>
  <c r="Q626" i="1"/>
  <c r="Q631" i="1"/>
  <c r="Q635" i="1"/>
  <c r="Q639" i="1"/>
  <c r="Q643" i="1"/>
  <c r="Q647" i="1"/>
  <c r="Q651" i="1"/>
  <c r="Q655" i="1"/>
  <c r="Q659" i="1"/>
  <c r="Q663" i="1"/>
  <c r="Q667" i="1"/>
  <c r="Q671" i="1"/>
  <c r="Q675" i="1"/>
  <c r="Q679" i="1"/>
  <c r="Q683" i="1"/>
  <c r="Q687" i="1"/>
  <c r="Q691" i="1"/>
  <c r="Q695" i="1"/>
  <c r="Q597" i="1"/>
  <c r="Q611" i="1"/>
  <c r="Q622" i="1"/>
  <c r="Q632" i="1"/>
  <c r="Q640" i="1"/>
  <c r="Q648" i="1"/>
  <c r="Q656" i="1"/>
  <c r="Q664" i="1"/>
  <c r="Q672" i="1"/>
  <c r="Q680" i="1"/>
  <c r="Q688" i="1"/>
  <c r="Q696" i="1"/>
  <c r="Q598" i="1"/>
  <c r="Q613" i="1"/>
  <c r="Q623" i="1"/>
  <c r="Q633" i="1"/>
  <c r="Q641" i="1"/>
  <c r="Q649" i="1"/>
  <c r="Q657" i="1"/>
  <c r="Q665" i="1"/>
  <c r="Q673" i="1"/>
  <c r="Q681" i="1"/>
  <c r="Q689" i="1"/>
  <c r="Q697" i="1"/>
  <c r="Q617" i="1"/>
  <c r="Q636" i="1"/>
  <c r="Q652" i="1"/>
  <c r="Q668" i="1"/>
  <c r="Q684" i="1"/>
  <c r="Q618" i="1"/>
  <c r="Q637" i="1"/>
  <c r="Q653" i="1"/>
  <c r="Q669" i="1"/>
  <c r="Q685" i="1"/>
  <c r="Q605" i="1"/>
  <c r="Q644" i="1"/>
  <c r="Q676" i="1"/>
  <c r="Q629" i="1"/>
  <c r="Q661" i="1"/>
  <c r="Q693" i="1"/>
  <c r="Q606" i="1"/>
  <c r="Q677" i="1"/>
  <c r="Q627" i="1"/>
  <c r="Q692" i="1"/>
  <c r="Q645" i="1"/>
  <c r="Q660" i="1"/>
  <c r="F50" i="2"/>
  <c r="F34" i="2"/>
  <c r="F18" i="2"/>
  <c r="F41" i="2"/>
  <c r="F25" i="2"/>
  <c r="F9" i="2"/>
  <c r="F48" i="2"/>
  <c r="F32" i="2"/>
  <c r="F16" i="2"/>
  <c r="D23" i="2"/>
  <c r="E23" i="2" s="1"/>
  <c r="D7" i="2"/>
  <c r="E7" i="2" s="1"/>
  <c r="D42" i="2"/>
  <c r="E42" i="2" s="1"/>
  <c r="D26" i="2"/>
  <c r="E26" i="2" s="1"/>
  <c r="D49" i="2"/>
  <c r="E49" i="2" s="1"/>
  <c r="D17" i="2"/>
  <c r="E17" i="2" s="1"/>
  <c r="D40" i="2"/>
  <c r="E40" i="2" s="1"/>
  <c r="D8" i="2"/>
  <c r="E8" i="2" s="1"/>
  <c r="D35" i="2"/>
  <c r="E35" i="2" s="1"/>
  <c r="D47" i="2"/>
  <c r="E47" i="2" s="1"/>
  <c r="D15" i="2"/>
  <c r="E15" i="2" s="1"/>
  <c r="D43" i="2"/>
  <c r="E43" i="2" s="1"/>
  <c r="D27" i="2"/>
  <c r="E27" i="2" s="1"/>
  <c r="D11" i="2"/>
  <c r="E11" i="2" s="1"/>
  <c r="D46" i="2"/>
  <c r="E46" i="2" s="1"/>
  <c r="D30" i="2"/>
  <c r="E30" i="2" s="1"/>
  <c r="D14" i="2"/>
  <c r="E14" i="2" s="1"/>
  <c r="D2" i="2"/>
  <c r="E2" i="2" s="1"/>
  <c r="D37" i="2"/>
  <c r="E37" i="2" s="1"/>
  <c r="D21" i="2"/>
  <c r="E21" i="2" s="1"/>
  <c r="D5" i="2"/>
  <c r="E5" i="2" s="1"/>
  <c r="D44" i="2"/>
  <c r="E44" i="2" s="1"/>
  <c r="D28" i="2"/>
  <c r="E28" i="2" s="1"/>
  <c r="D12" i="2"/>
  <c r="E12" i="2" s="1"/>
  <c r="D39" i="2"/>
  <c r="E39" i="2" s="1"/>
  <c r="D10" i="2"/>
  <c r="E10" i="2" s="1"/>
  <c r="D33" i="2"/>
  <c r="E33" i="2" s="1"/>
  <c r="D24" i="2"/>
  <c r="E24" i="2" s="1"/>
  <c r="D51" i="2"/>
  <c r="E51" i="2" s="1"/>
  <c r="D19" i="2"/>
  <c r="E19" i="2" s="1"/>
  <c r="D3" i="2"/>
  <c r="E3" i="2" s="1"/>
  <c r="D38" i="2"/>
  <c r="E38" i="2" s="1"/>
  <c r="D22" i="2"/>
  <c r="E22" i="2" s="1"/>
  <c r="D6" i="2"/>
  <c r="E6" i="2" s="1"/>
  <c r="D45" i="2"/>
  <c r="E45" i="2" s="1"/>
  <c r="D29" i="2"/>
  <c r="E29" i="2" s="1"/>
  <c r="D13" i="2"/>
  <c r="E13" i="2" s="1"/>
  <c r="D52" i="2"/>
  <c r="E52" i="2" s="1"/>
  <c r="D36" i="2"/>
  <c r="E36" i="2" s="1"/>
  <c r="D20" i="2"/>
  <c r="E20" i="2" s="1"/>
  <c r="D4" i="2"/>
  <c r="E4" i="2" s="1"/>
  <c r="D31" i="2"/>
  <c r="E31" i="2" s="1"/>
  <c r="D50" i="2"/>
  <c r="E50" i="2" s="1"/>
  <c r="D34" i="2"/>
  <c r="E34" i="2" s="1"/>
  <c r="D18" i="2"/>
  <c r="E18" i="2" s="1"/>
  <c r="D41" i="2"/>
  <c r="E41" i="2" s="1"/>
  <c r="D25" i="2"/>
  <c r="E25" i="2" s="1"/>
  <c r="D9" i="2"/>
  <c r="E9" i="2" s="1"/>
  <c r="D48" i="2"/>
  <c r="E48" i="2" s="1"/>
  <c r="D32" i="2"/>
  <c r="E32" i="2" s="1"/>
  <c r="D16" i="2"/>
  <c r="E16" i="2" s="1"/>
  <c r="Q1219" i="1" l="1"/>
  <c r="Q1224" i="1"/>
  <c r="Q2242" i="1"/>
  <c r="Q2238" i="1"/>
  <c r="Q2235" i="1"/>
  <c r="Q2231" i="1"/>
  <c r="Q2221" i="1"/>
  <c r="Q1220" i="1"/>
  <c r="Q1218" i="1"/>
  <c r="Q2210" i="1"/>
  <c r="Q2234" i="1"/>
  <c r="Q2230" i="1"/>
  <c r="Q2244" i="1"/>
  <c r="Q2228" i="1"/>
  <c r="Q1228" i="1"/>
  <c r="Q1227" i="1"/>
  <c r="Q1226" i="1"/>
  <c r="Q1221" i="1"/>
  <c r="Q1225" i="1"/>
  <c r="Q1223" i="1"/>
  <c r="Q1222" i="1"/>
  <c r="Q1229" i="1"/>
  <c r="Q1231" i="1"/>
  <c r="Q2223" i="1"/>
  <c r="Q2222" i="1"/>
  <c r="Q2233" i="1"/>
  <c r="Q2217" i="1"/>
  <c r="Q2240" i="1"/>
  <c r="Q2224" i="1"/>
  <c r="Q2219" i="1"/>
  <c r="Q2243" i="1"/>
  <c r="Q2218" i="1"/>
  <c r="Q2215" i="1"/>
  <c r="Q2214" i="1"/>
  <c r="Q2229" i="1"/>
  <c r="Q2213" i="1"/>
  <c r="Q2236" i="1"/>
  <c r="Q2220" i="1"/>
  <c r="Q2225" i="1"/>
  <c r="Q2209" i="1"/>
  <c r="Q2232" i="1"/>
  <c r="Q2312" i="1"/>
  <c r="Q2316" i="1"/>
  <c r="Q2313" i="1"/>
  <c r="Q2314" i="1"/>
  <c r="Q2315" i="1"/>
  <c r="Q2824" i="1"/>
  <c r="Q2828" i="1"/>
  <c r="Q2832" i="1"/>
  <c r="Q2836" i="1"/>
  <c r="Q2840" i="1"/>
  <c r="Q2844" i="1"/>
  <c r="Q2848" i="1"/>
  <c r="Q2852" i="1"/>
  <c r="Q2856" i="1"/>
  <c r="Q2860" i="1"/>
  <c r="Q2864" i="1"/>
  <c r="Q2868" i="1"/>
  <c r="Q2872" i="1"/>
  <c r="Q2876" i="1"/>
  <c r="Q2880" i="1"/>
  <c r="Q2884" i="1"/>
  <c r="Q2888" i="1"/>
  <c r="Q2892" i="1"/>
  <c r="Q2896" i="1"/>
  <c r="Q2900" i="1"/>
  <c r="Q2904" i="1"/>
  <c r="Q2908" i="1"/>
  <c r="Q2912" i="1"/>
  <c r="Q2916" i="1"/>
  <c r="Q2920" i="1"/>
  <c r="Q2924" i="1"/>
  <c r="Q2928" i="1"/>
  <c r="Q2932" i="1"/>
  <c r="Q2936" i="1"/>
  <c r="Q2940" i="1"/>
  <c r="Q2821" i="1"/>
  <c r="Q2825" i="1"/>
  <c r="Q2829" i="1"/>
  <c r="Q2833" i="1"/>
  <c r="Q2837" i="1"/>
  <c r="Q2841" i="1"/>
  <c r="Q2845" i="1"/>
  <c r="Q2849" i="1"/>
  <c r="Q2853" i="1"/>
  <c r="Q2857" i="1"/>
  <c r="Q2861" i="1"/>
  <c r="Q2865" i="1"/>
  <c r="Q2869" i="1"/>
  <c r="Q2873" i="1"/>
  <c r="Q2877" i="1"/>
  <c r="Q2881" i="1"/>
  <c r="Q2885" i="1"/>
  <c r="Q2889" i="1"/>
  <c r="Q2893" i="1"/>
  <c r="Q2897" i="1"/>
  <c r="Q2901" i="1"/>
  <c r="Q2905" i="1"/>
  <c r="Q2909" i="1"/>
  <c r="Q2913" i="1"/>
  <c r="Q2917" i="1"/>
  <c r="Q2921" i="1"/>
  <c r="Q2925" i="1"/>
  <c r="Q2929" i="1"/>
  <c r="Q2933" i="1"/>
  <c r="Q2937" i="1"/>
  <c r="Q2822" i="1"/>
  <c r="Q2830" i="1"/>
  <c r="Q2838" i="1"/>
  <c r="Q2846" i="1"/>
  <c r="Q2854" i="1"/>
  <c r="Q2862" i="1"/>
  <c r="Q2870" i="1"/>
  <c r="Q2878" i="1"/>
  <c r="Q2886" i="1"/>
  <c r="Q2894" i="1"/>
  <c r="Q2902" i="1"/>
  <c r="Q2910" i="1"/>
  <c r="Q2918" i="1"/>
  <c r="Q2926" i="1"/>
  <c r="Q2934" i="1"/>
  <c r="Q2827" i="1"/>
  <c r="Q2835" i="1"/>
  <c r="Q2843" i="1"/>
  <c r="Q2851" i="1"/>
  <c r="Q2859" i="1"/>
  <c r="Q2867" i="1"/>
  <c r="Q2875" i="1"/>
  <c r="Q2883" i="1"/>
  <c r="Q2891" i="1"/>
  <c r="Q2899" i="1"/>
  <c r="Q2907" i="1"/>
  <c r="Q2915" i="1"/>
  <c r="Q2923" i="1"/>
  <c r="Q2931" i="1"/>
  <c r="Q2939" i="1"/>
  <c r="Q2823" i="1"/>
  <c r="Q2839" i="1"/>
  <c r="Q2855" i="1"/>
  <c r="Q2871" i="1"/>
  <c r="Q2887" i="1"/>
  <c r="Q2903" i="1"/>
  <c r="Q2919" i="1"/>
  <c r="Q2935" i="1"/>
  <c r="Q2943" i="1"/>
  <c r="Q2947" i="1"/>
  <c r="Q2951" i="1"/>
  <c r="Q2826" i="1"/>
  <c r="Q2842" i="1"/>
  <c r="Q2858" i="1"/>
  <c r="Q2874" i="1"/>
  <c r="Q2890" i="1"/>
  <c r="Q2906" i="1"/>
  <c r="Q2922" i="1"/>
  <c r="Q2938" i="1"/>
  <c r="Q2944" i="1"/>
  <c r="Q2948" i="1"/>
  <c r="Q2952" i="1"/>
  <c r="Q2831" i="1"/>
  <c r="Q2847" i="1"/>
  <c r="Q2863" i="1"/>
  <c r="Q2879" i="1"/>
  <c r="Q2895" i="1"/>
  <c r="Q2911" i="1"/>
  <c r="Q2927" i="1"/>
  <c r="Q2941" i="1"/>
  <c r="Q2945" i="1"/>
  <c r="Q2949" i="1"/>
  <c r="Q2953" i="1"/>
  <c r="Q2834" i="1"/>
  <c r="Q2850" i="1"/>
  <c r="Q2866" i="1"/>
  <c r="Q2882" i="1"/>
  <c r="Q2898" i="1"/>
  <c r="Q2914" i="1"/>
  <c r="Q2930" i="1"/>
  <c r="Q2942" i="1"/>
  <c r="Q2946" i="1"/>
  <c r="Q2950" i="1"/>
  <c r="Q2954" i="1"/>
  <c r="Q189" i="1"/>
  <c r="Q192" i="1"/>
  <c r="Q208" i="1"/>
  <c r="Q224" i="1"/>
  <c r="Q240" i="1"/>
  <c r="Q196" i="1"/>
  <c r="Q212" i="1"/>
  <c r="Q228" i="1"/>
  <c r="Q244" i="1"/>
  <c r="Q200" i="1"/>
  <c r="Q188" i="1"/>
  <c r="Q232" i="1"/>
  <c r="Q204" i="1"/>
  <c r="Q236" i="1"/>
  <c r="Q216" i="1"/>
  <c r="Q220" i="1"/>
  <c r="Q243" i="1"/>
  <c r="Q227" i="1"/>
  <c r="Q211" i="1"/>
  <c r="Q195" i="1"/>
  <c r="Q234" i="1"/>
  <c r="Q218" i="1"/>
  <c r="Q202" i="1"/>
  <c r="Q245" i="1"/>
  <c r="Q229" i="1"/>
  <c r="Q213" i="1"/>
  <c r="Q197" i="1"/>
  <c r="Q231" i="1"/>
  <c r="Q238" i="1"/>
  <c r="Q206" i="1"/>
  <c r="Q217" i="1"/>
  <c r="Q201" i="1"/>
  <c r="Q239" i="1"/>
  <c r="Q223" i="1"/>
  <c r="Q207" i="1"/>
  <c r="Q191" i="1"/>
  <c r="Q230" i="1"/>
  <c r="Q214" i="1"/>
  <c r="Q198" i="1"/>
  <c r="Q241" i="1"/>
  <c r="Q225" i="1"/>
  <c r="Q209" i="1"/>
  <c r="Q193" i="1"/>
  <c r="Q215" i="1"/>
  <c r="Q222" i="1"/>
  <c r="Q190" i="1"/>
  <c r="Q233" i="1"/>
  <c r="Q235" i="1"/>
  <c r="Q219" i="1"/>
  <c r="Q203" i="1"/>
  <c r="Q242" i="1"/>
  <c r="Q226" i="1"/>
  <c r="Q210" i="1"/>
  <c r="Q194" i="1"/>
  <c r="Q237" i="1"/>
  <c r="Q221" i="1"/>
  <c r="Q205" i="1"/>
  <c r="Q199" i="1"/>
  <c r="Q1234" i="1"/>
  <c r="Q1238" i="1"/>
  <c r="Q1242" i="1"/>
  <c r="Q1246" i="1"/>
  <c r="Q1250" i="1"/>
  <c r="Q1254" i="1"/>
  <c r="Q1258" i="1"/>
  <c r="Q1262" i="1"/>
  <c r="Q1266" i="1"/>
  <c r="Q1270" i="1"/>
  <c r="Q1274" i="1"/>
  <c r="Q1278" i="1"/>
  <c r="Q1282" i="1"/>
  <c r="Q1286" i="1"/>
  <c r="Q1235" i="1"/>
  <c r="Q1239" i="1"/>
  <c r="Q1243" i="1"/>
  <c r="Q1247" i="1"/>
  <c r="Q1251" i="1"/>
  <c r="Q1255" i="1"/>
  <c r="Q1259" i="1"/>
  <c r="Q1263" i="1"/>
  <c r="Q1267" i="1"/>
  <c r="Q1271" i="1"/>
  <c r="Q1275" i="1"/>
  <c r="Q1279" i="1"/>
  <c r="Q1283" i="1"/>
  <c r="Q1287" i="1"/>
  <c r="Q1232" i="1"/>
  <c r="Q1240" i="1"/>
  <c r="Q1248" i="1"/>
  <c r="Q1256" i="1"/>
  <c r="Q1264" i="1"/>
  <c r="Q1272" i="1"/>
  <c r="Q1280" i="1"/>
  <c r="Q1288" i="1"/>
  <c r="Q1292" i="1"/>
  <c r="Q1296" i="1"/>
  <c r="Q1300" i="1"/>
  <c r="Q1304" i="1"/>
  <c r="Q1308" i="1"/>
  <c r="Q1312" i="1"/>
  <c r="Q1233" i="1"/>
  <c r="Q1241" i="1"/>
  <c r="Q1249" i="1"/>
  <c r="Q1257" i="1"/>
  <c r="Q1265" i="1"/>
  <c r="Q1273" i="1"/>
  <c r="Q1281" i="1"/>
  <c r="Q1289" i="1"/>
  <c r="Q1293" i="1"/>
  <c r="Q1297" i="1"/>
  <c r="Q1301" i="1"/>
  <c r="Q1305" i="1"/>
  <c r="Q1309" i="1"/>
  <c r="Q1313" i="1"/>
  <c r="Q1244" i="1"/>
  <c r="Q1260" i="1"/>
  <c r="Q1276" i="1"/>
  <c r="Q1290" i="1"/>
  <c r="Q1298" i="1"/>
  <c r="Q1306" i="1"/>
  <c r="Q1314" i="1"/>
  <c r="Q1245" i="1"/>
  <c r="Q1261" i="1"/>
  <c r="Q1277" i="1"/>
  <c r="Q1291" i="1"/>
  <c r="Q1299" i="1"/>
  <c r="Q1307" i="1"/>
  <c r="Q1252" i="1"/>
  <c r="Q1284" i="1"/>
  <c r="Q1302" i="1"/>
  <c r="Q1237" i="1"/>
  <c r="Q1269" i="1"/>
  <c r="Q1295" i="1"/>
  <c r="Q1311" i="1"/>
  <c r="Q1285" i="1"/>
  <c r="Q1236" i="1"/>
  <c r="Q1294" i="1"/>
  <c r="Q1253" i="1"/>
  <c r="Q1303" i="1"/>
  <c r="Q1268" i="1"/>
  <c r="Q1310" i="1"/>
  <c r="Q2955" i="1"/>
  <c r="Q2959" i="1"/>
  <c r="Q2963" i="1"/>
  <c r="Q2967" i="1"/>
  <c r="Q2971" i="1"/>
  <c r="Q2975" i="1"/>
  <c r="Q2979" i="1"/>
  <c r="Q2983" i="1"/>
  <c r="Q2987" i="1"/>
  <c r="Q2991" i="1"/>
  <c r="Q2956" i="1"/>
  <c r="Q2960" i="1"/>
  <c r="Q2964" i="1"/>
  <c r="Q2968" i="1"/>
  <c r="Q2972" i="1"/>
  <c r="Q2976" i="1"/>
  <c r="Q2980" i="1"/>
  <c r="Q2984" i="1"/>
  <c r="Q2988" i="1"/>
  <c r="Q2992" i="1"/>
  <c r="Q2957" i="1"/>
  <c r="Q2961" i="1"/>
  <c r="Q2965" i="1"/>
  <c r="Q2969" i="1"/>
  <c r="Q2973" i="1"/>
  <c r="Q2977" i="1"/>
  <c r="Q2981" i="1"/>
  <c r="Q2985" i="1"/>
  <c r="Q2989" i="1"/>
  <c r="Q2993" i="1"/>
  <c r="Q2958" i="1"/>
  <c r="Q2962" i="1"/>
  <c r="Q2966" i="1"/>
  <c r="Q2970" i="1"/>
  <c r="Q2974" i="1"/>
  <c r="Q2978" i="1"/>
  <c r="Q2982" i="1"/>
  <c r="Q2986" i="1"/>
  <c r="Q2990" i="1"/>
  <c r="Q391" i="1"/>
  <c r="Q395" i="1"/>
  <c r="Q399" i="1"/>
  <c r="Q403" i="1"/>
  <c r="Q407" i="1"/>
  <c r="Q411" i="1"/>
  <c r="Q415" i="1"/>
  <c r="Q419" i="1"/>
  <c r="Q423" i="1"/>
  <c r="Q427" i="1"/>
  <c r="Q431" i="1"/>
  <c r="Q435" i="1"/>
  <c r="Q439" i="1"/>
  <c r="Q443" i="1"/>
  <c r="Q447" i="1"/>
  <c r="Q451" i="1"/>
  <c r="Q455" i="1"/>
  <c r="Q459" i="1"/>
  <c r="Q463" i="1"/>
  <c r="Q467" i="1"/>
  <c r="Q471" i="1"/>
  <c r="Q475" i="1"/>
  <c r="Q479" i="1"/>
  <c r="Q483" i="1"/>
  <c r="Q487" i="1"/>
  <c r="Q491" i="1"/>
  <c r="Q495" i="1"/>
  <c r="Q499" i="1"/>
  <c r="Q503" i="1"/>
  <c r="Q507" i="1"/>
  <c r="Q511" i="1"/>
  <c r="Q515" i="1"/>
  <c r="Q519" i="1"/>
  <c r="Q523" i="1"/>
  <c r="Q527" i="1"/>
  <c r="Q531" i="1"/>
  <c r="Q535" i="1"/>
  <c r="Q539" i="1"/>
  <c r="Q543" i="1"/>
  <c r="Q547" i="1"/>
  <c r="Q392" i="1"/>
  <c r="Q396" i="1"/>
  <c r="Q400" i="1"/>
  <c r="Q404" i="1"/>
  <c r="Q408" i="1"/>
  <c r="Q412" i="1"/>
  <c r="Q416" i="1"/>
  <c r="Q420" i="1"/>
  <c r="Q424" i="1"/>
  <c r="Q428" i="1"/>
  <c r="Q432" i="1"/>
  <c r="Q436" i="1"/>
  <c r="Q440" i="1"/>
  <c r="Q444" i="1"/>
  <c r="Q448" i="1"/>
  <c r="Q452" i="1"/>
  <c r="Q456" i="1"/>
  <c r="Q460" i="1"/>
  <c r="Q464" i="1"/>
  <c r="Q468" i="1"/>
  <c r="Q472" i="1"/>
  <c r="Q476" i="1"/>
  <c r="Q480" i="1"/>
  <c r="Q484" i="1"/>
  <c r="Q488" i="1"/>
  <c r="Q492" i="1"/>
  <c r="Q496" i="1"/>
  <c r="Q500" i="1"/>
  <c r="Q504" i="1"/>
  <c r="Q508" i="1"/>
  <c r="Q512" i="1"/>
  <c r="Q516" i="1"/>
  <c r="Q520" i="1"/>
  <c r="Q524" i="1"/>
  <c r="Q528" i="1"/>
  <c r="Q532" i="1"/>
  <c r="Q536" i="1"/>
  <c r="Q540" i="1"/>
  <c r="Q544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509" i="1"/>
  <c r="Q517" i="1"/>
  <c r="Q525" i="1"/>
  <c r="Q533" i="1"/>
  <c r="Q541" i="1"/>
  <c r="Q390" i="1"/>
  <c r="Q398" i="1"/>
  <c r="Q406" i="1"/>
  <c r="Q414" i="1"/>
  <c r="Q422" i="1"/>
  <c r="Q430" i="1"/>
  <c r="Q438" i="1"/>
  <c r="Q446" i="1"/>
  <c r="Q454" i="1"/>
  <c r="Q462" i="1"/>
  <c r="Q470" i="1"/>
  <c r="Q478" i="1"/>
  <c r="Q486" i="1"/>
  <c r="Q494" i="1"/>
  <c r="Q502" i="1"/>
  <c r="Q510" i="1"/>
  <c r="Q518" i="1"/>
  <c r="Q526" i="1"/>
  <c r="Q534" i="1"/>
  <c r="Q542" i="1"/>
  <c r="Q393" i="1"/>
  <c r="Q409" i="1"/>
  <c r="Q425" i="1"/>
  <c r="Q441" i="1"/>
  <c r="Q457" i="1"/>
  <c r="Q473" i="1"/>
  <c r="Q489" i="1"/>
  <c r="Q505" i="1"/>
  <c r="Q521" i="1"/>
  <c r="Q537" i="1"/>
  <c r="Q394" i="1"/>
  <c r="Q410" i="1"/>
  <c r="Q426" i="1"/>
  <c r="Q442" i="1"/>
  <c r="Q458" i="1"/>
  <c r="Q474" i="1"/>
  <c r="Q490" i="1"/>
  <c r="Q506" i="1"/>
  <c r="Q522" i="1"/>
  <c r="Q538" i="1"/>
  <c r="Q417" i="1"/>
  <c r="Q449" i="1"/>
  <c r="Q481" i="1"/>
  <c r="Q513" i="1"/>
  <c r="Q545" i="1"/>
  <c r="Q418" i="1"/>
  <c r="Q450" i="1"/>
  <c r="Q482" i="1"/>
  <c r="Q514" i="1"/>
  <c r="Q546" i="1"/>
  <c r="Q433" i="1"/>
  <c r="Q497" i="1"/>
  <c r="Q402" i="1"/>
  <c r="Q466" i="1"/>
  <c r="Q530" i="1"/>
  <c r="Q434" i="1"/>
  <c r="Q465" i="1"/>
  <c r="Q498" i="1"/>
  <c r="Q401" i="1"/>
  <c r="Q529" i="1"/>
  <c r="Q1178" i="1"/>
  <c r="Q1182" i="1"/>
  <c r="Q1186" i="1"/>
  <c r="Q1190" i="1"/>
  <c r="Q1179" i="1"/>
  <c r="Q1183" i="1"/>
  <c r="Q1187" i="1"/>
  <c r="Q1191" i="1"/>
  <c r="Q1184" i="1"/>
  <c r="Q1192" i="1"/>
  <c r="Q1185" i="1"/>
  <c r="Q1193" i="1"/>
  <c r="Q1180" i="1"/>
  <c r="Q1181" i="1"/>
  <c r="Q1188" i="1"/>
  <c r="Q1189" i="1"/>
  <c r="Q1750" i="1"/>
  <c r="Q1754" i="1"/>
  <c r="Q1758" i="1"/>
  <c r="Q1762" i="1"/>
  <c r="Q1751" i="1"/>
  <c r="Q1755" i="1"/>
  <c r="Q1759" i="1"/>
  <c r="Q1763" i="1"/>
  <c r="Q1748" i="1"/>
  <c r="Q1756" i="1"/>
  <c r="Q1764" i="1"/>
  <c r="Q1749" i="1"/>
  <c r="Q1757" i="1"/>
  <c r="Q1760" i="1"/>
  <c r="Q1753" i="1"/>
  <c r="Q1761" i="1"/>
  <c r="Q1752" i="1"/>
  <c r="Q1778" i="1"/>
  <c r="Q1782" i="1"/>
  <c r="Q1786" i="1"/>
  <c r="Q1790" i="1"/>
  <c r="Q1794" i="1"/>
  <c r="Q1775" i="1"/>
  <c r="Q1779" i="1"/>
  <c r="Q1783" i="1"/>
  <c r="Q1787" i="1"/>
  <c r="Q1791" i="1"/>
  <c r="Q1795" i="1"/>
  <c r="Q1780" i="1"/>
  <c r="Q1788" i="1"/>
  <c r="Q1781" i="1"/>
  <c r="Q1789" i="1"/>
  <c r="Q1776" i="1"/>
  <c r="Q1792" i="1"/>
  <c r="Q1785" i="1"/>
  <c r="Q1793" i="1"/>
  <c r="Q1777" i="1"/>
  <c r="Q1784" i="1"/>
  <c r="Q320" i="1"/>
  <c r="Q318" i="1"/>
  <c r="Q319" i="1"/>
  <c r="Q1830" i="1"/>
  <c r="Q1834" i="1"/>
  <c r="Q1838" i="1"/>
  <c r="Q1842" i="1"/>
  <c r="Q1846" i="1"/>
  <c r="Q1850" i="1"/>
  <c r="Q1854" i="1"/>
  <c r="Q1858" i="1"/>
  <c r="Q1862" i="1"/>
  <c r="Q1866" i="1"/>
  <c r="Q1870" i="1"/>
  <c r="Q1874" i="1"/>
  <c r="Q1878" i="1"/>
  <c r="Q1882" i="1"/>
  <c r="Q1886" i="1"/>
  <c r="Q1890" i="1"/>
  <c r="Q1831" i="1"/>
  <c r="Q1835" i="1"/>
  <c r="Q1839" i="1"/>
  <c r="Q1843" i="1"/>
  <c r="Q1847" i="1"/>
  <c r="Q1851" i="1"/>
  <c r="Q1855" i="1"/>
  <c r="Q1859" i="1"/>
  <c r="Q1863" i="1"/>
  <c r="Q1867" i="1"/>
  <c r="Q1871" i="1"/>
  <c r="Q1875" i="1"/>
  <c r="Q1879" i="1"/>
  <c r="Q1883" i="1"/>
  <c r="Q1887" i="1"/>
  <c r="Q1836" i="1"/>
  <c r="Q1844" i="1"/>
  <c r="Q1852" i="1"/>
  <c r="Q1860" i="1"/>
  <c r="Q1868" i="1"/>
  <c r="Q1876" i="1"/>
  <c r="Q1884" i="1"/>
  <c r="Q1829" i="1"/>
  <c r="Q1837" i="1"/>
  <c r="Q1845" i="1"/>
  <c r="Q1853" i="1"/>
  <c r="Q1861" i="1"/>
  <c r="Q1869" i="1"/>
  <c r="Q1877" i="1"/>
  <c r="Q1885" i="1"/>
  <c r="Q1840" i="1"/>
  <c r="Q1856" i="1"/>
  <c r="Q1872" i="1"/>
  <c r="Q1888" i="1"/>
  <c r="Q1833" i="1"/>
  <c r="Q1849" i="1"/>
  <c r="Q1865" i="1"/>
  <c r="Q1881" i="1"/>
  <c r="Q1857" i="1"/>
  <c r="Q1889" i="1"/>
  <c r="Q1832" i="1"/>
  <c r="Q1864" i="1"/>
  <c r="Q1841" i="1"/>
  <c r="Q1873" i="1"/>
  <c r="Q1848" i="1"/>
  <c r="Q1880" i="1"/>
  <c r="Q551" i="1"/>
  <c r="Q548" i="1"/>
  <c r="Q549" i="1"/>
  <c r="Q550" i="1"/>
  <c r="Q1194" i="1"/>
  <c r="Q1198" i="1"/>
  <c r="Q1202" i="1"/>
  <c r="Q1206" i="1"/>
  <c r="Q1210" i="1"/>
  <c r="Q1214" i="1"/>
  <c r="Q1195" i="1"/>
  <c r="Q1199" i="1"/>
  <c r="Q1203" i="1"/>
  <c r="Q1207" i="1"/>
  <c r="Q1211" i="1"/>
  <c r="Q1215" i="1"/>
  <c r="Q1200" i="1"/>
  <c r="Q1208" i="1"/>
  <c r="Q1216" i="1"/>
  <c r="Q1201" i="1"/>
  <c r="Q1209" i="1"/>
  <c r="Q1217" i="1"/>
  <c r="Q1196" i="1"/>
  <c r="Q1212" i="1"/>
  <c r="Q1197" i="1"/>
  <c r="Q1213" i="1"/>
  <c r="Q1205" i="1"/>
  <c r="Q1204" i="1"/>
  <c r="Q2248" i="1"/>
  <c r="Q2252" i="1"/>
  <c r="Q2256" i="1"/>
  <c r="Q2260" i="1"/>
  <c r="Q2264" i="1"/>
  <c r="Q2268" i="1"/>
  <c r="Q2272" i="1"/>
  <c r="Q2276" i="1"/>
  <c r="Q2280" i="1"/>
  <c r="Q2284" i="1"/>
  <c r="Q2288" i="1"/>
  <c r="Q2292" i="1"/>
  <c r="Q2296" i="1"/>
  <c r="Q2300" i="1"/>
  <c r="Q2304" i="1"/>
  <c r="Q2308" i="1"/>
  <c r="Q2245" i="1"/>
  <c r="Q2249" i="1"/>
  <c r="Q2253" i="1"/>
  <c r="Q2257" i="1"/>
  <c r="Q2261" i="1"/>
  <c r="Q2265" i="1"/>
  <c r="Q2269" i="1"/>
  <c r="Q2273" i="1"/>
  <c r="Q2277" i="1"/>
  <c r="Q2281" i="1"/>
  <c r="Q2285" i="1"/>
  <c r="Q2289" i="1"/>
  <c r="Q2293" i="1"/>
  <c r="Q2297" i="1"/>
  <c r="Q2301" i="1"/>
  <c r="Q2305" i="1"/>
  <c r="Q2309" i="1"/>
  <c r="Q2246" i="1"/>
  <c r="Q2254" i="1"/>
  <c r="Q2262" i="1"/>
  <c r="Q2270" i="1"/>
  <c r="Q2278" i="1"/>
  <c r="Q2286" i="1"/>
  <c r="Q2294" i="1"/>
  <c r="Q2302" i="1"/>
  <c r="Q2310" i="1"/>
  <c r="Q2247" i="1"/>
  <c r="Q2255" i="1"/>
  <c r="Q2263" i="1"/>
  <c r="Q2271" i="1"/>
  <c r="Q2279" i="1"/>
  <c r="Q2287" i="1"/>
  <c r="Q2295" i="1"/>
  <c r="Q2303" i="1"/>
  <c r="Q2311" i="1"/>
  <c r="Q2250" i="1"/>
  <c r="Q2266" i="1"/>
  <c r="Q2282" i="1"/>
  <c r="Q2298" i="1"/>
  <c r="Q2259" i="1"/>
  <c r="Q2275" i="1"/>
  <c r="Q2291" i="1"/>
  <c r="Q2307" i="1"/>
  <c r="Q2267" i="1"/>
  <c r="Q2299" i="1"/>
  <c r="Q2274" i="1"/>
  <c r="Q2306" i="1"/>
  <c r="Q2251" i="1"/>
  <c r="Q2283" i="1"/>
  <c r="Q2258" i="1"/>
  <c r="Q2290" i="1"/>
  <c r="Q1316" i="1"/>
  <c r="Q1320" i="1"/>
  <c r="Q1324" i="1"/>
  <c r="Q1328" i="1"/>
  <c r="Q1332" i="1"/>
  <c r="Q1336" i="1"/>
  <c r="Q1340" i="1"/>
  <c r="Q1344" i="1"/>
  <c r="Q1348" i="1"/>
  <c r="Q1352" i="1"/>
  <c r="Q1356" i="1"/>
  <c r="Q1360" i="1"/>
  <c r="Q1364" i="1"/>
  <c r="Q1368" i="1"/>
  <c r="Q1372" i="1"/>
  <c r="Q1376" i="1"/>
  <c r="Q1380" i="1"/>
  <c r="Q1384" i="1"/>
  <c r="Q1388" i="1"/>
  <c r="Q1392" i="1"/>
  <c r="Q1396" i="1"/>
  <c r="Q1400" i="1"/>
  <c r="Q1317" i="1"/>
  <c r="Q1321" i="1"/>
  <c r="Q1325" i="1"/>
  <c r="Q1329" i="1"/>
  <c r="Q1333" i="1"/>
  <c r="Q1337" i="1"/>
  <c r="Q1341" i="1"/>
  <c r="Q1345" i="1"/>
  <c r="Q1349" i="1"/>
  <c r="Q1353" i="1"/>
  <c r="Q1357" i="1"/>
  <c r="Q1361" i="1"/>
  <c r="Q1365" i="1"/>
  <c r="Q1369" i="1"/>
  <c r="Q1373" i="1"/>
  <c r="Q1377" i="1"/>
  <c r="Q1381" i="1"/>
  <c r="Q1385" i="1"/>
  <c r="Q1389" i="1"/>
  <c r="Q1393" i="1"/>
  <c r="Q1397" i="1"/>
  <c r="Q1401" i="1"/>
  <c r="Q1322" i="1"/>
  <c r="Q1330" i="1"/>
  <c r="Q1338" i="1"/>
  <c r="Q1346" i="1"/>
  <c r="Q1354" i="1"/>
  <c r="Q1362" i="1"/>
  <c r="Q1370" i="1"/>
  <c r="Q1378" i="1"/>
  <c r="Q1386" i="1"/>
  <c r="Q1394" i="1"/>
  <c r="Q1315" i="1"/>
  <c r="Q1323" i="1"/>
  <c r="Q1331" i="1"/>
  <c r="Q1339" i="1"/>
  <c r="Q1347" i="1"/>
  <c r="Q1355" i="1"/>
  <c r="Q1363" i="1"/>
  <c r="Q1371" i="1"/>
  <c r="Q1379" i="1"/>
  <c r="Q1387" i="1"/>
  <c r="Q1395" i="1"/>
  <c r="Q1318" i="1"/>
  <c r="Q1334" i="1"/>
  <c r="Q1350" i="1"/>
  <c r="Q1366" i="1"/>
  <c r="Q1382" i="1"/>
  <c r="Q1398" i="1"/>
  <c r="Q1327" i="1"/>
  <c r="Q1343" i="1"/>
  <c r="Q1359" i="1"/>
  <c r="Q1375" i="1"/>
  <c r="Q1391" i="1"/>
  <c r="Q1319" i="1"/>
  <c r="Q1351" i="1"/>
  <c r="Q1383" i="1"/>
  <c r="Q1326" i="1"/>
  <c r="Q1358" i="1"/>
  <c r="Q1390" i="1"/>
  <c r="Q1335" i="1"/>
  <c r="Q1367" i="1"/>
  <c r="Q1399" i="1"/>
  <c r="Q1342" i="1"/>
  <c r="Q1374" i="1"/>
  <c r="Q2527" i="1"/>
  <c r="Q2531" i="1"/>
  <c r="Q2535" i="1"/>
  <c r="Q2539" i="1"/>
  <c r="Q2543" i="1"/>
  <c r="Q2547" i="1"/>
  <c r="Q2551" i="1"/>
  <c r="Q2555" i="1"/>
  <c r="Q2559" i="1"/>
  <c r="Q2563" i="1"/>
  <c r="Q2567" i="1"/>
  <c r="Q2524" i="1"/>
  <c r="Q2528" i="1"/>
  <c r="Q2532" i="1"/>
  <c r="Q2536" i="1"/>
  <c r="Q2540" i="1"/>
  <c r="Q2544" i="1"/>
  <c r="Q2548" i="1"/>
  <c r="Q2552" i="1"/>
  <c r="Q2556" i="1"/>
  <c r="Q2560" i="1"/>
  <c r="Q2564" i="1"/>
  <c r="Q2568" i="1"/>
  <c r="Q2525" i="1"/>
  <c r="Q2533" i="1"/>
  <c r="Q2541" i="1"/>
  <c r="Q2549" i="1"/>
  <c r="Q2557" i="1"/>
  <c r="Q2565" i="1"/>
  <c r="Q2571" i="1"/>
  <c r="Q2575" i="1"/>
  <c r="Q2579" i="1"/>
  <c r="Q2583" i="1"/>
  <c r="Q2587" i="1"/>
  <c r="Q2591" i="1"/>
  <c r="Q2595" i="1"/>
  <c r="Q2599" i="1"/>
  <c r="Q2603" i="1"/>
  <c r="Q2607" i="1"/>
  <c r="Q2611" i="1"/>
  <c r="Q2615" i="1"/>
  <c r="Q2619" i="1"/>
  <c r="Q2623" i="1"/>
  <c r="Q2627" i="1"/>
  <c r="Q2631" i="1"/>
  <c r="Q2635" i="1"/>
  <c r="Q2639" i="1"/>
  <c r="Q2643" i="1"/>
  <c r="Q2647" i="1"/>
  <c r="Q2651" i="1"/>
  <c r="Q2655" i="1"/>
  <c r="Q2659" i="1"/>
  <c r="Q2663" i="1"/>
  <c r="Q2667" i="1"/>
  <c r="Q2671" i="1"/>
  <c r="Q2675" i="1"/>
  <c r="Q2679" i="1"/>
  <c r="Q2683" i="1"/>
  <c r="Q2687" i="1"/>
  <c r="Q2691" i="1"/>
  <c r="Q2695" i="1"/>
  <c r="Q2699" i="1"/>
  <c r="Q2703" i="1"/>
  <c r="Q2707" i="1"/>
  <c r="Q2711" i="1"/>
  <c r="Q2715" i="1"/>
  <c r="Q2719" i="1"/>
  <c r="Q2723" i="1"/>
  <c r="Q2727" i="1"/>
  <c r="Q2731" i="1"/>
  <c r="Q2735" i="1"/>
  <c r="Q2739" i="1"/>
  <c r="Q2743" i="1"/>
  <c r="Q2747" i="1"/>
  <c r="Q2751" i="1"/>
  <c r="Q2755" i="1"/>
  <c r="Q2759" i="1"/>
  <c r="Q2763" i="1"/>
  <c r="Q2767" i="1"/>
  <c r="Q2771" i="1"/>
  <c r="Q2775" i="1"/>
  <c r="Q2526" i="1"/>
  <c r="Q2534" i="1"/>
  <c r="Q2542" i="1"/>
  <c r="Q2550" i="1"/>
  <c r="Q2558" i="1"/>
  <c r="Q2566" i="1"/>
  <c r="Q2572" i="1"/>
  <c r="Q2576" i="1"/>
  <c r="Q2580" i="1"/>
  <c r="Q2584" i="1"/>
  <c r="Q2588" i="1"/>
  <c r="Q2592" i="1"/>
  <c r="Q2596" i="1"/>
  <c r="Q2600" i="1"/>
  <c r="Q2604" i="1"/>
  <c r="Q2608" i="1"/>
  <c r="Q2612" i="1"/>
  <c r="Q2616" i="1"/>
  <c r="Q2620" i="1"/>
  <c r="Q2624" i="1"/>
  <c r="Q2628" i="1"/>
  <c r="Q2632" i="1"/>
  <c r="Q2636" i="1"/>
  <c r="Q2640" i="1"/>
  <c r="Q2644" i="1"/>
  <c r="Q2648" i="1"/>
  <c r="Q2652" i="1"/>
  <c r="Q2656" i="1"/>
  <c r="Q2660" i="1"/>
  <c r="Q2664" i="1"/>
  <c r="Q2668" i="1"/>
  <c r="Q2672" i="1"/>
  <c r="Q2676" i="1"/>
  <c r="Q2680" i="1"/>
  <c r="Q2684" i="1"/>
  <c r="Q2688" i="1"/>
  <c r="Q2692" i="1"/>
  <c r="Q2696" i="1"/>
  <c r="Q2700" i="1"/>
  <c r="Q2704" i="1"/>
  <c r="Q2708" i="1"/>
  <c r="Q2712" i="1"/>
  <c r="Q2716" i="1"/>
  <c r="Q2720" i="1"/>
  <c r="Q2724" i="1"/>
  <c r="Q2728" i="1"/>
  <c r="Q2732" i="1"/>
  <c r="Q2736" i="1"/>
  <c r="Q2740" i="1"/>
  <c r="Q2744" i="1"/>
  <c r="Q2748" i="1"/>
  <c r="Q2752" i="1"/>
  <c r="Q2756" i="1"/>
  <c r="Q2760" i="1"/>
  <c r="Q2764" i="1"/>
  <c r="Q2768" i="1"/>
  <c r="Q2772" i="1"/>
  <c r="Q2776" i="1"/>
  <c r="Q2537" i="1"/>
  <c r="Q2553" i="1"/>
  <c r="Q2569" i="1"/>
  <c r="Q2577" i="1"/>
  <c r="Q2585" i="1"/>
  <c r="Q2593" i="1"/>
  <c r="Q2601" i="1"/>
  <c r="Q2609" i="1"/>
  <c r="Q2617" i="1"/>
  <c r="Q2625" i="1"/>
  <c r="Q2633" i="1"/>
  <c r="Q2641" i="1"/>
  <c r="Q2649" i="1"/>
  <c r="Q2657" i="1"/>
  <c r="Q2665" i="1"/>
  <c r="Q2673" i="1"/>
  <c r="Q2681" i="1"/>
  <c r="Q2689" i="1"/>
  <c r="Q2697" i="1"/>
  <c r="Q2705" i="1"/>
  <c r="Q2713" i="1"/>
  <c r="Q2721" i="1"/>
  <c r="Q2729" i="1"/>
  <c r="Q2737" i="1"/>
  <c r="Q2745" i="1"/>
  <c r="Q2753" i="1"/>
  <c r="Q2761" i="1"/>
  <c r="Q2769" i="1"/>
  <c r="Q2777" i="1"/>
  <c r="Q2530" i="1"/>
  <c r="Q2546" i="1"/>
  <c r="Q2562" i="1"/>
  <c r="Q2574" i="1"/>
  <c r="Q2582" i="1"/>
  <c r="Q2590" i="1"/>
  <c r="Q2598" i="1"/>
  <c r="Q2606" i="1"/>
  <c r="Q2614" i="1"/>
  <c r="Q2622" i="1"/>
  <c r="Q2630" i="1"/>
  <c r="Q2638" i="1"/>
  <c r="Q2646" i="1"/>
  <c r="Q2654" i="1"/>
  <c r="Q2662" i="1"/>
  <c r="Q2670" i="1"/>
  <c r="Q2678" i="1"/>
  <c r="Q2686" i="1"/>
  <c r="Q2694" i="1"/>
  <c r="Q2702" i="1"/>
  <c r="Q2710" i="1"/>
  <c r="Q2718" i="1"/>
  <c r="Q2726" i="1"/>
  <c r="Q2734" i="1"/>
  <c r="Q2742" i="1"/>
  <c r="Q2750" i="1"/>
  <c r="Q2758" i="1"/>
  <c r="Q2766" i="1"/>
  <c r="Q2774" i="1"/>
  <c r="Q2538" i="1"/>
  <c r="Q2570" i="1"/>
  <c r="Q2586" i="1"/>
  <c r="Q2602" i="1"/>
  <c r="Q2618" i="1"/>
  <c r="Q2634" i="1"/>
  <c r="Q2650" i="1"/>
  <c r="Q2666" i="1"/>
  <c r="Q2682" i="1"/>
  <c r="Q2698" i="1"/>
  <c r="Q2714" i="1"/>
  <c r="Q2730" i="1"/>
  <c r="Q2746" i="1"/>
  <c r="Q2762" i="1"/>
  <c r="Q2545" i="1"/>
  <c r="Q2573" i="1"/>
  <c r="Q2589" i="1"/>
  <c r="Q2605" i="1"/>
  <c r="Q2621" i="1"/>
  <c r="Q2637" i="1"/>
  <c r="Q2653" i="1"/>
  <c r="Q2669" i="1"/>
  <c r="Q2685" i="1"/>
  <c r="Q2701" i="1"/>
  <c r="Q2717" i="1"/>
  <c r="Q2733" i="1"/>
  <c r="Q2749" i="1"/>
  <c r="Q2765" i="1"/>
  <c r="Q2554" i="1"/>
  <c r="Q2578" i="1"/>
  <c r="Q2594" i="1"/>
  <c r="Q2610" i="1"/>
  <c r="Q2626" i="1"/>
  <c r="Q2642" i="1"/>
  <c r="Q2658" i="1"/>
  <c r="Q2674" i="1"/>
  <c r="Q2690" i="1"/>
  <c r="Q2706" i="1"/>
  <c r="Q2722" i="1"/>
  <c r="Q2738" i="1"/>
  <c r="Q2754" i="1"/>
  <c r="Q2770" i="1"/>
  <c r="Q2529" i="1"/>
  <c r="Q2561" i="1"/>
  <c r="Q2581" i="1"/>
  <c r="Q2597" i="1"/>
  <c r="Q2613" i="1"/>
  <c r="Q2629" i="1"/>
  <c r="Q2645" i="1"/>
  <c r="Q2661" i="1"/>
  <c r="Q2677" i="1"/>
  <c r="Q2693" i="1"/>
  <c r="Q2709" i="1"/>
  <c r="Q2725" i="1"/>
  <c r="Q2741" i="1"/>
  <c r="Q2757" i="1"/>
  <c r="Q2773" i="1"/>
  <c r="Q312" i="1"/>
  <c r="Q316" i="1"/>
  <c r="Q313" i="1"/>
  <c r="Q317" i="1"/>
  <c r="Q314" i="1"/>
  <c r="Q315" i="1"/>
  <c r="Q310" i="1"/>
  <c r="Q311" i="1"/>
  <c r="Q1798" i="1"/>
  <c r="Q1802" i="1"/>
  <c r="Q1806" i="1"/>
  <c r="Q1810" i="1"/>
  <c r="Q1814" i="1"/>
  <c r="Q1818" i="1"/>
  <c r="Q1822" i="1"/>
  <c r="Q1826" i="1"/>
  <c r="Q1799" i="1"/>
  <c r="Q1803" i="1"/>
  <c r="Q1807" i="1"/>
  <c r="Q1811" i="1"/>
  <c r="Q1815" i="1"/>
  <c r="Q1819" i="1"/>
  <c r="Q1823" i="1"/>
  <c r="Q1827" i="1"/>
  <c r="Q1796" i="1"/>
  <c r="Q1804" i="1"/>
  <c r="Q1812" i="1"/>
  <c r="Q1820" i="1"/>
  <c r="Q1828" i="1"/>
  <c r="Q1797" i="1"/>
  <c r="Q1805" i="1"/>
  <c r="Q1813" i="1"/>
  <c r="Q1821" i="1"/>
  <c r="Q1808" i="1"/>
  <c r="Q1824" i="1"/>
  <c r="Q1801" i="1"/>
  <c r="Q1817" i="1"/>
  <c r="Q1825" i="1"/>
  <c r="Q1800" i="1"/>
  <c r="Q1809" i="1"/>
  <c r="Q1816" i="1"/>
  <c r="Q889" i="1"/>
  <c r="Q893" i="1"/>
  <c r="Q897" i="1"/>
  <c r="Q901" i="1"/>
  <c r="Q905" i="1"/>
  <c r="Q909" i="1"/>
  <c r="Q913" i="1"/>
  <c r="Q917" i="1"/>
  <c r="Q921" i="1"/>
  <c r="Q925" i="1"/>
  <c r="Q929" i="1"/>
  <c r="Q933" i="1"/>
  <c r="Q937" i="1"/>
  <c r="Q941" i="1"/>
  <c r="Q890" i="1"/>
  <c r="Q894" i="1"/>
  <c r="Q898" i="1"/>
  <c r="Q902" i="1"/>
  <c r="Q906" i="1"/>
  <c r="Q910" i="1"/>
  <c r="Q914" i="1"/>
  <c r="Q918" i="1"/>
  <c r="Q922" i="1"/>
  <c r="Q926" i="1"/>
  <c r="Q930" i="1"/>
  <c r="Q934" i="1"/>
  <c r="Q938" i="1"/>
  <c r="Q891" i="1"/>
  <c r="Q895" i="1"/>
  <c r="Q899" i="1"/>
  <c r="Q892" i="1"/>
  <c r="Q896" i="1"/>
  <c r="Q900" i="1"/>
  <c r="Q903" i="1"/>
  <c r="Q911" i="1"/>
  <c r="Q919" i="1"/>
  <c r="Q927" i="1"/>
  <c r="Q935" i="1"/>
  <c r="Q942" i="1"/>
  <c r="Q946" i="1"/>
  <c r="Q950" i="1"/>
  <c r="Q954" i="1"/>
  <c r="Q958" i="1"/>
  <c r="Q962" i="1"/>
  <c r="Q966" i="1"/>
  <c r="Q970" i="1"/>
  <c r="Q974" i="1"/>
  <c r="Q978" i="1"/>
  <c r="Q982" i="1"/>
  <c r="Q986" i="1"/>
  <c r="Q990" i="1"/>
  <c r="Q904" i="1"/>
  <c r="Q912" i="1"/>
  <c r="Q920" i="1"/>
  <c r="Q928" i="1"/>
  <c r="Q936" i="1"/>
  <c r="Q943" i="1"/>
  <c r="Q947" i="1"/>
  <c r="Q951" i="1"/>
  <c r="Q955" i="1"/>
  <c r="Q959" i="1"/>
  <c r="Q963" i="1"/>
  <c r="Q967" i="1"/>
  <c r="Q971" i="1"/>
  <c r="Q975" i="1"/>
  <c r="Q979" i="1"/>
  <c r="Q983" i="1"/>
  <c r="Q987" i="1"/>
  <c r="Q991" i="1"/>
  <c r="Q907" i="1"/>
  <c r="Q915" i="1"/>
  <c r="Q923" i="1"/>
  <c r="Q931" i="1"/>
  <c r="Q939" i="1"/>
  <c r="Q944" i="1"/>
  <c r="Q948" i="1"/>
  <c r="Q952" i="1"/>
  <c r="Q956" i="1"/>
  <c r="Q960" i="1"/>
  <c r="Q964" i="1"/>
  <c r="Q968" i="1"/>
  <c r="Q972" i="1"/>
  <c r="Q976" i="1"/>
  <c r="Q980" i="1"/>
  <c r="Q984" i="1"/>
  <c r="Q988" i="1"/>
  <c r="Q992" i="1"/>
  <c r="Q908" i="1"/>
  <c r="Q916" i="1"/>
  <c r="Q924" i="1"/>
  <c r="Q932" i="1"/>
  <c r="Q940" i="1"/>
  <c r="Q945" i="1"/>
  <c r="Q949" i="1"/>
  <c r="Q953" i="1"/>
  <c r="Q957" i="1"/>
  <c r="Q961" i="1"/>
  <c r="Q965" i="1"/>
  <c r="Q969" i="1"/>
  <c r="Q973" i="1"/>
  <c r="Q977" i="1"/>
  <c r="Q981" i="1"/>
  <c r="Q985" i="1"/>
  <c r="Q989" i="1"/>
  <c r="Q993" i="1"/>
  <c r="Q98" i="1"/>
  <c r="Q102" i="1"/>
  <c r="Q106" i="1"/>
  <c r="Q110" i="1"/>
  <c r="Q99" i="1"/>
  <c r="Q103" i="1"/>
  <c r="Q107" i="1"/>
  <c r="Q111" i="1"/>
  <c r="Q100" i="1"/>
  <c r="Q104" i="1"/>
  <c r="Q108" i="1"/>
  <c r="Q112" i="1"/>
  <c r="Q101" i="1"/>
  <c r="Q105" i="1"/>
  <c r="Q109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16" i="1"/>
  <c r="Q120" i="1"/>
  <c r="Q117" i="1"/>
  <c r="Q128" i="1"/>
  <c r="Q136" i="1"/>
  <c r="Q144" i="1"/>
  <c r="Q152" i="1"/>
  <c r="Q160" i="1"/>
  <c r="Q168" i="1"/>
  <c r="Q176" i="1"/>
  <c r="Q184" i="1"/>
  <c r="Q121" i="1"/>
  <c r="Q129" i="1"/>
  <c r="Q137" i="1"/>
  <c r="Q145" i="1"/>
  <c r="Q153" i="1"/>
  <c r="Q161" i="1"/>
  <c r="Q169" i="1"/>
  <c r="Q177" i="1"/>
  <c r="Q185" i="1"/>
  <c r="Q124" i="1"/>
  <c r="Q132" i="1"/>
  <c r="Q140" i="1"/>
  <c r="Q148" i="1"/>
  <c r="Q156" i="1"/>
  <c r="Q164" i="1"/>
  <c r="Q172" i="1"/>
  <c r="Q180" i="1"/>
  <c r="Q113" i="1"/>
  <c r="Q125" i="1"/>
  <c r="Q133" i="1"/>
  <c r="Q141" i="1"/>
  <c r="Q149" i="1"/>
  <c r="Q157" i="1"/>
  <c r="Q165" i="1"/>
  <c r="Q173" i="1"/>
  <c r="Q181" i="1"/>
  <c r="Q555" i="1"/>
  <c r="Q559" i="1"/>
  <c r="Q563" i="1"/>
  <c r="Q567" i="1"/>
  <c r="Q571" i="1"/>
  <c r="Q575" i="1"/>
  <c r="Q579" i="1"/>
  <c r="Q583" i="1"/>
  <c r="Q587" i="1"/>
  <c r="Q591" i="1"/>
  <c r="Q595" i="1"/>
  <c r="Q552" i="1"/>
  <c r="Q556" i="1"/>
  <c r="Q560" i="1"/>
  <c r="Q564" i="1"/>
  <c r="Q568" i="1"/>
  <c r="Q572" i="1"/>
  <c r="Q576" i="1"/>
  <c r="Q580" i="1"/>
  <c r="Q584" i="1"/>
  <c r="Q588" i="1"/>
  <c r="Q592" i="1"/>
  <c r="Q553" i="1"/>
  <c r="Q561" i="1"/>
  <c r="Q569" i="1"/>
  <c r="Q577" i="1"/>
  <c r="Q585" i="1"/>
  <c r="Q593" i="1"/>
  <c r="Q554" i="1"/>
  <c r="Q562" i="1"/>
  <c r="Q570" i="1"/>
  <c r="Q578" i="1"/>
  <c r="Q586" i="1"/>
  <c r="Q594" i="1"/>
  <c r="Q557" i="1"/>
  <c r="Q565" i="1"/>
  <c r="Q573" i="1"/>
  <c r="Q581" i="1"/>
  <c r="Q589" i="1"/>
  <c r="Q558" i="1"/>
  <c r="Q566" i="1"/>
  <c r="Q574" i="1"/>
  <c r="Q582" i="1"/>
  <c r="Q590" i="1"/>
  <c r="Q1487" i="1"/>
  <c r="Q1484" i="1"/>
  <c r="Q1488" i="1"/>
  <c r="Q1492" i="1"/>
  <c r="Q1496" i="1"/>
  <c r="Q1500" i="1"/>
  <c r="Q1504" i="1"/>
  <c r="Q1508" i="1"/>
  <c r="Q1512" i="1"/>
  <c r="Q1516" i="1"/>
  <c r="Q1520" i="1"/>
  <c r="Q1524" i="1"/>
  <c r="Q1528" i="1"/>
  <c r="Q1532" i="1"/>
  <c r="Q1536" i="1"/>
  <c r="Q1540" i="1"/>
  <c r="Q1544" i="1"/>
  <c r="Q1548" i="1"/>
  <c r="Q1552" i="1"/>
  <c r="Q1556" i="1"/>
  <c r="Q1560" i="1"/>
  <c r="Q1564" i="1"/>
  <c r="Q1568" i="1"/>
  <c r="Q1572" i="1"/>
  <c r="Q1576" i="1"/>
  <c r="Q1580" i="1"/>
  <c r="Q1584" i="1"/>
  <c r="Q1588" i="1"/>
  <c r="Q1592" i="1"/>
  <c r="Q1596" i="1"/>
  <c r="Q1489" i="1"/>
  <c r="Q1493" i="1"/>
  <c r="Q1497" i="1"/>
  <c r="Q1501" i="1"/>
  <c r="Q1505" i="1"/>
  <c r="Q1509" i="1"/>
  <c r="Q1513" i="1"/>
  <c r="Q1517" i="1"/>
  <c r="Q1521" i="1"/>
  <c r="Q1525" i="1"/>
  <c r="Q1529" i="1"/>
  <c r="Q1533" i="1"/>
  <c r="Q1537" i="1"/>
  <c r="Q1541" i="1"/>
  <c r="Q1545" i="1"/>
  <c r="Q1549" i="1"/>
  <c r="Q1553" i="1"/>
  <c r="Q1557" i="1"/>
  <c r="Q1561" i="1"/>
  <c r="Q1565" i="1"/>
  <c r="Q1569" i="1"/>
  <c r="Q1573" i="1"/>
  <c r="Q1577" i="1"/>
  <c r="Q1581" i="1"/>
  <c r="Q1585" i="1"/>
  <c r="Q1589" i="1"/>
  <c r="Q1593" i="1"/>
  <c r="Q1597" i="1"/>
  <c r="Q1485" i="1"/>
  <c r="Q1490" i="1"/>
  <c r="Q1494" i="1"/>
  <c r="Q1498" i="1"/>
  <c r="Q1502" i="1"/>
  <c r="Q1506" i="1"/>
  <c r="Q1510" i="1"/>
  <c r="Q1514" i="1"/>
  <c r="Q1518" i="1"/>
  <c r="Q1522" i="1"/>
  <c r="Q1526" i="1"/>
  <c r="Q1530" i="1"/>
  <c r="Q1534" i="1"/>
  <c r="Q1538" i="1"/>
  <c r="Q1542" i="1"/>
  <c r="Q1546" i="1"/>
  <c r="Q1550" i="1"/>
  <c r="Q1554" i="1"/>
  <c r="Q1558" i="1"/>
  <c r="Q1562" i="1"/>
  <c r="Q1566" i="1"/>
  <c r="Q1570" i="1"/>
  <c r="Q1574" i="1"/>
  <c r="Q1578" i="1"/>
  <c r="Q1582" i="1"/>
  <c r="Q1586" i="1"/>
  <c r="Q1590" i="1"/>
  <c r="Q1594" i="1"/>
  <c r="Q1598" i="1"/>
  <c r="Q1486" i="1"/>
  <c r="Q1491" i="1"/>
  <c r="Q1495" i="1"/>
  <c r="Q1499" i="1"/>
  <c r="Q1503" i="1"/>
  <c r="Q1507" i="1"/>
  <c r="Q1511" i="1"/>
  <c r="Q1515" i="1"/>
  <c r="Q1519" i="1"/>
  <c r="Q1523" i="1"/>
  <c r="Q1527" i="1"/>
  <c r="Q1531" i="1"/>
  <c r="Q1535" i="1"/>
  <c r="Q1539" i="1"/>
  <c r="Q1543" i="1"/>
  <c r="Q1547" i="1"/>
  <c r="Q1551" i="1"/>
  <c r="Q1555" i="1"/>
  <c r="Q1559" i="1"/>
  <c r="Q1563" i="1"/>
  <c r="Q1567" i="1"/>
  <c r="Q1571" i="1"/>
  <c r="Q1575" i="1"/>
  <c r="Q1579" i="1"/>
  <c r="Q1583" i="1"/>
  <c r="Q1587" i="1"/>
  <c r="Q1591" i="1"/>
  <c r="Q1595" i="1"/>
  <c r="Q1114" i="1"/>
  <c r="Q1118" i="1"/>
  <c r="Q1122" i="1"/>
  <c r="Q1126" i="1"/>
  <c r="Q1130" i="1"/>
  <c r="Q1134" i="1"/>
  <c r="Q1138" i="1"/>
  <c r="Q1142" i="1"/>
  <c r="Q1146" i="1"/>
  <c r="Q1150" i="1"/>
  <c r="Q1154" i="1"/>
  <c r="Q1158" i="1"/>
  <c r="Q1162" i="1"/>
  <c r="Q1166" i="1"/>
  <c r="Q1170" i="1"/>
  <c r="Q1174" i="1"/>
  <c r="Q1115" i="1"/>
  <c r="Q1119" i="1"/>
  <c r="Q1123" i="1"/>
  <c r="Q1127" i="1"/>
  <c r="Q1131" i="1"/>
  <c r="Q1135" i="1"/>
  <c r="Q1139" i="1"/>
  <c r="Q1143" i="1"/>
  <c r="Q1147" i="1"/>
  <c r="Q1151" i="1"/>
  <c r="Q1155" i="1"/>
  <c r="Q1159" i="1"/>
  <c r="Q1163" i="1"/>
  <c r="Q1167" i="1"/>
  <c r="Q1171" i="1"/>
  <c r="Q1175" i="1"/>
  <c r="Q1116" i="1"/>
  <c r="Q1120" i="1"/>
  <c r="Q1124" i="1"/>
  <c r="Q1128" i="1"/>
  <c r="Q1132" i="1"/>
  <c r="Q1136" i="1"/>
  <c r="Q1140" i="1"/>
  <c r="Q1144" i="1"/>
  <c r="Q1148" i="1"/>
  <c r="Q1152" i="1"/>
  <c r="Q1156" i="1"/>
  <c r="Q1160" i="1"/>
  <c r="Q1164" i="1"/>
  <c r="Q1168" i="1"/>
  <c r="Q1172" i="1"/>
  <c r="Q1176" i="1"/>
  <c r="Q1117" i="1"/>
  <c r="Q1121" i="1"/>
  <c r="Q1125" i="1"/>
  <c r="Q1129" i="1"/>
  <c r="Q1133" i="1"/>
  <c r="Q1137" i="1"/>
  <c r="Q1141" i="1"/>
  <c r="Q1145" i="1"/>
  <c r="Q1149" i="1"/>
  <c r="Q1153" i="1"/>
  <c r="Q1157" i="1"/>
  <c r="Q1161" i="1"/>
  <c r="Q1165" i="1"/>
  <c r="Q1169" i="1"/>
  <c r="Q1173" i="1"/>
  <c r="Q1177" i="1"/>
  <c r="Q1656" i="1"/>
  <c r="Q1660" i="1"/>
  <c r="Q1664" i="1"/>
  <c r="Q1668" i="1"/>
  <c r="Q1672" i="1"/>
  <c r="Q1676" i="1"/>
  <c r="Q1680" i="1"/>
  <c r="Q1684" i="1"/>
  <c r="Q1688" i="1"/>
  <c r="Q1692" i="1"/>
  <c r="Q1696" i="1"/>
  <c r="Q1700" i="1"/>
  <c r="Q1704" i="1"/>
  <c r="Q1708" i="1"/>
  <c r="Q1712" i="1"/>
  <c r="Q1716" i="1"/>
  <c r="Q1720" i="1"/>
  <c r="Q1724" i="1"/>
  <c r="Q1728" i="1"/>
  <c r="Q1732" i="1"/>
  <c r="Q1736" i="1"/>
  <c r="Q1740" i="1"/>
  <c r="Q1744" i="1"/>
  <c r="Q1657" i="1"/>
  <c r="Q1661" i="1"/>
  <c r="Q1665" i="1"/>
  <c r="Q1669" i="1"/>
  <c r="Q1673" i="1"/>
  <c r="Q1677" i="1"/>
  <c r="Q1681" i="1"/>
  <c r="Q1685" i="1"/>
  <c r="Q1689" i="1"/>
  <c r="Q1693" i="1"/>
  <c r="Q1697" i="1"/>
  <c r="Q1701" i="1"/>
  <c r="Q1705" i="1"/>
  <c r="Q1709" i="1"/>
  <c r="Q1713" i="1"/>
  <c r="Q1717" i="1"/>
  <c r="Q1721" i="1"/>
  <c r="Q1725" i="1"/>
  <c r="Q1729" i="1"/>
  <c r="Q1733" i="1"/>
  <c r="Q1737" i="1"/>
  <c r="Q1741" i="1"/>
  <c r="Q1745" i="1"/>
  <c r="Q1658" i="1"/>
  <c r="Q1662" i="1"/>
  <c r="Q1666" i="1"/>
  <c r="Q1670" i="1"/>
  <c r="Q1674" i="1"/>
  <c r="Q1678" i="1"/>
  <c r="Q1682" i="1"/>
  <c r="Q1686" i="1"/>
  <c r="Q1690" i="1"/>
  <c r="Q1694" i="1"/>
  <c r="Q1698" i="1"/>
  <c r="Q1702" i="1"/>
  <c r="Q1706" i="1"/>
  <c r="Q1710" i="1"/>
  <c r="Q1714" i="1"/>
  <c r="Q1718" i="1"/>
  <c r="Q1722" i="1"/>
  <c r="Q1726" i="1"/>
  <c r="Q1730" i="1"/>
  <c r="Q1734" i="1"/>
  <c r="Q1738" i="1"/>
  <c r="Q1742" i="1"/>
  <c r="Q1746" i="1"/>
  <c r="Q1655" i="1"/>
  <c r="Q1659" i="1"/>
  <c r="Q1663" i="1"/>
  <c r="Q1667" i="1"/>
  <c r="Q1671" i="1"/>
  <c r="Q1675" i="1"/>
  <c r="Q1679" i="1"/>
  <c r="Q1683" i="1"/>
  <c r="Q1687" i="1"/>
  <c r="Q1691" i="1"/>
  <c r="Q1695" i="1"/>
  <c r="Q1699" i="1"/>
  <c r="Q1703" i="1"/>
  <c r="Q1707" i="1"/>
  <c r="Q1711" i="1"/>
  <c r="Q1715" i="1"/>
  <c r="Q1719" i="1"/>
  <c r="Q1723" i="1"/>
  <c r="Q1727" i="1"/>
  <c r="Q1731" i="1"/>
  <c r="Q1735" i="1"/>
  <c r="Q1739" i="1"/>
  <c r="Q1743" i="1"/>
  <c r="Q1747" i="1"/>
  <c r="Q994" i="1"/>
  <c r="Q998" i="1"/>
  <c r="Q1002" i="1"/>
  <c r="Q1006" i="1"/>
  <c r="Q1010" i="1"/>
  <c r="Q1014" i="1"/>
  <c r="Q1018" i="1"/>
  <c r="Q1022" i="1"/>
  <c r="Q1026" i="1"/>
  <c r="Q1030" i="1"/>
  <c r="Q1034" i="1"/>
  <c r="Q1038" i="1"/>
  <c r="Q1042" i="1"/>
  <c r="Q1046" i="1"/>
  <c r="Q1050" i="1"/>
  <c r="Q1054" i="1"/>
  <c r="Q1058" i="1"/>
  <c r="Q1062" i="1"/>
  <c r="Q1066" i="1"/>
  <c r="Q1070" i="1"/>
  <c r="Q1074" i="1"/>
  <c r="Q1078" i="1"/>
  <c r="Q1082" i="1"/>
  <c r="Q1086" i="1"/>
  <c r="Q1090" i="1"/>
  <c r="Q1094" i="1"/>
  <c r="Q1098" i="1"/>
  <c r="Q1102" i="1"/>
  <c r="Q1106" i="1"/>
  <c r="Q1110" i="1"/>
  <c r="Q995" i="1"/>
  <c r="Q999" i="1"/>
  <c r="Q1003" i="1"/>
  <c r="Q1007" i="1"/>
  <c r="Q1011" i="1"/>
  <c r="Q1015" i="1"/>
  <c r="Q1019" i="1"/>
  <c r="Q1023" i="1"/>
  <c r="Q1027" i="1"/>
  <c r="Q1031" i="1"/>
  <c r="Q1035" i="1"/>
  <c r="Q1039" i="1"/>
  <c r="Q1043" i="1"/>
  <c r="Q1047" i="1"/>
  <c r="Q1051" i="1"/>
  <c r="Q1055" i="1"/>
  <c r="Q1059" i="1"/>
  <c r="Q1063" i="1"/>
  <c r="Q1067" i="1"/>
  <c r="Q1071" i="1"/>
  <c r="Q1075" i="1"/>
  <c r="Q1079" i="1"/>
  <c r="Q1083" i="1"/>
  <c r="Q1087" i="1"/>
  <c r="Q1091" i="1"/>
  <c r="Q1095" i="1"/>
  <c r="Q1099" i="1"/>
  <c r="Q1103" i="1"/>
  <c r="Q1107" i="1"/>
  <c r="Q1111" i="1"/>
  <c r="Q996" i="1"/>
  <c r="Q1000" i="1"/>
  <c r="Q1004" i="1"/>
  <c r="Q1008" i="1"/>
  <c r="Q1012" i="1"/>
  <c r="Q1016" i="1"/>
  <c r="Q1020" i="1"/>
  <c r="Q1024" i="1"/>
  <c r="Q1028" i="1"/>
  <c r="Q1032" i="1"/>
  <c r="Q1036" i="1"/>
  <c r="Q1040" i="1"/>
  <c r="Q1044" i="1"/>
  <c r="Q1048" i="1"/>
  <c r="Q1052" i="1"/>
  <c r="Q1056" i="1"/>
  <c r="Q1060" i="1"/>
  <c r="Q1064" i="1"/>
  <c r="Q1068" i="1"/>
  <c r="Q1072" i="1"/>
  <c r="Q1076" i="1"/>
  <c r="Q1080" i="1"/>
  <c r="Q1084" i="1"/>
  <c r="Q1088" i="1"/>
  <c r="Q1092" i="1"/>
  <c r="Q1096" i="1"/>
  <c r="Q1100" i="1"/>
  <c r="Q1104" i="1"/>
  <c r="Q1108" i="1"/>
  <c r="Q1112" i="1"/>
  <c r="Q997" i="1"/>
  <c r="Q1001" i="1"/>
  <c r="Q1005" i="1"/>
  <c r="Q1009" i="1"/>
  <c r="Q1013" i="1"/>
  <c r="Q1017" i="1"/>
  <c r="Q1021" i="1"/>
  <c r="Q1025" i="1"/>
  <c r="Q1029" i="1"/>
  <c r="Q1033" i="1"/>
  <c r="Q1037" i="1"/>
  <c r="Q1041" i="1"/>
  <c r="Q1045" i="1"/>
  <c r="Q1049" i="1"/>
  <c r="Q1053" i="1"/>
  <c r="Q1057" i="1"/>
  <c r="Q1061" i="1"/>
  <c r="Q1065" i="1"/>
  <c r="Q1069" i="1"/>
  <c r="Q1073" i="1"/>
  <c r="Q1077" i="1"/>
  <c r="Q1081" i="1"/>
  <c r="Q1085" i="1"/>
  <c r="Q1089" i="1"/>
  <c r="Q1093" i="1"/>
  <c r="Q1097" i="1"/>
  <c r="Q1101" i="1"/>
  <c r="Q1105" i="1"/>
  <c r="Q1109" i="1"/>
  <c r="Q1113" i="1"/>
  <c r="Q2432" i="1"/>
  <c r="Q2436" i="1"/>
  <c r="Q2440" i="1"/>
  <c r="Q2444" i="1"/>
  <c r="Q2448" i="1"/>
  <c r="Q2452" i="1"/>
  <c r="Q2456" i="1"/>
  <c r="Q2460" i="1"/>
  <c r="Q2464" i="1"/>
  <c r="Q2468" i="1"/>
  <c r="Q2472" i="1"/>
  <c r="Q2476" i="1"/>
  <c r="Q2480" i="1"/>
  <c r="Q2484" i="1"/>
  <c r="Q2488" i="1"/>
  <c r="Q2492" i="1"/>
  <c r="Q2496" i="1"/>
  <c r="Q2500" i="1"/>
  <c r="Q2504" i="1"/>
  <c r="Q2508" i="1"/>
  <c r="Q2512" i="1"/>
  <c r="Q2516" i="1"/>
  <c r="Q2520" i="1"/>
  <c r="Q2429" i="1"/>
  <c r="Q2433" i="1"/>
  <c r="Q2437" i="1"/>
  <c r="Q2441" i="1"/>
  <c r="Q2445" i="1"/>
  <c r="Q2449" i="1"/>
  <c r="Q2453" i="1"/>
  <c r="Q2457" i="1"/>
  <c r="Q2461" i="1"/>
  <c r="Q2465" i="1"/>
  <c r="Q2469" i="1"/>
  <c r="Q2473" i="1"/>
  <c r="Q2477" i="1"/>
  <c r="Q2481" i="1"/>
  <c r="Q2485" i="1"/>
  <c r="Q2489" i="1"/>
  <c r="Q2493" i="1"/>
  <c r="Q2497" i="1"/>
  <c r="Q2501" i="1"/>
  <c r="Q2505" i="1"/>
  <c r="Q2509" i="1"/>
  <c r="Q2513" i="1"/>
  <c r="Q2517" i="1"/>
  <c r="Q2521" i="1"/>
  <c r="Q2430" i="1"/>
  <c r="Q2434" i="1"/>
  <c r="Q2438" i="1"/>
  <c r="Q2442" i="1"/>
  <c r="Q2446" i="1"/>
  <c r="Q2450" i="1"/>
  <c r="Q2454" i="1"/>
  <c r="Q2458" i="1"/>
  <c r="Q2462" i="1"/>
  <c r="Q2466" i="1"/>
  <c r="Q2470" i="1"/>
  <c r="Q2474" i="1"/>
  <c r="Q2478" i="1"/>
  <c r="Q2482" i="1"/>
  <c r="Q2486" i="1"/>
  <c r="Q2490" i="1"/>
  <c r="Q2494" i="1"/>
  <c r="Q2498" i="1"/>
  <c r="Q2502" i="1"/>
  <c r="Q2506" i="1"/>
  <c r="Q2510" i="1"/>
  <c r="Q2514" i="1"/>
  <c r="Q2518" i="1"/>
  <c r="Q2522" i="1"/>
  <c r="Q2431" i="1"/>
  <c r="Q2435" i="1"/>
  <c r="Q2439" i="1"/>
  <c r="Q2443" i="1"/>
  <c r="Q2447" i="1"/>
  <c r="Q2451" i="1"/>
  <c r="Q2455" i="1"/>
  <c r="Q2459" i="1"/>
  <c r="Q2463" i="1"/>
  <c r="Q2467" i="1"/>
  <c r="Q2471" i="1"/>
  <c r="Q2475" i="1"/>
  <c r="Q2479" i="1"/>
  <c r="Q2483" i="1"/>
  <c r="Q2487" i="1"/>
  <c r="Q2491" i="1"/>
  <c r="Q2495" i="1"/>
  <c r="Q2499" i="1"/>
  <c r="Q2503" i="1"/>
  <c r="Q2507" i="1"/>
  <c r="Q2511" i="1"/>
  <c r="Q2515" i="1"/>
  <c r="Q2519" i="1"/>
  <c r="Q2523" i="1"/>
  <c r="Q2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4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5" i="1"/>
  <c r="Q21" i="1"/>
  <c r="Q37" i="1"/>
  <c r="Q53" i="1"/>
  <c r="Q9" i="1"/>
  <c r="Q25" i="1"/>
  <c r="Q41" i="1"/>
  <c r="Q57" i="1"/>
  <c r="Q13" i="1"/>
  <c r="Q29" i="1"/>
  <c r="Q45" i="1"/>
  <c r="Q61" i="1"/>
  <c r="Q17" i="1"/>
  <c r="Q33" i="1"/>
  <c r="Q49" i="1"/>
  <c r="Q65" i="1"/>
  <c r="Q324" i="1"/>
  <c r="Q328" i="1"/>
  <c r="Q332" i="1"/>
  <c r="Q336" i="1"/>
  <c r="Q340" i="1"/>
  <c r="Q344" i="1"/>
  <c r="Q348" i="1"/>
  <c r="Q352" i="1"/>
  <c r="Q356" i="1"/>
  <c r="Q360" i="1"/>
  <c r="Q364" i="1"/>
  <c r="Q368" i="1"/>
  <c r="Q372" i="1"/>
  <c r="Q376" i="1"/>
  <c r="Q380" i="1"/>
  <c r="Q384" i="1"/>
  <c r="Q388" i="1"/>
  <c r="Q325" i="1"/>
  <c r="Q329" i="1"/>
  <c r="Q333" i="1"/>
  <c r="Q337" i="1"/>
  <c r="Q341" i="1"/>
  <c r="Q345" i="1"/>
  <c r="Q349" i="1"/>
  <c r="Q353" i="1"/>
  <c r="Q357" i="1"/>
  <c r="Q361" i="1"/>
  <c r="Q365" i="1"/>
  <c r="Q369" i="1"/>
  <c r="Q373" i="1"/>
  <c r="Q377" i="1"/>
  <c r="Q381" i="1"/>
  <c r="Q385" i="1"/>
  <c r="Q326" i="1"/>
  <c r="Q334" i="1"/>
  <c r="Q342" i="1"/>
  <c r="Q350" i="1"/>
  <c r="Q358" i="1"/>
  <c r="Q366" i="1"/>
  <c r="Q374" i="1"/>
  <c r="Q382" i="1"/>
  <c r="Q327" i="1"/>
  <c r="Q335" i="1"/>
  <c r="Q343" i="1"/>
  <c r="Q351" i="1"/>
  <c r="Q359" i="1"/>
  <c r="Q367" i="1"/>
  <c r="Q375" i="1"/>
  <c r="Q383" i="1"/>
  <c r="Q322" i="1"/>
  <c r="Q330" i="1"/>
  <c r="Q338" i="1"/>
  <c r="Q346" i="1"/>
  <c r="Q354" i="1"/>
  <c r="Q362" i="1"/>
  <c r="Q370" i="1"/>
  <c r="Q378" i="1"/>
  <c r="Q386" i="1"/>
  <c r="Q323" i="1"/>
  <c r="Q331" i="1"/>
  <c r="Q339" i="1"/>
  <c r="Q347" i="1"/>
  <c r="Q355" i="1"/>
  <c r="Q363" i="1"/>
  <c r="Q371" i="1"/>
  <c r="Q379" i="1"/>
  <c r="Q387" i="1"/>
  <c r="Q2364" i="1"/>
  <c r="Q2368" i="1"/>
  <c r="Q2372" i="1"/>
  <c r="Q2376" i="1"/>
  <c r="Q2380" i="1"/>
  <c r="Q2384" i="1"/>
  <c r="Q2388" i="1"/>
  <c r="Q2392" i="1"/>
  <c r="Q2396" i="1"/>
  <c r="Q2400" i="1"/>
  <c r="Q2404" i="1"/>
  <c r="Q2408" i="1"/>
  <c r="Q2412" i="1"/>
  <c r="Q2416" i="1"/>
  <c r="Q2420" i="1"/>
  <c r="Q2424" i="1"/>
  <c r="Q2428" i="1"/>
  <c r="Q2365" i="1"/>
  <c r="Q2369" i="1"/>
  <c r="Q2373" i="1"/>
  <c r="Q2377" i="1"/>
  <c r="Q2381" i="1"/>
  <c r="Q2385" i="1"/>
  <c r="Q2389" i="1"/>
  <c r="Q2393" i="1"/>
  <c r="Q2397" i="1"/>
  <c r="Q2401" i="1"/>
  <c r="Q2405" i="1"/>
  <c r="Q2409" i="1"/>
  <c r="Q2413" i="1"/>
  <c r="Q2417" i="1"/>
  <c r="Q2421" i="1"/>
  <c r="Q2425" i="1"/>
  <c r="Q2366" i="1"/>
  <c r="Q2370" i="1"/>
  <c r="Q2374" i="1"/>
  <c r="Q2378" i="1"/>
  <c r="Q2382" i="1"/>
  <c r="Q2386" i="1"/>
  <c r="Q2390" i="1"/>
  <c r="Q2394" i="1"/>
  <c r="Q2398" i="1"/>
  <c r="Q2402" i="1"/>
  <c r="Q2406" i="1"/>
  <c r="Q2410" i="1"/>
  <c r="Q2414" i="1"/>
  <c r="Q2418" i="1"/>
  <c r="Q2422" i="1"/>
  <c r="Q2426" i="1"/>
  <c r="Q2363" i="1"/>
  <c r="Q2367" i="1"/>
  <c r="Q2371" i="1"/>
  <c r="Q2375" i="1"/>
  <c r="Q2379" i="1"/>
  <c r="Q2383" i="1"/>
  <c r="Q2387" i="1"/>
  <c r="Q2391" i="1"/>
  <c r="Q2395" i="1"/>
  <c r="Q2399" i="1"/>
  <c r="Q2403" i="1"/>
  <c r="Q2407" i="1"/>
  <c r="Q2411" i="1"/>
  <c r="Q2415" i="1"/>
  <c r="Q2419" i="1"/>
  <c r="Q2423" i="1"/>
  <c r="Q2427" i="1"/>
  <c r="Q793" i="1"/>
  <c r="Q797" i="1"/>
  <c r="Q801" i="1"/>
  <c r="Q805" i="1"/>
  <c r="Q809" i="1"/>
  <c r="Q813" i="1"/>
  <c r="Q817" i="1"/>
  <c r="Q821" i="1"/>
  <c r="Q825" i="1"/>
  <c r="Q829" i="1"/>
  <c r="Q833" i="1"/>
  <c r="Q837" i="1"/>
  <c r="Q841" i="1"/>
  <c r="Q845" i="1"/>
  <c r="Q849" i="1"/>
  <c r="Q853" i="1"/>
  <c r="Q857" i="1"/>
  <c r="Q861" i="1"/>
  <c r="Q865" i="1"/>
  <c r="Q869" i="1"/>
  <c r="Q873" i="1"/>
  <c r="Q877" i="1"/>
  <c r="Q881" i="1"/>
  <c r="Q885" i="1"/>
  <c r="Q790" i="1"/>
  <c r="Q794" i="1"/>
  <c r="Q798" i="1"/>
  <c r="Q802" i="1"/>
  <c r="Q806" i="1"/>
  <c r="Q810" i="1"/>
  <c r="Q814" i="1"/>
  <c r="Q818" i="1"/>
  <c r="Q822" i="1"/>
  <c r="Q826" i="1"/>
  <c r="Q830" i="1"/>
  <c r="Q834" i="1"/>
  <c r="Q838" i="1"/>
  <c r="Q842" i="1"/>
  <c r="Q846" i="1"/>
  <c r="Q850" i="1"/>
  <c r="Q854" i="1"/>
  <c r="Q858" i="1"/>
  <c r="Q862" i="1"/>
  <c r="Q866" i="1"/>
  <c r="Q870" i="1"/>
  <c r="Q874" i="1"/>
  <c r="Q878" i="1"/>
  <c r="Q882" i="1"/>
  <c r="Q886" i="1"/>
  <c r="Q791" i="1"/>
  <c r="Q795" i="1"/>
  <c r="Q799" i="1"/>
  <c r="Q803" i="1"/>
  <c r="Q807" i="1"/>
  <c r="Q811" i="1"/>
  <c r="Q815" i="1"/>
  <c r="Q819" i="1"/>
  <c r="Q823" i="1"/>
  <c r="Q827" i="1"/>
  <c r="Q831" i="1"/>
  <c r="Q835" i="1"/>
  <c r="Q839" i="1"/>
  <c r="Q843" i="1"/>
  <c r="Q847" i="1"/>
  <c r="Q851" i="1"/>
  <c r="Q855" i="1"/>
  <c r="Q859" i="1"/>
  <c r="Q863" i="1"/>
  <c r="Q867" i="1"/>
  <c r="Q871" i="1"/>
  <c r="Q875" i="1"/>
  <c r="Q879" i="1"/>
  <c r="Q883" i="1"/>
  <c r="Q887" i="1"/>
  <c r="Q792" i="1"/>
  <c r="Q796" i="1"/>
  <c r="Q800" i="1"/>
  <c r="Q804" i="1"/>
  <c r="Q808" i="1"/>
  <c r="Q812" i="1"/>
  <c r="Q816" i="1"/>
  <c r="Q820" i="1"/>
  <c r="Q824" i="1"/>
  <c r="Q828" i="1"/>
  <c r="Q832" i="1"/>
  <c r="Q836" i="1"/>
  <c r="Q840" i="1"/>
  <c r="Q844" i="1"/>
  <c r="Q848" i="1"/>
  <c r="Q852" i="1"/>
  <c r="Q856" i="1"/>
  <c r="Q860" i="1"/>
  <c r="Q864" i="1"/>
  <c r="Q868" i="1"/>
  <c r="Q872" i="1"/>
  <c r="Q876" i="1"/>
  <c r="Q880" i="1"/>
  <c r="Q884" i="1"/>
  <c r="Q888" i="1"/>
  <c r="Q1402" i="1"/>
  <c r="Q1406" i="1"/>
  <c r="Q1410" i="1"/>
  <c r="Q1414" i="1"/>
  <c r="Q1418" i="1"/>
  <c r="Q1422" i="1"/>
  <c r="Q1426" i="1"/>
  <c r="Q1430" i="1"/>
  <c r="Q1434" i="1"/>
  <c r="Q1438" i="1"/>
  <c r="Q1442" i="1"/>
  <c r="Q1446" i="1"/>
  <c r="Q1403" i="1"/>
  <c r="Q1407" i="1"/>
  <c r="Q1411" i="1"/>
  <c r="Q1415" i="1"/>
  <c r="Q1419" i="1"/>
  <c r="Q1423" i="1"/>
  <c r="Q1427" i="1"/>
  <c r="Q1431" i="1"/>
  <c r="Q1435" i="1"/>
  <c r="Q1439" i="1"/>
  <c r="Q1443" i="1"/>
  <c r="Q1447" i="1"/>
  <c r="Q1451" i="1"/>
  <c r="Q1455" i="1"/>
  <c r="Q1459" i="1"/>
  <c r="Q1463" i="1"/>
  <c r="Q1467" i="1"/>
  <c r="Q1471" i="1"/>
  <c r="Q1475" i="1"/>
  <c r="Q1479" i="1"/>
  <c r="Q1483" i="1"/>
  <c r="Q1404" i="1"/>
  <c r="Q1408" i="1"/>
  <c r="Q1412" i="1"/>
  <c r="Q1416" i="1"/>
  <c r="Q1420" i="1"/>
  <c r="Q1424" i="1"/>
  <c r="Q1428" i="1"/>
  <c r="Q1432" i="1"/>
  <c r="Q1436" i="1"/>
  <c r="Q1440" i="1"/>
  <c r="Q1444" i="1"/>
  <c r="Q1448" i="1"/>
  <c r="Q1452" i="1"/>
  <c r="Q1456" i="1"/>
  <c r="Q1460" i="1"/>
  <c r="Q1464" i="1"/>
  <c r="Q1468" i="1"/>
  <c r="Q1472" i="1"/>
  <c r="Q1476" i="1"/>
  <c r="Q1480" i="1"/>
  <c r="Q1405" i="1"/>
  <c r="Q1409" i="1"/>
  <c r="Q1413" i="1"/>
  <c r="Q1417" i="1"/>
  <c r="Q1421" i="1"/>
  <c r="Q1425" i="1"/>
  <c r="Q1429" i="1"/>
  <c r="Q1433" i="1"/>
  <c r="Q1437" i="1"/>
  <c r="Q1441" i="1"/>
  <c r="Q1445" i="1"/>
  <c r="Q1449" i="1"/>
  <c r="Q1457" i="1"/>
  <c r="Q1465" i="1"/>
  <c r="Q1473" i="1"/>
  <c r="Q1481" i="1"/>
  <c r="Q1450" i="1"/>
  <c r="Q1458" i="1"/>
  <c r="Q1466" i="1"/>
  <c r="Q1474" i="1"/>
  <c r="Q1482" i="1"/>
  <c r="Q1453" i="1"/>
  <c r="Q1461" i="1"/>
  <c r="Q1469" i="1"/>
  <c r="Q1477" i="1"/>
  <c r="Q1454" i="1"/>
  <c r="Q1462" i="1"/>
  <c r="Q1470" i="1"/>
  <c r="Q1478" i="1"/>
  <c r="Q701" i="1"/>
  <c r="Q705" i="1"/>
  <c r="Q709" i="1"/>
  <c r="Q713" i="1"/>
  <c r="Q717" i="1"/>
  <c r="Q721" i="1"/>
  <c r="Q725" i="1"/>
  <c r="Q729" i="1"/>
  <c r="Q733" i="1"/>
  <c r="Q737" i="1"/>
  <c r="Q698" i="1"/>
  <c r="Q702" i="1"/>
  <c r="Q706" i="1"/>
  <c r="Q710" i="1"/>
  <c r="Q714" i="1"/>
  <c r="Q718" i="1"/>
  <c r="Q722" i="1"/>
  <c r="Q726" i="1"/>
  <c r="Q730" i="1"/>
  <c r="Q734" i="1"/>
  <c r="Q738" i="1"/>
  <c r="Q703" i="1"/>
  <c r="Q711" i="1"/>
  <c r="Q719" i="1"/>
  <c r="Q727" i="1"/>
  <c r="Q735" i="1"/>
  <c r="Q741" i="1"/>
  <c r="Q745" i="1"/>
  <c r="Q749" i="1"/>
  <c r="Q753" i="1"/>
  <c r="Q757" i="1"/>
  <c r="Q761" i="1"/>
  <c r="Q765" i="1"/>
  <c r="Q769" i="1"/>
  <c r="Q773" i="1"/>
  <c r="Q777" i="1"/>
  <c r="Q781" i="1"/>
  <c r="Q785" i="1"/>
  <c r="Q789" i="1"/>
  <c r="Q704" i="1"/>
  <c r="Q712" i="1"/>
  <c r="Q720" i="1"/>
  <c r="Q728" i="1"/>
  <c r="Q736" i="1"/>
  <c r="Q742" i="1"/>
  <c r="Q746" i="1"/>
  <c r="Q750" i="1"/>
  <c r="Q754" i="1"/>
  <c r="Q758" i="1"/>
  <c r="Q762" i="1"/>
  <c r="Q766" i="1"/>
  <c r="Q770" i="1"/>
  <c r="Q774" i="1"/>
  <c r="Q778" i="1"/>
  <c r="Q782" i="1"/>
  <c r="Q786" i="1"/>
  <c r="Q699" i="1"/>
  <c r="Q707" i="1"/>
  <c r="Q715" i="1"/>
  <c r="Q723" i="1"/>
  <c r="Q731" i="1"/>
  <c r="Q739" i="1"/>
  <c r="Q743" i="1"/>
  <c r="Q747" i="1"/>
  <c r="Q751" i="1"/>
  <c r="Q755" i="1"/>
  <c r="Q759" i="1"/>
  <c r="Q763" i="1"/>
  <c r="Q767" i="1"/>
  <c r="Q771" i="1"/>
  <c r="Q775" i="1"/>
  <c r="Q779" i="1"/>
  <c r="Q783" i="1"/>
  <c r="Q787" i="1"/>
  <c r="Q700" i="1"/>
  <c r="Q708" i="1"/>
  <c r="Q716" i="1"/>
  <c r="Q724" i="1"/>
  <c r="Q732" i="1"/>
  <c r="Q740" i="1"/>
  <c r="Q744" i="1"/>
  <c r="Q748" i="1"/>
  <c r="Q752" i="1"/>
  <c r="Q756" i="1"/>
  <c r="Q760" i="1"/>
  <c r="Q764" i="1"/>
  <c r="Q768" i="1"/>
  <c r="Q772" i="1"/>
  <c r="Q776" i="1"/>
  <c r="Q780" i="1"/>
  <c r="Q784" i="1"/>
  <c r="Q788" i="1"/>
  <c r="Q2997" i="1"/>
  <c r="Q3001" i="1"/>
  <c r="Q3005" i="1"/>
  <c r="Q3009" i="1"/>
  <c r="Q3013" i="1"/>
  <c r="Q3017" i="1"/>
  <c r="Q3021" i="1"/>
  <c r="Q3025" i="1"/>
  <c r="Q3029" i="1"/>
  <c r="Q3033" i="1"/>
  <c r="Q3037" i="1"/>
  <c r="Q3041" i="1"/>
  <c r="Q3045" i="1"/>
  <c r="Q2994" i="1"/>
  <c r="Q2998" i="1"/>
  <c r="Q3002" i="1"/>
  <c r="Q3006" i="1"/>
  <c r="Q3010" i="1"/>
  <c r="Q3014" i="1"/>
  <c r="Q3018" i="1"/>
  <c r="Q3022" i="1"/>
  <c r="Q3026" i="1"/>
  <c r="Q3030" i="1"/>
  <c r="Q3034" i="1"/>
  <c r="Q3038" i="1"/>
  <c r="Q3042" i="1"/>
  <c r="Q3046" i="1"/>
  <c r="Q2995" i="1"/>
  <c r="Q2999" i="1"/>
  <c r="Q3003" i="1"/>
  <c r="Q3007" i="1"/>
  <c r="Q3011" i="1"/>
  <c r="Q3015" i="1"/>
  <c r="Q3019" i="1"/>
  <c r="Q3023" i="1"/>
  <c r="Q3027" i="1"/>
  <c r="Q3031" i="1"/>
  <c r="Q3035" i="1"/>
  <c r="Q3039" i="1"/>
  <c r="Q3043" i="1"/>
  <c r="Q3047" i="1"/>
  <c r="Q2996" i="1"/>
  <c r="Q3000" i="1"/>
  <c r="Q3004" i="1"/>
  <c r="Q3008" i="1"/>
  <c r="Q3012" i="1"/>
  <c r="Q3016" i="1"/>
  <c r="Q3020" i="1"/>
  <c r="Q3024" i="1"/>
  <c r="Q3028" i="1"/>
  <c r="Q3032" i="1"/>
  <c r="Q3036" i="1"/>
  <c r="Q3040" i="1"/>
  <c r="Q3044" i="1"/>
  <c r="Q3048" i="1"/>
  <c r="Q1991" i="1"/>
  <c r="Q1995" i="1"/>
  <c r="Q1999" i="1"/>
  <c r="Q2003" i="1"/>
  <c r="Q2007" i="1"/>
  <c r="Q2011" i="1"/>
  <c r="Q2015" i="1"/>
  <c r="Q2019" i="1"/>
  <c r="Q2023" i="1"/>
  <c r="Q2027" i="1"/>
  <c r="Q2031" i="1"/>
  <c r="Q2035" i="1"/>
  <c r="Q2039" i="1"/>
  <c r="Q2043" i="1"/>
  <c r="Q1992" i="1"/>
  <c r="Q1996" i="1"/>
  <c r="Q2000" i="1"/>
  <c r="Q2004" i="1"/>
  <c r="Q2008" i="1"/>
  <c r="Q2012" i="1"/>
  <c r="Q2016" i="1"/>
  <c r="Q2020" i="1"/>
  <c r="Q2024" i="1"/>
  <c r="Q2028" i="1"/>
  <c r="Q2032" i="1"/>
  <c r="Q2036" i="1"/>
  <c r="Q2040" i="1"/>
  <c r="Q1993" i="1"/>
  <c r="Q1997" i="1"/>
  <c r="Q2001" i="1"/>
  <c r="Q2005" i="1"/>
  <c r="Q2009" i="1"/>
  <c r="Q2013" i="1"/>
  <c r="Q2017" i="1"/>
  <c r="Q2021" i="1"/>
  <c r="Q2025" i="1"/>
  <c r="Q2029" i="1"/>
  <c r="Q2033" i="1"/>
  <c r="Q2037" i="1"/>
  <c r="Q2041" i="1"/>
  <c r="Q1994" i="1"/>
  <c r="Q1998" i="1"/>
  <c r="Q2002" i="1"/>
  <c r="Q2006" i="1"/>
  <c r="Q2010" i="1"/>
  <c r="Q2014" i="1"/>
  <c r="Q2018" i="1"/>
  <c r="Q2022" i="1"/>
  <c r="Q2026" i="1"/>
  <c r="Q2030" i="1"/>
  <c r="Q2034" i="1"/>
  <c r="Q2038" i="1"/>
  <c r="Q2042" i="1"/>
  <c r="Q70" i="1"/>
  <c r="Q74" i="1"/>
  <c r="Q78" i="1"/>
  <c r="Q82" i="1"/>
  <c r="Q86" i="1"/>
  <c r="Q90" i="1"/>
  <c r="Q94" i="1"/>
  <c r="Q71" i="1"/>
  <c r="Q75" i="1"/>
  <c r="Q79" i="1"/>
  <c r="Q83" i="1"/>
  <c r="Q87" i="1"/>
  <c r="Q91" i="1"/>
  <c r="Q95" i="1"/>
  <c r="Q72" i="1"/>
  <c r="Q76" i="1"/>
  <c r="Q80" i="1"/>
  <c r="Q84" i="1"/>
  <c r="Q88" i="1"/>
  <c r="Q92" i="1"/>
  <c r="Q96" i="1"/>
  <c r="Q69" i="1"/>
  <c r="Q85" i="1"/>
  <c r="Q73" i="1"/>
  <c r="Q89" i="1"/>
  <c r="Q77" i="1"/>
  <c r="Q93" i="1"/>
  <c r="Q81" i="1"/>
  <c r="Q97" i="1"/>
  <c r="Q1600" i="1"/>
  <c r="Q1604" i="1"/>
  <c r="Q1608" i="1"/>
  <c r="Q1612" i="1"/>
  <c r="Q1616" i="1"/>
  <c r="Q1620" i="1"/>
  <c r="Q1624" i="1"/>
  <c r="Q1628" i="1"/>
  <c r="Q1632" i="1"/>
  <c r="Q1636" i="1"/>
  <c r="Q1640" i="1"/>
  <c r="Q1644" i="1"/>
  <c r="Q1648" i="1"/>
  <c r="Q1652" i="1"/>
  <c r="Q1601" i="1"/>
  <c r="Q1605" i="1"/>
  <c r="Q1609" i="1"/>
  <c r="Q1613" i="1"/>
  <c r="Q1617" i="1"/>
  <c r="Q1621" i="1"/>
  <c r="Q1625" i="1"/>
  <c r="Q1629" i="1"/>
  <c r="Q1633" i="1"/>
  <c r="Q1637" i="1"/>
  <c r="Q1641" i="1"/>
  <c r="Q1645" i="1"/>
  <c r="Q1649" i="1"/>
  <c r="Q1653" i="1"/>
  <c r="Q1602" i="1"/>
  <c r="Q1606" i="1"/>
  <c r="Q1610" i="1"/>
  <c r="Q1614" i="1"/>
  <c r="Q1618" i="1"/>
  <c r="Q1622" i="1"/>
  <c r="Q1626" i="1"/>
  <c r="Q1630" i="1"/>
  <c r="Q1634" i="1"/>
  <c r="Q1638" i="1"/>
  <c r="Q1642" i="1"/>
  <c r="Q1646" i="1"/>
  <c r="Q1650" i="1"/>
  <c r="Q1654" i="1"/>
  <c r="Q1599" i="1"/>
  <c r="Q1603" i="1"/>
  <c r="Q1607" i="1"/>
  <c r="Q1611" i="1"/>
  <c r="Q1615" i="1"/>
  <c r="Q1619" i="1"/>
  <c r="Q1623" i="1"/>
  <c r="Q1627" i="1"/>
  <c r="Q1631" i="1"/>
  <c r="Q1635" i="1"/>
  <c r="Q1639" i="1"/>
  <c r="Q1643" i="1"/>
  <c r="Q1647" i="1"/>
  <c r="Q1651" i="1"/>
  <c r="Q2047" i="1"/>
  <c r="Q2051" i="1"/>
  <c r="Q2055" i="1"/>
  <c r="Q2059" i="1"/>
  <c r="Q2063" i="1"/>
  <c r="Q2067" i="1"/>
  <c r="Q2071" i="1"/>
  <c r="Q2075" i="1"/>
  <c r="Q2079" i="1"/>
  <c r="Q2083" i="1"/>
  <c r="Q2087" i="1"/>
  <c r="Q2044" i="1"/>
  <c r="Q2048" i="1"/>
  <c r="Q2052" i="1"/>
  <c r="Q2056" i="1"/>
  <c r="Q2060" i="1"/>
  <c r="Q2064" i="1"/>
  <c r="Q2068" i="1"/>
  <c r="Q2072" i="1"/>
  <c r="Q2076" i="1"/>
  <c r="Q2080" i="1"/>
  <c r="Q2084" i="1"/>
  <c r="Q2088" i="1"/>
  <c r="Q2045" i="1"/>
  <c r="Q2049" i="1"/>
  <c r="Q2053" i="1"/>
  <c r="Q2046" i="1"/>
  <c r="Q2050" i="1"/>
  <c r="Q2054" i="1"/>
  <c r="Q2062" i="1"/>
  <c r="Q2070" i="1"/>
  <c r="Q2078" i="1"/>
  <c r="Q2086" i="1"/>
  <c r="Q2092" i="1"/>
  <c r="Q2096" i="1"/>
  <c r="Q2100" i="1"/>
  <c r="Q2104" i="1"/>
  <c r="Q2108" i="1"/>
  <c r="Q2112" i="1"/>
  <c r="Q2116" i="1"/>
  <c r="Q2120" i="1"/>
  <c r="Q2124" i="1"/>
  <c r="Q2128" i="1"/>
  <c r="Q2057" i="1"/>
  <c r="Q2065" i="1"/>
  <c r="Q2073" i="1"/>
  <c r="Q2081" i="1"/>
  <c r="Q2089" i="1"/>
  <c r="Q2093" i="1"/>
  <c r="Q2097" i="1"/>
  <c r="Q2101" i="1"/>
  <c r="Q2105" i="1"/>
  <c r="Q2109" i="1"/>
  <c r="Q2113" i="1"/>
  <c r="Q2117" i="1"/>
  <c r="Q2121" i="1"/>
  <c r="Q2125" i="1"/>
  <c r="Q2129" i="1"/>
  <c r="Q2058" i="1"/>
  <c r="Q2066" i="1"/>
  <c r="Q2074" i="1"/>
  <c r="Q2082" i="1"/>
  <c r="Q2090" i="1"/>
  <c r="Q2094" i="1"/>
  <c r="Q2098" i="1"/>
  <c r="Q2102" i="1"/>
  <c r="Q2106" i="1"/>
  <c r="Q2110" i="1"/>
  <c r="Q2114" i="1"/>
  <c r="Q2118" i="1"/>
  <c r="Q2122" i="1"/>
  <c r="Q2126" i="1"/>
  <c r="Q2130" i="1"/>
  <c r="Q2061" i="1"/>
  <c r="Q2069" i="1"/>
  <c r="Q2077" i="1"/>
  <c r="Q2085" i="1"/>
  <c r="Q2091" i="1"/>
  <c r="Q2095" i="1"/>
  <c r="Q2099" i="1"/>
  <c r="Q2103" i="1"/>
  <c r="Q2107" i="1"/>
  <c r="Q2111" i="1"/>
  <c r="Q2115" i="1"/>
  <c r="Q2119" i="1"/>
  <c r="Q2123" i="1"/>
  <c r="Q2127" i="1"/>
  <c r="Q2131" i="1"/>
  <c r="Q2778" i="1"/>
  <c r="Q2782" i="1"/>
  <c r="Q2786" i="1"/>
  <c r="Q2790" i="1"/>
  <c r="Q2794" i="1"/>
  <c r="Q2798" i="1"/>
  <c r="Q2802" i="1"/>
  <c r="Q2806" i="1"/>
  <c r="Q2779" i="1"/>
  <c r="Q2783" i="1"/>
  <c r="Q2787" i="1"/>
  <c r="Q2791" i="1"/>
  <c r="Q2795" i="1"/>
  <c r="Q2799" i="1"/>
  <c r="Q2803" i="1"/>
  <c r="Q2780" i="1"/>
  <c r="Q2784" i="1"/>
  <c r="Q2788" i="1"/>
  <c r="Q2792" i="1"/>
  <c r="Q2796" i="1"/>
  <c r="Q2800" i="1"/>
  <c r="Q2804" i="1"/>
  <c r="Q2781" i="1"/>
  <c r="Q2785" i="1"/>
  <c r="Q2789" i="1"/>
  <c r="Q2793" i="1"/>
  <c r="Q2797" i="1"/>
  <c r="Q2801" i="1"/>
  <c r="Q2805" i="1"/>
  <c r="Q2320" i="1"/>
  <c r="Q2324" i="1"/>
  <c r="Q2328" i="1"/>
  <c r="Q2332" i="1"/>
  <c r="Q2336" i="1"/>
  <c r="Q2340" i="1"/>
  <c r="Q2344" i="1"/>
  <c r="Q2348" i="1"/>
  <c r="Q2352" i="1"/>
  <c r="Q2356" i="1"/>
  <c r="Q2360" i="1"/>
  <c r="Q2317" i="1"/>
  <c r="Q2321" i="1"/>
  <c r="Q2325" i="1"/>
  <c r="Q2329" i="1"/>
  <c r="Q2333" i="1"/>
  <c r="Q2337" i="1"/>
  <c r="Q2341" i="1"/>
  <c r="Q2345" i="1"/>
  <c r="Q2349" i="1"/>
  <c r="Q2353" i="1"/>
  <c r="Q2357" i="1"/>
  <c r="Q2361" i="1"/>
  <c r="Q2318" i="1"/>
  <c r="Q2322" i="1"/>
  <c r="Q2326" i="1"/>
  <c r="Q2330" i="1"/>
  <c r="Q2334" i="1"/>
  <c r="Q2338" i="1"/>
  <c r="Q2342" i="1"/>
  <c r="Q2346" i="1"/>
  <c r="Q2350" i="1"/>
  <c r="Q2354" i="1"/>
  <c r="Q2358" i="1"/>
  <c r="Q2362" i="1"/>
  <c r="Q2319" i="1"/>
  <c r="Q2323" i="1"/>
  <c r="Q2327" i="1"/>
  <c r="Q2331" i="1"/>
  <c r="Q2335" i="1"/>
  <c r="Q2339" i="1"/>
  <c r="Q2343" i="1"/>
  <c r="Q2347" i="1"/>
  <c r="Q2351" i="1"/>
  <c r="Q2355" i="1"/>
  <c r="Q2359" i="1"/>
  <c r="Q3121" i="1"/>
  <c r="Q3125" i="1"/>
  <c r="Q3129" i="1"/>
  <c r="Q3133" i="1"/>
  <c r="Q3137" i="1"/>
  <c r="Q3141" i="1"/>
  <c r="Q3122" i="1"/>
  <c r="Q3126" i="1"/>
  <c r="Q3130" i="1"/>
  <c r="Q3134" i="1"/>
  <c r="Q3138" i="1"/>
  <c r="Q3142" i="1"/>
  <c r="Q3123" i="1"/>
  <c r="Q3127" i="1"/>
  <c r="Q3131" i="1"/>
  <c r="Q3135" i="1"/>
  <c r="Q3139" i="1"/>
  <c r="Q3143" i="1"/>
  <c r="Q3124" i="1"/>
  <c r="Q3128" i="1"/>
  <c r="Q3132" i="1"/>
  <c r="Q3136" i="1"/>
  <c r="Q3140" i="1"/>
  <c r="Q2132" i="1"/>
  <c r="Q2136" i="1"/>
  <c r="Q2140" i="1"/>
  <c r="Q2144" i="1"/>
  <c r="Q2148" i="1"/>
  <c r="Q2152" i="1"/>
  <c r="Q2156" i="1"/>
  <c r="Q2160" i="1"/>
  <c r="Q2164" i="1"/>
  <c r="Q2168" i="1"/>
  <c r="Q2172" i="1"/>
  <c r="Q2176" i="1"/>
  <c r="Q2180" i="1"/>
  <c r="Q2184" i="1"/>
  <c r="Q2188" i="1"/>
  <c r="Q2192" i="1"/>
  <c r="Q2196" i="1"/>
  <c r="Q2200" i="1"/>
  <c r="Q2204" i="1"/>
  <c r="Q2208" i="1"/>
  <c r="Q2133" i="1"/>
  <c r="Q2137" i="1"/>
  <c r="Q2141" i="1"/>
  <c r="Q2145" i="1"/>
  <c r="Q2149" i="1"/>
  <c r="Q2153" i="1"/>
  <c r="Q2157" i="1"/>
  <c r="Q2161" i="1"/>
  <c r="Q2165" i="1"/>
  <c r="Q2169" i="1"/>
  <c r="Q2173" i="1"/>
  <c r="Q2177" i="1"/>
  <c r="Q2181" i="1"/>
  <c r="Q2185" i="1"/>
  <c r="Q2189" i="1"/>
  <c r="Q2193" i="1"/>
  <c r="Q2197" i="1"/>
  <c r="Q2201" i="1"/>
  <c r="Q2205" i="1"/>
  <c r="Q2134" i="1"/>
  <c r="Q2138" i="1"/>
  <c r="Q2142" i="1"/>
  <c r="Q2146" i="1"/>
  <c r="Q2150" i="1"/>
  <c r="Q2154" i="1"/>
  <c r="Q2158" i="1"/>
  <c r="Q2162" i="1"/>
  <c r="Q2166" i="1"/>
  <c r="Q2170" i="1"/>
  <c r="Q2174" i="1"/>
  <c r="Q2178" i="1"/>
  <c r="Q2182" i="1"/>
  <c r="Q2186" i="1"/>
  <c r="Q2190" i="1"/>
  <c r="Q2194" i="1"/>
  <c r="Q2198" i="1"/>
  <c r="Q2202" i="1"/>
  <c r="Q2206" i="1"/>
  <c r="Q2135" i="1"/>
  <c r="Q2139" i="1"/>
  <c r="Q2143" i="1"/>
  <c r="Q2147" i="1"/>
  <c r="Q2151" i="1"/>
  <c r="Q2155" i="1"/>
  <c r="Q2159" i="1"/>
  <c r="Q2163" i="1"/>
  <c r="Q2167" i="1"/>
  <c r="Q2171" i="1"/>
  <c r="Q2175" i="1"/>
  <c r="Q2179" i="1"/>
  <c r="Q2183" i="1"/>
  <c r="Q2187" i="1"/>
  <c r="Q2191" i="1"/>
  <c r="Q2195" i="1"/>
  <c r="Q2199" i="1"/>
  <c r="Q2203" i="1"/>
  <c r="Q2207" i="1"/>
</calcChain>
</file>

<file path=xl/sharedStrings.xml><?xml version="1.0" encoding="utf-8"?>
<sst xmlns="http://schemas.openxmlformats.org/spreadsheetml/2006/main" count="13284" uniqueCount="2271">
  <si>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</si>
  <si>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</si>
  <si>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</si>
  <si>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</si>
  <si>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</si>
  <si>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</si>
  <si>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</si>
  <si>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</si>
  <si>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</si>
  <si>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</si>
  <si>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</si>
  <si>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</si>
  <si>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</si>
  <si>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</si>
  <si>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</si>
  <si>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</si>
  <si>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</si>
  <si>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</si>
  <si>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</si>
  <si>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</si>
  <si>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</si>
  <si>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</si>
  <si>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</si>
  <si>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</si>
  <si>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</si>
  <si>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</si>
  <si>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</si>
  <si>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</si>
  <si>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</si>
  <si>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</si>
  <si>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</si>
  <si>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</si>
  <si>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</si>
  <si>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</si>
  <si>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</si>
  <si>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</si>
  <si>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</si>
  <si>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</si>
  <si>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</si>
  <si>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</si>
  <si>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</si>
  <si>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</si>
  <si>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</si>
  <si>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</si>
  <si>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</si>
  <si>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</si>
  <si>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</si>
  <si>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</si>
  <si>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</si>
  <si>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</si>
  <si>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</si>
  <si>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</si>
  <si>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</si>
  <si>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</si>
  <si>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</si>
  <si>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</si>
  <si>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</si>
  <si>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</si>
  <si>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</si>
  <si>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</si>
  <si>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</si>
  <si>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</si>
  <si>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</si>
  <si>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</si>
  <si>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</si>
  <si>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</si>
  <si>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</si>
  <si>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</si>
  <si>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</si>
  <si>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</si>
  <si>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</si>
  <si>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</si>
  <si>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</si>
  <si>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</si>
  <si>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</si>
  <si>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</si>
  <si>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</si>
  <si>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</si>
  <si>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</si>
  <si>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</si>
  <si>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</si>
  <si>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</si>
  <si>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</si>
  <si>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02170</t>
  </si>
  <si>
    <t>02180</t>
  </si>
  <si>
    <t>02185</t>
  </si>
  <si>
    <t>02188</t>
  </si>
  <si>
    <t>02195</t>
  </si>
  <si>
    <t>02198</t>
  </si>
  <si>
    <t>02220</t>
  </si>
  <si>
    <t>02230</t>
  </si>
  <si>
    <t>02240</t>
  </si>
  <si>
    <t>02261</t>
  </si>
  <si>
    <t>02275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</si>
  <si>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</si>
  <si>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</si>
  <si>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</si>
  <si>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</si>
  <si>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</si>
  <si>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</si>
  <si>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</si>
  <si>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</si>
  <si>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</si>
  <si>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</si>
  <si>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</si>
  <si>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</si>
  <si>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</si>
  <si>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</si>
  <si>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</si>
  <si>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</si>
  <si>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</si>
  <si>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</si>
  <si>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</si>
  <si>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</si>
  <si>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</si>
  <si>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</si>
  <si>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</si>
  <si>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</si>
  <si>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</si>
  <si>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</si>
  <si>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</si>
  <si>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</si>
  <si>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</si>
  <si>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</si>
  <si>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</si>
  <si>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</si>
  <si>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</si>
  <si>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</si>
  <si>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</si>
  <si>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</si>
  <si>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</si>
  <si>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</si>
  <si>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</si>
  <si>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</si>
  <si>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</si>
  <si>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</si>
  <si>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</si>
  <si>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</si>
  <si>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</si>
  <si>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</si>
  <si>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</si>
  <si>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</si>
  <si>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</si>
  <si>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</si>
  <si>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</si>
  <si>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</si>
  <si>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</si>
  <si>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</si>
  <si>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</si>
  <si>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</si>
  <si>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</si>
  <si>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</si>
  <si>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</si>
  <si>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</si>
  <si>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</si>
  <si>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</si>
  <si>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</si>
  <si>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</si>
  <si>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</si>
  <si>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</si>
  <si>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</si>
  <si>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</si>
  <si>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</si>
  <si>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</si>
  <si>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</si>
  <si>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</si>
  <si>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</si>
  <si>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</si>
  <si>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</si>
  <si>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</si>
  <si>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</si>
  <si>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</si>
  <si>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</si>
  <si>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</si>
  <si>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</si>
  <si>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</si>
  <si>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</si>
  <si>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</si>
  <si>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</si>
  <si>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</si>
  <si>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</si>
  <si>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</si>
  <si>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</si>
  <si>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</si>
  <si>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</si>
  <si>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</si>
  <si>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</si>
  <si>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</si>
  <si>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</si>
  <si>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</si>
  <si>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</si>
  <si>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</si>
  <si>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</si>
  <si>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</si>
  <si>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</si>
  <si>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</si>
  <si>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</si>
  <si>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</si>
  <si>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</si>
  <si>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</si>
  <si>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</si>
  <si>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</si>
  <si>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</si>
  <si>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</si>
  <si>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</si>
  <si>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</si>
  <si>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</si>
  <si>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</si>
  <si>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</si>
  <si>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</si>
  <si>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</si>
  <si>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</si>
  <si>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</si>
  <si>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</si>
  <si>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</si>
  <si>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</si>
  <si>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</si>
  <si>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</si>
  <si>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</si>
  <si>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</si>
  <si>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</si>
  <si>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</si>
  <si>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</si>
  <si>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</si>
  <si>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</si>
  <si>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</si>
  <si>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</si>
  <si>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</si>
  <si>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</si>
  <si>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</si>
  <si>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</si>
  <si>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</si>
  <si>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</si>
  <si>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</si>
  <si>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</si>
  <si>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</si>
  <si>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</si>
  <si>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</si>
  <si>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</si>
  <si>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</si>
  <si>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</si>
  <si>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</si>
  <si>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</si>
  <si>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</si>
  <si>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</si>
  <si>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</si>
  <si>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</si>
  <si>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</si>
  <si>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</si>
  <si>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</si>
  <si>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</si>
  <si>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</si>
  <si>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</si>
  <si>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</si>
  <si>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</si>
  <si>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</si>
  <si>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</si>
  <si>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</si>
  <si>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</si>
  <si>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</si>
  <si>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</si>
  <si>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</si>
  <si>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</si>
  <si>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</si>
  <si>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</si>
  <si>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</si>
  <si>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</si>
  <si>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</si>
  <si>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</si>
  <si>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</si>
  <si>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</si>
  <si>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</si>
  <si>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</si>
  <si>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</si>
  <si>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</si>
  <si>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</si>
  <si>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</si>
  <si>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</si>
  <si>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</si>
  <si>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</si>
  <si>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</si>
  <si>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</si>
  <si>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</si>
  <si>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</si>
  <si>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</si>
  <si>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</si>
  <si>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</si>
  <si>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</si>
  <si>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</si>
  <si>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</si>
  <si>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</si>
  <si>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</si>
  <si>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</si>
  <si>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</si>
  <si>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</si>
  <si>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</si>
  <si>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</si>
  <si>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</si>
  <si>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</si>
  <si>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</si>
  <si>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</si>
  <si>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</si>
  <si>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</si>
  <si>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</si>
  <si>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</si>
  <si>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</si>
  <si>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</si>
  <si>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</si>
  <si>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</si>
  <si>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</si>
  <si>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</si>
  <si>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</si>
  <si>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</si>
  <si>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</si>
  <si>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</si>
  <si>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</si>
  <si>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fips_code_lz</t>
  </si>
  <si>
    <t>state_name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</si>
  <si>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</si>
  <si>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</si>
  <si>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</si>
  <si>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</si>
  <si>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</si>
  <si>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</si>
  <si>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</si>
  <si>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</si>
  <si>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</si>
  <si>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</si>
  <si>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</si>
  <si>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</si>
  <si>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</si>
  <si>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</si>
  <si>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</si>
  <si>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</si>
  <si>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</si>
  <si>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</si>
  <si>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</si>
  <si>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</si>
  <si>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</si>
  <si>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</si>
  <si>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</si>
  <si>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</si>
  <si>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</si>
  <si>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</si>
  <si>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</si>
  <si>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</si>
  <si>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</si>
  <si>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</si>
  <si>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</si>
  <si>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</si>
  <si>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</si>
  <si>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</si>
  <si>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</si>
  <si>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</si>
  <si>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</si>
  <si>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</si>
  <si>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Pennslyvania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</si>
  <si>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</si>
  <si>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</si>
  <si>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</si>
  <si>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</si>
  <si>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</si>
  <si>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</si>
  <si>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</si>
  <si>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</si>
  <si>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</si>
  <si>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</si>
  <si>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</si>
  <si>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</si>
  <si>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sum_gop</t>
  </si>
  <si>
    <t>sum_dem</t>
  </si>
  <si>
    <t>win</t>
  </si>
  <si>
    <t>elec_votes</t>
  </si>
  <si>
    <t>margin</t>
  </si>
  <si>
    <t>perc_mergin</t>
  </si>
  <si>
    <t>dem_votes</t>
  </si>
  <si>
    <t>gop_votes</t>
  </si>
  <si>
    <t>year</t>
  </si>
  <si>
    <t>dem_gop_total</t>
  </si>
  <si>
    <t>perc_margin</t>
  </si>
  <si>
    <t>per_dem</t>
  </si>
  <si>
    <t>per_gop</t>
  </si>
  <si>
    <t>Aleutians East Borough</t>
  </si>
  <si>
    <t xml:space="preserve">Aleutians West Census Area </t>
  </si>
  <si>
    <t>Anchorage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</si>
  <si>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</si>
  <si>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</si>
  <si>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</si>
  <si>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</si>
  <si>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</si>
  <si>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</si>
  <si>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</si>
  <si>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</si>
  <si>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</si>
  <si>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</si>
  <si>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</si>
  <si>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</si>
  <si>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</si>
  <si>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</si>
  <si>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</si>
  <si>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</si>
  <si>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</si>
  <si>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</si>
  <si>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 xml:space="preserve">Prince of Wales-Hyder Census Area </t>
  </si>
  <si>
    <t>Sitka</t>
  </si>
  <si>
    <t>Skagway</t>
  </si>
  <si>
    <t>Southeast Fairbanks Census Area</t>
  </si>
  <si>
    <t>Valdez-Cordova Census Area</t>
  </si>
  <si>
    <t>Wrangell</t>
  </si>
  <si>
    <t>Yakutat</t>
  </si>
  <si>
    <t>Yukon-Koyukuk Census Area</t>
  </si>
  <si>
    <t>Kent County</t>
  </si>
  <si>
    <t>New Castle County</t>
  </si>
  <si>
    <t>Sussex County</t>
  </si>
  <si>
    <t>Alachua County</t>
  </si>
  <si>
    <t>Baker County</t>
  </si>
  <si>
    <t>Bay County</t>
  </si>
  <si>
    <t>Bradford County</t>
  </si>
  <si>
    <t>Brevard County</t>
  </si>
  <si>
    <t>Broward County</t>
  </si>
  <si>
    <t>Calhoun County</t>
  </si>
  <si>
    <t>Charlotte County</t>
  </si>
  <si>
    <t>Citrus County</t>
  </si>
  <si>
    <t>Clay County</t>
  </si>
  <si>
    <t>Collier County</t>
  </si>
  <si>
    <t>Columbia County</t>
  </si>
  <si>
    <t>DeSoto County</t>
  </si>
  <si>
    <t>Dixie County</t>
  </si>
  <si>
    <t>Duval County</t>
  </si>
  <si>
    <t>Escambia County</t>
  </si>
  <si>
    <t>Flagler County</t>
  </si>
  <si>
    <t>Franklin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</si>
  <si>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</si>
  <si>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</si>
  <si>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</si>
  <si>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</si>
  <si>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</si>
  <si>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</si>
  <si>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</si>
  <si>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</si>
  <si>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</si>
  <si>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</si>
  <si>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</si>
  <si>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</si>
  <si>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Jackson County</t>
  </si>
  <si>
    <t>Jefferson County</t>
  </si>
  <si>
    <t>Lafayette County</t>
  </si>
  <si>
    <t>Lake County</t>
  </si>
  <si>
    <t>Lee County</t>
  </si>
  <si>
    <t>Leon County</t>
  </si>
  <si>
    <t>Levy County</t>
  </si>
  <si>
    <t>Liberty County</t>
  </si>
  <si>
    <t>Madison County</t>
  </si>
  <si>
    <t>Manatee County</t>
  </si>
  <si>
    <t>Marion County</t>
  </si>
  <si>
    <t>Martin County</t>
  </si>
  <si>
    <t>Miami-Dade County</t>
  </si>
  <si>
    <t>Monroe County</t>
  </si>
  <si>
    <t>Nassau County</t>
  </si>
  <si>
    <t>Okaloosa County</t>
  </si>
  <si>
    <t>Okeechobee County</t>
  </si>
  <si>
    <t>Orange County</t>
  </si>
  <si>
    <t>Osceola County</t>
  </si>
  <si>
    <t>Palm Beach County</t>
  </si>
  <si>
    <t>Pasco County</t>
  </si>
  <si>
    <t>Pinellas County</t>
  </si>
  <si>
    <t>Polk County</t>
  </si>
  <si>
    <t>Putnam County</t>
  </si>
  <si>
    <t>Saint Johns County</t>
  </si>
  <si>
    <t>Saint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</si>
  <si>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</si>
  <si>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</si>
  <si>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</si>
  <si>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</si>
  <si>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</si>
  <si>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</si>
  <si>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</si>
  <si>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</si>
  <si>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</si>
  <si>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</si>
  <si>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</si>
  <si>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</si>
  <si>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</si>
  <si>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</si>
  <si>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</si>
  <si>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</si>
  <si>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</si>
  <si>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</si>
  <si>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Chambers County</t>
  </si>
  <si>
    <t>Cherokee County</t>
  </si>
  <si>
    <t>Chilton County</t>
  </si>
  <si>
    <t>Choctaw County</t>
  </si>
  <si>
    <t>Clarke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</si>
  <si>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</si>
  <si>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</si>
  <si>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</si>
  <si>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</si>
  <si>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</si>
  <si>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</si>
  <si>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</si>
  <si>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</si>
  <si>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</si>
  <si>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</si>
  <si>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</si>
  <si>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</si>
  <si>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Etowah County</t>
  </si>
  <si>
    <t>Fayette County</t>
  </si>
  <si>
    <t>Geneva County</t>
  </si>
  <si>
    <t>Greene County</t>
  </si>
  <si>
    <t>Hale County</t>
  </si>
  <si>
    <t>Henry County</t>
  </si>
  <si>
    <t>Houston County</t>
  </si>
  <si>
    <t>Lamar County</t>
  </si>
  <si>
    <t>Lauderdale County</t>
  </si>
  <si>
    <t>Lawrence County</t>
  </si>
  <si>
    <t>Limestone County</t>
  </si>
  <si>
    <t>Lowndes County</t>
  </si>
  <si>
    <t>Macon County</t>
  </si>
  <si>
    <t>Marengo County</t>
  </si>
  <si>
    <t>Marshall County</t>
  </si>
  <si>
    <t>Mobile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</si>
  <si>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</si>
  <si>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</si>
  <si>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</si>
  <si>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</si>
  <si>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</si>
  <si>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</si>
  <si>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</si>
  <si>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Saint Clair County</t>
  </si>
  <si>
    <t>Shelby County</t>
  </si>
  <si>
    <t>Talladega County</t>
  </si>
  <si>
    <t>Tallapoosa County</t>
  </si>
  <si>
    <t>Tuscaloosa County</t>
  </si>
  <si>
    <t>Walker County</t>
  </si>
  <si>
    <t>Wilcox County</t>
  </si>
  <si>
    <t>Winston County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</si>
  <si>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</si>
  <si>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</si>
  <si>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</si>
  <si>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</si>
  <si>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</si>
  <si>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</si>
  <si>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</si>
  <si>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</si>
  <si>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</si>
  <si>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</si>
  <si>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</si>
  <si>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</si>
  <si>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</si>
  <si>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</si>
  <si>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</si>
  <si>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</si>
  <si>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</si>
  <si>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</si>
  <si>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</si>
  <si>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</si>
  <si>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</si>
  <si>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</si>
  <si>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</si>
  <si>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</si>
  <si>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</si>
  <si>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</si>
  <si>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</si>
  <si>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</si>
  <si>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</si>
  <si>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</si>
  <si>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</si>
  <si>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</si>
  <si>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</si>
  <si>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</si>
  <si>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</si>
  <si>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</si>
  <si>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</si>
  <si>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</si>
  <si>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</si>
  <si>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</si>
  <si>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</si>
  <si>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</si>
  <si>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</si>
  <si>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</si>
  <si>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</si>
  <si>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</si>
  <si>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</si>
  <si>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</si>
  <si>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</si>
  <si>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</si>
  <si>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</si>
  <si>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</si>
  <si>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</si>
  <si>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Pope County</t>
  </si>
  <si>
    <t>Prairie County</t>
  </si>
  <si>
    <t>Pulaski County</t>
  </si>
  <si>
    <t>Saint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</si>
  <si>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</si>
  <si>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</si>
  <si>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</si>
  <si>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</si>
  <si>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</si>
  <si>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</si>
  <si>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</si>
  <si>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Van Buren County</t>
  </si>
  <si>
    <t>White County</t>
  </si>
  <si>
    <t>Woodruff County</t>
  </si>
  <si>
    <t>Yell County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</si>
  <si>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</si>
  <si>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</si>
  <si>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</si>
  <si>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</si>
  <si>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</si>
  <si>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</si>
  <si>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</si>
  <si>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</si>
  <si>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</si>
  <si>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</si>
  <si>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</si>
  <si>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</si>
  <si>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</si>
  <si>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</si>
  <si>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</si>
  <si>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</si>
  <si>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</si>
  <si>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</si>
  <si>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</si>
  <si>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</si>
  <si>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</si>
  <si>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</si>
  <si>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</si>
  <si>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</si>
  <si>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</si>
  <si>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</si>
  <si>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</si>
  <si>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</si>
  <si>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</si>
  <si>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</si>
  <si>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</si>
  <si>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</si>
  <si>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</si>
  <si>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</si>
  <si>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</si>
  <si>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</si>
  <si>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</si>
  <si>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</si>
  <si>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</si>
  <si>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</si>
  <si>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</si>
  <si>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</si>
  <si>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</si>
  <si>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</si>
  <si>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</si>
  <si>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</si>
  <si>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</si>
  <si>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</si>
  <si>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</si>
  <si>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</si>
  <si>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</si>
  <si>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</si>
  <si>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</si>
  <si>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</si>
  <si>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</si>
  <si>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</si>
  <si>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</si>
  <si>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</si>
  <si>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</si>
  <si>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</si>
  <si>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</si>
  <si>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</si>
  <si>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</si>
  <si>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</si>
  <si>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</si>
  <si>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</si>
  <si>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</si>
  <si>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</si>
  <si>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</si>
  <si>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</si>
  <si>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</si>
  <si>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</si>
  <si>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</si>
  <si>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</si>
  <si>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</si>
  <si>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</si>
  <si>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</si>
  <si>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</si>
  <si>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</si>
  <si>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</si>
  <si>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</si>
  <si>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</si>
  <si>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</si>
  <si>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</si>
  <si>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</si>
  <si>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</si>
  <si>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</si>
  <si>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</si>
  <si>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</si>
  <si>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</si>
  <si>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</si>
  <si>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</si>
  <si>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</si>
  <si>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</si>
  <si>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</si>
  <si>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</si>
  <si>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</si>
  <si>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</si>
  <si>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</si>
  <si>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</si>
  <si>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</si>
  <si>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</si>
  <si>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</si>
  <si>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</si>
  <si>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</si>
  <si>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</si>
  <si>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</si>
  <si>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</si>
  <si>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</si>
  <si>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</si>
  <si>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</si>
  <si>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</si>
  <si>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</si>
  <si>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</si>
  <si>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</si>
  <si>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</si>
  <si>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</si>
  <si>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</si>
  <si>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</si>
  <si>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</si>
  <si>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</si>
  <si>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</si>
  <si>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</si>
  <si>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</si>
  <si>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</si>
  <si>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</si>
  <si>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</si>
  <si>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</si>
  <si>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</si>
  <si>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</si>
  <si>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</si>
  <si>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</si>
  <si>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</si>
  <si>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</si>
  <si>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</si>
  <si>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</si>
  <si>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</si>
  <si>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</si>
  <si>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</si>
  <si>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</si>
  <si>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</si>
  <si>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</si>
  <si>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</si>
  <si>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</si>
  <si>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</si>
  <si>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</si>
  <si>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</si>
  <si>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</si>
  <si>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</si>
  <si>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</si>
  <si>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</si>
  <si>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</si>
  <si>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</si>
  <si>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</si>
  <si>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</si>
  <si>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</si>
  <si>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</si>
  <si>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</si>
  <si>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</si>
  <si>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</si>
  <si>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</si>
  <si>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</si>
  <si>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</si>
  <si>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</si>
  <si>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</si>
  <si>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</si>
  <si>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</si>
  <si>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</si>
  <si>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</si>
  <si>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</si>
  <si>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</si>
  <si>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</si>
  <si>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</si>
  <si>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</si>
  <si>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</si>
  <si>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</si>
  <si>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</si>
  <si>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</si>
  <si>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</si>
  <si>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</si>
  <si>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</si>
  <si>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</si>
  <si>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</si>
  <si>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</si>
  <si>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</si>
  <si>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</si>
  <si>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</si>
  <si>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</si>
  <si>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</si>
  <si>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</si>
  <si>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</si>
  <si>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</si>
  <si>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</si>
  <si>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</si>
  <si>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</si>
  <si>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</si>
  <si>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</si>
  <si>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</si>
  <si>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</si>
  <si>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</si>
  <si>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</si>
  <si>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</si>
  <si>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</si>
  <si>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</si>
  <si>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</si>
  <si>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</si>
  <si>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</si>
  <si>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</si>
  <si>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</si>
  <si>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</si>
  <si>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</si>
  <si>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</si>
  <si>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</si>
  <si>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</si>
  <si>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</si>
  <si>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</si>
  <si>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</si>
  <si>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</si>
  <si>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</si>
  <si>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</si>
  <si>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</si>
  <si>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</si>
  <si>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</si>
  <si>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</si>
  <si>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</si>
  <si>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</si>
  <si>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</si>
  <si>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</si>
  <si>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</si>
  <si>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</si>
  <si>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</si>
  <si>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</si>
  <si>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</si>
  <si>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</si>
  <si>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</si>
  <si>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</si>
  <si>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</si>
  <si>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</si>
  <si>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</si>
  <si>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</si>
  <si>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</si>
  <si>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</si>
  <si>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</si>
  <si>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</si>
  <si>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</si>
  <si>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</si>
  <si>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</si>
  <si>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</si>
  <si>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</si>
  <si>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</si>
  <si>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</si>
  <si>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</si>
  <si>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</si>
  <si>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</si>
  <si>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</si>
  <si>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</si>
  <si>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</si>
  <si>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</si>
  <si>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</si>
  <si>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</si>
  <si>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</si>
  <si>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</si>
  <si>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Shannon County</t>
  </si>
  <si>
    <t>Bedford City</t>
  </si>
  <si>
    <t>AvgLat</t>
  </si>
  <si>
    <t>AvgLon</t>
  </si>
  <si>
    <t>State</t>
  </si>
  <si>
    <t>County</t>
  </si>
  <si>
    <t>Alexandria City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</si>
  <si>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</si>
  <si>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</si>
  <si>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</si>
  <si>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</si>
  <si>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</si>
  <si>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</si>
  <si>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</si>
  <si>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</si>
  <si>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</si>
  <si>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</si>
  <si>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</si>
  <si>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</si>
  <si>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</si>
  <si>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</si>
  <si>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</si>
  <si>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</si>
  <si>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</si>
  <si>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</si>
  <si>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</si>
  <si>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</si>
  <si>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</si>
  <si>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</si>
  <si>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</si>
  <si>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</si>
  <si>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</si>
  <si>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</si>
  <si>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</si>
  <si>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</si>
  <si>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</si>
  <si>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</si>
  <si>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</si>
  <si>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</si>
  <si>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</si>
  <si>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</si>
  <si>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</si>
  <si>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</si>
  <si>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</si>
  <si>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</si>
  <si>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</si>
  <si>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</si>
  <si>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</si>
  <si>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</si>
  <si>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</si>
  <si>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</si>
  <si>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</si>
  <si>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</si>
  <si>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</si>
  <si>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</si>
  <si>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</si>
  <si>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</si>
  <si>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</si>
  <si>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</si>
  <si>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</si>
  <si>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</si>
  <si>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</si>
  <si>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</si>
  <si>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</si>
  <si>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</si>
  <si>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</si>
  <si>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</si>
  <si>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</si>
  <si>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</si>
  <si>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</si>
  <si>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</si>
  <si>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</si>
  <si>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</si>
  <si>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</si>
  <si>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</si>
  <si>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</si>
  <si>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</si>
  <si>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</si>
  <si>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</si>
  <si>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</si>
  <si>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</si>
  <si>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</si>
  <si>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</si>
  <si>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</si>
  <si>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</si>
  <si>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</si>
  <si>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</si>
  <si>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</si>
  <si>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Saint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</si>
  <si>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</si>
  <si>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</si>
  <si>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</si>
  <si>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</si>
  <si>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</si>
  <si>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</si>
  <si>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</si>
  <si>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</si>
  <si>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</si>
  <si>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</si>
  <si>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</si>
  <si>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</si>
  <si>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</si>
  <si>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</si>
  <si>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</si>
  <si>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</si>
  <si>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</si>
  <si>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</si>
  <si>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</si>
  <si>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</si>
  <si>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</si>
  <si>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</si>
  <si>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</si>
  <si>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</si>
  <si>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</si>
  <si>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</si>
  <si>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</si>
  <si>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</si>
  <si>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</si>
  <si>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</si>
  <si>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</si>
  <si>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</si>
  <si>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</si>
  <si>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</si>
  <si>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</si>
  <si>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</si>
  <si>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</si>
  <si>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</si>
  <si>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</si>
  <si>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</si>
  <si>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</si>
  <si>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</si>
  <si>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</si>
  <si>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</si>
  <si>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</si>
  <si>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</si>
  <si>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</si>
  <si>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</si>
  <si>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</si>
  <si>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</si>
  <si>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</si>
  <si>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</si>
  <si>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</si>
  <si>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</si>
  <si>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</si>
  <si>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</si>
  <si>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</si>
  <si>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</si>
  <si>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</si>
  <si>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</si>
  <si>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</si>
  <si>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</si>
  <si>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</si>
  <si>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</si>
  <si>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</si>
  <si>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</si>
  <si>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</si>
  <si>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</si>
  <si>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</si>
  <si>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</si>
  <si>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</si>
  <si>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</si>
  <si>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</si>
  <si>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</si>
  <si>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</si>
  <si>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</si>
  <si>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</si>
  <si>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</si>
  <si>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</si>
  <si>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</si>
  <si>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</si>
  <si>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</si>
  <si>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</si>
  <si>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</si>
  <si>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</si>
  <si>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</si>
  <si>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</si>
  <si>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</si>
  <si>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</si>
  <si>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</si>
  <si>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</si>
  <si>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</si>
  <si>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</si>
  <si>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</si>
  <si>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</si>
  <si>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</si>
  <si>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</si>
  <si>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</si>
  <si>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</si>
  <si>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</si>
  <si>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</si>
  <si>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</si>
  <si>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</si>
  <si>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</si>
  <si>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</si>
  <si>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</si>
  <si>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</si>
  <si>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</si>
  <si>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</si>
  <si>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</si>
  <si>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</si>
  <si>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</si>
  <si>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</si>
  <si>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</si>
  <si>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</si>
  <si>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</si>
  <si>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</si>
  <si>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</si>
  <si>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</si>
  <si>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</si>
  <si>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</si>
  <si>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</si>
  <si>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</si>
  <si>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</si>
  <si>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</si>
  <si>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</si>
  <si>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</si>
  <si>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</si>
  <si>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</si>
  <si>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</si>
  <si>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</si>
  <si>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</si>
  <si>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</si>
  <si>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</si>
  <si>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</si>
  <si>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</si>
  <si>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</si>
  <si>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</si>
  <si>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</si>
  <si>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</si>
  <si>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</si>
  <si>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</si>
  <si>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</si>
  <si>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</si>
  <si>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</si>
  <si>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</si>
  <si>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</si>
  <si>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</si>
  <si>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</si>
  <si>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</si>
  <si>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</si>
  <si>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</si>
  <si>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</si>
  <si>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</si>
  <si>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</si>
  <si>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</si>
  <si>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</si>
  <si>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</si>
  <si>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</si>
  <si>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</si>
  <si>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</si>
  <si>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</si>
  <si>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</si>
  <si>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</si>
  <si>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</si>
  <si>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</si>
  <si>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</si>
  <si>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</si>
  <si>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</si>
  <si>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</si>
  <si>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</si>
  <si>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</si>
  <si>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</si>
  <si>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</si>
  <si>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</si>
  <si>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</si>
  <si>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</si>
  <si>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</si>
  <si>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</si>
  <si>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</si>
  <si>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</si>
  <si>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</si>
  <si>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</si>
  <si>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</si>
  <si>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</si>
  <si>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</si>
  <si>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</si>
  <si>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</si>
  <si>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</si>
  <si>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</si>
  <si>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</si>
  <si>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</si>
  <si>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</si>
  <si>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</si>
  <si>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</si>
  <si>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</si>
  <si>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</si>
  <si>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</si>
  <si>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</si>
  <si>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</si>
  <si>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</si>
  <si>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</si>
  <si>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</si>
  <si>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</si>
  <si>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</si>
  <si>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</si>
  <si>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</si>
  <si>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</si>
  <si>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</si>
  <si>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</si>
  <si>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</si>
  <si>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</si>
  <si>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</si>
  <si>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</si>
  <si>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</si>
  <si>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</si>
  <si>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</si>
  <si>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</si>
  <si>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</si>
  <si>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</si>
  <si>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</si>
  <si>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</si>
  <si>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</si>
  <si>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Saint Bernard Parish</t>
  </si>
  <si>
    <t>Saint Charles Parish</t>
  </si>
  <si>
    <t>Saint Helena Parish</t>
  </si>
  <si>
    <t>Saint James Parish</t>
  </si>
  <si>
    <t>Saint John the Baptist Parish</t>
  </si>
  <si>
    <t>Saint Landry Parish</t>
  </si>
  <si>
    <t>Saint Martin Parish</t>
  </si>
  <si>
    <t>Saint Mary Parish</t>
  </si>
  <si>
    <t>Saint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</si>
  <si>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</si>
  <si>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</si>
  <si>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</si>
  <si>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</si>
  <si>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</si>
  <si>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</si>
  <si>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</si>
  <si>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</si>
  <si>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</si>
  <si>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</si>
  <si>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</si>
  <si>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</si>
  <si>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</si>
  <si>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</si>
  <si>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</si>
  <si>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</si>
  <si>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</si>
  <si>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</si>
  <si>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</si>
  <si>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</si>
  <si>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</si>
  <si>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</si>
  <si>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</si>
  <si>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</si>
  <si>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</si>
  <si>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</si>
  <si>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</si>
  <si>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</si>
  <si>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</si>
  <si>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</si>
  <si>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</si>
  <si>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</si>
  <si>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</si>
  <si>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</si>
  <si>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</si>
  <si>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Saint Mary's County</t>
  </si>
  <si>
    <t>Wicomico County</t>
  </si>
  <si>
    <t>Worcester County</t>
  </si>
  <si>
    <t>Baltimore City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</si>
  <si>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</si>
  <si>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</si>
  <si>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</si>
  <si>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</si>
  <si>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</si>
  <si>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</si>
  <si>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</si>
  <si>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</si>
  <si>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</si>
  <si>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</si>
  <si>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</si>
  <si>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</si>
  <si>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</si>
  <si>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</si>
  <si>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</si>
  <si>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</si>
  <si>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</si>
  <si>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</si>
  <si>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</si>
  <si>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</si>
  <si>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</si>
  <si>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</si>
  <si>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</si>
  <si>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</si>
  <si>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</si>
  <si>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</si>
  <si>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</si>
  <si>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</si>
  <si>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</si>
  <si>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</si>
  <si>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</si>
  <si>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</si>
  <si>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</si>
  <si>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</si>
  <si>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</si>
  <si>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</si>
  <si>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</si>
  <si>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</si>
  <si>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</si>
  <si>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</si>
  <si>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</si>
  <si>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</si>
  <si>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</si>
  <si>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</si>
  <si>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</si>
  <si>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</si>
  <si>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</si>
  <si>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</si>
  <si>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</si>
  <si>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</si>
  <si>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</si>
  <si>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</si>
  <si>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</si>
  <si>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</si>
  <si>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</si>
  <si>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</si>
  <si>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</si>
  <si>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</si>
  <si>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</si>
  <si>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</si>
  <si>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</si>
  <si>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</si>
  <si>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</si>
  <si>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</si>
  <si>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</si>
  <si>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</si>
  <si>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</si>
  <si>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</si>
  <si>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</si>
  <si>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</si>
  <si>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</si>
  <si>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</si>
  <si>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</si>
  <si>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</si>
  <si>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</si>
  <si>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</si>
  <si>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</si>
  <si>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</si>
  <si>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</si>
  <si>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</si>
  <si>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</si>
  <si>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</si>
  <si>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</si>
  <si>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</si>
  <si>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</si>
  <si>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</si>
  <si>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</si>
  <si>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</si>
  <si>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</si>
  <si>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</si>
  <si>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</si>
  <si>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</si>
  <si>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</si>
  <si>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</si>
  <si>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</si>
  <si>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</si>
  <si>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</si>
  <si>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</si>
  <si>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</si>
  <si>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</si>
  <si>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</si>
  <si>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</si>
  <si>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</si>
  <si>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</si>
  <si>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</si>
  <si>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</si>
  <si>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</si>
  <si>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</si>
  <si>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</si>
  <si>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</si>
  <si>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</si>
  <si>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</si>
  <si>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</si>
  <si>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</si>
  <si>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</si>
  <si>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</si>
  <si>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</si>
  <si>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</si>
  <si>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</si>
  <si>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Saint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</si>
  <si>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</si>
  <si>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</si>
  <si>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</si>
  <si>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</si>
  <si>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</si>
  <si>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</si>
  <si>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</si>
  <si>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</si>
  <si>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</si>
  <si>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</si>
  <si>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</si>
  <si>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</si>
  <si>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</si>
  <si>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</si>
  <si>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</si>
  <si>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</si>
  <si>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</si>
  <si>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</si>
  <si>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</si>
  <si>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</si>
  <si>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</si>
  <si>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</si>
  <si>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</si>
  <si>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</si>
  <si>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</si>
  <si>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</si>
  <si>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</si>
  <si>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</si>
  <si>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</si>
  <si>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</si>
  <si>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</si>
  <si>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</si>
  <si>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</si>
  <si>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</si>
  <si>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</si>
  <si>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</si>
  <si>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</si>
  <si>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</si>
  <si>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</si>
  <si>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</si>
  <si>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</si>
  <si>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</si>
  <si>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</si>
  <si>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</si>
  <si>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</si>
  <si>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</si>
  <si>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</si>
  <si>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</si>
  <si>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</si>
  <si>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</si>
  <si>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</si>
  <si>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</si>
  <si>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</si>
  <si>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</si>
  <si>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</si>
  <si>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</si>
  <si>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</si>
  <si>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</si>
  <si>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</si>
  <si>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</si>
  <si>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</si>
  <si>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</si>
  <si>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</si>
  <si>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</si>
  <si>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</si>
  <si>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</si>
  <si>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</si>
  <si>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</si>
  <si>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</si>
  <si>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</si>
  <si>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</si>
  <si>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</si>
  <si>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</si>
  <si>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</si>
  <si>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</si>
  <si>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</si>
  <si>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</si>
  <si>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</si>
  <si>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</si>
  <si>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</si>
  <si>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Saint Charles County</t>
  </si>
  <si>
    <t>Ste. Genevieve County</t>
  </si>
  <si>
    <t>Saint Francois County</t>
  </si>
  <si>
    <t>Scotland County</t>
  </si>
  <si>
    <t>Stoddard County</t>
  </si>
  <si>
    <t>Taney County</t>
  </si>
  <si>
    <t>Texas County</t>
  </si>
  <si>
    <t>Vernon County</t>
  </si>
  <si>
    <t>Saint Louis City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</si>
  <si>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</si>
  <si>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</si>
  <si>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</si>
  <si>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</si>
  <si>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</si>
  <si>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</si>
  <si>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</si>
  <si>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</si>
  <si>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</si>
  <si>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</si>
  <si>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</si>
  <si>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</si>
  <si>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</si>
  <si>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</si>
  <si>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</si>
  <si>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</si>
  <si>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</si>
  <si>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</si>
  <si>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</si>
  <si>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</si>
  <si>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</si>
  <si>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</si>
  <si>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</si>
  <si>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</si>
  <si>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</si>
  <si>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</si>
  <si>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</si>
  <si>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</si>
  <si>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</si>
  <si>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</si>
  <si>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</si>
  <si>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</si>
  <si>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</si>
  <si>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</si>
  <si>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</si>
  <si>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</si>
  <si>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</si>
  <si>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</si>
  <si>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</si>
  <si>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</si>
  <si>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</si>
  <si>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</si>
  <si>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</si>
  <si>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</si>
  <si>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</si>
  <si>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</si>
  <si>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</si>
  <si>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</si>
  <si>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</si>
  <si>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</si>
  <si>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</si>
  <si>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</si>
  <si>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</si>
  <si>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</si>
  <si>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</si>
  <si>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</si>
  <si>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</si>
  <si>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</si>
  <si>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</si>
  <si>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</si>
  <si>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</si>
  <si>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</si>
  <si>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</si>
  <si>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</si>
  <si>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</si>
  <si>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</si>
  <si>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</si>
  <si>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</si>
  <si>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</si>
  <si>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</si>
  <si>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</si>
  <si>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</si>
  <si>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</si>
  <si>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</si>
  <si>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</si>
  <si>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</si>
  <si>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</si>
  <si>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</si>
  <si>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</si>
  <si>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</si>
  <si>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</si>
  <si>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</si>
  <si>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</si>
  <si>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</si>
  <si>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</si>
  <si>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</si>
  <si>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</si>
  <si>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</si>
  <si>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</si>
  <si>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</si>
  <si>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</si>
  <si>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</si>
  <si>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</si>
  <si>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</si>
  <si>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</si>
  <si>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</si>
  <si>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</si>
  <si>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</si>
  <si>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</si>
  <si>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</si>
  <si>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</si>
  <si>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</si>
  <si>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</si>
  <si>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</si>
  <si>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</si>
  <si>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</si>
  <si>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</si>
  <si>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</si>
  <si>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</si>
  <si>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</si>
  <si>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</si>
  <si>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</si>
  <si>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</si>
  <si>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</si>
  <si>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</si>
  <si>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</si>
  <si>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</si>
  <si>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</si>
  <si>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</si>
  <si>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</si>
  <si>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</si>
  <si>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</si>
  <si>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</si>
  <si>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</si>
  <si>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</si>
  <si>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</si>
  <si>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</si>
  <si>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</si>
  <si>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</si>
  <si>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</si>
  <si>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</si>
  <si>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</si>
  <si>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</si>
  <si>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</si>
  <si>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</si>
  <si>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</si>
  <si>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</si>
  <si>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</si>
  <si>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</si>
  <si>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</si>
  <si>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</si>
  <si>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</si>
  <si>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</si>
  <si>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</si>
  <si>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</si>
  <si>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</si>
  <si>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</si>
  <si>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</si>
  <si>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</si>
  <si>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Saint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</si>
  <si>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</si>
  <si>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</si>
  <si>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</si>
  <si>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</si>
  <si>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</si>
  <si>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</si>
  <si>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</si>
  <si>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</si>
  <si>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</si>
  <si>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</si>
  <si>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</si>
  <si>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</si>
  <si>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</si>
  <si>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</si>
  <si>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</si>
  <si>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</si>
  <si>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</si>
  <si>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</si>
  <si>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</si>
  <si>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</si>
  <si>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</si>
  <si>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</si>
  <si>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</si>
  <si>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</si>
  <si>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</si>
  <si>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</si>
  <si>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</si>
  <si>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</si>
  <si>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</si>
  <si>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</si>
  <si>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</si>
  <si>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</si>
  <si>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</si>
  <si>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</si>
  <si>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</si>
  <si>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</si>
  <si>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</si>
  <si>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</si>
  <si>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</si>
  <si>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</si>
  <si>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</si>
  <si>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</si>
  <si>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</si>
  <si>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</si>
  <si>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</si>
  <si>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</si>
  <si>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</si>
  <si>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</si>
  <si>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</si>
  <si>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</si>
  <si>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</si>
  <si>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</si>
  <si>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</si>
  <si>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</si>
  <si>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</si>
  <si>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</si>
  <si>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</si>
  <si>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</si>
  <si>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</si>
  <si>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</si>
  <si>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</si>
  <si>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</si>
  <si>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</si>
  <si>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</si>
  <si>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</si>
  <si>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</si>
  <si>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</si>
  <si>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</si>
  <si>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</si>
  <si>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</si>
  <si>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</si>
  <si>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</si>
  <si>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</si>
  <si>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</si>
  <si>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</si>
  <si>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</si>
  <si>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</si>
  <si>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</si>
  <si>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</si>
  <si>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</si>
  <si>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</si>
  <si>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</si>
  <si>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</si>
  <si>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</si>
  <si>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</si>
  <si>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</si>
  <si>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</si>
  <si>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</si>
  <si>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</si>
  <si>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</si>
  <si>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</si>
  <si>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</si>
  <si>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</si>
  <si>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</si>
  <si>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</si>
  <si>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</si>
  <si>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</si>
  <si>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</si>
  <si>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</si>
  <si>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</si>
  <si>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</si>
  <si>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</si>
  <si>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</si>
  <si>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</si>
  <si>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</si>
  <si>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</si>
  <si>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</si>
  <si>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</si>
  <si>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</si>
  <si>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</si>
  <si>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</si>
  <si>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</si>
  <si>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</si>
  <si>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</si>
  <si>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</si>
  <si>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</si>
  <si>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</si>
  <si>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</si>
  <si>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</si>
  <si>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</si>
  <si>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</si>
  <si>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</si>
  <si>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</si>
  <si>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</si>
  <si>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</si>
  <si>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</si>
  <si>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</si>
  <si>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</si>
  <si>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</si>
  <si>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</si>
  <si>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</si>
  <si>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</si>
  <si>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</si>
  <si>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</si>
  <si>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</si>
  <si>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</si>
  <si>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</si>
  <si>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</si>
  <si>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</si>
  <si>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</si>
  <si>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</si>
  <si>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</si>
  <si>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</si>
  <si>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</si>
  <si>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</si>
  <si>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</si>
  <si>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</si>
  <si>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</si>
  <si>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</si>
  <si>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</si>
  <si>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</si>
  <si>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</si>
  <si>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</si>
  <si>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</si>
  <si>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</si>
  <si>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</si>
  <si>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</si>
  <si>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</si>
  <si>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</si>
  <si>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</si>
  <si>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</si>
  <si>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</si>
  <si>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</si>
  <si>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</si>
  <si>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</si>
  <si>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</si>
  <si>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</si>
  <si>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</si>
  <si>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</si>
  <si>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</si>
  <si>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</si>
  <si>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</si>
  <si>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</si>
  <si>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</si>
  <si>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</si>
  <si>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</si>
  <si>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</si>
  <si>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</si>
  <si>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</si>
  <si>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</si>
  <si>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</si>
  <si>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</si>
  <si>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</si>
  <si>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</si>
  <si>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</si>
  <si>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</si>
  <si>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</si>
  <si>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</si>
  <si>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</si>
  <si>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</si>
  <si>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</si>
  <si>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</si>
  <si>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</si>
  <si>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</si>
  <si>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</si>
  <si>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</si>
  <si>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</si>
  <si>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</si>
  <si>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</si>
  <si>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</si>
  <si>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</si>
  <si>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</si>
  <si>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</si>
  <si>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</si>
  <si>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</si>
  <si>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</si>
  <si>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</si>
  <si>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</si>
  <si>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</si>
  <si>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</si>
  <si>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</si>
  <si>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</si>
  <si>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</si>
  <si>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</si>
  <si>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</si>
  <si>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</si>
  <si>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</si>
  <si>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</si>
  <si>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</si>
  <si>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</si>
  <si>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</si>
  <si>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</si>
  <si>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</si>
  <si>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</si>
  <si>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</si>
  <si>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</si>
  <si>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</si>
  <si>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</si>
  <si>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</si>
  <si>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</si>
  <si>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</si>
  <si>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</si>
  <si>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</si>
  <si>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</si>
  <si>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</si>
  <si>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</si>
  <si>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</si>
  <si>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</si>
  <si>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</si>
  <si>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</si>
  <si>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</si>
  <si>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</si>
  <si>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</si>
  <si>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</si>
  <si>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</si>
  <si>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</si>
  <si>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</si>
  <si>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</si>
  <si>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</si>
  <si>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</si>
  <si>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</si>
  <si>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</si>
  <si>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</si>
  <si>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</si>
  <si>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</si>
  <si>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</si>
  <si>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</si>
  <si>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</si>
  <si>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</si>
  <si>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</si>
  <si>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</si>
  <si>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</si>
  <si>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</si>
  <si>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</si>
  <si>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</si>
  <si>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</si>
  <si>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</si>
  <si>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</si>
  <si>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</si>
  <si>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</si>
  <si>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</si>
  <si>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</si>
  <si>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</si>
  <si>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</si>
  <si>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</si>
  <si>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</si>
  <si>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</si>
  <si>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</si>
  <si>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</si>
  <si>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</si>
  <si>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</si>
  <si>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</si>
  <si>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</si>
  <si>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</si>
  <si>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</si>
  <si>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</si>
  <si>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</si>
  <si>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</si>
  <si>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</si>
  <si>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</si>
  <si>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</si>
  <si>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</si>
  <si>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</si>
  <si>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</si>
  <si>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</si>
  <si>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</si>
  <si>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</si>
  <si>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</si>
  <si>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</si>
  <si>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</si>
  <si>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</si>
  <si>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</si>
  <si>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</si>
  <si>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</si>
  <si>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</si>
  <si>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</si>
  <si>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</si>
  <si>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</si>
  <si>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</si>
  <si>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</si>
  <si>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</si>
  <si>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</si>
  <si>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</si>
  <si>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</si>
  <si>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</si>
  <si>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</si>
  <si>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</si>
  <si>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</si>
  <si>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</si>
  <si>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</si>
  <si>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</si>
  <si>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</si>
  <si>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</si>
  <si>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</si>
  <si>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</si>
  <si>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</si>
  <si>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</si>
  <si>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</si>
  <si>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</si>
  <si>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</si>
  <si>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</si>
  <si>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</si>
  <si>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</si>
  <si>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</si>
  <si>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</si>
  <si>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</si>
  <si>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</si>
  <si>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</si>
  <si>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</si>
  <si>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</si>
  <si>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</si>
  <si>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</si>
  <si>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</si>
  <si>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</si>
  <si>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</si>
  <si>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</si>
  <si>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</si>
  <si>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</si>
  <si>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</si>
  <si>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</si>
  <si>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</si>
  <si>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</si>
  <si>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</si>
  <si>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</si>
  <si>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</si>
  <si>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</si>
  <si>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</si>
  <si>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</si>
  <si>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</si>
  <si>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</si>
  <si>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</si>
  <si>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</si>
  <si>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</si>
  <si>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</si>
  <si>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</si>
  <si>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</si>
  <si>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</si>
  <si>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</si>
  <si>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</si>
  <si>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</si>
  <si>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</si>
  <si>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</si>
  <si>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</si>
  <si>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</si>
  <si>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</si>
  <si>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</si>
  <si>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</si>
  <si>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</si>
  <si>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</si>
  <si>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</si>
  <si>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</si>
  <si>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</si>
  <si>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</si>
  <si>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</si>
  <si>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</si>
  <si>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</si>
  <si>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</si>
  <si>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</si>
  <si>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</si>
  <si>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</si>
  <si>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</si>
  <si>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</si>
  <si>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</si>
  <si>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</si>
  <si>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</si>
  <si>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</si>
  <si>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</si>
  <si>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</si>
  <si>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</si>
  <si>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</si>
  <si>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</si>
  <si>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</si>
  <si>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</si>
  <si>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</si>
  <si>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</si>
  <si>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</si>
  <si>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</si>
  <si>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</si>
  <si>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</si>
  <si>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</si>
  <si>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</si>
  <si>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</si>
  <si>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</si>
  <si>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</si>
  <si>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</si>
  <si>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</si>
  <si>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</si>
  <si>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</si>
  <si>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</si>
  <si>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</si>
  <si>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</si>
  <si>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</si>
  <si>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</si>
  <si>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</si>
  <si>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</si>
  <si>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</si>
  <si>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</si>
  <si>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</si>
  <si>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</si>
  <si>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</si>
  <si>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</si>
  <si>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</si>
  <si>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</si>
  <si>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</si>
  <si>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</si>
  <si>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</si>
  <si>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</si>
  <si>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</si>
  <si>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</si>
  <si>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</si>
  <si>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</si>
  <si>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</si>
  <si>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</si>
  <si>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</si>
  <si>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</si>
  <si>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</si>
  <si>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</si>
  <si>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</si>
  <si>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</si>
  <si>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</si>
  <si>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</si>
  <si>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</si>
  <si>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</si>
  <si>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</si>
  <si>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</si>
  <si>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</si>
  <si>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</si>
  <si>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</si>
  <si>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</si>
  <si>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</si>
  <si>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</si>
  <si>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</si>
  <si>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</si>
  <si>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</si>
  <si>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</si>
  <si>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</si>
  <si>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</si>
  <si>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</si>
  <si>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</si>
  <si>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</si>
  <si>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</si>
  <si>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</si>
  <si>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</si>
  <si>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</si>
  <si>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</si>
  <si>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</si>
  <si>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</si>
  <si>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</si>
  <si>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</si>
  <si>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</si>
  <si>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</si>
  <si>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</si>
  <si>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</si>
  <si>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</si>
  <si>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</si>
  <si>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</si>
  <si>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</si>
  <si>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</si>
  <si>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</si>
  <si>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</si>
  <si>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</si>
  <si>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</si>
  <si>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</si>
  <si>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</si>
  <si>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</si>
  <si>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</si>
  <si>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</si>
  <si>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</si>
  <si>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</si>
  <si>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</si>
  <si>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</si>
  <si>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</si>
  <si>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</si>
  <si>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</si>
  <si>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</si>
  <si>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</si>
  <si>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</si>
  <si>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</si>
  <si>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</si>
  <si>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</si>
  <si>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</si>
  <si>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</si>
  <si>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</si>
  <si>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</si>
  <si>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</si>
  <si>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</si>
  <si>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</si>
  <si>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</si>
  <si>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</si>
  <si>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</si>
  <si>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</si>
  <si>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</si>
  <si>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</si>
  <si>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</si>
  <si>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</si>
  <si>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</si>
  <si>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</si>
  <si>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</si>
  <si>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</si>
  <si>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</si>
  <si>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</si>
  <si>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</si>
  <si>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</si>
  <si>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</si>
  <si>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</si>
  <si>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</si>
  <si>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</si>
  <si>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</si>
  <si>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</si>
  <si>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</si>
  <si>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</si>
  <si>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</si>
  <si>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</si>
  <si>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</si>
  <si>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</si>
  <si>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</si>
  <si>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</si>
  <si>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</si>
  <si>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</si>
  <si>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</si>
  <si>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</si>
  <si>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</si>
  <si>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</si>
  <si>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</si>
  <si>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</si>
  <si>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</si>
  <si>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</si>
  <si>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</si>
  <si>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</si>
  <si>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</si>
  <si>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</si>
  <si>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</si>
  <si>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</si>
  <si>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</si>
  <si>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</si>
  <si>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</si>
  <si>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</si>
  <si>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</si>
  <si>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</si>
  <si>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</si>
  <si>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</si>
  <si>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</si>
  <si>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</si>
  <si>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</si>
  <si>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</si>
  <si>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</si>
  <si>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</si>
  <si>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</si>
  <si>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</si>
  <si>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</si>
  <si>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</si>
  <si>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</si>
  <si>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</si>
  <si>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</si>
  <si>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</si>
  <si>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</si>
  <si>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</si>
  <si>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</si>
  <si>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</si>
  <si>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</si>
  <si>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</si>
  <si>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</si>
  <si>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</si>
  <si>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</si>
  <si>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</si>
  <si>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</si>
  <si>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</si>
  <si>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</si>
  <si>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</si>
  <si>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</si>
  <si>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</si>
  <si>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</si>
  <si>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</si>
  <si>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</si>
  <si>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</si>
  <si>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</si>
  <si>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</si>
  <si>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</si>
  <si>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</si>
  <si>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</si>
  <si>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</si>
  <si>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</si>
  <si>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</si>
  <si>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</si>
  <si>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</si>
  <si>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</si>
  <si>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</si>
  <si>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</si>
  <si>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</si>
  <si>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</si>
  <si>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</si>
  <si>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</si>
  <si>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</si>
  <si>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</si>
  <si>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</si>
  <si>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</si>
  <si>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</si>
  <si>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</si>
  <si>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</si>
  <si>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</si>
  <si>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</si>
  <si>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</si>
  <si>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</si>
  <si>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</si>
  <si>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</si>
  <si>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</si>
  <si>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</si>
  <si>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</si>
  <si>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</si>
  <si>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</si>
  <si>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</si>
  <si>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</si>
  <si>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</si>
  <si>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</si>
  <si>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</si>
  <si>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</si>
  <si>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</si>
  <si>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</si>
  <si>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</si>
  <si>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</si>
  <si>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</si>
  <si>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</si>
  <si>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</si>
  <si>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</si>
  <si>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Saint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</si>
  <si>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</si>
  <si>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</si>
  <si>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</si>
  <si>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</si>
  <si>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</si>
  <si>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</si>
  <si>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</si>
  <si>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</si>
  <si>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</si>
  <si>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</si>
  <si>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</si>
  <si>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</si>
  <si>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</si>
  <si>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</si>
  <si>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</si>
  <si>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</si>
  <si>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</si>
  <si>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</si>
  <si>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</si>
  <si>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</si>
  <si>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</si>
  <si>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EV</t>
  </si>
  <si>
    <t>Win</t>
  </si>
  <si>
    <t>Lat</t>
  </si>
  <si>
    <t>Lon</t>
  </si>
  <si>
    <t>dem_votes2024</t>
  </si>
  <si>
    <t>gop_votes2024</t>
  </si>
  <si>
    <t>dem_votes2020</t>
  </si>
  <si>
    <t>gop_votes2020</t>
  </si>
  <si>
    <t>DEM % DIFF</t>
  </si>
  <si>
    <t>GOP 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</si>
</sst>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 (Body)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5" fontId="0" fillId="0" borderId="0" xfId="2" applyNumberFormat="1" applyFont="1"/>
    <xf numFmtId="10" fontId="0" fillId="0" borderId="0" xfId="2" applyNumberFormat="1" applyFont="1"/>
    <xf numFmtId="1" fontId="0" fillId="0" borderId="0" xfId="2" applyNumberFormat="1" applyFont="1"/>
    <xf numFmtId="0" fontId="4" fillId="0" borderId="0" xfId="0" applyFont="1"/>
    <xf numFmtId="0" fontId="4" fillId="2" borderId="0" xfId="0" applyFont="1" applyFill="1"/>
    <xf numFmtId="0" fontId="0" fillId="0" borderId="0" xfId="0" applyNumberFormat="1"/>
    <xf numFmtId="166" fontId="0" fillId="0" borderId="0" xfId="2" applyNumberFormat="1" applyFont="1"/>
    <xf numFmtId="0" fontId="0" fillId="0" borderId="0" xfId="2" applyNumberFormat="1" applyFont="1"/>
    <xf numFmtId="2" fontId="0" fillId="0" borderId="0" xfId="2" applyNumberFormat="1" applyFont="1"/>
    <xf numFmtId="0" fontId="6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0" fillId="3" borderId="0" xfId="0" applyFill="1"/>
    <xf numFmtId="164" fontId="0" fillId="3" borderId="0" xfId="1" applyNumberFormat="1" applyFont="1" applyFill="1"/>
    <xf numFmtId="0" fontId="4" fillId="3" borderId="0" xfId="0" applyFont="1" applyFill="1"/>
    <xf numFmtId="0" fontId="4" fillId="3" borderId="0" xfId="0" applyNumberFormat="1" applyFont="1" applyFill="1"/>
    <xf numFmtId="164" fontId="4" fillId="3" borderId="0" xfId="1" applyNumberFormat="1" applyFont="1" applyFill="1"/>
    <xf numFmtId="0" fontId="7" fillId="0" borderId="0" xfId="0" applyFont="1"/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</cellXfs>
  <cellStyles count="3">
    <cellStyle name="Comma" xfId="1" builtinId="3"/>
    <cellStyle name="Normal" xfId="0" builtinId="0"/>
    <cellStyle name="Percent" xfId="2" builtinId="5"/>
  </cellStyles>
  <dxfs count="15">
    <dxf>
      <numFmt numFmtId="0" formatCode="General"/>
    </dxf>
    <dxf>
      <numFmt numFmtId="0" formatCode="General"/>
    </dxf>
    <dxf>
      <numFmt numFmtId="166" formatCode="0.00000"/>
    </dxf>
    <dxf>
      <numFmt numFmtId="166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5" formatCode="0.0%"/>
    </dxf>
    <dxf>
      <numFmt numFmtId="165" formatCode="0.0%"/>
    </dxf>
    <dxf>
      <numFmt numFmtId="165" formatCode="0.0%"/>
    </dxf>
    <dxf>
      <numFmt numFmtId="1" formatCode="0"/>
    </dxf>
    <dxf>
      <numFmt numFmtId="1" formatCode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0FEED2-5437-134D-A06F-8022D4CEBDCB}" name="Table1" displayName="Table1" ref="A1:Q3143" totalsRowShown="0">
  <autoFilter ref="A1:Q3143" xr:uid="{B1B2930B-B482-C240-9B64-F77528E72819}"/>
  <tableColumns count="17">
    <tableColumn id="1" xr3:uid="{8FC63AAC-B8D6-6546-9588-07E079376784}" name="State"/>
    <tableColumn id="2" xr3:uid="{77804AF6-E4D9-AD45-87E1-DB196D9110E1}" name="fips_code_lz" dataDxfId="14"/>
    <tableColumn id="11" xr3:uid="{F3F165A8-4D41-1448-B106-393540B49133}" name="County" dataDxfId="13"/>
    <tableColumn id="3" xr3:uid="{FCBEA11B-4F5E-5845-B32A-3705B93B38FB}" name="dem_votes" dataDxfId="12" dataCellStyle="Comma"/>
    <tableColumn id="4" xr3:uid="{2D1AC6AD-C427-954B-810E-4C6AF62A16EC}" name="gop_votes" dataDxfId="11" dataCellStyle="Comma"/>
    <tableColumn id="5" xr3:uid="{FB4939B5-9E0E-734F-BBAE-632AFE4D6DE0}" name="year"/>
    <tableColumn id="6" xr3:uid="{A0EA3B2A-C5FA-9945-814F-55C3B7D378FC}" name="dem_gop_total" dataDxfId="10">
      <calculatedColumnFormula>Table1[[#This Row],[dem_votes]]+Table1[[#This Row],[gop_votes]]</calculatedColumnFormula>
    </tableColumn>
    <tableColumn id="7" xr3:uid="{C5DF908C-9E7F-904B-AB68-077C222F6AFA}" name="margin" dataDxfId="9" dataCellStyle="Percent">
      <calculatedColumnFormula>ABS(Table1[[#This Row],[dem_votes]]-Table1[[#This Row],[gop_votes]])</calculatedColumnFormula>
    </tableColumn>
    <tableColumn id="8" xr3:uid="{72EA93CC-8B34-3340-A748-B0779BCBAD32}" name="perc_margin" dataDxfId="8" dataCellStyle="Percent">
      <calculatedColumnFormula>Table1[[#This Row],[margin]]/SUM(Table1[[#This Row],[dem_votes]:[gop_votes]])</calculatedColumnFormula>
    </tableColumn>
    <tableColumn id="9" xr3:uid="{594A67F1-DC10-4F48-B3A3-0FB5D56949F0}" name="per_dem" dataDxfId="7" dataCellStyle="Percent">
      <calculatedColumnFormula>Table1[[#This Row],[dem_votes]]/SUM(Table1[[#This Row],[dem_votes]:[gop_votes]])</calculatedColumnFormula>
    </tableColumn>
    <tableColumn id="10" xr3:uid="{0A6B8C70-EA8A-6A47-A7F6-01661C42E39D}" name="per_gop" dataDxfId="6" dataCellStyle="Percent">
      <calculatedColumnFormula>Table1[[#This Row],[gop_votes]]/SUM(Table1[[#This Row],[dem_votes]:[gop_votes]])</calculatedColumnFormula>
    </tableColumn>
    <tableColumn id="16" xr3:uid="{4C384B70-F7C8-8940-AE28-BF3B6484516F}" name="Lat" dataDxfId="5" dataCellStyle="Percent"/>
    <tableColumn id="17" xr3:uid="{3C1D10B2-F556-5847-B7E1-350E6BE31F11}" name="Lon" dataDxfId="4" dataCellStyle="Percent"/>
    <tableColumn id="12" xr3:uid="{7E73D2D5-5684-3943-A0CB-633C8AEC50DE}" name="AvgLat" dataDxfId="3" dataCellStyle="Percent"/>
    <tableColumn id="13" xr3:uid="{303AA852-2E2F-3A4C-AA0D-E8DA2A2111A7}" name="AvgLon" dataDxfId="2" dataCellStyle="Percent"/>
    <tableColumn id="14" xr3:uid="{448E8DAF-8BE2-524B-BC60-0313E799539B}" name="EV" dataDxfId="1" dataCellStyle="Percent">
      <calculatedColumnFormula>VLOOKUP(Table1[[#This Row],[State]],Sheet1!A:G,7,FALSE)</calculatedColumnFormula>
    </tableColumn>
    <tableColumn id="15" xr3:uid="{20002B69-0972-AA4C-8C97-B08064748968}" name="Win" dataDxfId="0">
      <calculatedColumnFormula>VLOOKUP(Table1[[#This Row],[State]],Sheet1!A:F,6,FALSE)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43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16.5" bestFit="1" customWidth="1"/>
    <col min="2" max="3" width="12.83203125" customWidth="1"/>
    <col min="4" max="4" width="14.6640625" bestFit="1" customWidth="1"/>
    <col min="5" max="5" width="12.6640625" bestFit="1" customWidth="1"/>
    <col min="8" max="8" width="13" bestFit="1" customWidth="1"/>
    <col min="9" max="9" width="9.1640625" bestFit="1" customWidth="1"/>
    <col min="14" max="14" width="10.1640625" bestFit="1" customWidth="1"/>
  </cols>
  <sheetData>
    <row r="1" spans="1:17" x14ac:dyDescent="0.2">
      <c r="A1" s="14" t="s">
        <v>870</v>
      </c>
      <c r="B1" s="15" t="s">
        <v>316</v>
      </c>
      <c r="C1" s="16" t="s">
        <v>871</v>
      </c>
      <c r="D1" s="15" t="s">
        <v>375</v>
      </c>
      <c r="E1" s="14" t="s">
        <v>376</v>
      </c>
      <c r="F1" t="s">
        <v>377</v>
      </c>
      <c r="G1" t="s">
        <v>378</v>
      </c>
      <c r="H1" t="s">
        <v>373</v>
      </c>
      <c r="I1" t="s">
        <v>379</v>
      </c>
      <c r="J1" t="s">
        <v>380</v>
      </c>
      <c r="K1" t="s">
        <v>381</v>
      </c>
      <c r="L1" t="s">
        <v>2263</v>
      </c>
      <c r="M1" t="s">
        <v>2264</v>
      </c>
      <c r="N1" t="s">
        <v>868</v>
      </c>
      <c r="O1" t="s">
        <v>869</v>
      </c>
      <c r="P1" t="s">
        <v>2261</v>
      </c>
      <c r="Q1" t="s">
        <v>2262</v>
      </c>
    </row>
    <row r="2" spans="1:17" x14ac:dyDescent="0.2">
      <c r="A2" t="s">
        <v>318</v>
      </c>
      <c r="B2" t="s">
        <v>0</v>
      </c>
      <c r="C2" t="s">
        <v>481</v>
      </c>
      <c r="D2" s="4">
        <v>6511</v>
      </c>
      <c r="E2" s="4">
        <v>18761</v>
      </c>
      <c r="F2">
        <v>2024</v>
      </c>
      <c r="G2" s="1">
        <f>Table1[[#This Row],[dem_votes]]+Table1[[#This Row],[gop_votes]]</f>
        <v>25272</v>
      </c>
      <c r="H2" s="7">
        <f>ABS(Table1[[#This Row],[dem_votes]]-Table1[[#This Row],[gop_votes]])</f>
        <v>12250</v>
      </c>
      <c r="I2" s="5">
        <f>Table1[[#This Row],[margin]]/SUM(Table1[[#This Row],[dem_votes]:[gop_votes]])</f>
        <v>0.48472617917062361</v>
      </c>
      <c r="J2" s="5">
        <f>Table1[[#This Row],[dem_votes]]/SUM(Table1[[#This Row],[dem_votes]:[gop_votes]])</f>
        <v>0.25763691041468817</v>
      </c>
      <c r="K2" s="5">
        <f>Table1[[#This Row],[gop_votes]]/SUM(Table1[[#This Row],[dem_votes]:[gop_votes]])</f>
        <v>0.74236308958531183</v>
      </c>
      <c r="L2" s="13">
        <v>-86.494164999999995</v>
      </c>
      <c r="M2" s="13">
        <v>32.500388999999998</v>
      </c>
      <c r="N2" s="11">
        <v>-86.700935388059904</v>
      </c>
      <c r="O2" s="11">
        <v>32.878325149253669</v>
      </c>
      <c r="P2" s="12">
        <f>VLOOKUP(Table1[[#This Row],[State]],Sheet1!A:G,7,FALSE)</f>
        <v>9</v>
      </c>
      <c r="Q2" t="str">
        <f>VLOOKUP(Table1[[#This Row],[State]],Sheet1!A:F,6,FALSE)</f>
        <v>Republican</v>
      </c>
    </row>
    <row r="3" spans="1:17" x14ac:dyDescent="0.2">
      <c r="A3" t="s">
        <v>318</v>
      </c>
      <c r="B3" t="s">
        <v>1</v>
      </c>
      <c r="C3" t="s">
        <v>482</v>
      </c>
      <c r="D3" s="4">
        <v>26269</v>
      </c>
      <c r="E3" s="4">
        <v>93105</v>
      </c>
      <c r="F3">
        <v>2024</v>
      </c>
      <c r="G3" s="1">
        <f>Table1[[#This Row],[dem_votes]]+Table1[[#This Row],[gop_votes]]</f>
        <v>119374</v>
      </c>
      <c r="H3" s="7">
        <f>ABS(Table1[[#This Row],[dem_votes]]-Table1[[#This Row],[gop_votes]])</f>
        <v>66836</v>
      </c>
      <c r="I3" s="5">
        <f>Table1[[#This Row],[margin]]/SUM(Table1[[#This Row],[dem_votes]:[gop_votes]])</f>
        <v>0.55988741266942554</v>
      </c>
      <c r="J3" s="5">
        <f>Table1[[#This Row],[dem_votes]]/SUM(Table1[[#This Row],[dem_votes]:[gop_votes]])</f>
        <v>0.22005629366528726</v>
      </c>
      <c r="K3" s="5">
        <f>Table1[[#This Row],[gop_votes]]/SUM(Table1[[#This Row],[dem_votes]:[gop_votes]])</f>
        <v>0.77994370633471277</v>
      </c>
      <c r="L3" s="13">
        <v>-87.762381000000005</v>
      </c>
      <c r="M3" s="13">
        <v>30.548922999999998</v>
      </c>
      <c r="N3" s="11">
        <v>-86.700935388059904</v>
      </c>
      <c r="O3" s="11">
        <v>32.878325149253669</v>
      </c>
      <c r="P3" s="12">
        <f>VLOOKUP(Table1[[#This Row],[State]],Sheet1!A:G,7,FALSE)</f>
        <v>9</v>
      </c>
      <c r="Q3" t="str">
        <f>VLOOKUP(Table1[[#This Row],[State]],Sheet1!A:F,6,FALSE)</f>
        <v>Republican</v>
      </c>
    </row>
    <row r="4" spans="1:17" x14ac:dyDescent="0.2">
      <c r="A4" t="s">
        <v>318</v>
      </c>
      <c r="B4" t="s">
        <v>2</v>
      </c>
      <c r="C4" t="s">
        <v>483</v>
      </c>
      <c r="D4" s="4">
        <v>4752</v>
      </c>
      <c r="E4" s="4">
        <v>4922</v>
      </c>
      <c r="F4">
        <v>2024</v>
      </c>
      <c r="G4" s="1">
        <f>Table1[[#This Row],[dem_votes]]+Table1[[#This Row],[gop_votes]]</f>
        <v>9674</v>
      </c>
      <c r="H4" s="7">
        <f>ABS(Table1[[#This Row],[dem_votes]]-Table1[[#This Row],[gop_votes]])</f>
        <v>170</v>
      </c>
      <c r="I4" s="5">
        <f>Table1[[#This Row],[margin]]/SUM(Table1[[#This Row],[dem_votes]:[gop_votes]])</f>
        <v>1.7572875749431466E-2</v>
      </c>
      <c r="J4" s="5">
        <f>Table1[[#This Row],[dem_votes]]/SUM(Table1[[#This Row],[dem_votes]:[gop_votes]])</f>
        <v>0.49121356212528428</v>
      </c>
      <c r="K4" s="5">
        <f>Table1[[#This Row],[gop_votes]]/SUM(Table1[[#This Row],[dem_votes]:[gop_votes]])</f>
        <v>0.50878643787471578</v>
      </c>
      <c r="L4" s="13">
        <v>-85.310038000000006</v>
      </c>
      <c r="M4" s="13">
        <v>31.844035999999999</v>
      </c>
      <c r="N4" s="11">
        <v>-86.700935388059904</v>
      </c>
      <c r="O4" s="11">
        <v>32.878325149253669</v>
      </c>
      <c r="P4" s="12">
        <f>VLOOKUP(Table1[[#This Row],[State]],Sheet1!A:G,7,FALSE)</f>
        <v>9</v>
      </c>
      <c r="Q4" t="str">
        <f>VLOOKUP(Table1[[#This Row],[State]],Sheet1!A:F,6,FALSE)</f>
        <v>Republican</v>
      </c>
    </row>
    <row r="5" spans="1:17" x14ac:dyDescent="0.2">
      <c r="A5" t="s">
        <v>318</v>
      </c>
      <c r="B5" t="s">
        <v>3</v>
      </c>
      <c r="C5" t="s">
        <v>484</v>
      </c>
      <c r="D5" s="4">
        <v>2022</v>
      </c>
      <c r="E5" s="4">
        <v>7291</v>
      </c>
      <c r="F5">
        <v>2024</v>
      </c>
      <c r="G5" s="1">
        <f>Table1[[#This Row],[dem_votes]]+Table1[[#This Row],[gop_votes]]</f>
        <v>9313</v>
      </c>
      <c r="H5" s="7">
        <f>ABS(Table1[[#This Row],[dem_votes]]-Table1[[#This Row],[gop_votes]])</f>
        <v>5269</v>
      </c>
      <c r="I5" s="5">
        <f>Table1[[#This Row],[margin]]/SUM(Table1[[#This Row],[dem_votes]:[gop_votes]])</f>
        <v>0.56576828089766995</v>
      </c>
      <c r="J5" s="5">
        <f>Table1[[#This Row],[dem_votes]]/SUM(Table1[[#This Row],[dem_votes]:[gop_votes]])</f>
        <v>0.21711585955116502</v>
      </c>
      <c r="K5" s="5">
        <f>Table1[[#This Row],[gop_votes]]/SUM(Table1[[#This Row],[dem_votes]:[gop_votes]])</f>
        <v>0.78288414044883492</v>
      </c>
      <c r="L5" s="13">
        <v>-87.127658999999994</v>
      </c>
      <c r="M5" s="13">
        <v>33.030920999999999</v>
      </c>
      <c r="N5" s="11">
        <v>-86.700935388059904</v>
      </c>
      <c r="O5" s="11">
        <v>32.878325149253669</v>
      </c>
      <c r="P5" s="12">
        <f>VLOOKUP(Table1[[#This Row],[State]],Sheet1!A:G,7,FALSE)</f>
        <v>9</v>
      </c>
      <c r="Q5" t="str">
        <f>VLOOKUP(Table1[[#This Row],[State]],Sheet1!A:F,6,FALSE)</f>
        <v>Republican</v>
      </c>
    </row>
    <row r="6" spans="1:17" x14ac:dyDescent="0.2">
      <c r="A6" t="s">
        <v>318</v>
      </c>
      <c r="B6" t="s">
        <v>4</v>
      </c>
      <c r="C6" t="s">
        <v>485</v>
      </c>
      <c r="D6" s="4">
        <v>3016</v>
      </c>
      <c r="E6" s="4">
        <v>26705</v>
      </c>
      <c r="F6">
        <v>2024</v>
      </c>
      <c r="G6" s="1">
        <f>Table1[[#This Row],[dem_votes]]+Table1[[#This Row],[gop_votes]]</f>
        <v>29721</v>
      </c>
      <c r="H6" s="7">
        <f>ABS(Table1[[#This Row],[dem_votes]]-Table1[[#This Row],[gop_votes]])</f>
        <v>23689</v>
      </c>
      <c r="I6" s="5">
        <f>Table1[[#This Row],[margin]]/SUM(Table1[[#This Row],[dem_votes]:[gop_votes]])</f>
        <v>0.79704585982974996</v>
      </c>
      <c r="J6" s="5">
        <f>Table1[[#This Row],[dem_votes]]/SUM(Table1[[#This Row],[dem_votes]:[gop_votes]])</f>
        <v>0.10147707008512499</v>
      </c>
      <c r="K6" s="5">
        <f>Table1[[#This Row],[gop_votes]]/SUM(Table1[[#This Row],[dem_votes]:[gop_votes]])</f>
        <v>0.89852292991487503</v>
      </c>
      <c r="L6" s="13">
        <v>-86.591491000000005</v>
      </c>
      <c r="M6" s="13">
        <v>33.955242999999903</v>
      </c>
      <c r="N6" s="11">
        <v>-86.700935388059904</v>
      </c>
      <c r="O6" s="11">
        <v>32.878325149253669</v>
      </c>
      <c r="P6" s="12">
        <f>VLOOKUP(Table1[[#This Row],[State]],Sheet1!A:G,7,FALSE)</f>
        <v>9</v>
      </c>
      <c r="Q6" t="str">
        <f>VLOOKUP(Table1[[#This Row],[State]],Sheet1!A:F,6,FALSE)</f>
        <v>Republican</v>
      </c>
    </row>
    <row r="7" spans="1:17" x14ac:dyDescent="0.2">
      <c r="A7" t="s">
        <v>318</v>
      </c>
      <c r="B7" t="s">
        <v>5</v>
      </c>
      <c r="C7" t="s">
        <v>486</v>
      </c>
      <c r="D7" s="4">
        <v>3463</v>
      </c>
      <c r="E7" s="4">
        <v>1396</v>
      </c>
      <c r="F7">
        <v>2024</v>
      </c>
      <c r="G7" s="1">
        <f>Table1[[#This Row],[dem_votes]]+Table1[[#This Row],[gop_votes]]</f>
        <v>4859</v>
      </c>
      <c r="H7" s="7">
        <f>ABS(Table1[[#This Row],[dem_votes]]-Table1[[#This Row],[gop_votes]])</f>
        <v>2067</v>
      </c>
      <c r="I7" s="5">
        <f>Table1[[#This Row],[margin]]/SUM(Table1[[#This Row],[dem_votes]:[gop_votes]])</f>
        <v>0.42539617205186253</v>
      </c>
      <c r="J7" s="5">
        <f>Table1[[#This Row],[dem_votes]]/SUM(Table1[[#This Row],[dem_votes]:[gop_votes]])</f>
        <v>0.71269808602593121</v>
      </c>
      <c r="K7" s="5">
        <f>Table1[[#This Row],[gop_votes]]/SUM(Table1[[#This Row],[dem_votes]:[gop_votes]])</f>
        <v>0.28730191397406873</v>
      </c>
      <c r="L7" s="13">
        <v>-85.701192000000006</v>
      </c>
      <c r="M7" s="13">
        <v>32.116326999999998</v>
      </c>
      <c r="N7" s="11">
        <v>-86.700935388059904</v>
      </c>
      <c r="O7" s="11">
        <v>32.878325149253669</v>
      </c>
      <c r="P7" s="12">
        <f>VLOOKUP(Table1[[#This Row],[State]],Sheet1!A:G,7,FALSE)</f>
        <v>9</v>
      </c>
      <c r="Q7" t="str">
        <f>VLOOKUP(Table1[[#This Row],[State]],Sheet1!A:F,6,FALSE)</f>
        <v>Republican</v>
      </c>
    </row>
    <row r="8" spans="1:17" x14ac:dyDescent="0.2">
      <c r="A8" t="s">
        <v>318</v>
      </c>
      <c r="B8" t="s">
        <v>6</v>
      </c>
      <c r="C8" t="s">
        <v>487</v>
      </c>
      <c r="D8" s="4">
        <v>3728</v>
      </c>
      <c r="E8" s="4">
        <v>4274</v>
      </c>
      <c r="F8">
        <v>2024</v>
      </c>
      <c r="G8" s="1">
        <f>Table1[[#This Row],[dem_votes]]+Table1[[#This Row],[gop_votes]]</f>
        <v>8002</v>
      </c>
      <c r="H8" s="7">
        <f>ABS(Table1[[#This Row],[dem_votes]]-Table1[[#This Row],[gop_votes]])</f>
        <v>546</v>
      </c>
      <c r="I8" s="5">
        <f>Table1[[#This Row],[margin]]/SUM(Table1[[#This Row],[dem_votes]:[gop_votes]])</f>
        <v>6.8232941764558866E-2</v>
      </c>
      <c r="J8" s="5">
        <f>Table1[[#This Row],[dem_votes]]/SUM(Table1[[#This Row],[dem_votes]:[gop_votes]])</f>
        <v>0.46588352911772057</v>
      </c>
      <c r="K8" s="5">
        <f>Table1[[#This Row],[gop_votes]]/SUM(Table1[[#This Row],[dem_votes]:[gop_votes]])</f>
        <v>0.53411647088227943</v>
      </c>
      <c r="L8" s="13">
        <v>-86.653549999999996</v>
      </c>
      <c r="M8" s="13">
        <v>31.773539</v>
      </c>
      <c r="N8" s="11">
        <v>-86.700935388059904</v>
      </c>
      <c r="O8" s="11">
        <v>32.878325149253669</v>
      </c>
      <c r="P8" s="12">
        <f>VLOOKUP(Table1[[#This Row],[State]],Sheet1!A:G,7,FALSE)</f>
        <v>9</v>
      </c>
      <c r="Q8" t="str">
        <f>VLOOKUP(Table1[[#This Row],[State]],Sheet1!A:F,6,FALSE)</f>
        <v>Republican</v>
      </c>
    </row>
    <row r="9" spans="1:17" x14ac:dyDescent="0.2">
      <c r="A9" t="s">
        <v>318</v>
      </c>
      <c r="B9" t="s">
        <v>7</v>
      </c>
      <c r="C9" t="s">
        <v>420</v>
      </c>
      <c r="D9" s="4">
        <v>14450</v>
      </c>
      <c r="E9" s="4">
        <v>33113</v>
      </c>
      <c r="F9">
        <v>2024</v>
      </c>
      <c r="G9" s="1">
        <f>Table1[[#This Row],[dem_votes]]+Table1[[#This Row],[gop_votes]]</f>
        <v>47563</v>
      </c>
      <c r="H9" s="7">
        <f>ABS(Table1[[#This Row],[dem_votes]]-Table1[[#This Row],[gop_votes]])</f>
        <v>18663</v>
      </c>
      <c r="I9" s="5">
        <f>Table1[[#This Row],[margin]]/SUM(Table1[[#This Row],[dem_votes]:[gop_votes]])</f>
        <v>0.39238483695309379</v>
      </c>
      <c r="J9" s="5">
        <f>Table1[[#This Row],[dem_votes]]/SUM(Table1[[#This Row],[dem_votes]:[gop_votes]])</f>
        <v>0.30380758152345311</v>
      </c>
      <c r="K9" s="5">
        <f>Table1[[#This Row],[gop_votes]]/SUM(Table1[[#This Row],[dem_votes]:[gop_votes]])</f>
        <v>0.69619241847654689</v>
      </c>
      <c r="L9" s="13">
        <v>-85.819441999999995</v>
      </c>
      <c r="M9" s="13">
        <v>33.725459999999998</v>
      </c>
      <c r="N9" s="11">
        <v>-86.700935388059904</v>
      </c>
      <c r="O9" s="11">
        <v>32.878325149253669</v>
      </c>
      <c r="P9" s="12">
        <f>VLOOKUP(Table1[[#This Row],[State]],Sheet1!A:G,7,FALSE)</f>
        <v>9</v>
      </c>
      <c r="Q9" t="str">
        <f>VLOOKUP(Table1[[#This Row],[State]],Sheet1!A:F,6,FALSE)</f>
        <v>Republican</v>
      </c>
    </row>
    <row r="10" spans="1:17" x14ac:dyDescent="0.2">
      <c r="A10" t="s">
        <v>318</v>
      </c>
      <c r="B10" t="s">
        <v>8</v>
      </c>
      <c r="C10" t="s">
        <v>488</v>
      </c>
      <c r="D10" s="4">
        <v>5832</v>
      </c>
      <c r="E10" s="4">
        <v>6969</v>
      </c>
      <c r="F10">
        <v>2024</v>
      </c>
      <c r="G10" s="1">
        <f>Table1[[#This Row],[dem_votes]]+Table1[[#This Row],[gop_votes]]</f>
        <v>12801</v>
      </c>
      <c r="H10" s="7">
        <f>ABS(Table1[[#This Row],[dem_votes]]-Table1[[#This Row],[gop_votes]])</f>
        <v>1137</v>
      </c>
      <c r="I10" s="5">
        <f>Table1[[#This Row],[margin]]/SUM(Table1[[#This Row],[dem_votes]:[gop_votes]])</f>
        <v>8.8821185844855877E-2</v>
      </c>
      <c r="J10" s="5">
        <f>Table1[[#This Row],[dem_votes]]/SUM(Table1[[#This Row],[dem_votes]:[gop_votes]])</f>
        <v>0.45558940707757206</v>
      </c>
      <c r="K10" s="5">
        <f>Table1[[#This Row],[gop_votes]]/SUM(Table1[[#This Row],[dem_votes]:[gop_votes]])</f>
        <v>0.54441059292242788</v>
      </c>
      <c r="L10" s="13">
        <v>-85.266474000000002</v>
      </c>
      <c r="M10" s="13">
        <v>32.860439</v>
      </c>
      <c r="N10" s="11">
        <v>-86.700935388059904</v>
      </c>
      <c r="O10" s="11">
        <v>32.878325149253669</v>
      </c>
      <c r="P10" s="12">
        <f>VLOOKUP(Table1[[#This Row],[State]],Sheet1!A:G,7,FALSE)</f>
        <v>9</v>
      </c>
      <c r="Q10" t="str">
        <f>VLOOKUP(Table1[[#This Row],[State]],Sheet1!A:F,6,FALSE)</f>
        <v>Republican</v>
      </c>
    </row>
    <row r="11" spans="1:17" x14ac:dyDescent="0.2">
      <c r="A11" t="s">
        <v>318</v>
      </c>
      <c r="B11" t="s">
        <v>9</v>
      </c>
      <c r="C11" t="s">
        <v>489</v>
      </c>
      <c r="D11" s="4">
        <v>2026</v>
      </c>
      <c r="E11" s="4">
        <v>11676</v>
      </c>
      <c r="F11">
        <v>2024</v>
      </c>
      <c r="G11" s="1">
        <f>Table1[[#This Row],[dem_votes]]+Table1[[#This Row],[gop_votes]]</f>
        <v>13702</v>
      </c>
      <c r="H11" s="7">
        <f>ABS(Table1[[#This Row],[dem_votes]]-Table1[[#This Row],[gop_votes]])</f>
        <v>9650</v>
      </c>
      <c r="I11" s="5">
        <f>Table1[[#This Row],[margin]]/SUM(Table1[[#This Row],[dem_votes]:[gop_votes]])</f>
        <v>0.70427674792001171</v>
      </c>
      <c r="J11" s="5">
        <f>Table1[[#This Row],[dem_votes]]/SUM(Table1[[#This Row],[dem_votes]:[gop_votes]])</f>
        <v>0.14786162603999417</v>
      </c>
      <c r="K11" s="5">
        <f>Table1[[#This Row],[gop_votes]]/SUM(Table1[[#This Row],[dem_votes]:[gop_votes]])</f>
        <v>0.8521383739600058</v>
      </c>
      <c r="L11" s="13">
        <v>-85.629193999999998</v>
      </c>
      <c r="M11" s="13">
        <v>34.179333</v>
      </c>
      <c r="N11" s="11">
        <v>-86.700935388059904</v>
      </c>
      <c r="O11" s="11">
        <v>32.878325149253669</v>
      </c>
      <c r="P11" s="12">
        <f>VLOOKUP(Table1[[#This Row],[State]],Sheet1!A:G,7,FALSE)</f>
        <v>9</v>
      </c>
      <c r="Q11" t="str">
        <f>VLOOKUP(Table1[[#This Row],[State]],Sheet1!A:F,6,FALSE)</f>
        <v>Republican</v>
      </c>
    </row>
    <row r="12" spans="1:17" x14ac:dyDescent="0.2">
      <c r="A12" t="s">
        <v>318</v>
      </c>
      <c r="B12" t="s">
        <v>10</v>
      </c>
      <c r="C12" t="s">
        <v>490</v>
      </c>
      <c r="D12" s="4">
        <v>3247</v>
      </c>
      <c r="E12" s="4">
        <v>16112</v>
      </c>
      <c r="F12">
        <v>2024</v>
      </c>
      <c r="G12" s="1">
        <f>Table1[[#This Row],[dem_votes]]+Table1[[#This Row],[gop_votes]]</f>
        <v>19359</v>
      </c>
      <c r="H12" s="7">
        <f>ABS(Table1[[#This Row],[dem_votes]]-Table1[[#This Row],[gop_votes]])</f>
        <v>12865</v>
      </c>
      <c r="I12" s="5">
        <f>Table1[[#This Row],[margin]]/SUM(Table1[[#This Row],[dem_votes]:[gop_votes]])</f>
        <v>0.6645487886771011</v>
      </c>
      <c r="J12" s="5">
        <f>Table1[[#This Row],[dem_votes]]/SUM(Table1[[#This Row],[dem_votes]:[gop_votes]])</f>
        <v>0.16772560566144945</v>
      </c>
      <c r="K12" s="5">
        <f>Table1[[#This Row],[gop_votes]]/SUM(Table1[[#This Row],[dem_votes]:[gop_votes]])</f>
        <v>0.83227439433855055</v>
      </c>
      <c r="L12" s="13">
        <v>-86.687405999999996</v>
      </c>
      <c r="M12" s="13">
        <v>32.877547</v>
      </c>
      <c r="N12" s="11">
        <v>-86.700935388059904</v>
      </c>
      <c r="O12" s="11">
        <v>32.878325149253669</v>
      </c>
      <c r="P12" s="12">
        <f>VLOOKUP(Table1[[#This Row],[State]],Sheet1!A:G,7,FALSE)</f>
        <v>9</v>
      </c>
      <c r="Q12" t="str">
        <f>VLOOKUP(Table1[[#This Row],[State]],Sheet1!A:F,6,FALSE)</f>
        <v>Republican</v>
      </c>
    </row>
    <row r="13" spans="1:17" x14ac:dyDescent="0.2">
      <c r="A13" t="s">
        <v>318</v>
      </c>
      <c r="B13" t="s">
        <v>11</v>
      </c>
      <c r="C13" t="s">
        <v>491</v>
      </c>
      <c r="D13" s="4">
        <v>3218</v>
      </c>
      <c r="E13" s="4">
        <v>3789</v>
      </c>
      <c r="F13">
        <v>2024</v>
      </c>
      <c r="G13" s="1">
        <f>Table1[[#This Row],[dem_votes]]+Table1[[#This Row],[gop_votes]]</f>
        <v>7007</v>
      </c>
      <c r="H13" s="7">
        <f>ABS(Table1[[#This Row],[dem_votes]]-Table1[[#This Row],[gop_votes]])</f>
        <v>571</v>
      </c>
      <c r="I13" s="5">
        <f>Table1[[#This Row],[margin]]/SUM(Table1[[#This Row],[dem_votes]:[gop_votes]])</f>
        <v>8.1489938632795772E-2</v>
      </c>
      <c r="J13" s="5">
        <f>Table1[[#This Row],[dem_votes]]/SUM(Table1[[#This Row],[dem_votes]:[gop_votes]])</f>
        <v>0.45925503068360213</v>
      </c>
      <c r="K13" s="5">
        <f>Table1[[#This Row],[gop_votes]]/SUM(Table1[[#This Row],[dem_votes]:[gop_votes]])</f>
        <v>0.54074496931639793</v>
      </c>
      <c r="L13" s="13">
        <v>-88.264163999999994</v>
      </c>
      <c r="M13" s="13">
        <v>32.016562</v>
      </c>
      <c r="N13" s="11">
        <v>-86.700935388059904</v>
      </c>
      <c r="O13" s="11">
        <v>32.878325149253669</v>
      </c>
      <c r="P13" s="12">
        <f>VLOOKUP(Table1[[#This Row],[State]],Sheet1!A:G,7,FALSE)</f>
        <v>9</v>
      </c>
      <c r="Q13" t="str">
        <f>VLOOKUP(Table1[[#This Row],[State]],Sheet1!A:F,6,FALSE)</f>
        <v>Republican</v>
      </c>
    </row>
    <row r="14" spans="1:17" x14ac:dyDescent="0.2">
      <c r="A14" t="s">
        <v>318</v>
      </c>
      <c r="B14" t="s">
        <v>12</v>
      </c>
      <c r="C14" t="s">
        <v>492</v>
      </c>
      <c r="D14" s="4">
        <v>5657</v>
      </c>
      <c r="E14" s="4">
        <v>6530</v>
      </c>
      <c r="F14">
        <v>2024</v>
      </c>
      <c r="G14" s="1">
        <f>Table1[[#This Row],[dem_votes]]+Table1[[#This Row],[gop_votes]]</f>
        <v>12187</v>
      </c>
      <c r="H14" s="7">
        <f>ABS(Table1[[#This Row],[dem_votes]]-Table1[[#This Row],[gop_votes]])</f>
        <v>873</v>
      </c>
      <c r="I14" s="5">
        <f>Table1[[#This Row],[margin]]/SUM(Table1[[#This Row],[dem_votes]:[gop_votes]])</f>
        <v>7.1633708049561012E-2</v>
      </c>
      <c r="J14" s="5">
        <f>Table1[[#This Row],[dem_votes]]/SUM(Table1[[#This Row],[dem_votes]:[gop_votes]])</f>
        <v>0.46418314597521948</v>
      </c>
      <c r="K14" s="5">
        <f>Table1[[#This Row],[gop_votes]]/SUM(Table1[[#This Row],[dem_votes]:[gop_votes]])</f>
        <v>0.53581685402478052</v>
      </c>
      <c r="L14" s="13">
        <v>-87.815673000000004</v>
      </c>
      <c r="M14" s="13">
        <v>31.685684999999999</v>
      </c>
      <c r="N14" s="11">
        <v>-86.700935388059904</v>
      </c>
      <c r="O14" s="11">
        <v>32.878325149253669</v>
      </c>
      <c r="P14" s="12">
        <f>VLOOKUP(Table1[[#This Row],[State]],Sheet1!A:G,7,FALSE)</f>
        <v>9</v>
      </c>
      <c r="Q14" t="str">
        <f>VLOOKUP(Table1[[#This Row],[State]],Sheet1!A:F,6,FALSE)</f>
        <v>Republican</v>
      </c>
    </row>
    <row r="15" spans="1:17" x14ac:dyDescent="0.2">
      <c r="A15" t="s">
        <v>318</v>
      </c>
      <c r="B15" t="s">
        <v>13</v>
      </c>
      <c r="C15" t="s">
        <v>423</v>
      </c>
      <c r="D15" s="4">
        <v>1443</v>
      </c>
      <c r="E15" s="4">
        <v>4792</v>
      </c>
      <c r="F15">
        <v>2024</v>
      </c>
      <c r="G15" s="1">
        <f>Table1[[#This Row],[dem_votes]]+Table1[[#This Row],[gop_votes]]</f>
        <v>6235</v>
      </c>
      <c r="H15" s="7">
        <f>ABS(Table1[[#This Row],[dem_votes]]-Table1[[#This Row],[gop_votes]])</f>
        <v>3349</v>
      </c>
      <c r="I15" s="5">
        <f>Table1[[#This Row],[margin]]/SUM(Table1[[#This Row],[dem_votes]:[gop_votes]])</f>
        <v>0.53712910986367279</v>
      </c>
      <c r="J15" s="5">
        <f>Table1[[#This Row],[dem_votes]]/SUM(Table1[[#This Row],[dem_votes]:[gop_votes]])</f>
        <v>0.2314354450681636</v>
      </c>
      <c r="K15" s="5">
        <f>Table1[[#This Row],[gop_votes]]/SUM(Table1[[#This Row],[dem_votes]:[gop_votes]])</f>
        <v>0.7685645549318364</v>
      </c>
      <c r="L15" s="13">
        <v>-85.820227000000003</v>
      </c>
      <c r="M15" s="13">
        <v>33.272412000000003</v>
      </c>
      <c r="N15" s="11">
        <v>-86.700935388059904</v>
      </c>
      <c r="O15" s="11">
        <v>32.878325149253669</v>
      </c>
      <c r="P15" s="12">
        <f>VLOOKUP(Table1[[#This Row],[State]],Sheet1!A:G,7,FALSE)</f>
        <v>9</v>
      </c>
      <c r="Q15" t="str">
        <f>VLOOKUP(Table1[[#This Row],[State]],Sheet1!A:F,6,FALSE)</f>
        <v>Republican</v>
      </c>
    </row>
    <row r="16" spans="1:17" x14ac:dyDescent="0.2">
      <c r="A16" t="s">
        <v>318</v>
      </c>
      <c r="B16" t="s">
        <v>14</v>
      </c>
      <c r="C16" t="s">
        <v>493</v>
      </c>
      <c r="D16" s="4">
        <v>947</v>
      </c>
      <c r="E16" s="4">
        <v>6088</v>
      </c>
      <c r="F16">
        <v>2024</v>
      </c>
      <c r="G16" s="1">
        <f>Table1[[#This Row],[dem_votes]]+Table1[[#This Row],[gop_votes]]</f>
        <v>7035</v>
      </c>
      <c r="H16" s="7">
        <f>ABS(Table1[[#This Row],[dem_votes]]-Table1[[#This Row],[gop_votes]])</f>
        <v>5141</v>
      </c>
      <c r="I16" s="5">
        <f>Table1[[#This Row],[margin]]/SUM(Table1[[#This Row],[dem_votes]:[gop_votes]])</f>
        <v>0.73077469793887706</v>
      </c>
      <c r="J16" s="5">
        <f>Table1[[#This Row],[dem_votes]]/SUM(Table1[[#This Row],[dem_votes]:[gop_votes]])</f>
        <v>0.13461265103056147</v>
      </c>
      <c r="K16" s="5">
        <f>Table1[[#This Row],[gop_votes]]/SUM(Table1[[#This Row],[dem_votes]:[gop_votes]])</f>
        <v>0.86538734896943847</v>
      </c>
      <c r="L16" s="13">
        <v>-85.494315</v>
      </c>
      <c r="M16" s="13">
        <v>33.629770000000001</v>
      </c>
      <c r="N16" s="11">
        <v>-86.700935388059904</v>
      </c>
      <c r="O16" s="11">
        <v>32.878325149253669</v>
      </c>
      <c r="P16" s="12">
        <f>VLOOKUP(Table1[[#This Row],[State]],Sheet1!A:G,7,FALSE)</f>
        <v>9</v>
      </c>
      <c r="Q16" t="str">
        <f>VLOOKUP(Table1[[#This Row],[State]],Sheet1!A:F,6,FALSE)</f>
        <v>Republican</v>
      </c>
    </row>
    <row r="17" spans="1:17" x14ac:dyDescent="0.2">
      <c r="A17" t="s">
        <v>318</v>
      </c>
      <c r="B17" t="s">
        <v>15</v>
      </c>
      <c r="C17" t="s">
        <v>494</v>
      </c>
      <c r="D17" s="4">
        <v>4680</v>
      </c>
      <c r="E17" s="4">
        <v>15900</v>
      </c>
      <c r="F17">
        <v>2024</v>
      </c>
      <c r="G17" s="1">
        <f>Table1[[#This Row],[dem_votes]]+Table1[[#This Row],[gop_votes]]</f>
        <v>20580</v>
      </c>
      <c r="H17" s="7">
        <f>ABS(Table1[[#This Row],[dem_votes]]-Table1[[#This Row],[gop_votes]])</f>
        <v>11220</v>
      </c>
      <c r="I17" s="5">
        <f>Table1[[#This Row],[margin]]/SUM(Table1[[#This Row],[dem_votes]:[gop_votes]])</f>
        <v>0.54518950437317781</v>
      </c>
      <c r="J17" s="5">
        <f>Table1[[#This Row],[dem_votes]]/SUM(Table1[[#This Row],[dem_votes]:[gop_votes]])</f>
        <v>0.22740524781341107</v>
      </c>
      <c r="K17" s="5">
        <f>Table1[[#This Row],[gop_votes]]/SUM(Table1[[#This Row],[dem_votes]:[gop_votes]])</f>
        <v>0.77259475218658891</v>
      </c>
      <c r="L17" s="13">
        <v>-85.904714999999996</v>
      </c>
      <c r="M17" s="13">
        <v>31.354433</v>
      </c>
      <c r="N17" s="11">
        <v>-86.700935388059904</v>
      </c>
      <c r="O17" s="11">
        <v>32.878325149253669</v>
      </c>
      <c r="P17" s="12">
        <f>VLOOKUP(Table1[[#This Row],[State]],Sheet1!A:G,7,FALSE)</f>
        <v>9</v>
      </c>
      <c r="Q17" t="str">
        <f>VLOOKUP(Table1[[#This Row],[State]],Sheet1!A:F,6,FALSE)</f>
        <v>Republican</v>
      </c>
    </row>
    <row r="18" spans="1:17" x14ac:dyDescent="0.2">
      <c r="A18" t="s">
        <v>318</v>
      </c>
      <c r="B18" t="s">
        <v>16</v>
      </c>
      <c r="C18" t="s">
        <v>495</v>
      </c>
      <c r="D18" s="4">
        <v>8520</v>
      </c>
      <c r="E18" s="4">
        <v>17830</v>
      </c>
      <c r="F18">
        <v>2024</v>
      </c>
      <c r="G18" s="1">
        <f>Table1[[#This Row],[dem_votes]]+Table1[[#This Row],[gop_votes]]</f>
        <v>26350</v>
      </c>
      <c r="H18" s="7">
        <f>ABS(Table1[[#This Row],[dem_votes]]-Table1[[#This Row],[gop_votes]])</f>
        <v>9310</v>
      </c>
      <c r="I18" s="5">
        <f>Table1[[#This Row],[margin]]/SUM(Table1[[#This Row],[dem_votes]:[gop_votes]])</f>
        <v>0.35332068311195447</v>
      </c>
      <c r="J18" s="5">
        <f>Table1[[#This Row],[dem_votes]]/SUM(Table1[[#This Row],[dem_votes]:[gop_votes]])</f>
        <v>0.32333965844402279</v>
      </c>
      <c r="K18" s="5">
        <f>Table1[[#This Row],[gop_votes]]/SUM(Table1[[#This Row],[dem_votes]:[gop_votes]])</f>
        <v>0.67666034155597721</v>
      </c>
      <c r="L18" s="13">
        <v>-87.685151000000005</v>
      </c>
      <c r="M18" s="13">
        <v>34.723385</v>
      </c>
      <c r="N18" s="11">
        <v>-86.700935388059904</v>
      </c>
      <c r="O18" s="11">
        <v>32.878325149253669</v>
      </c>
      <c r="P18" s="12">
        <f>VLOOKUP(Table1[[#This Row],[State]],Sheet1!A:G,7,FALSE)</f>
        <v>9</v>
      </c>
      <c r="Q18" t="str">
        <f>VLOOKUP(Table1[[#This Row],[State]],Sheet1!A:F,6,FALSE)</f>
        <v>Republican</v>
      </c>
    </row>
    <row r="19" spans="1:17" x14ac:dyDescent="0.2">
      <c r="A19" t="s">
        <v>318</v>
      </c>
      <c r="B19" t="s">
        <v>17</v>
      </c>
      <c r="C19" t="s">
        <v>496</v>
      </c>
      <c r="D19" s="4">
        <v>2883</v>
      </c>
      <c r="E19" s="4">
        <v>2831</v>
      </c>
      <c r="F19">
        <v>2024</v>
      </c>
      <c r="G19" s="1">
        <f>Table1[[#This Row],[dem_votes]]+Table1[[#This Row],[gop_votes]]</f>
        <v>5714</v>
      </c>
      <c r="H19" s="7">
        <f>ABS(Table1[[#This Row],[dem_votes]]-Table1[[#This Row],[gop_votes]])</f>
        <v>52</v>
      </c>
      <c r="I19" s="5">
        <f>Table1[[#This Row],[margin]]/SUM(Table1[[#This Row],[dem_votes]:[gop_votes]])</f>
        <v>9.1004550227511381E-3</v>
      </c>
      <c r="J19" s="5">
        <f>Table1[[#This Row],[dem_votes]]/SUM(Table1[[#This Row],[dem_votes]:[gop_votes]])</f>
        <v>0.50455022751137557</v>
      </c>
      <c r="K19" s="5">
        <f>Table1[[#This Row],[gop_votes]]/SUM(Table1[[#This Row],[dem_votes]:[gop_votes]])</f>
        <v>0.49544977248862443</v>
      </c>
      <c r="L19" s="13">
        <v>-86.996482999999998</v>
      </c>
      <c r="M19" s="13">
        <v>31.418673999999999</v>
      </c>
      <c r="N19" s="11">
        <v>-86.700935388059904</v>
      </c>
      <c r="O19" s="11">
        <v>32.878325149253669</v>
      </c>
      <c r="P19" s="12">
        <f>VLOOKUP(Table1[[#This Row],[State]],Sheet1!A:G,7,FALSE)</f>
        <v>9</v>
      </c>
      <c r="Q19" t="str">
        <f>VLOOKUP(Table1[[#This Row],[State]],Sheet1!A:F,6,FALSE)</f>
        <v>Republican</v>
      </c>
    </row>
    <row r="20" spans="1:17" x14ac:dyDescent="0.2">
      <c r="A20" t="s">
        <v>318</v>
      </c>
      <c r="B20" t="s">
        <v>18</v>
      </c>
      <c r="C20" t="s">
        <v>497</v>
      </c>
      <c r="D20" s="4">
        <v>1797</v>
      </c>
      <c r="E20" s="4">
        <v>2918</v>
      </c>
      <c r="F20">
        <v>2024</v>
      </c>
      <c r="G20" s="1">
        <f>Table1[[#This Row],[dem_votes]]+Table1[[#This Row],[gop_votes]]</f>
        <v>4715</v>
      </c>
      <c r="H20" s="7">
        <f>ABS(Table1[[#This Row],[dem_votes]]-Table1[[#This Row],[gop_votes]])</f>
        <v>1121</v>
      </c>
      <c r="I20" s="5">
        <f>Table1[[#This Row],[margin]]/SUM(Table1[[#This Row],[dem_votes]:[gop_votes]])</f>
        <v>0.23775185577942737</v>
      </c>
      <c r="J20" s="5">
        <f>Table1[[#This Row],[dem_votes]]/SUM(Table1[[#This Row],[dem_votes]:[gop_votes]])</f>
        <v>0.38112407211028632</v>
      </c>
      <c r="K20" s="5">
        <f>Table1[[#This Row],[gop_votes]]/SUM(Table1[[#This Row],[dem_votes]:[gop_votes]])</f>
        <v>0.61887592788971368</v>
      </c>
      <c r="L20" s="13">
        <v>-86.155034999999998</v>
      </c>
      <c r="M20" s="13">
        <v>32.975932</v>
      </c>
      <c r="N20" s="11">
        <v>-86.700935388059904</v>
      </c>
      <c r="O20" s="11">
        <v>32.878325149253669</v>
      </c>
      <c r="P20" s="12">
        <f>VLOOKUP(Table1[[#This Row],[State]],Sheet1!A:G,7,FALSE)</f>
        <v>9</v>
      </c>
      <c r="Q20" t="str">
        <f>VLOOKUP(Table1[[#This Row],[State]],Sheet1!A:F,6,FALSE)</f>
        <v>Republican</v>
      </c>
    </row>
    <row r="21" spans="1:17" x14ac:dyDescent="0.2">
      <c r="A21" t="s">
        <v>318</v>
      </c>
      <c r="B21" t="s">
        <v>19</v>
      </c>
      <c r="C21" t="s">
        <v>498</v>
      </c>
      <c r="D21" s="4">
        <v>3213</v>
      </c>
      <c r="E21" s="4">
        <v>11930</v>
      </c>
      <c r="F21">
        <v>2024</v>
      </c>
      <c r="G21" s="1">
        <f>Table1[[#This Row],[dem_votes]]+Table1[[#This Row],[gop_votes]]</f>
        <v>15143</v>
      </c>
      <c r="H21" s="7">
        <f>ABS(Table1[[#This Row],[dem_votes]]-Table1[[#This Row],[gop_votes]])</f>
        <v>8717</v>
      </c>
      <c r="I21" s="5">
        <f>Table1[[#This Row],[margin]]/SUM(Table1[[#This Row],[dem_votes]:[gop_votes]])</f>
        <v>0.57564551277818132</v>
      </c>
      <c r="J21" s="5">
        <f>Table1[[#This Row],[dem_votes]]/SUM(Table1[[#This Row],[dem_votes]:[gop_votes]])</f>
        <v>0.21217724361090934</v>
      </c>
      <c r="K21" s="5">
        <f>Table1[[#This Row],[gop_votes]]/SUM(Table1[[#This Row],[dem_votes]:[gop_votes]])</f>
        <v>0.78782275638909072</v>
      </c>
      <c r="L21" s="13">
        <v>-86.410955000000001</v>
      </c>
      <c r="M21" s="13">
        <v>31.282449</v>
      </c>
      <c r="N21" s="11">
        <v>-86.700935388059904</v>
      </c>
      <c r="O21" s="11">
        <v>32.878325149253669</v>
      </c>
      <c r="P21" s="12">
        <f>VLOOKUP(Table1[[#This Row],[State]],Sheet1!A:G,7,FALSE)</f>
        <v>9</v>
      </c>
      <c r="Q21" t="str">
        <f>VLOOKUP(Table1[[#This Row],[State]],Sheet1!A:F,6,FALSE)</f>
        <v>Republican</v>
      </c>
    </row>
    <row r="22" spans="1:17" x14ac:dyDescent="0.2">
      <c r="A22" t="s">
        <v>318</v>
      </c>
      <c r="B22" t="s">
        <v>20</v>
      </c>
      <c r="C22" t="s">
        <v>499</v>
      </c>
      <c r="D22" s="4">
        <v>1786</v>
      </c>
      <c r="E22" s="4">
        <v>3828</v>
      </c>
      <c r="F22">
        <v>2024</v>
      </c>
      <c r="G22" s="1">
        <f>Table1[[#This Row],[dem_votes]]+Table1[[#This Row],[gop_votes]]</f>
        <v>5614</v>
      </c>
      <c r="H22" s="7">
        <f>ABS(Table1[[#This Row],[dem_votes]]-Table1[[#This Row],[gop_votes]])</f>
        <v>2042</v>
      </c>
      <c r="I22" s="5">
        <f>Table1[[#This Row],[margin]]/SUM(Table1[[#This Row],[dem_votes]:[gop_votes]])</f>
        <v>0.36373352333452086</v>
      </c>
      <c r="J22" s="5">
        <f>Table1[[#This Row],[dem_votes]]/SUM(Table1[[#This Row],[dem_votes]:[gop_votes]])</f>
        <v>0.3181332383327396</v>
      </c>
      <c r="K22" s="5">
        <f>Table1[[#This Row],[gop_votes]]/SUM(Table1[[#This Row],[dem_votes]:[gop_votes]])</f>
        <v>0.68186676166726046</v>
      </c>
      <c r="L22" s="13">
        <v>-86.297079999999994</v>
      </c>
      <c r="M22" s="13">
        <v>31.743486999999998</v>
      </c>
      <c r="N22" s="11">
        <v>-86.700935388059904</v>
      </c>
      <c r="O22" s="11">
        <v>32.878325149253669</v>
      </c>
      <c r="P22" s="12">
        <f>VLOOKUP(Table1[[#This Row],[State]],Sheet1!A:G,7,FALSE)</f>
        <v>9</v>
      </c>
      <c r="Q22" t="str">
        <f>VLOOKUP(Table1[[#This Row],[State]],Sheet1!A:F,6,FALSE)</f>
        <v>Republican</v>
      </c>
    </row>
    <row r="23" spans="1:17" x14ac:dyDescent="0.2">
      <c r="A23" t="s">
        <v>318</v>
      </c>
      <c r="B23" t="s">
        <v>21</v>
      </c>
      <c r="C23" t="s">
        <v>500</v>
      </c>
      <c r="D23" s="4">
        <v>5349</v>
      </c>
      <c r="E23" s="4">
        <v>38831</v>
      </c>
      <c r="F23">
        <v>2024</v>
      </c>
      <c r="G23" s="1">
        <f>Table1[[#This Row],[dem_votes]]+Table1[[#This Row],[gop_votes]]</f>
        <v>44180</v>
      </c>
      <c r="H23" s="7">
        <f>ABS(Table1[[#This Row],[dem_votes]]-Table1[[#This Row],[gop_votes]])</f>
        <v>33482</v>
      </c>
      <c r="I23" s="5">
        <f>Table1[[#This Row],[margin]]/SUM(Table1[[#This Row],[dem_votes]:[gop_votes]])</f>
        <v>0.75785423268447261</v>
      </c>
      <c r="J23" s="5">
        <f>Table1[[#This Row],[dem_votes]]/SUM(Table1[[#This Row],[dem_votes]:[gop_votes]])</f>
        <v>0.1210728836577637</v>
      </c>
      <c r="K23" s="5">
        <f>Table1[[#This Row],[gop_votes]]/SUM(Table1[[#This Row],[dem_votes]:[gop_votes]])</f>
        <v>0.8789271163422363</v>
      </c>
      <c r="L23" s="13">
        <v>-86.831858999999994</v>
      </c>
      <c r="M23" s="13">
        <v>34.162362000000002</v>
      </c>
      <c r="N23" s="11">
        <v>-86.700935388059904</v>
      </c>
      <c r="O23" s="11">
        <v>32.878325149253669</v>
      </c>
      <c r="P23" s="12">
        <f>VLOOKUP(Table1[[#This Row],[State]],Sheet1!A:G,7,FALSE)</f>
        <v>9</v>
      </c>
      <c r="Q23" t="str">
        <f>VLOOKUP(Table1[[#This Row],[State]],Sheet1!A:F,6,FALSE)</f>
        <v>Republican</v>
      </c>
    </row>
    <row r="24" spans="1:17" x14ac:dyDescent="0.2">
      <c r="A24" t="s">
        <v>318</v>
      </c>
      <c r="B24" t="s">
        <v>22</v>
      </c>
      <c r="C24" t="s">
        <v>501</v>
      </c>
      <c r="D24" s="4">
        <v>4760</v>
      </c>
      <c r="E24" s="4">
        <v>13426</v>
      </c>
      <c r="F24">
        <v>2024</v>
      </c>
      <c r="G24" s="1">
        <f>Table1[[#This Row],[dem_votes]]+Table1[[#This Row],[gop_votes]]</f>
        <v>18186</v>
      </c>
      <c r="H24" s="7">
        <f>ABS(Table1[[#This Row],[dem_votes]]-Table1[[#This Row],[gop_votes]])</f>
        <v>8666</v>
      </c>
      <c r="I24" s="5">
        <f>Table1[[#This Row],[margin]]/SUM(Table1[[#This Row],[dem_votes]:[gop_votes]])</f>
        <v>0.47652040030792919</v>
      </c>
      <c r="J24" s="5">
        <f>Table1[[#This Row],[dem_votes]]/SUM(Table1[[#This Row],[dem_votes]:[gop_votes]])</f>
        <v>0.2617397998460354</v>
      </c>
      <c r="K24" s="5">
        <f>Table1[[#This Row],[gop_votes]]/SUM(Table1[[#This Row],[dem_votes]:[gop_votes]])</f>
        <v>0.73826020015396454</v>
      </c>
      <c r="L24" s="13">
        <v>-85.641268999999994</v>
      </c>
      <c r="M24" s="13">
        <v>31.383346</v>
      </c>
      <c r="N24" s="11">
        <v>-86.700935388059904</v>
      </c>
      <c r="O24" s="11">
        <v>32.878325149253669</v>
      </c>
      <c r="P24" s="12">
        <f>VLOOKUP(Table1[[#This Row],[State]],Sheet1!A:G,7,FALSE)</f>
        <v>9</v>
      </c>
      <c r="Q24" t="str">
        <f>VLOOKUP(Table1[[#This Row],[State]],Sheet1!A:F,6,FALSE)</f>
        <v>Republican</v>
      </c>
    </row>
    <row r="25" spans="1:17" x14ac:dyDescent="0.2">
      <c r="A25" t="s">
        <v>318</v>
      </c>
      <c r="B25" t="s">
        <v>23</v>
      </c>
      <c r="C25" t="s">
        <v>502</v>
      </c>
      <c r="D25" s="4">
        <v>12148</v>
      </c>
      <c r="E25" s="4">
        <v>6623</v>
      </c>
      <c r="F25">
        <v>2024</v>
      </c>
      <c r="G25" s="1">
        <f>Table1[[#This Row],[dem_votes]]+Table1[[#This Row],[gop_votes]]</f>
        <v>18771</v>
      </c>
      <c r="H25" s="7">
        <f>ABS(Table1[[#This Row],[dem_votes]]-Table1[[#This Row],[gop_votes]])</f>
        <v>5525</v>
      </c>
      <c r="I25" s="5">
        <f>Table1[[#This Row],[margin]]/SUM(Table1[[#This Row],[dem_votes]:[gop_votes]])</f>
        <v>0.29433700921634437</v>
      </c>
      <c r="J25" s="5">
        <f>Table1[[#This Row],[dem_votes]]/SUM(Table1[[#This Row],[dem_votes]:[gop_votes]])</f>
        <v>0.64716850460817221</v>
      </c>
      <c r="K25" s="5">
        <f>Table1[[#This Row],[gop_votes]]/SUM(Table1[[#This Row],[dem_votes]:[gop_votes]])</f>
        <v>0.35283149539182784</v>
      </c>
      <c r="L25" s="13">
        <v>-87.034954999999997</v>
      </c>
      <c r="M25" s="13">
        <v>32.408814999999997</v>
      </c>
      <c r="N25" s="11">
        <v>-86.700935388059904</v>
      </c>
      <c r="O25" s="11">
        <v>32.878325149253669</v>
      </c>
      <c r="P25" s="12">
        <f>VLOOKUP(Table1[[#This Row],[State]],Sheet1!A:G,7,FALSE)</f>
        <v>9</v>
      </c>
      <c r="Q25" t="str">
        <f>VLOOKUP(Table1[[#This Row],[State]],Sheet1!A:F,6,FALSE)</f>
        <v>Republican</v>
      </c>
    </row>
    <row r="26" spans="1:17" x14ac:dyDescent="0.2">
      <c r="A26" t="s">
        <v>318</v>
      </c>
      <c r="B26" t="s">
        <v>24</v>
      </c>
      <c r="C26" t="s">
        <v>503</v>
      </c>
      <c r="D26" s="4">
        <v>4847</v>
      </c>
      <c r="E26" s="4">
        <v>26803</v>
      </c>
      <c r="F26">
        <v>2024</v>
      </c>
      <c r="G26" s="1">
        <f>Table1[[#This Row],[dem_votes]]+Table1[[#This Row],[gop_votes]]</f>
        <v>31650</v>
      </c>
      <c r="H26" s="7">
        <f>ABS(Table1[[#This Row],[dem_votes]]-Table1[[#This Row],[gop_votes]])</f>
        <v>21956</v>
      </c>
      <c r="I26" s="5">
        <f>Table1[[#This Row],[margin]]/SUM(Table1[[#This Row],[dem_votes]:[gop_votes]])</f>
        <v>0.69371248025276466</v>
      </c>
      <c r="J26" s="5">
        <f>Table1[[#This Row],[dem_votes]]/SUM(Table1[[#This Row],[dem_votes]:[gop_votes]])</f>
        <v>0.1531437598736177</v>
      </c>
      <c r="K26" s="5">
        <f>Table1[[#This Row],[gop_votes]]/SUM(Table1[[#This Row],[dem_votes]:[gop_votes]])</f>
        <v>0.84685624012638228</v>
      </c>
      <c r="L26" s="13">
        <v>-85.817207999999994</v>
      </c>
      <c r="M26" s="13">
        <v>34.455109999999998</v>
      </c>
      <c r="N26" s="11">
        <v>-86.700935388059904</v>
      </c>
      <c r="O26" s="11">
        <v>32.878325149253669</v>
      </c>
      <c r="P26" s="12">
        <f>VLOOKUP(Table1[[#This Row],[State]],Sheet1!A:G,7,FALSE)</f>
        <v>9</v>
      </c>
      <c r="Q26" t="str">
        <f>VLOOKUP(Table1[[#This Row],[State]],Sheet1!A:F,6,FALSE)</f>
        <v>Republican</v>
      </c>
    </row>
    <row r="27" spans="1:17" x14ac:dyDescent="0.2">
      <c r="A27" t="s">
        <v>318</v>
      </c>
      <c r="B27" t="s">
        <v>25</v>
      </c>
      <c r="C27" t="s">
        <v>504</v>
      </c>
      <c r="D27" s="4">
        <v>10049</v>
      </c>
      <c r="E27" s="4">
        <v>31766</v>
      </c>
      <c r="F27">
        <v>2024</v>
      </c>
      <c r="G27" s="1">
        <f>Table1[[#This Row],[dem_votes]]+Table1[[#This Row],[gop_votes]]</f>
        <v>41815</v>
      </c>
      <c r="H27" s="7">
        <f>ABS(Table1[[#This Row],[dem_votes]]-Table1[[#This Row],[gop_votes]])</f>
        <v>21717</v>
      </c>
      <c r="I27" s="5">
        <f>Table1[[#This Row],[margin]]/SUM(Table1[[#This Row],[dem_votes]:[gop_votes]])</f>
        <v>0.51935908166925748</v>
      </c>
      <c r="J27" s="5">
        <f>Table1[[#This Row],[dem_votes]]/SUM(Table1[[#This Row],[dem_votes]:[gop_votes]])</f>
        <v>0.24032045916537129</v>
      </c>
      <c r="K27" s="5">
        <f>Table1[[#This Row],[gop_votes]]/SUM(Table1[[#This Row],[dem_votes]:[gop_votes]])</f>
        <v>0.75967954083462874</v>
      </c>
      <c r="L27" s="13">
        <v>-86.225646999999995</v>
      </c>
      <c r="M27" s="13">
        <v>32.559652</v>
      </c>
      <c r="N27" s="11">
        <v>-86.700935388059904</v>
      </c>
      <c r="O27" s="11">
        <v>32.878325149253669</v>
      </c>
      <c r="P27" s="12">
        <f>VLOOKUP(Table1[[#This Row],[State]],Sheet1!A:G,7,FALSE)</f>
        <v>9</v>
      </c>
      <c r="Q27" t="str">
        <f>VLOOKUP(Table1[[#This Row],[State]],Sheet1!A:F,6,FALSE)</f>
        <v>Republican</v>
      </c>
    </row>
    <row r="28" spans="1:17" x14ac:dyDescent="0.2">
      <c r="A28" t="s">
        <v>318</v>
      </c>
      <c r="B28" t="s">
        <v>26</v>
      </c>
      <c r="C28" t="s">
        <v>429</v>
      </c>
      <c r="D28" s="4">
        <v>4448</v>
      </c>
      <c r="E28" s="4">
        <v>8879</v>
      </c>
      <c r="F28">
        <v>2024</v>
      </c>
      <c r="G28" s="1">
        <f>Table1[[#This Row],[dem_votes]]+Table1[[#This Row],[gop_votes]]</f>
        <v>13327</v>
      </c>
      <c r="H28" s="7">
        <f>ABS(Table1[[#This Row],[dem_votes]]-Table1[[#This Row],[gop_votes]])</f>
        <v>4431</v>
      </c>
      <c r="I28" s="5">
        <f>Table1[[#This Row],[margin]]/SUM(Table1[[#This Row],[dem_votes]:[gop_votes]])</f>
        <v>0.33248292939146096</v>
      </c>
      <c r="J28" s="5">
        <f>Table1[[#This Row],[dem_votes]]/SUM(Table1[[#This Row],[dem_votes]:[gop_votes]])</f>
        <v>0.33375853530426952</v>
      </c>
      <c r="K28" s="5">
        <f>Table1[[#This Row],[gop_votes]]/SUM(Table1[[#This Row],[dem_votes]:[gop_votes]])</f>
        <v>0.66624146469573042</v>
      </c>
      <c r="L28" s="13">
        <v>-87.282053000000005</v>
      </c>
      <c r="M28" s="13">
        <v>31.088736999999998</v>
      </c>
      <c r="N28" s="11">
        <v>-86.700935388059904</v>
      </c>
      <c r="O28" s="11">
        <v>32.878325149253669</v>
      </c>
      <c r="P28" s="12">
        <f>VLOOKUP(Table1[[#This Row],[State]],Sheet1!A:G,7,FALSE)</f>
        <v>9</v>
      </c>
      <c r="Q28" t="str">
        <f>VLOOKUP(Table1[[#This Row],[State]],Sheet1!A:F,6,FALSE)</f>
        <v>Republican</v>
      </c>
    </row>
    <row r="29" spans="1:17" x14ac:dyDescent="0.2">
      <c r="A29" t="s">
        <v>318</v>
      </c>
      <c r="B29" t="s">
        <v>27</v>
      </c>
      <c r="C29" t="s">
        <v>505</v>
      </c>
      <c r="D29" s="4">
        <v>12762</v>
      </c>
      <c r="E29" s="4">
        <v>33239</v>
      </c>
      <c r="F29">
        <v>2024</v>
      </c>
      <c r="G29" s="1">
        <f>Table1[[#This Row],[dem_votes]]+Table1[[#This Row],[gop_votes]]</f>
        <v>46001</v>
      </c>
      <c r="H29" s="7">
        <f>ABS(Table1[[#This Row],[dem_votes]]-Table1[[#This Row],[gop_votes]])</f>
        <v>20477</v>
      </c>
      <c r="I29" s="5">
        <f>Table1[[#This Row],[margin]]/SUM(Table1[[#This Row],[dem_votes]:[gop_votes]])</f>
        <v>0.44514249690224128</v>
      </c>
      <c r="J29" s="5">
        <f>Table1[[#This Row],[dem_votes]]/SUM(Table1[[#This Row],[dem_votes]:[gop_votes]])</f>
        <v>0.27742875154887936</v>
      </c>
      <c r="K29" s="5">
        <f>Table1[[#This Row],[gop_votes]]/SUM(Table1[[#This Row],[dem_votes]:[gop_votes]])</f>
        <v>0.72257124845112064</v>
      </c>
      <c r="L29" s="13">
        <v>-86.025392999999994</v>
      </c>
      <c r="M29" s="13">
        <v>34.013692999999897</v>
      </c>
      <c r="N29" s="11">
        <v>-86.700935388059904</v>
      </c>
      <c r="O29" s="11">
        <v>32.878325149253669</v>
      </c>
      <c r="P29" s="12">
        <f>VLOOKUP(Table1[[#This Row],[State]],Sheet1!A:G,7,FALSE)</f>
        <v>9</v>
      </c>
      <c r="Q29" t="str">
        <f>VLOOKUP(Table1[[#This Row],[State]],Sheet1!A:F,6,FALSE)</f>
        <v>Republican</v>
      </c>
    </row>
    <row r="30" spans="1:17" x14ac:dyDescent="0.2">
      <c r="A30" t="s">
        <v>318</v>
      </c>
      <c r="B30" t="s">
        <v>28</v>
      </c>
      <c r="C30" t="s">
        <v>506</v>
      </c>
      <c r="D30" s="4">
        <v>1752</v>
      </c>
      <c r="E30" s="4">
        <v>6597</v>
      </c>
      <c r="F30">
        <v>2024</v>
      </c>
      <c r="G30" s="1">
        <f>Table1[[#This Row],[dem_votes]]+Table1[[#This Row],[gop_votes]]</f>
        <v>8349</v>
      </c>
      <c r="H30" s="7">
        <f>ABS(Table1[[#This Row],[dem_votes]]-Table1[[#This Row],[gop_votes]])</f>
        <v>4845</v>
      </c>
      <c r="I30" s="5">
        <f>Table1[[#This Row],[margin]]/SUM(Table1[[#This Row],[dem_votes]:[gop_votes]])</f>
        <v>0.58030901904419696</v>
      </c>
      <c r="J30" s="5">
        <f>Table1[[#This Row],[dem_votes]]/SUM(Table1[[#This Row],[dem_votes]:[gop_votes]])</f>
        <v>0.20984549047790155</v>
      </c>
      <c r="K30" s="5">
        <f>Table1[[#This Row],[gop_votes]]/SUM(Table1[[#This Row],[dem_votes]:[gop_votes]])</f>
        <v>0.79015450952209842</v>
      </c>
      <c r="L30" s="13">
        <v>-87.770354999999995</v>
      </c>
      <c r="M30" s="13">
        <v>33.726421999999999</v>
      </c>
      <c r="N30" s="11">
        <v>-86.700935388059904</v>
      </c>
      <c r="O30" s="11">
        <v>32.878325149253669</v>
      </c>
      <c r="P30" s="12">
        <f>VLOOKUP(Table1[[#This Row],[State]],Sheet1!A:G,7,FALSE)</f>
        <v>9</v>
      </c>
      <c r="Q30" t="str">
        <f>VLOOKUP(Table1[[#This Row],[State]],Sheet1!A:F,6,FALSE)</f>
        <v>Republican</v>
      </c>
    </row>
    <row r="31" spans="1:17" x14ac:dyDescent="0.2">
      <c r="A31" t="s">
        <v>318</v>
      </c>
      <c r="B31" t="s">
        <v>29</v>
      </c>
      <c r="C31" t="s">
        <v>431</v>
      </c>
      <c r="D31" s="4">
        <v>2596</v>
      </c>
      <c r="E31" s="4">
        <v>10298</v>
      </c>
      <c r="F31">
        <v>2024</v>
      </c>
      <c r="G31" s="1">
        <f>Table1[[#This Row],[dem_votes]]+Table1[[#This Row],[gop_votes]]</f>
        <v>12894</v>
      </c>
      <c r="H31" s="7">
        <f>ABS(Table1[[#This Row],[dem_votes]]-Table1[[#This Row],[gop_votes]])</f>
        <v>7702</v>
      </c>
      <c r="I31" s="5">
        <f>Table1[[#This Row],[margin]]/SUM(Table1[[#This Row],[dem_votes]:[gop_votes]])</f>
        <v>0.59733209244609897</v>
      </c>
      <c r="J31" s="5">
        <f>Table1[[#This Row],[dem_votes]]/SUM(Table1[[#This Row],[dem_votes]:[gop_votes]])</f>
        <v>0.20133395377695051</v>
      </c>
      <c r="K31" s="5">
        <f>Table1[[#This Row],[gop_votes]]/SUM(Table1[[#This Row],[dem_votes]:[gop_votes]])</f>
        <v>0.79866604622304949</v>
      </c>
      <c r="L31" s="13">
        <v>-87.793593999999999</v>
      </c>
      <c r="M31" s="13">
        <v>34.460481000000001</v>
      </c>
      <c r="N31" s="11">
        <v>-86.700935388059904</v>
      </c>
      <c r="O31" s="11">
        <v>32.878325149253669</v>
      </c>
      <c r="P31" s="12">
        <f>VLOOKUP(Table1[[#This Row],[State]],Sheet1!A:G,7,FALSE)</f>
        <v>9</v>
      </c>
      <c r="Q31" t="str">
        <f>VLOOKUP(Table1[[#This Row],[State]],Sheet1!A:F,6,FALSE)</f>
        <v>Republican</v>
      </c>
    </row>
    <row r="32" spans="1:17" x14ac:dyDescent="0.2">
      <c r="A32" t="s">
        <v>318</v>
      </c>
      <c r="B32" t="s">
        <v>30</v>
      </c>
      <c r="C32" t="s">
        <v>507</v>
      </c>
      <c r="D32" s="4">
        <v>2083</v>
      </c>
      <c r="E32" s="4">
        <v>9733</v>
      </c>
      <c r="F32">
        <v>2024</v>
      </c>
      <c r="G32" s="1">
        <f>Table1[[#This Row],[dem_votes]]+Table1[[#This Row],[gop_votes]]</f>
        <v>11816</v>
      </c>
      <c r="H32" s="7">
        <f>ABS(Table1[[#This Row],[dem_votes]]-Table1[[#This Row],[gop_votes]])</f>
        <v>7650</v>
      </c>
      <c r="I32" s="5">
        <f>Table1[[#This Row],[margin]]/SUM(Table1[[#This Row],[dem_votes]:[gop_votes]])</f>
        <v>0.64742721733243058</v>
      </c>
      <c r="J32" s="5">
        <f>Table1[[#This Row],[dem_votes]]/SUM(Table1[[#This Row],[dem_votes]:[gop_votes]])</f>
        <v>0.17628639133378471</v>
      </c>
      <c r="K32" s="5">
        <f>Table1[[#This Row],[gop_votes]]/SUM(Table1[[#This Row],[dem_votes]:[gop_votes]])</f>
        <v>0.82371360866621535</v>
      </c>
      <c r="L32" s="13">
        <v>-85.788848999999999</v>
      </c>
      <c r="M32" s="13">
        <v>31.094259999999998</v>
      </c>
      <c r="N32" s="11">
        <v>-86.700935388059904</v>
      </c>
      <c r="O32" s="11">
        <v>32.878325149253669</v>
      </c>
      <c r="P32" s="12">
        <f>VLOOKUP(Table1[[#This Row],[State]],Sheet1!A:G,7,FALSE)</f>
        <v>9</v>
      </c>
      <c r="Q32" t="str">
        <f>VLOOKUP(Table1[[#This Row],[State]],Sheet1!A:F,6,FALSE)</f>
        <v>Republican</v>
      </c>
    </row>
    <row r="33" spans="1:17" x14ac:dyDescent="0.2">
      <c r="A33" t="s">
        <v>318</v>
      </c>
      <c r="B33" t="s">
        <v>31</v>
      </c>
      <c r="C33" t="s">
        <v>508</v>
      </c>
      <c r="D33" s="4">
        <v>3869</v>
      </c>
      <c r="E33" s="4">
        <v>929</v>
      </c>
      <c r="F33">
        <v>2024</v>
      </c>
      <c r="G33" s="1">
        <f>Table1[[#This Row],[dem_votes]]+Table1[[#This Row],[gop_votes]]</f>
        <v>4798</v>
      </c>
      <c r="H33" s="7">
        <f>ABS(Table1[[#This Row],[dem_votes]]-Table1[[#This Row],[gop_votes]])</f>
        <v>2940</v>
      </c>
      <c r="I33" s="5">
        <f>Table1[[#This Row],[margin]]/SUM(Table1[[#This Row],[dem_votes]:[gop_votes]])</f>
        <v>0.61275531471446432</v>
      </c>
      <c r="J33" s="5">
        <f>Table1[[#This Row],[dem_votes]]/SUM(Table1[[#This Row],[dem_votes]:[gop_votes]])</f>
        <v>0.80637765735723221</v>
      </c>
      <c r="K33" s="5">
        <f>Table1[[#This Row],[gop_votes]]/SUM(Table1[[#This Row],[dem_votes]:[gop_votes]])</f>
        <v>0.19362234264276781</v>
      </c>
      <c r="L33" s="13">
        <v>-87.923999999999893</v>
      </c>
      <c r="M33" s="13">
        <v>32.830505000000002</v>
      </c>
      <c r="N33" s="11">
        <v>-86.700935388059904</v>
      </c>
      <c r="O33" s="11">
        <v>32.878325149253669</v>
      </c>
      <c r="P33" s="12">
        <f>VLOOKUP(Table1[[#This Row],[State]],Sheet1!A:G,7,FALSE)</f>
        <v>9</v>
      </c>
      <c r="Q33" t="str">
        <f>VLOOKUP(Table1[[#This Row],[State]],Sheet1!A:F,6,FALSE)</f>
        <v>Republican</v>
      </c>
    </row>
    <row r="34" spans="1:17" x14ac:dyDescent="0.2">
      <c r="A34" t="s">
        <v>318</v>
      </c>
      <c r="B34" t="s">
        <v>32</v>
      </c>
      <c r="C34" t="s">
        <v>509</v>
      </c>
      <c r="D34" s="4">
        <v>4640</v>
      </c>
      <c r="E34" s="4">
        <v>2776</v>
      </c>
      <c r="F34">
        <v>2024</v>
      </c>
      <c r="G34" s="1">
        <f>Table1[[#This Row],[dem_votes]]+Table1[[#This Row],[gop_votes]]</f>
        <v>7416</v>
      </c>
      <c r="H34" s="7">
        <f>ABS(Table1[[#This Row],[dem_votes]]-Table1[[#This Row],[gop_votes]])</f>
        <v>1864</v>
      </c>
      <c r="I34" s="5">
        <f>Table1[[#This Row],[margin]]/SUM(Table1[[#This Row],[dem_votes]:[gop_votes]])</f>
        <v>0.25134843581445521</v>
      </c>
      <c r="J34" s="5">
        <f>Table1[[#This Row],[dem_votes]]/SUM(Table1[[#This Row],[dem_votes]:[gop_votes]])</f>
        <v>0.62567421790722766</v>
      </c>
      <c r="K34" s="5">
        <f>Table1[[#This Row],[gop_votes]]/SUM(Table1[[#This Row],[dem_votes]:[gop_votes]])</f>
        <v>0.3743257820927724</v>
      </c>
      <c r="L34" s="13">
        <v>-87.626083999999906</v>
      </c>
      <c r="M34" s="13">
        <v>32.775804000000001</v>
      </c>
      <c r="N34" s="11">
        <v>-86.700935388059904</v>
      </c>
      <c r="O34" s="11">
        <v>32.878325149253669</v>
      </c>
      <c r="P34" s="12">
        <f>VLOOKUP(Table1[[#This Row],[State]],Sheet1!A:G,7,FALSE)</f>
        <v>9</v>
      </c>
      <c r="Q34" t="str">
        <f>VLOOKUP(Table1[[#This Row],[State]],Sheet1!A:F,6,FALSE)</f>
        <v>Republican</v>
      </c>
    </row>
    <row r="35" spans="1:17" x14ac:dyDescent="0.2">
      <c r="A35" t="s">
        <v>318</v>
      </c>
      <c r="B35" t="s">
        <v>33</v>
      </c>
      <c r="C35" t="s">
        <v>510</v>
      </c>
      <c r="D35" s="4">
        <v>2462</v>
      </c>
      <c r="E35" s="4">
        <v>5806</v>
      </c>
      <c r="F35">
        <v>2024</v>
      </c>
      <c r="G35" s="1">
        <f>Table1[[#This Row],[dem_votes]]+Table1[[#This Row],[gop_votes]]</f>
        <v>8268</v>
      </c>
      <c r="H35" s="7">
        <f>ABS(Table1[[#This Row],[dem_votes]]-Table1[[#This Row],[gop_votes]])</f>
        <v>3344</v>
      </c>
      <c r="I35" s="5">
        <f>Table1[[#This Row],[margin]]/SUM(Table1[[#This Row],[dem_votes]:[gop_votes]])</f>
        <v>0.40445089501693277</v>
      </c>
      <c r="J35" s="5">
        <f>Table1[[#This Row],[dem_votes]]/SUM(Table1[[#This Row],[dem_votes]:[gop_votes]])</f>
        <v>0.29777455249153362</v>
      </c>
      <c r="K35" s="5">
        <f>Table1[[#This Row],[gop_votes]]/SUM(Table1[[#This Row],[dem_votes]:[gop_votes]])</f>
        <v>0.70222544750846638</v>
      </c>
      <c r="L35" s="13">
        <v>-85.268827999999999</v>
      </c>
      <c r="M35" s="13">
        <v>31.478593</v>
      </c>
      <c r="N35" s="11">
        <v>-86.700935388059904</v>
      </c>
      <c r="O35" s="11">
        <v>32.878325149253669</v>
      </c>
      <c r="P35" s="12">
        <f>VLOOKUP(Table1[[#This Row],[State]],Sheet1!A:G,7,FALSE)</f>
        <v>9</v>
      </c>
      <c r="Q35" t="str">
        <f>VLOOKUP(Table1[[#This Row],[State]],Sheet1!A:F,6,FALSE)</f>
        <v>Republican</v>
      </c>
    </row>
    <row r="36" spans="1:17" x14ac:dyDescent="0.2">
      <c r="A36" t="s">
        <v>318</v>
      </c>
      <c r="B36" t="s">
        <v>34</v>
      </c>
      <c r="C36" t="s">
        <v>511</v>
      </c>
      <c r="D36" s="4">
        <v>12606</v>
      </c>
      <c r="E36" s="4">
        <v>32249</v>
      </c>
      <c r="F36">
        <v>2024</v>
      </c>
      <c r="G36" s="1">
        <f>Table1[[#This Row],[dem_votes]]+Table1[[#This Row],[gop_votes]]</f>
        <v>44855</v>
      </c>
      <c r="H36" s="7">
        <f>ABS(Table1[[#This Row],[dem_votes]]-Table1[[#This Row],[gop_votes]])</f>
        <v>19643</v>
      </c>
      <c r="I36" s="5">
        <f>Table1[[#This Row],[margin]]/SUM(Table1[[#This Row],[dem_votes]:[gop_votes]])</f>
        <v>0.4379221937353695</v>
      </c>
      <c r="J36" s="5">
        <f>Table1[[#This Row],[dem_votes]]/SUM(Table1[[#This Row],[dem_votes]:[gop_votes]])</f>
        <v>0.28103890313231522</v>
      </c>
      <c r="K36" s="5">
        <f>Table1[[#This Row],[gop_votes]]/SUM(Table1[[#This Row],[dem_votes]:[gop_votes]])</f>
        <v>0.71896109686768472</v>
      </c>
      <c r="L36" s="13">
        <v>-85.391221000000002</v>
      </c>
      <c r="M36" s="13">
        <v>31.204550000000001</v>
      </c>
      <c r="N36" s="11">
        <v>-86.700935388059904</v>
      </c>
      <c r="O36" s="11">
        <v>32.878325149253669</v>
      </c>
      <c r="P36" s="12">
        <f>VLOOKUP(Table1[[#This Row],[State]],Sheet1!A:G,7,FALSE)</f>
        <v>9</v>
      </c>
      <c r="Q36" t="str">
        <f>VLOOKUP(Table1[[#This Row],[State]],Sheet1!A:F,6,FALSE)</f>
        <v>Republican</v>
      </c>
    </row>
    <row r="37" spans="1:17" x14ac:dyDescent="0.2">
      <c r="A37" t="s">
        <v>318</v>
      </c>
      <c r="B37" t="s">
        <v>35</v>
      </c>
      <c r="C37" t="s">
        <v>444</v>
      </c>
      <c r="D37" s="4">
        <v>4694</v>
      </c>
      <c r="E37" s="4">
        <v>21771</v>
      </c>
      <c r="F37">
        <v>2024</v>
      </c>
      <c r="G37" s="1">
        <f>Table1[[#This Row],[dem_votes]]+Table1[[#This Row],[gop_votes]]</f>
        <v>26465</v>
      </c>
      <c r="H37" s="7">
        <f>ABS(Table1[[#This Row],[dem_votes]]-Table1[[#This Row],[gop_votes]])</f>
        <v>17077</v>
      </c>
      <c r="I37" s="5">
        <f>Table1[[#This Row],[margin]]/SUM(Table1[[#This Row],[dem_votes]:[gop_votes]])</f>
        <v>0.64526733421500093</v>
      </c>
      <c r="J37" s="5">
        <f>Table1[[#This Row],[dem_votes]]/SUM(Table1[[#This Row],[dem_votes]:[gop_votes]])</f>
        <v>0.17736633289249953</v>
      </c>
      <c r="K37" s="5">
        <f>Table1[[#This Row],[gop_votes]]/SUM(Table1[[#This Row],[dem_votes]:[gop_votes]])</f>
        <v>0.82263366710750052</v>
      </c>
      <c r="L37" s="13">
        <v>-85.938698000000002</v>
      </c>
      <c r="M37" s="13">
        <v>34.731983999999997</v>
      </c>
      <c r="N37" s="11">
        <v>-86.700935388059904</v>
      </c>
      <c r="O37" s="11">
        <v>32.878325149253669</v>
      </c>
      <c r="P37" s="12">
        <f>VLOOKUP(Table1[[#This Row],[State]],Sheet1!A:G,7,FALSE)</f>
        <v>9</v>
      </c>
      <c r="Q37" t="str">
        <f>VLOOKUP(Table1[[#This Row],[State]],Sheet1!A:F,6,FALSE)</f>
        <v>Republican</v>
      </c>
    </row>
    <row r="38" spans="1:17" x14ac:dyDescent="0.2">
      <c r="A38" t="s">
        <v>318</v>
      </c>
      <c r="B38" t="s">
        <v>36</v>
      </c>
      <c r="C38" t="s">
        <v>445</v>
      </c>
      <c r="D38" s="4">
        <v>181449</v>
      </c>
      <c r="E38" s="4">
        <v>135946</v>
      </c>
      <c r="F38">
        <v>2024</v>
      </c>
      <c r="G38" s="1">
        <f>Table1[[#This Row],[dem_votes]]+Table1[[#This Row],[gop_votes]]</f>
        <v>317395</v>
      </c>
      <c r="H38" s="7">
        <f>ABS(Table1[[#This Row],[dem_votes]]-Table1[[#This Row],[gop_votes]])</f>
        <v>45503</v>
      </c>
      <c r="I38" s="5">
        <f>Table1[[#This Row],[margin]]/SUM(Table1[[#This Row],[dem_votes]:[gop_votes]])</f>
        <v>0.14336394713212244</v>
      </c>
      <c r="J38" s="5">
        <f>Table1[[#This Row],[dem_votes]]/SUM(Table1[[#This Row],[dem_votes]:[gop_votes]])</f>
        <v>0.57168197356606121</v>
      </c>
      <c r="K38" s="5">
        <f>Table1[[#This Row],[gop_votes]]/SUM(Table1[[#This Row],[dem_votes]:[gop_votes]])</f>
        <v>0.42831802643393879</v>
      </c>
      <c r="L38" s="13">
        <v>-86.814688000000004</v>
      </c>
      <c r="M38" s="13">
        <v>33.518600999999997</v>
      </c>
      <c r="N38" s="11">
        <v>-86.700935388059904</v>
      </c>
      <c r="O38" s="11">
        <v>32.878325149253669</v>
      </c>
      <c r="P38" s="12">
        <f>VLOOKUP(Table1[[#This Row],[State]],Sheet1!A:G,7,FALSE)</f>
        <v>9</v>
      </c>
      <c r="Q38" t="str">
        <f>VLOOKUP(Table1[[#This Row],[State]],Sheet1!A:F,6,FALSE)</f>
        <v>Republican</v>
      </c>
    </row>
    <row r="39" spans="1:17" x14ac:dyDescent="0.2">
      <c r="A39" t="s">
        <v>318</v>
      </c>
      <c r="B39" t="s">
        <v>37</v>
      </c>
      <c r="C39" t="s">
        <v>512</v>
      </c>
      <c r="D39" s="4">
        <v>1424</v>
      </c>
      <c r="E39" s="4">
        <v>5617</v>
      </c>
      <c r="F39">
        <v>2024</v>
      </c>
      <c r="G39" s="1">
        <f>Table1[[#This Row],[dem_votes]]+Table1[[#This Row],[gop_votes]]</f>
        <v>7041</v>
      </c>
      <c r="H39" s="7">
        <f>ABS(Table1[[#This Row],[dem_votes]]-Table1[[#This Row],[gop_votes]])</f>
        <v>4193</v>
      </c>
      <c r="I39" s="5">
        <f>Table1[[#This Row],[margin]]/SUM(Table1[[#This Row],[dem_votes]:[gop_votes]])</f>
        <v>0.59551200113620228</v>
      </c>
      <c r="J39" s="5">
        <f>Table1[[#This Row],[dem_votes]]/SUM(Table1[[#This Row],[dem_votes]:[gop_votes]])</f>
        <v>0.20224399943189889</v>
      </c>
      <c r="K39" s="5">
        <f>Table1[[#This Row],[gop_votes]]/SUM(Table1[[#This Row],[dem_votes]:[gop_votes]])</f>
        <v>0.79775600056810114</v>
      </c>
      <c r="L39" s="13">
        <v>-88.109649000000005</v>
      </c>
      <c r="M39" s="13">
        <v>33.762768999999999</v>
      </c>
      <c r="N39" s="11">
        <v>-86.700935388059904</v>
      </c>
      <c r="O39" s="11">
        <v>32.878325149253669</v>
      </c>
      <c r="P39" s="12">
        <f>VLOOKUP(Table1[[#This Row],[State]],Sheet1!A:G,7,FALSE)</f>
        <v>9</v>
      </c>
      <c r="Q39" t="str">
        <f>VLOOKUP(Table1[[#This Row],[State]],Sheet1!A:F,6,FALSE)</f>
        <v>Republican</v>
      </c>
    </row>
    <row r="40" spans="1:17" x14ac:dyDescent="0.2">
      <c r="A40" t="s">
        <v>318</v>
      </c>
      <c r="B40" t="s">
        <v>38</v>
      </c>
      <c r="C40" t="s">
        <v>513</v>
      </c>
      <c r="D40" s="4">
        <v>11857</v>
      </c>
      <c r="E40" s="4">
        <v>32290</v>
      </c>
      <c r="F40">
        <v>2024</v>
      </c>
      <c r="G40" s="1">
        <f>Table1[[#This Row],[dem_votes]]+Table1[[#This Row],[gop_votes]]</f>
        <v>44147</v>
      </c>
      <c r="H40" s="7">
        <f>ABS(Table1[[#This Row],[dem_votes]]-Table1[[#This Row],[gop_votes]])</f>
        <v>20433</v>
      </c>
      <c r="I40" s="5">
        <f>Table1[[#This Row],[margin]]/SUM(Table1[[#This Row],[dem_votes]:[gop_votes]])</f>
        <v>0.46284005708202142</v>
      </c>
      <c r="J40" s="5">
        <f>Table1[[#This Row],[dem_votes]]/SUM(Table1[[#This Row],[dem_votes]:[gop_votes]])</f>
        <v>0.26857997145898926</v>
      </c>
      <c r="K40" s="5">
        <f>Table1[[#This Row],[gop_votes]]/SUM(Table1[[#This Row],[dem_votes]:[gop_votes]])</f>
        <v>0.73142002854101074</v>
      </c>
      <c r="L40" s="13">
        <v>-87.608758999999907</v>
      </c>
      <c r="M40" s="13">
        <v>34.866178999999903</v>
      </c>
      <c r="N40" s="11">
        <v>-86.700935388059904</v>
      </c>
      <c r="O40" s="11">
        <v>32.878325149253669</v>
      </c>
      <c r="P40" s="12">
        <f>VLOOKUP(Table1[[#This Row],[State]],Sheet1!A:G,7,FALSE)</f>
        <v>9</v>
      </c>
      <c r="Q40" t="str">
        <f>VLOOKUP(Table1[[#This Row],[State]],Sheet1!A:F,6,FALSE)</f>
        <v>Republican</v>
      </c>
    </row>
    <row r="41" spans="1:17" x14ac:dyDescent="0.2">
      <c r="A41" t="s">
        <v>318</v>
      </c>
      <c r="B41" t="s">
        <v>39</v>
      </c>
      <c r="C41" t="s">
        <v>514</v>
      </c>
      <c r="D41" s="4">
        <v>3906</v>
      </c>
      <c r="E41" s="4">
        <v>13059</v>
      </c>
      <c r="F41">
        <v>2024</v>
      </c>
      <c r="G41" s="1">
        <f>Table1[[#This Row],[dem_votes]]+Table1[[#This Row],[gop_votes]]</f>
        <v>16965</v>
      </c>
      <c r="H41" s="7">
        <f>ABS(Table1[[#This Row],[dem_votes]]-Table1[[#This Row],[gop_votes]])</f>
        <v>9153</v>
      </c>
      <c r="I41" s="5">
        <f>Table1[[#This Row],[margin]]/SUM(Table1[[#This Row],[dem_votes]:[gop_votes]])</f>
        <v>0.53952254641909814</v>
      </c>
      <c r="J41" s="5">
        <f>Table1[[#This Row],[dem_votes]]/SUM(Table1[[#This Row],[dem_votes]:[gop_votes]])</f>
        <v>0.23023872679045093</v>
      </c>
      <c r="K41" s="5">
        <f>Table1[[#This Row],[gop_votes]]/SUM(Table1[[#This Row],[dem_votes]:[gop_votes]])</f>
        <v>0.76976127320954912</v>
      </c>
      <c r="L41" s="13">
        <v>-87.272413999999998</v>
      </c>
      <c r="M41" s="13">
        <v>34.543683000000001</v>
      </c>
      <c r="N41" s="11">
        <v>-86.700935388059904</v>
      </c>
      <c r="O41" s="11">
        <v>32.878325149253669</v>
      </c>
      <c r="P41" s="12">
        <f>VLOOKUP(Table1[[#This Row],[State]],Sheet1!A:G,7,FALSE)</f>
        <v>9</v>
      </c>
      <c r="Q41" t="str">
        <f>VLOOKUP(Table1[[#This Row],[State]],Sheet1!A:F,6,FALSE)</f>
        <v>Republican</v>
      </c>
    </row>
    <row r="42" spans="1:17" x14ac:dyDescent="0.2">
      <c r="A42" t="s">
        <v>318</v>
      </c>
      <c r="B42" t="s">
        <v>40</v>
      </c>
      <c r="C42" t="s">
        <v>448</v>
      </c>
      <c r="D42" s="4">
        <v>30361</v>
      </c>
      <c r="E42" s="4">
        <v>45698</v>
      </c>
      <c r="F42">
        <v>2024</v>
      </c>
      <c r="G42" s="1">
        <f>Table1[[#This Row],[dem_votes]]+Table1[[#This Row],[gop_votes]]</f>
        <v>76059</v>
      </c>
      <c r="H42" s="7">
        <f>ABS(Table1[[#This Row],[dem_votes]]-Table1[[#This Row],[gop_votes]])</f>
        <v>15337</v>
      </c>
      <c r="I42" s="5">
        <f>Table1[[#This Row],[margin]]/SUM(Table1[[#This Row],[dem_votes]:[gop_votes]])</f>
        <v>0.20164609053497942</v>
      </c>
      <c r="J42" s="5">
        <f>Table1[[#This Row],[dem_votes]]/SUM(Table1[[#This Row],[dem_votes]:[gop_votes]])</f>
        <v>0.3991769547325103</v>
      </c>
      <c r="K42" s="5">
        <f>Table1[[#This Row],[gop_votes]]/SUM(Table1[[#This Row],[dem_votes]:[gop_votes]])</f>
        <v>0.60082304526748975</v>
      </c>
      <c r="L42" s="13">
        <v>-85.345832999999999</v>
      </c>
      <c r="M42" s="13">
        <v>32.588091999999897</v>
      </c>
      <c r="N42" s="11">
        <v>-86.700935388059904</v>
      </c>
      <c r="O42" s="11">
        <v>32.878325149253669</v>
      </c>
      <c r="P42" s="12">
        <f>VLOOKUP(Table1[[#This Row],[State]],Sheet1!A:G,7,FALSE)</f>
        <v>9</v>
      </c>
      <c r="Q42" t="str">
        <f>VLOOKUP(Table1[[#This Row],[State]],Sheet1!A:F,6,FALSE)</f>
        <v>Republican</v>
      </c>
    </row>
    <row r="43" spans="1:17" x14ac:dyDescent="0.2">
      <c r="A43" t="s">
        <v>318</v>
      </c>
      <c r="B43" t="s">
        <v>41</v>
      </c>
      <c r="C43" t="s">
        <v>515</v>
      </c>
      <c r="D43" s="4">
        <v>13058</v>
      </c>
      <c r="E43" s="4">
        <v>39641</v>
      </c>
      <c r="F43">
        <v>2024</v>
      </c>
      <c r="G43" s="1">
        <f>Table1[[#This Row],[dem_votes]]+Table1[[#This Row],[gop_votes]]</f>
        <v>52699</v>
      </c>
      <c r="H43" s="7">
        <f>ABS(Table1[[#This Row],[dem_votes]]-Table1[[#This Row],[gop_votes]])</f>
        <v>26583</v>
      </c>
      <c r="I43" s="5">
        <f>Table1[[#This Row],[margin]]/SUM(Table1[[#This Row],[dem_votes]:[gop_votes]])</f>
        <v>0.50443082411430962</v>
      </c>
      <c r="J43" s="5">
        <f>Table1[[#This Row],[dem_votes]]/SUM(Table1[[#This Row],[dem_votes]:[gop_votes]])</f>
        <v>0.24778458794284522</v>
      </c>
      <c r="K43" s="5">
        <f>Table1[[#This Row],[gop_votes]]/SUM(Table1[[#This Row],[dem_votes]:[gop_votes]])</f>
        <v>0.75221541205715481</v>
      </c>
      <c r="L43" s="13">
        <v>-86.938971999999893</v>
      </c>
      <c r="M43" s="13">
        <v>34.815612000000002</v>
      </c>
      <c r="N43" s="11">
        <v>-86.700935388059904</v>
      </c>
      <c r="O43" s="11">
        <v>32.878325149253669</v>
      </c>
      <c r="P43" s="12">
        <f>VLOOKUP(Table1[[#This Row],[State]],Sheet1!A:G,7,FALSE)</f>
        <v>9</v>
      </c>
      <c r="Q43" t="str">
        <f>VLOOKUP(Table1[[#This Row],[State]],Sheet1!A:F,6,FALSE)</f>
        <v>Republican</v>
      </c>
    </row>
    <row r="44" spans="1:17" x14ac:dyDescent="0.2">
      <c r="A44" t="s">
        <v>318</v>
      </c>
      <c r="B44" t="s">
        <v>42</v>
      </c>
      <c r="C44" t="s">
        <v>516</v>
      </c>
      <c r="D44" s="4">
        <v>4991</v>
      </c>
      <c r="E44" s="4">
        <v>1517</v>
      </c>
      <c r="F44">
        <v>2024</v>
      </c>
      <c r="G44" s="1">
        <f>Table1[[#This Row],[dem_votes]]+Table1[[#This Row],[gop_votes]]</f>
        <v>6508</v>
      </c>
      <c r="H44" s="7">
        <f>ABS(Table1[[#This Row],[dem_votes]]-Table1[[#This Row],[gop_votes]])</f>
        <v>3474</v>
      </c>
      <c r="I44" s="5">
        <f>Table1[[#This Row],[margin]]/SUM(Table1[[#This Row],[dem_votes]:[gop_votes]])</f>
        <v>0.53380454824830981</v>
      </c>
      <c r="J44" s="5">
        <f>Table1[[#This Row],[dem_votes]]/SUM(Table1[[#This Row],[dem_votes]:[gop_votes]])</f>
        <v>0.7669022741241549</v>
      </c>
      <c r="K44" s="5">
        <f>Table1[[#This Row],[gop_votes]]/SUM(Table1[[#This Row],[dem_votes]:[gop_votes]])</f>
        <v>0.23309772587584512</v>
      </c>
      <c r="L44" s="13">
        <v>-86.618688000000006</v>
      </c>
      <c r="M44" s="13">
        <v>32.162415000000003</v>
      </c>
      <c r="N44" s="11">
        <v>-86.700935388059904</v>
      </c>
      <c r="O44" s="11">
        <v>32.878325149253669</v>
      </c>
      <c r="P44" s="12">
        <f>VLOOKUP(Table1[[#This Row],[State]],Sheet1!A:G,7,FALSE)</f>
        <v>9</v>
      </c>
      <c r="Q44" t="str">
        <f>VLOOKUP(Table1[[#This Row],[State]],Sheet1!A:F,6,FALSE)</f>
        <v>Republican</v>
      </c>
    </row>
    <row r="45" spans="1:17" x14ac:dyDescent="0.2">
      <c r="A45" t="s">
        <v>318</v>
      </c>
      <c r="B45" t="s">
        <v>43</v>
      </c>
      <c r="C45" t="s">
        <v>517</v>
      </c>
      <c r="D45" s="4">
        <v>7200</v>
      </c>
      <c r="E45" s="4">
        <v>1187</v>
      </c>
      <c r="F45">
        <v>2024</v>
      </c>
      <c r="G45" s="1">
        <f>Table1[[#This Row],[dem_votes]]+Table1[[#This Row],[gop_votes]]</f>
        <v>8387</v>
      </c>
      <c r="H45" s="7">
        <f>ABS(Table1[[#This Row],[dem_votes]]-Table1[[#This Row],[gop_votes]])</f>
        <v>6013</v>
      </c>
      <c r="I45" s="5">
        <f>Table1[[#This Row],[margin]]/SUM(Table1[[#This Row],[dem_votes]:[gop_votes]])</f>
        <v>0.71694288780255155</v>
      </c>
      <c r="J45" s="5">
        <f>Table1[[#This Row],[dem_votes]]/SUM(Table1[[#This Row],[dem_votes]:[gop_votes]])</f>
        <v>0.85847144390127583</v>
      </c>
      <c r="K45" s="5">
        <f>Table1[[#This Row],[gop_votes]]/SUM(Table1[[#This Row],[dem_votes]:[gop_votes]])</f>
        <v>0.14152855609872422</v>
      </c>
      <c r="L45" s="13">
        <v>-85.715007</v>
      </c>
      <c r="M45" s="13">
        <v>32.425739</v>
      </c>
      <c r="N45" s="11">
        <v>-86.700935388059904</v>
      </c>
      <c r="O45" s="11">
        <v>32.878325149253669</v>
      </c>
      <c r="P45" s="12">
        <f>VLOOKUP(Table1[[#This Row],[State]],Sheet1!A:G,7,FALSE)</f>
        <v>9</v>
      </c>
      <c r="Q45" t="str">
        <f>VLOOKUP(Table1[[#This Row],[State]],Sheet1!A:F,6,FALSE)</f>
        <v>Republican</v>
      </c>
    </row>
    <row r="46" spans="1:17" x14ac:dyDescent="0.2">
      <c r="A46" t="s">
        <v>318</v>
      </c>
      <c r="B46" t="s">
        <v>44</v>
      </c>
      <c r="C46" t="s">
        <v>452</v>
      </c>
      <c r="D46" s="4">
        <v>94327</v>
      </c>
      <c r="E46" s="4">
        <v>106344</v>
      </c>
      <c r="F46">
        <v>2024</v>
      </c>
      <c r="G46" s="1">
        <f>Table1[[#This Row],[dem_votes]]+Table1[[#This Row],[gop_votes]]</f>
        <v>200671</v>
      </c>
      <c r="H46" s="7">
        <f>ABS(Table1[[#This Row],[dem_votes]]-Table1[[#This Row],[gop_votes]])</f>
        <v>12017</v>
      </c>
      <c r="I46" s="5">
        <f>Table1[[#This Row],[margin]]/SUM(Table1[[#This Row],[dem_votes]:[gop_votes]])</f>
        <v>5.9884088881801557E-2</v>
      </c>
      <c r="J46" s="5">
        <f>Table1[[#This Row],[dem_votes]]/SUM(Table1[[#This Row],[dem_votes]:[gop_votes]])</f>
        <v>0.47005795555909924</v>
      </c>
      <c r="K46" s="5">
        <f>Table1[[#This Row],[gop_votes]]/SUM(Table1[[#This Row],[dem_votes]:[gop_votes]])</f>
        <v>0.52994204444090076</v>
      </c>
      <c r="L46" s="13">
        <v>-86.613231999999996</v>
      </c>
      <c r="M46" s="13">
        <v>34.746392</v>
      </c>
      <c r="N46" s="11">
        <v>-86.700935388059904</v>
      </c>
      <c r="O46" s="11">
        <v>32.878325149253669</v>
      </c>
      <c r="P46" s="12">
        <f>VLOOKUP(Table1[[#This Row],[State]],Sheet1!A:G,7,FALSE)</f>
        <v>9</v>
      </c>
      <c r="Q46" t="str">
        <f>VLOOKUP(Table1[[#This Row],[State]],Sheet1!A:F,6,FALSE)</f>
        <v>Republican</v>
      </c>
    </row>
    <row r="47" spans="1:17" x14ac:dyDescent="0.2">
      <c r="A47" t="s">
        <v>318</v>
      </c>
      <c r="B47" t="s">
        <v>45</v>
      </c>
      <c r="C47" t="s">
        <v>518</v>
      </c>
      <c r="D47" s="4">
        <v>5343</v>
      </c>
      <c r="E47" s="4">
        <v>4635</v>
      </c>
      <c r="F47">
        <v>2024</v>
      </c>
      <c r="G47" s="1">
        <f>Table1[[#This Row],[dem_votes]]+Table1[[#This Row],[gop_votes]]</f>
        <v>9978</v>
      </c>
      <c r="H47" s="7">
        <f>ABS(Table1[[#This Row],[dem_votes]]-Table1[[#This Row],[gop_votes]])</f>
        <v>708</v>
      </c>
      <c r="I47" s="5">
        <f>Table1[[#This Row],[margin]]/SUM(Table1[[#This Row],[dem_votes]:[gop_votes]])</f>
        <v>7.0956103427540593E-2</v>
      </c>
      <c r="J47" s="5">
        <f>Table1[[#This Row],[dem_votes]]/SUM(Table1[[#This Row],[dem_votes]:[gop_votes]])</f>
        <v>0.53547805171377028</v>
      </c>
      <c r="K47" s="5">
        <f>Table1[[#This Row],[gop_votes]]/SUM(Table1[[#This Row],[dem_votes]:[gop_votes]])</f>
        <v>0.46452194828622972</v>
      </c>
      <c r="L47" s="13">
        <v>-87.800647999999995</v>
      </c>
      <c r="M47" s="13">
        <v>32.340478999999902</v>
      </c>
      <c r="N47" s="11">
        <v>-86.700935388059904</v>
      </c>
      <c r="O47" s="11">
        <v>32.878325149253669</v>
      </c>
      <c r="P47" s="12">
        <f>VLOOKUP(Table1[[#This Row],[State]],Sheet1!A:G,7,FALSE)</f>
        <v>9</v>
      </c>
      <c r="Q47" t="str">
        <f>VLOOKUP(Table1[[#This Row],[State]],Sheet1!A:F,6,FALSE)</f>
        <v>Republican</v>
      </c>
    </row>
    <row r="48" spans="1:17" x14ac:dyDescent="0.2">
      <c r="A48" t="s">
        <v>318</v>
      </c>
      <c r="B48" t="s">
        <v>46</v>
      </c>
      <c r="C48" t="s">
        <v>454</v>
      </c>
      <c r="D48" s="4">
        <v>2082</v>
      </c>
      <c r="E48" s="4">
        <v>11984</v>
      </c>
      <c r="F48">
        <v>2024</v>
      </c>
      <c r="G48" s="1">
        <f>Table1[[#This Row],[dem_votes]]+Table1[[#This Row],[gop_votes]]</f>
        <v>14066</v>
      </c>
      <c r="H48" s="7">
        <f>ABS(Table1[[#This Row],[dem_votes]]-Table1[[#This Row],[gop_votes]])</f>
        <v>9902</v>
      </c>
      <c r="I48" s="5">
        <f>Table1[[#This Row],[margin]]/SUM(Table1[[#This Row],[dem_votes]:[gop_votes]])</f>
        <v>0.70396701265462813</v>
      </c>
      <c r="J48" s="5">
        <f>Table1[[#This Row],[dem_votes]]/SUM(Table1[[#This Row],[dem_votes]:[gop_votes]])</f>
        <v>0.14801649367268591</v>
      </c>
      <c r="K48" s="5">
        <f>Table1[[#This Row],[gop_votes]]/SUM(Table1[[#This Row],[dem_votes]:[gop_votes]])</f>
        <v>0.85198350632731412</v>
      </c>
      <c r="L48" s="13">
        <v>-87.874300000000005</v>
      </c>
      <c r="M48" s="13">
        <v>34.111796999999903</v>
      </c>
      <c r="N48" s="11">
        <v>-86.700935388059904</v>
      </c>
      <c r="O48" s="11">
        <v>32.878325149253669</v>
      </c>
      <c r="P48" s="12">
        <f>VLOOKUP(Table1[[#This Row],[State]],Sheet1!A:G,7,FALSE)</f>
        <v>9</v>
      </c>
      <c r="Q48" t="str">
        <f>VLOOKUP(Table1[[#This Row],[State]],Sheet1!A:F,6,FALSE)</f>
        <v>Republican</v>
      </c>
    </row>
    <row r="49" spans="1:17" x14ac:dyDescent="0.2">
      <c r="A49" t="s">
        <v>318</v>
      </c>
      <c r="B49" t="s">
        <v>47</v>
      </c>
      <c r="C49" t="s">
        <v>519</v>
      </c>
      <c r="D49" s="4">
        <v>6509</v>
      </c>
      <c r="E49" s="4">
        <v>35295</v>
      </c>
      <c r="F49">
        <v>2024</v>
      </c>
      <c r="G49" s="1">
        <f>Table1[[#This Row],[dem_votes]]+Table1[[#This Row],[gop_votes]]</f>
        <v>41804</v>
      </c>
      <c r="H49" s="7">
        <f>ABS(Table1[[#This Row],[dem_votes]]-Table1[[#This Row],[gop_votes]])</f>
        <v>28786</v>
      </c>
      <c r="I49" s="5">
        <f>Table1[[#This Row],[margin]]/SUM(Table1[[#This Row],[dem_votes]:[gop_votes]])</f>
        <v>0.68859439288106405</v>
      </c>
      <c r="J49" s="5">
        <f>Table1[[#This Row],[dem_votes]]/SUM(Table1[[#This Row],[dem_votes]:[gop_votes]])</f>
        <v>0.155702803559468</v>
      </c>
      <c r="K49" s="5">
        <f>Table1[[#This Row],[gop_votes]]/SUM(Table1[[#This Row],[dem_votes]:[gop_votes]])</f>
        <v>0.84429719644053203</v>
      </c>
      <c r="L49" s="13">
        <v>-86.293278999999998</v>
      </c>
      <c r="M49" s="13">
        <v>34.311973999999999</v>
      </c>
      <c r="N49" s="11">
        <v>-86.700935388059904</v>
      </c>
      <c r="O49" s="11">
        <v>32.878325149253669</v>
      </c>
      <c r="P49" s="12">
        <f>VLOOKUP(Table1[[#This Row],[State]],Sheet1!A:G,7,FALSE)</f>
        <v>9</v>
      </c>
      <c r="Q49" t="str">
        <f>VLOOKUP(Table1[[#This Row],[State]],Sheet1!A:F,6,FALSE)</f>
        <v>Republican</v>
      </c>
    </row>
    <row r="50" spans="1:17" x14ac:dyDescent="0.2">
      <c r="A50" t="s">
        <v>318</v>
      </c>
      <c r="B50" t="s">
        <v>48</v>
      </c>
      <c r="C50" t="s">
        <v>520</v>
      </c>
      <c r="D50" s="4">
        <v>78203</v>
      </c>
      <c r="E50" s="4">
        <v>93654</v>
      </c>
      <c r="F50">
        <v>2024</v>
      </c>
      <c r="G50" s="1">
        <f>Table1[[#This Row],[dem_votes]]+Table1[[#This Row],[gop_votes]]</f>
        <v>171857</v>
      </c>
      <c r="H50" s="7">
        <f>ABS(Table1[[#This Row],[dem_votes]]-Table1[[#This Row],[gop_votes]])</f>
        <v>15451</v>
      </c>
      <c r="I50" s="5">
        <f>Table1[[#This Row],[margin]]/SUM(Table1[[#This Row],[dem_votes]:[gop_votes]])</f>
        <v>8.9906142897874394E-2</v>
      </c>
      <c r="J50" s="5">
        <f>Table1[[#This Row],[dem_votes]]/SUM(Table1[[#This Row],[dem_votes]:[gop_votes]])</f>
        <v>0.45504692855106282</v>
      </c>
      <c r="K50" s="5">
        <f>Table1[[#This Row],[gop_votes]]/SUM(Table1[[#This Row],[dem_votes]:[gop_votes]])</f>
        <v>0.54495307144893723</v>
      </c>
      <c r="L50" s="13">
        <v>-88.170636999999999</v>
      </c>
      <c r="M50" s="13">
        <v>30.683993000000001</v>
      </c>
      <c r="N50" s="11">
        <v>-86.700935388059904</v>
      </c>
      <c r="O50" s="11">
        <v>32.878325149253669</v>
      </c>
      <c r="P50" s="12">
        <f>VLOOKUP(Table1[[#This Row],[State]],Sheet1!A:G,7,FALSE)</f>
        <v>9</v>
      </c>
      <c r="Q50" t="str">
        <f>VLOOKUP(Table1[[#This Row],[State]],Sheet1!A:F,6,FALSE)</f>
        <v>Republican</v>
      </c>
    </row>
    <row r="51" spans="1:17" x14ac:dyDescent="0.2">
      <c r="A51" t="s">
        <v>318</v>
      </c>
      <c r="B51" t="s">
        <v>49</v>
      </c>
      <c r="C51" t="s">
        <v>457</v>
      </c>
      <c r="D51" s="4">
        <v>4297</v>
      </c>
      <c r="E51" s="4">
        <v>5311</v>
      </c>
      <c r="F51">
        <v>2024</v>
      </c>
      <c r="G51" s="1">
        <f>Table1[[#This Row],[dem_votes]]+Table1[[#This Row],[gop_votes]]</f>
        <v>9608</v>
      </c>
      <c r="H51" s="7">
        <f>ABS(Table1[[#This Row],[dem_votes]]-Table1[[#This Row],[gop_votes]])</f>
        <v>1014</v>
      </c>
      <c r="I51" s="5">
        <f>Table1[[#This Row],[margin]]/SUM(Table1[[#This Row],[dem_votes]:[gop_votes]])</f>
        <v>0.10553705245628643</v>
      </c>
      <c r="J51" s="5">
        <f>Table1[[#This Row],[dem_votes]]/SUM(Table1[[#This Row],[dem_votes]:[gop_votes]])</f>
        <v>0.44723147377185679</v>
      </c>
      <c r="K51" s="5">
        <f>Table1[[#This Row],[gop_votes]]/SUM(Table1[[#This Row],[dem_votes]:[gop_votes]])</f>
        <v>0.55276852622814321</v>
      </c>
      <c r="L51" s="13">
        <v>-87.360893999999902</v>
      </c>
      <c r="M51" s="13">
        <v>31.505610999999998</v>
      </c>
      <c r="N51" s="11">
        <v>-86.700935388059904</v>
      </c>
      <c r="O51" s="11">
        <v>32.878325149253669</v>
      </c>
      <c r="P51" s="12">
        <f>VLOOKUP(Table1[[#This Row],[State]],Sheet1!A:G,7,FALSE)</f>
        <v>9</v>
      </c>
      <c r="Q51" t="str">
        <f>VLOOKUP(Table1[[#This Row],[State]],Sheet1!A:F,6,FALSE)</f>
        <v>Republican</v>
      </c>
    </row>
    <row r="52" spans="1:17" x14ac:dyDescent="0.2">
      <c r="A52" t="s">
        <v>318</v>
      </c>
      <c r="B52" t="s">
        <v>50</v>
      </c>
      <c r="C52" t="s">
        <v>521</v>
      </c>
      <c r="D52" s="4">
        <v>67029</v>
      </c>
      <c r="E52" s="4">
        <v>34834</v>
      </c>
      <c r="F52">
        <v>2024</v>
      </c>
      <c r="G52" s="1">
        <f>Table1[[#This Row],[dem_votes]]+Table1[[#This Row],[gop_votes]]</f>
        <v>101863</v>
      </c>
      <c r="H52" s="7">
        <f>ABS(Table1[[#This Row],[dem_votes]]-Table1[[#This Row],[gop_votes]])</f>
        <v>32195</v>
      </c>
      <c r="I52" s="5">
        <f>Table1[[#This Row],[margin]]/SUM(Table1[[#This Row],[dem_votes]:[gop_votes]])</f>
        <v>0.31606176923907603</v>
      </c>
      <c r="J52" s="5">
        <f>Table1[[#This Row],[dem_votes]]/SUM(Table1[[#This Row],[dem_votes]:[gop_votes]])</f>
        <v>0.65803088461953796</v>
      </c>
      <c r="K52" s="5">
        <f>Table1[[#This Row],[gop_votes]]/SUM(Table1[[#This Row],[dem_votes]:[gop_votes]])</f>
        <v>0.34196911538046199</v>
      </c>
      <c r="L52" s="13">
        <v>-86.243797000000001</v>
      </c>
      <c r="M52" s="13">
        <v>32.346175000000002</v>
      </c>
      <c r="N52" s="11">
        <v>-86.700935388059904</v>
      </c>
      <c r="O52" s="11">
        <v>32.878325149253669</v>
      </c>
      <c r="P52" s="12">
        <f>VLOOKUP(Table1[[#This Row],[State]],Sheet1!A:G,7,FALSE)</f>
        <v>9</v>
      </c>
      <c r="Q52" t="str">
        <f>VLOOKUP(Table1[[#This Row],[State]],Sheet1!A:F,6,FALSE)</f>
        <v>Republican</v>
      </c>
    </row>
    <row r="53" spans="1:17" x14ac:dyDescent="0.2">
      <c r="A53" t="s">
        <v>318</v>
      </c>
      <c r="B53" t="s">
        <v>51</v>
      </c>
      <c r="C53" t="s">
        <v>522</v>
      </c>
      <c r="D53" s="4">
        <v>12836</v>
      </c>
      <c r="E53" s="4">
        <v>39530</v>
      </c>
      <c r="F53">
        <v>2024</v>
      </c>
      <c r="G53" s="1">
        <f>Table1[[#This Row],[dem_votes]]+Table1[[#This Row],[gop_votes]]</f>
        <v>52366</v>
      </c>
      <c r="H53" s="7">
        <f>ABS(Table1[[#This Row],[dem_votes]]-Table1[[#This Row],[gop_votes]])</f>
        <v>26694</v>
      </c>
      <c r="I53" s="5">
        <f>Table1[[#This Row],[margin]]/SUM(Table1[[#This Row],[dem_votes]:[gop_votes]])</f>
        <v>0.50975824007944082</v>
      </c>
      <c r="J53" s="5">
        <f>Table1[[#This Row],[dem_votes]]/SUM(Table1[[#This Row],[dem_votes]:[gop_votes]])</f>
        <v>0.24512087996027956</v>
      </c>
      <c r="K53" s="5">
        <f>Table1[[#This Row],[gop_votes]]/SUM(Table1[[#This Row],[dem_votes]:[gop_votes]])</f>
        <v>0.75487912003972046</v>
      </c>
      <c r="L53" s="13">
        <v>-86.930780999999996</v>
      </c>
      <c r="M53" s="13">
        <v>34.514251999999999</v>
      </c>
      <c r="N53" s="11">
        <v>-86.700935388059904</v>
      </c>
      <c r="O53" s="11">
        <v>32.878325149253669</v>
      </c>
      <c r="P53" s="12">
        <f>VLOOKUP(Table1[[#This Row],[State]],Sheet1!A:G,7,FALSE)</f>
        <v>9</v>
      </c>
      <c r="Q53" t="str">
        <f>VLOOKUP(Table1[[#This Row],[State]],Sheet1!A:F,6,FALSE)</f>
        <v>Republican</v>
      </c>
    </row>
    <row r="54" spans="1:17" x14ac:dyDescent="0.2">
      <c r="A54" t="s">
        <v>318</v>
      </c>
      <c r="B54" t="s">
        <v>52</v>
      </c>
      <c r="C54" t="s">
        <v>523</v>
      </c>
      <c r="D54" s="4">
        <v>3831</v>
      </c>
      <c r="E54" s="4">
        <v>1860</v>
      </c>
      <c r="F54">
        <v>2024</v>
      </c>
      <c r="G54" s="1">
        <f>Table1[[#This Row],[dem_votes]]+Table1[[#This Row],[gop_votes]]</f>
        <v>5691</v>
      </c>
      <c r="H54" s="7">
        <f>ABS(Table1[[#This Row],[dem_votes]]-Table1[[#This Row],[gop_votes]])</f>
        <v>1971</v>
      </c>
      <c r="I54" s="5">
        <f>Table1[[#This Row],[margin]]/SUM(Table1[[#This Row],[dem_votes]:[gop_votes]])</f>
        <v>0.34633632050606222</v>
      </c>
      <c r="J54" s="5">
        <f>Table1[[#This Row],[dem_votes]]/SUM(Table1[[#This Row],[dem_votes]:[gop_votes]])</f>
        <v>0.67316816025303106</v>
      </c>
      <c r="K54" s="5">
        <f>Table1[[#This Row],[gop_votes]]/SUM(Table1[[#This Row],[dem_votes]:[gop_votes]])</f>
        <v>0.32683183974696889</v>
      </c>
      <c r="L54" s="13">
        <v>-87.369219000000001</v>
      </c>
      <c r="M54" s="13">
        <v>32.581066</v>
      </c>
      <c r="N54" s="11">
        <v>-86.700935388059904</v>
      </c>
      <c r="O54" s="11">
        <v>32.878325149253669</v>
      </c>
      <c r="P54" s="12">
        <f>VLOOKUP(Table1[[#This Row],[State]],Sheet1!A:G,7,FALSE)</f>
        <v>9</v>
      </c>
      <c r="Q54" t="str">
        <f>VLOOKUP(Table1[[#This Row],[State]],Sheet1!A:F,6,FALSE)</f>
        <v>Republican</v>
      </c>
    </row>
    <row r="55" spans="1:17" x14ac:dyDescent="0.2">
      <c r="A55" t="s">
        <v>318</v>
      </c>
      <c r="B55" t="s">
        <v>53</v>
      </c>
      <c r="C55" t="s">
        <v>524</v>
      </c>
      <c r="D55" s="4">
        <v>3969</v>
      </c>
      <c r="E55" s="4">
        <v>4756</v>
      </c>
      <c r="F55">
        <v>2024</v>
      </c>
      <c r="G55" s="1">
        <f>Table1[[#This Row],[dem_votes]]+Table1[[#This Row],[gop_votes]]</f>
        <v>8725</v>
      </c>
      <c r="H55" s="7">
        <f>ABS(Table1[[#This Row],[dem_votes]]-Table1[[#This Row],[gop_votes]])</f>
        <v>787</v>
      </c>
      <c r="I55" s="5">
        <f>Table1[[#This Row],[margin]]/SUM(Table1[[#This Row],[dem_votes]:[gop_votes]])</f>
        <v>9.0200573065902581E-2</v>
      </c>
      <c r="J55" s="5">
        <f>Table1[[#This Row],[dem_votes]]/SUM(Table1[[#This Row],[dem_votes]:[gop_votes]])</f>
        <v>0.45489971346704872</v>
      </c>
      <c r="K55" s="5">
        <f>Table1[[#This Row],[gop_votes]]/SUM(Table1[[#This Row],[dem_votes]:[gop_votes]])</f>
        <v>0.54510028653295128</v>
      </c>
      <c r="L55" s="13">
        <v>-88.066471999999905</v>
      </c>
      <c r="M55" s="13">
        <v>33.292972999999897</v>
      </c>
      <c r="N55" s="11">
        <v>-86.700935388059904</v>
      </c>
      <c r="O55" s="11">
        <v>32.878325149253669</v>
      </c>
      <c r="P55" s="12">
        <f>VLOOKUP(Table1[[#This Row],[State]],Sheet1!A:G,7,FALSE)</f>
        <v>9</v>
      </c>
      <c r="Q55" t="str">
        <f>VLOOKUP(Table1[[#This Row],[State]],Sheet1!A:F,6,FALSE)</f>
        <v>Republican</v>
      </c>
    </row>
    <row r="56" spans="1:17" x14ac:dyDescent="0.2">
      <c r="A56" t="s">
        <v>318</v>
      </c>
      <c r="B56" t="s">
        <v>54</v>
      </c>
      <c r="C56" t="s">
        <v>525</v>
      </c>
      <c r="D56" s="4">
        <v>5090</v>
      </c>
      <c r="E56" s="4">
        <v>7164</v>
      </c>
      <c r="F56">
        <v>2024</v>
      </c>
      <c r="G56" s="1">
        <f>Table1[[#This Row],[dem_votes]]+Table1[[#This Row],[gop_votes]]</f>
        <v>12254</v>
      </c>
      <c r="H56" s="7">
        <f>ABS(Table1[[#This Row],[dem_votes]]-Table1[[#This Row],[gop_votes]])</f>
        <v>2074</v>
      </c>
      <c r="I56" s="5">
        <f>Table1[[#This Row],[margin]]/SUM(Table1[[#This Row],[dem_votes]:[gop_votes]])</f>
        <v>0.16925085686306512</v>
      </c>
      <c r="J56" s="5">
        <f>Table1[[#This Row],[dem_votes]]/SUM(Table1[[#This Row],[dem_votes]:[gop_votes]])</f>
        <v>0.41537457156846747</v>
      </c>
      <c r="K56" s="5">
        <f>Table1[[#This Row],[gop_votes]]/SUM(Table1[[#This Row],[dem_votes]:[gop_votes]])</f>
        <v>0.58462542843153253</v>
      </c>
      <c r="L56" s="13">
        <v>-85.948646999999994</v>
      </c>
      <c r="M56" s="13">
        <v>31.787277</v>
      </c>
      <c r="N56" s="11">
        <v>-86.700935388059904</v>
      </c>
      <c r="O56" s="11">
        <v>32.878325149253669</v>
      </c>
      <c r="P56" s="12">
        <f>VLOOKUP(Table1[[#This Row],[State]],Sheet1!A:G,7,FALSE)</f>
        <v>9</v>
      </c>
      <c r="Q56" t="str">
        <f>VLOOKUP(Table1[[#This Row],[State]],Sheet1!A:F,6,FALSE)</f>
        <v>Republican</v>
      </c>
    </row>
    <row r="57" spans="1:17" x14ac:dyDescent="0.2">
      <c r="A57" t="s">
        <v>318</v>
      </c>
      <c r="B57" t="s">
        <v>55</v>
      </c>
      <c r="C57" t="s">
        <v>526</v>
      </c>
      <c r="D57" s="4">
        <v>2326</v>
      </c>
      <c r="E57" s="4">
        <v>8126</v>
      </c>
      <c r="F57">
        <v>2024</v>
      </c>
      <c r="G57" s="1">
        <f>Table1[[#This Row],[dem_votes]]+Table1[[#This Row],[gop_votes]]</f>
        <v>10452</v>
      </c>
      <c r="H57" s="7">
        <f>ABS(Table1[[#This Row],[dem_votes]]-Table1[[#This Row],[gop_votes]])</f>
        <v>5800</v>
      </c>
      <c r="I57" s="5">
        <f>Table1[[#This Row],[margin]]/SUM(Table1[[#This Row],[dem_votes]:[gop_votes]])</f>
        <v>0.55491771909682353</v>
      </c>
      <c r="J57" s="5">
        <f>Table1[[#This Row],[dem_votes]]/SUM(Table1[[#This Row],[dem_votes]:[gop_votes]])</f>
        <v>0.22254114045158821</v>
      </c>
      <c r="K57" s="5">
        <f>Table1[[#This Row],[gop_votes]]/SUM(Table1[[#This Row],[dem_votes]:[gop_votes]])</f>
        <v>0.77745885954841176</v>
      </c>
      <c r="L57" s="13">
        <v>-85.427266000000003</v>
      </c>
      <c r="M57" s="13">
        <v>33.257607</v>
      </c>
      <c r="N57" s="11">
        <v>-86.700935388059904</v>
      </c>
      <c r="O57" s="11">
        <v>32.878325149253669</v>
      </c>
      <c r="P57" s="12">
        <f>VLOOKUP(Table1[[#This Row],[State]],Sheet1!A:G,7,FALSE)</f>
        <v>9</v>
      </c>
      <c r="Q57" t="str">
        <f>VLOOKUP(Table1[[#This Row],[State]],Sheet1!A:F,6,FALSE)</f>
        <v>Republican</v>
      </c>
    </row>
    <row r="58" spans="1:17" x14ac:dyDescent="0.2">
      <c r="A58" t="s">
        <v>318</v>
      </c>
      <c r="B58" t="s">
        <v>56</v>
      </c>
      <c r="C58" t="s">
        <v>527</v>
      </c>
      <c r="D58" s="4">
        <v>10877</v>
      </c>
      <c r="E58" s="4">
        <v>8615</v>
      </c>
      <c r="F58">
        <v>2024</v>
      </c>
      <c r="G58" s="1">
        <f>Table1[[#This Row],[dem_votes]]+Table1[[#This Row],[gop_votes]]</f>
        <v>19492</v>
      </c>
      <c r="H58" s="7">
        <f>ABS(Table1[[#This Row],[dem_votes]]-Table1[[#This Row],[gop_votes]])</f>
        <v>2262</v>
      </c>
      <c r="I58" s="5">
        <f>Table1[[#This Row],[margin]]/SUM(Table1[[#This Row],[dem_votes]:[gop_votes]])</f>
        <v>0.11604760927560025</v>
      </c>
      <c r="J58" s="5">
        <f>Table1[[#This Row],[dem_votes]]/SUM(Table1[[#This Row],[dem_votes]:[gop_votes]])</f>
        <v>0.5580238046378001</v>
      </c>
      <c r="K58" s="5">
        <f>Table1[[#This Row],[gop_votes]]/SUM(Table1[[#This Row],[dem_votes]:[gop_votes]])</f>
        <v>0.4419761953621999</v>
      </c>
      <c r="L58" s="13">
        <v>-85.062843000000001</v>
      </c>
      <c r="M58" s="13">
        <v>32.421971999999997</v>
      </c>
      <c r="N58" s="11">
        <v>-86.700935388059904</v>
      </c>
      <c r="O58" s="11">
        <v>32.878325149253669</v>
      </c>
      <c r="P58" s="12">
        <f>VLOOKUP(Table1[[#This Row],[State]],Sheet1!A:G,7,FALSE)</f>
        <v>9</v>
      </c>
      <c r="Q58" t="str">
        <f>VLOOKUP(Table1[[#This Row],[State]],Sheet1!A:F,6,FALSE)</f>
        <v>Republican</v>
      </c>
    </row>
    <row r="59" spans="1:17" x14ac:dyDescent="0.2">
      <c r="A59" t="s">
        <v>318</v>
      </c>
      <c r="B59" t="s">
        <v>57</v>
      </c>
      <c r="C59" t="s">
        <v>528</v>
      </c>
      <c r="D59" s="4">
        <v>7235</v>
      </c>
      <c r="E59" s="4">
        <v>40169</v>
      </c>
      <c r="F59">
        <v>2024</v>
      </c>
      <c r="G59" s="1">
        <f>Table1[[#This Row],[dem_votes]]+Table1[[#This Row],[gop_votes]]</f>
        <v>47404</v>
      </c>
      <c r="H59" s="7">
        <f>ABS(Table1[[#This Row],[dem_votes]]-Table1[[#This Row],[gop_votes]])</f>
        <v>32934</v>
      </c>
      <c r="I59" s="5">
        <f>Table1[[#This Row],[margin]]/SUM(Table1[[#This Row],[dem_votes]:[gop_votes]])</f>
        <v>0.69475149776390177</v>
      </c>
      <c r="J59" s="5">
        <f>Table1[[#This Row],[dem_votes]]/SUM(Table1[[#This Row],[dem_votes]:[gop_votes]])</f>
        <v>0.15262425111804911</v>
      </c>
      <c r="K59" s="5">
        <f>Table1[[#This Row],[gop_votes]]/SUM(Table1[[#This Row],[dem_votes]:[gop_votes]])</f>
        <v>0.84737574888195089</v>
      </c>
      <c r="L59" s="13">
        <v>-86.369107</v>
      </c>
      <c r="M59" s="13">
        <v>33.660628000000003</v>
      </c>
      <c r="N59" s="11">
        <v>-86.700935388059904</v>
      </c>
      <c r="O59" s="11">
        <v>32.878325149253669</v>
      </c>
      <c r="P59" s="12">
        <f>VLOOKUP(Table1[[#This Row],[State]],Sheet1!A:G,7,FALSE)</f>
        <v>9</v>
      </c>
      <c r="Q59" t="str">
        <f>VLOOKUP(Table1[[#This Row],[State]],Sheet1!A:F,6,FALSE)</f>
        <v>Republican</v>
      </c>
    </row>
    <row r="60" spans="1:17" x14ac:dyDescent="0.2">
      <c r="A60" t="s">
        <v>318</v>
      </c>
      <c r="B60" t="s">
        <v>58</v>
      </c>
      <c r="C60" t="s">
        <v>529</v>
      </c>
      <c r="D60" s="4">
        <v>39938</v>
      </c>
      <c r="E60" s="4">
        <v>86444</v>
      </c>
      <c r="F60">
        <v>2024</v>
      </c>
      <c r="G60" s="1">
        <f>Table1[[#This Row],[dem_votes]]+Table1[[#This Row],[gop_votes]]</f>
        <v>126382</v>
      </c>
      <c r="H60" s="7">
        <f>ABS(Table1[[#This Row],[dem_votes]]-Table1[[#This Row],[gop_votes]])</f>
        <v>46506</v>
      </c>
      <c r="I60" s="5">
        <f>Table1[[#This Row],[margin]]/SUM(Table1[[#This Row],[dem_votes]:[gop_votes]])</f>
        <v>0.36797961735057205</v>
      </c>
      <c r="J60" s="5">
        <f>Table1[[#This Row],[dem_votes]]/SUM(Table1[[#This Row],[dem_votes]:[gop_votes]])</f>
        <v>0.31601019132471397</v>
      </c>
      <c r="K60" s="5">
        <f>Table1[[#This Row],[gop_votes]]/SUM(Table1[[#This Row],[dem_votes]:[gop_votes]])</f>
        <v>0.68398980867528603</v>
      </c>
      <c r="L60" s="13">
        <v>-86.737977999999998</v>
      </c>
      <c r="M60" s="13">
        <v>33.290719000000003</v>
      </c>
      <c r="N60" s="11">
        <v>-86.700935388059904</v>
      </c>
      <c r="O60" s="11">
        <v>32.878325149253669</v>
      </c>
      <c r="P60" s="12">
        <f>VLOOKUP(Table1[[#This Row],[State]],Sheet1!A:G,7,FALSE)</f>
        <v>9</v>
      </c>
      <c r="Q60" t="str">
        <f>VLOOKUP(Table1[[#This Row],[State]],Sheet1!A:F,6,FALSE)</f>
        <v>Republican</v>
      </c>
    </row>
    <row r="61" spans="1:17" x14ac:dyDescent="0.2">
      <c r="A61" t="s">
        <v>318</v>
      </c>
      <c r="B61" t="s">
        <v>59</v>
      </c>
      <c r="C61" t="s">
        <v>473</v>
      </c>
      <c r="D61" s="4">
        <v>4691</v>
      </c>
      <c r="E61" s="4">
        <v>1797</v>
      </c>
      <c r="F61">
        <v>2024</v>
      </c>
      <c r="G61" s="1">
        <f>Table1[[#This Row],[dem_votes]]+Table1[[#This Row],[gop_votes]]</f>
        <v>6488</v>
      </c>
      <c r="H61" s="7">
        <f>ABS(Table1[[#This Row],[dem_votes]]-Table1[[#This Row],[gop_votes]])</f>
        <v>2894</v>
      </c>
      <c r="I61" s="5">
        <f>Table1[[#This Row],[margin]]/SUM(Table1[[#This Row],[dem_votes]:[gop_votes]])</f>
        <v>0.44605425400739829</v>
      </c>
      <c r="J61" s="5">
        <f>Table1[[#This Row],[dem_votes]]/SUM(Table1[[#This Row],[dem_votes]:[gop_votes]])</f>
        <v>0.72302712700369909</v>
      </c>
      <c r="K61" s="5">
        <f>Table1[[#This Row],[gop_votes]]/SUM(Table1[[#This Row],[dem_votes]:[gop_votes]])</f>
        <v>0.27697287299630086</v>
      </c>
      <c r="L61" s="13">
        <v>-88.232646000000003</v>
      </c>
      <c r="M61" s="13">
        <v>32.574420000000003</v>
      </c>
      <c r="N61" s="11">
        <v>-86.700935388059904</v>
      </c>
      <c r="O61" s="11">
        <v>32.878325149253669</v>
      </c>
      <c r="P61" s="12">
        <f>VLOOKUP(Table1[[#This Row],[State]],Sheet1!A:G,7,FALSE)</f>
        <v>9</v>
      </c>
      <c r="Q61" t="str">
        <f>VLOOKUP(Table1[[#This Row],[State]],Sheet1!A:F,6,FALSE)</f>
        <v>Republican</v>
      </c>
    </row>
    <row r="62" spans="1:17" x14ac:dyDescent="0.2">
      <c r="A62" t="s">
        <v>318</v>
      </c>
      <c r="B62" t="s">
        <v>60</v>
      </c>
      <c r="C62" t="s">
        <v>530</v>
      </c>
      <c r="D62" s="4">
        <v>12756</v>
      </c>
      <c r="E62" s="4">
        <v>20501</v>
      </c>
      <c r="F62">
        <v>2024</v>
      </c>
      <c r="G62" s="1">
        <f>Table1[[#This Row],[dem_votes]]+Table1[[#This Row],[gop_votes]]</f>
        <v>33257</v>
      </c>
      <c r="H62" s="7">
        <f>ABS(Table1[[#This Row],[dem_votes]]-Table1[[#This Row],[gop_votes]])</f>
        <v>7745</v>
      </c>
      <c r="I62" s="5">
        <f>Table1[[#This Row],[margin]]/SUM(Table1[[#This Row],[dem_votes]:[gop_votes]])</f>
        <v>0.23288330276332803</v>
      </c>
      <c r="J62" s="5">
        <f>Table1[[#This Row],[dem_votes]]/SUM(Table1[[#This Row],[dem_votes]:[gop_votes]])</f>
        <v>0.38355834861833599</v>
      </c>
      <c r="K62" s="5">
        <f>Table1[[#This Row],[gop_votes]]/SUM(Table1[[#This Row],[dem_votes]:[gop_votes]])</f>
        <v>0.61644165138166396</v>
      </c>
      <c r="L62" s="13">
        <v>-86.169238000000007</v>
      </c>
      <c r="M62" s="13">
        <v>33.372083000000003</v>
      </c>
      <c r="N62" s="11">
        <v>-86.700935388059904</v>
      </c>
      <c r="O62" s="11">
        <v>32.878325149253669</v>
      </c>
      <c r="P62" s="12">
        <f>VLOOKUP(Table1[[#This Row],[State]],Sheet1!A:G,7,FALSE)</f>
        <v>9</v>
      </c>
      <c r="Q62" t="str">
        <f>VLOOKUP(Table1[[#This Row],[State]],Sheet1!A:F,6,FALSE)</f>
        <v>Republican</v>
      </c>
    </row>
    <row r="63" spans="1:17" x14ac:dyDescent="0.2">
      <c r="A63" t="s">
        <v>318</v>
      </c>
      <c r="B63" t="s">
        <v>61</v>
      </c>
      <c r="C63" t="s">
        <v>531</v>
      </c>
      <c r="D63" s="4">
        <v>5359</v>
      </c>
      <c r="E63" s="4">
        <v>13821</v>
      </c>
      <c r="F63">
        <v>2024</v>
      </c>
      <c r="G63" s="1">
        <f>Table1[[#This Row],[dem_votes]]+Table1[[#This Row],[gop_votes]]</f>
        <v>19180</v>
      </c>
      <c r="H63" s="7">
        <f>ABS(Table1[[#This Row],[dem_votes]]-Table1[[#This Row],[gop_votes]])</f>
        <v>8462</v>
      </c>
      <c r="I63" s="5">
        <f>Table1[[#This Row],[margin]]/SUM(Table1[[#This Row],[dem_votes]:[gop_votes]])</f>
        <v>0.44118873826903027</v>
      </c>
      <c r="J63" s="5">
        <f>Table1[[#This Row],[dem_votes]]/SUM(Table1[[#This Row],[dem_votes]:[gop_votes]])</f>
        <v>0.27940563086548487</v>
      </c>
      <c r="K63" s="5">
        <f>Table1[[#This Row],[gop_votes]]/SUM(Table1[[#This Row],[dem_votes]:[gop_votes]])</f>
        <v>0.72059436913451513</v>
      </c>
      <c r="L63" s="13">
        <v>-85.864502999999999</v>
      </c>
      <c r="M63" s="13">
        <v>32.853059999999999</v>
      </c>
      <c r="N63" s="11">
        <v>-86.700935388059904</v>
      </c>
      <c r="O63" s="11">
        <v>32.878325149253669</v>
      </c>
      <c r="P63" s="12">
        <f>VLOOKUP(Table1[[#This Row],[State]],Sheet1!A:G,7,FALSE)</f>
        <v>9</v>
      </c>
      <c r="Q63" t="str">
        <f>VLOOKUP(Table1[[#This Row],[State]],Sheet1!A:F,6,FALSE)</f>
        <v>Republican</v>
      </c>
    </row>
    <row r="64" spans="1:17" x14ac:dyDescent="0.2">
      <c r="A64" t="s">
        <v>318</v>
      </c>
      <c r="B64" t="s">
        <v>62</v>
      </c>
      <c r="C64" t="s">
        <v>532</v>
      </c>
      <c r="D64" s="4">
        <v>38702</v>
      </c>
      <c r="E64" s="4">
        <v>51676</v>
      </c>
      <c r="F64">
        <v>2024</v>
      </c>
      <c r="G64" s="1">
        <f>Table1[[#This Row],[dem_votes]]+Table1[[#This Row],[gop_votes]]</f>
        <v>90378</v>
      </c>
      <c r="H64" s="7">
        <f>ABS(Table1[[#This Row],[dem_votes]]-Table1[[#This Row],[gop_votes]])</f>
        <v>12974</v>
      </c>
      <c r="I64" s="5">
        <f>Table1[[#This Row],[margin]]/SUM(Table1[[#This Row],[dem_votes]:[gop_votes]])</f>
        <v>0.14355263449069464</v>
      </c>
      <c r="J64" s="5">
        <f>Table1[[#This Row],[dem_votes]]/SUM(Table1[[#This Row],[dem_votes]:[gop_votes]])</f>
        <v>0.42822368275465267</v>
      </c>
      <c r="K64" s="5">
        <f>Table1[[#This Row],[gop_votes]]/SUM(Table1[[#This Row],[dem_votes]:[gop_votes]])</f>
        <v>0.57177631724534728</v>
      </c>
      <c r="L64" s="13">
        <v>-87.520229</v>
      </c>
      <c r="M64" s="13">
        <v>33.214154000000001</v>
      </c>
      <c r="N64" s="11">
        <v>-86.700935388059904</v>
      </c>
      <c r="O64" s="11">
        <v>32.878325149253669</v>
      </c>
      <c r="P64" s="12">
        <f>VLOOKUP(Table1[[#This Row],[State]],Sheet1!A:G,7,FALSE)</f>
        <v>9</v>
      </c>
      <c r="Q64" t="str">
        <f>VLOOKUP(Table1[[#This Row],[State]],Sheet1!A:F,6,FALSE)</f>
        <v>Republican</v>
      </c>
    </row>
    <row r="65" spans="1:17" x14ac:dyDescent="0.2">
      <c r="A65" t="s">
        <v>318</v>
      </c>
      <c r="B65" t="s">
        <v>63</v>
      </c>
      <c r="C65" t="s">
        <v>533</v>
      </c>
      <c r="D65" s="4">
        <v>6226</v>
      </c>
      <c r="E65" s="4">
        <v>24952</v>
      </c>
      <c r="F65">
        <v>2024</v>
      </c>
      <c r="G65" s="1">
        <f>Table1[[#This Row],[dem_votes]]+Table1[[#This Row],[gop_votes]]</f>
        <v>31178</v>
      </c>
      <c r="H65" s="7">
        <f>ABS(Table1[[#This Row],[dem_votes]]-Table1[[#This Row],[gop_votes]])</f>
        <v>18726</v>
      </c>
      <c r="I65" s="5">
        <f>Table1[[#This Row],[margin]]/SUM(Table1[[#This Row],[dem_votes]:[gop_votes]])</f>
        <v>0.60061581884662263</v>
      </c>
      <c r="J65" s="5">
        <f>Table1[[#This Row],[dem_votes]]/SUM(Table1[[#This Row],[dem_votes]:[gop_votes]])</f>
        <v>0.19969209057668869</v>
      </c>
      <c r="K65" s="5">
        <f>Table1[[#This Row],[gop_votes]]/SUM(Table1[[#This Row],[dem_votes]:[gop_votes]])</f>
        <v>0.80030790942331131</v>
      </c>
      <c r="L65" s="13">
        <v>-87.253922000000003</v>
      </c>
      <c r="M65" s="13">
        <v>33.834857999999997</v>
      </c>
      <c r="N65" s="11">
        <v>-86.700935388059904</v>
      </c>
      <c r="O65" s="11">
        <v>32.878325149253669</v>
      </c>
      <c r="P65" s="12">
        <f>VLOOKUP(Table1[[#This Row],[State]],Sheet1!A:G,7,FALSE)</f>
        <v>9</v>
      </c>
      <c r="Q65" t="str">
        <f>VLOOKUP(Table1[[#This Row],[State]],Sheet1!A:F,6,FALSE)</f>
        <v>Republican</v>
      </c>
    </row>
    <row r="66" spans="1:17" x14ac:dyDescent="0.2">
      <c r="A66" t="s">
        <v>318</v>
      </c>
      <c r="B66" t="s">
        <v>64</v>
      </c>
      <c r="C66" t="s">
        <v>480</v>
      </c>
      <c r="D66" s="4">
        <v>2410</v>
      </c>
      <c r="E66" s="4">
        <v>5966</v>
      </c>
      <c r="F66">
        <v>2024</v>
      </c>
      <c r="G66" s="1">
        <f>Table1[[#This Row],[dem_votes]]+Table1[[#This Row],[gop_votes]]</f>
        <v>8376</v>
      </c>
      <c r="H66" s="7">
        <f>ABS(Table1[[#This Row],[dem_votes]]-Table1[[#This Row],[gop_votes]])</f>
        <v>3556</v>
      </c>
      <c r="I66" s="5">
        <f>Table1[[#This Row],[margin]]/SUM(Table1[[#This Row],[dem_votes]:[gop_votes]])</f>
        <v>0.42454632282712512</v>
      </c>
      <c r="J66" s="5">
        <f>Table1[[#This Row],[dem_votes]]/SUM(Table1[[#This Row],[dem_votes]:[gop_votes]])</f>
        <v>0.28772683858643744</v>
      </c>
      <c r="K66" s="5">
        <f>Table1[[#This Row],[gop_votes]]/SUM(Table1[[#This Row],[dem_votes]:[gop_votes]])</f>
        <v>0.71227316141356256</v>
      </c>
      <c r="L66" s="13">
        <v>-88.186119999999903</v>
      </c>
      <c r="M66" s="13">
        <v>31.410367999999998</v>
      </c>
      <c r="N66" s="11">
        <v>-86.700935388059904</v>
      </c>
      <c r="O66" s="11">
        <v>32.878325149253669</v>
      </c>
      <c r="P66" s="12">
        <f>VLOOKUP(Table1[[#This Row],[State]],Sheet1!A:G,7,FALSE)</f>
        <v>9</v>
      </c>
      <c r="Q66" t="str">
        <f>VLOOKUP(Table1[[#This Row],[State]],Sheet1!A:F,6,FALSE)</f>
        <v>Republican</v>
      </c>
    </row>
    <row r="67" spans="1:17" x14ac:dyDescent="0.2">
      <c r="A67" t="s">
        <v>318</v>
      </c>
      <c r="B67" t="s">
        <v>65</v>
      </c>
      <c r="C67" t="s">
        <v>534</v>
      </c>
      <c r="D67" s="4">
        <v>4041</v>
      </c>
      <c r="E67" s="4">
        <v>1745</v>
      </c>
      <c r="F67">
        <v>2024</v>
      </c>
      <c r="G67" s="1">
        <f>Table1[[#This Row],[dem_votes]]+Table1[[#This Row],[gop_votes]]</f>
        <v>5786</v>
      </c>
      <c r="H67" s="7">
        <f>ABS(Table1[[#This Row],[dem_votes]]-Table1[[#This Row],[gop_votes]])</f>
        <v>2296</v>
      </c>
      <c r="I67" s="5">
        <f>Table1[[#This Row],[margin]]/SUM(Table1[[#This Row],[dem_votes]:[gop_votes]])</f>
        <v>0.39681991012789491</v>
      </c>
      <c r="J67" s="5">
        <f>Table1[[#This Row],[dem_votes]]/SUM(Table1[[#This Row],[dem_votes]:[gop_votes]])</f>
        <v>0.69840995506394743</v>
      </c>
      <c r="K67" s="5">
        <f>Table1[[#This Row],[gop_votes]]/SUM(Table1[[#This Row],[dem_votes]:[gop_votes]])</f>
        <v>0.30159004493605251</v>
      </c>
      <c r="L67" s="13">
        <v>-87.380406999999906</v>
      </c>
      <c r="M67" s="13">
        <v>31.999752999999998</v>
      </c>
      <c r="N67" s="11">
        <v>-86.700935388059904</v>
      </c>
      <c r="O67" s="11">
        <v>32.878325149253669</v>
      </c>
      <c r="P67" s="12">
        <f>VLOOKUP(Table1[[#This Row],[State]],Sheet1!A:G,7,FALSE)</f>
        <v>9</v>
      </c>
      <c r="Q67" t="str">
        <f>VLOOKUP(Table1[[#This Row],[State]],Sheet1!A:F,6,FALSE)</f>
        <v>Republican</v>
      </c>
    </row>
    <row r="68" spans="1:17" x14ac:dyDescent="0.2">
      <c r="A68" t="s">
        <v>318</v>
      </c>
      <c r="B68" t="s">
        <v>66</v>
      </c>
      <c r="C68" t="s">
        <v>535</v>
      </c>
      <c r="D68" s="4">
        <v>1329</v>
      </c>
      <c r="E68" s="4">
        <v>10255</v>
      </c>
      <c r="F68">
        <v>2024</v>
      </c>
      <c r="G68" s="1">
        <f>Table1[[#This Row],[dem_votes]]+Table1[[#This Row],[gop_votes]]</f>
        <v>11584</v>
      </c>
      <c r="H68" s="7">
        <f>ABS(Table1[[#This Row],[dem_votes]]-Table1[[#This Row],[gop_votes]])</f>
        <v>8926</v>
      </c>
      <c r="I68" s="5">
        <f>Table1[[#This Row],[margin]]/SUM(Table1[[#This Row],[dem_votes]:[gop_votes]])</f>
        <v>0.77054558011049723</v>
      </c>
      <c r="J68" s="5">
        <f>Table1[[#This Row],[dem_votes]]/SUM(Table1[[#This Row],[dem_votes]:[gop_votes]])</f>
        <v>0.11472720994475138</v>
      </c>
      <c r="K68" s="5">
        <f>Table1[[#This Row],[gop_votes]]/SUM(Table1[[#This Row],[dem_votes]:[gop_votes]])</f>
        <v>0.88527279005524862</v>
      </c>
      <c r="L68" s="13">
        <v>-87.415693000000005</v>
      </c>
      <c r="M68" s="13">
        <v>34.163823999999998</v>
      </c>
      <c r="N68" s="11">
        <v>-86.700935388059904</v>
      </c>
      <c r="O68" s="11">
        <v>32.878325149253669</v>
      </c>
      <c r="P68" s="12">
        <f>VLOOKUP(Table1[[#This Row],[State]],Sheet1!A:G,7,FALSE)</f>
        <v>9</v>
      </c>
      <c r="Q68" t="str">
        <f>VLOOKUP(Table1[[#This Row],[State]],Sheet1!A:F,6,FALSE)</f>
        <v>Republican</v>
      </c>
    </row>
    <row r="69" spans="1:17" x14ac:dyDescent="0.2">
      <c r="A69" t="s">
        <v>319</v>
      </c>
      <c r="B69" t="s">
        <v>67</v>
      </c>
      <c r="C69" s="8" t="s">
        <v>382</v>
      </c>
      <c r="D69" s="4">
        <v>161</v>
      </c>
      <c r="E69" s="4">
        <v>300</v>
      </c>
      <c r="F69">
        <v>2024</v>
      </c>
      <c r="G69" s="1">
        <f>Table1[[#This Row],[dem_votes]]+Table1[[#This Row],[gop_votes]]</f>
        <v>461</v>
      </c>
      <c r="H69" s="7">
        <f>ABS(Table1[[#This Row],[dem_votes]]-Table1[[#This Row],[gop_votes]])</f>
        <v>139</v>
      </c>
      <c r="I69" s="5">
        <f>Table1[[#This Row],[margin]]/SUM(Table1[[#This Row],[dem_votes]:[gop_votes]])</f>
        <v>0.30151843817787416</v>
      </c>
      <c r="J69" s="5">
        <f>Table1[[#This Row],[dem_votes]]/SUM(Table1[[#This Row],[dem_votes]:[gop_votes]])</f>
        <v>0.34924078091106292</v>
      </c>
      <c r="K69" s="5">
        <f>Table1[[#This Row],[gop_votes]]/SUM(Table1[[#This Row],[dem_votes]:[gop_votes]])</f>
        <v>0.65075921908893708</v>
      </c>
      <c r="L69" s="13">
        <v>-162.90153599999999</v>
      </c>
      <c r="M69" s="13">
        <v>54.860151000000002</v>
      </c>
      <c r="N69" s="11">
        <v>-147.68201710714274</v>
      </c>
      <c r="O69" s="11">
        <v>60.122306785714265</v>
      </c>
      <c r="P69" s="12">
        <f>VLOOKUP(Table1[[#This Row],[State]],Sheet1!A:G,7,FALSE)</f>
        <v>3</v>
      </c>
      <c r="Q69" t="str">
        <f>VLOOKUP(Table1[[#This Row],[State]],Sheet1!A:F,6,FALSE)</f>
        <v>Republican</v>
      </c>
    </row>
    <row r="70" spans="1:17" x14ac:dyDescent="0.2">
      <c r="A70" t="s">
        <v>319</v>
      </c>
      <c r="B70" t="s">
        <v>68</v>
      </c>
      <c r="C70" s="8" t="s">
        <v>383</v>
      </c>
      <c r="D70" s="4">
        <v>697</v>
      </c>
      <c r="E70" s="4">
        <v>468</v>
      </c>
      <c r="F70">
        <v>2024</v>
      </c>
      <c r="G70" s="1">
        <f>Table1[[#This Row],[dem_votes]]+Table1[[#This Row],[gop_votes]]</f>
        <v>1165</v>
      </c>
      <c r="H70" s="7">
        <f>ABS(Table1[[#This Row],[dem_votes]]-Table1[[#This Row],[gop_votes]])</f>
        <v>229</v>
      </c>
      <c r="I70" s="5">
        <f>Table1[[#This Row],[margin]]/SUM(Table1[[#This Row],[dem_votes]:[gop_votes]])</f>
        <v>0.1965665236051502</v>
      </c>
      <c r="J70" s="5">
        <f>Table1[[#This Row],[dem_votes]]/SUM(Table1[[#This Row],[dem_votes]:[gop_votes]])</f>
        <v>0.59828326180257507</v>
      </c>
      <c r="K70" s="5">
        <f>Table1[[#This Row],[gop_votes]]/SUM(Table1[[#This Row],[dem_votes]:[gop_votes]])</f>
        <v>0.40171673819742487</v>
      </c>
      <c r="L70" s="13">
        <v>-168.29288500000001</v>
      </c>
      <c r="M70" s="13">
        <v>54.023570999999997</v>
      </c>
      <c r="N70" s="11">
        <v>-147.68201710714274</v>
      </c>
      <c r="O70" s="11">
        <v>60.122306785714265</v>
      </c>
      <c r="P70" s="12">
        <f>VLOOKUP(Table1[[#This Row],[State]],Sheet1!A:G,7,FALSE)</f>
        <v>3</v>
      </c>
      <c r="Q70" t="str">
        <f>VLOOKUP(Table1[[#This Row],[State]],Sheet1!A:F,6,FALSE)</f>
        <v>Republican</v>
      </c>
    </row>
    <row r="71" spans="1:17" x14ac:dyDescent="0.2">
      <c r="A71" t="s">
        <v>319</v>
      </c>
      <c r="B71" t="s">
        <v>69</v>
      </c>
      <c r="C71" s="8" t="s">
        <v>384</v>
      </c>
      <c r="D71" s="4">
        <v>56281</v>
      </c>
      <c r="E71" s="4">
        <v>61234</v>
      </c>
      <c r="F71">
        <v>2024</v>
      </c>
      <c r="G71" s="1">
        <f>Table1[[#This Row],[dem_votes]]+Table1[[#This Row],[gop_votes]]</f>
        <v>117515</v>
      </c>
      <c r="H71" s="7">
        <f>ABS(Table1[[#This Row],[dem_votes]]-Table1[[#This Row],[gop_votes]])</f>
        <v>4953</v>
      </c>
      <c r="I71" s="5">
        <f>Table1[[#This Row],[margin]]/SUM(Table1[[#This Row],[dem_votes]:[gop_votes]])</f>
        <v>4.2147810917755178E-2</v>
      </c>
      <c r="J71" s="5">
        <f>Table1[[#This Row],[dem_votes]]/SUM(Table1[[#This Row],[dem_votes]:[gop_votes]])</f>
        <v>0.47892609454112239</v>
      </c>
      <c r="K71" s="5">
        <f>Table1[[#This Row],[gop_votes]]/SUM(Table1[[#This Row],[dem_votes]:[gop_votes]])</f>
        <v>0.52107390545887755</v>
      </c>
      <c r="L71" s="13">
        <v>-149.793182</v>
      </c>
      <c r="M71" s="13">
        <v>61.192231999999997</v>
      </c>
      <c r="N71" s="11">
        <v>-147.68201710714274</v>
      </c>
      <c r="O71" s="11">
        <v>60.122306785714265</v>
      </c>
      <c r="P71" s="12">
        <f>VLOOKUP(Table1[[#This Row],[State]],Sheet1!A:G,7,FALSE)</f>
        <v>3</v>
      </c>
      <c r="Q71" t="str">
        <f>VLOOKUP(Table1[[#This Row],[State]],Sheet1!A:F,6,FALSE)</f>
        <v>Republican</v>
      </c>
    </row>
    <row r="72" spans="1:17" x14ac:dyDescent="0.2">
      <c r="A72" t="s">
        <v>319</v>
      </c>
      <c r="B72" t="s">
        <v>70</v>
      </c>
      <c r="C72" s="8" t="s">
        <v>385</v>
      </c>
      <c r="D72" s="4">
        <v>2481</v>
      </c>
      <c r="E72" s="4">
        <v>1313</v>
      </c>
      <c r="F72">
        <v>2024</v>
      </c>
      <c r="G72" s="1">
        <f>Table1[[#This Row],[dem_votes]]+Table1[[#This Row],[gop_votes]]</f>
        <v>3794</v>
      </c>
      <c r="H72" s="7">
        <f>ABS(Table1[[#This Row],[dem_votes]]-Table1[[#This Row],[gop_votes]])</f>
        <v>1168</v>
      </c>
      <c r="I72" s="5">
        <f>Table1[[#This Row],[margin]]/SUM(Table1[[#This Row],[dem_votes]:[gop_votes]])</f>
        <v>0.30785450711649975</v>
      </c>
      <c r="J72" s="5">
        <f>Table1[[#This Row],[dem_votes]]/SUM(Table1[[#This Row],[dem_votes]:[gop_votes]])</f>
        <v>0.65392725355824988</v>
      </c>
      <c r="K72" s="5">
        <f>Table1[[#This Row],[gop_votes]]/SUM(Table1[[#This Row],[dem_votes]:[gop_votes]])</f>
        <v>0.34607274644175012</v>
      </c>
      <c r="L72" s="13">
        <v>-162.151263</v>
      </c>
      <c r="M72" s="13">
        <v>60.679945999999902</v>
      </c>
      <c r="N72" s="11">
        <v>-147.68201710714274</v>
      </c>
      <c r="O72" s="11">
        <v>60.122306785714265</v>
      </c>
      <c r="P72" s="12">
        <f>VLOOKUP(Table1[[#This Row],[State]],Sheet1!A:G,7,FALSE)</f>
        <v>3</v>
      </c>
      <c r="Q72" t="str">
        <f>VLOOKUP(Table1[[#This Row],[State]],Sheet1!A:F,6,FALSE)</f>
        <v>Republican</v>
      </c>
    </row>
    <row r="73" spans="1:17" x14ac:dyDescent="0.2">
      <c r="A73" t="s">
        <v>319</v>
      </c>
      <c r="B73" t="s">
        <v>71</v>
      </c>
      <c r="C73" s="8" t="s">
        <v>386</v>
      </c>
      <c r="D73" s="4">
        <v>146</v>
      </c>
      <c r="E73" s="4">
        <v>275</v>
      </c>
      <c r="F73">
        <v>2024</v>
      </c>
      <c r="G73" s="1">
        <f>Table1[[#This Row],[dem_votes]]+Table1[[#This Row],[gop_votes]]</f>
        <v>421</v>
      </c>
      <c r="H73" s="7">
        <f>ABS(Table1[[#This Row],[dem_votes]]-Table1[[#This Row],[gop_votes]])</f>
        <v>129</v>
      </c>
      <c r="I73" s="5">
        <f>Table1[[#This Row],[margin]]/SUM(Table1[[#This Row],[dem_votes]:[gop_votes]])</f>
        <v>0.30641330166270786</v>
      </c>
      <c r="J73" s="5">
        <f>Table1[[#This Row],[dem_votes]]/SUM(Table1[[#This Row],[dem_votes]:[gop_votes]])</f>
        <v>0.34679334916864607</v>
      </c>
      <c r="K73" s="5">
        <f>Table1[[#This Row],[gop_votes]]/SUM(Table1[[#This Row],[dem_votes]:[gop_votes]])</f>
        <v>0.65320665083135387</v>
      </c>
      <c r="L73" s="13">
        <v>-156.834047</v>
      </c>
      <c r="M73" s="13">
        <v>58.735464</v>
      </c>
      <c r="N73" s="11">
        <v>-147.68201710714274</v>
      </c>
      <c r="O73" s="11">
        <v>60.122306785714265</v>
      </c>
      <c r="P73" s="12">
        <f>VLOOKUP(Table1[[#This Row],[State]],Sheet1!A:G,7,FALSE)</f>
        <v>3</v>
      </c>
      <c r="Q73" t="str">
        <f>VLOOKUP(Table1[[#This Row],[State]],Sheet1!A:F,6,FALSE)</f>
        <v>Republican</v>
      </c>
    </row>
    <row r="74" spans="1:17" x14ac:dyDescent="0.2">
      <c r="A74" t="s">
        <v>319</v>
      </c>
      <c r="B74" t="s">
        <v>72</v>
      </c>
      <c r="C74" s="8" t="s">
        <v>387</v>
      </c>
      <c r="D74" s="4">
        <v>360</v>
      </c>
      <c r="E74" s="4">
        <v>538</v>
      </c>
      <c r="F74">
        <v>2024</v>
      </c>
      <c r="G74" s="1">
        <f>Table1[[#This Row],[dem_votes]]+Table1[[#This Row],[gop_votes]]</f>
        <v>898</v>
      </c>
      <c r="H74" s="7">
        <f>ABS(Table1[[#This Row],[dem_votes]]-Table1[[#This Row],[gop_votes]])</f>
        <v>178</v>
      </c>
      <c r="I74" s="5">
        <f>Table1[[#This Row],[margin]]/SUM(Table1[[#This Row],[dem_votes]:[gop_votes]])</f>
        <v>0.19821826280623608</v>
      </c>
      <c r="J74" s="5">
        <f>Table1[[#This Row],[dem_votes]]/SUM(Table1[[#This Row],[dem_votes]:[gop_votes]])</f>
        <v>0.40089086859688194</v>
      </c>
      <c r="K74" s="5">
        <f>Table1[[#This Row],[gop_votes]]/SUM(Table1[[#This Row],[dem_votes]:[gop_votes]])</f>
        <v>0.59910913140311806</v>
      </c>
      <c r="L74" s="13">
        <v>-149.032949</v>
      </c>
      <c r="M74" s="13">
        <v>63.882844999999897</v>
      </c>
      <c r="N74" s="11">
        <v>-147.68201710714274</v>
      </c>
      <c r="O74" s="11">
        <v>60.122306785714265</v>
      </c>
      <c r="P74" s="12">
        <f>VLOOKUP(Table1[[#This Row],[State]],Sheet1!A:G,7,FALSE)</f>
        <v>3</v>
      </c>
      <c r="Q74" t="str">
        <f>VLOOKUP(Table1[[#This Row],[State]],Sheet1!A:F,6,FALSE)</f>
        <v>Republican</v>
      </c>
    </row>
    <row r="75" spans="1:17" x14ac:dyDescent="0.2">
      <c r="A75" t="s">
        <v>319</v>
      </c>
      <c r="B75" t="s">
        <v>73</v>
      </c>
      <c r="C75" s="8" t="s">
        <v>388</v>
      </c>
      <c r="D75" s="4">
        <v>993</v>
      </c>
      <c r="E75" s="4">
        <v>661</v>
      </c>
      <c r="F75">
        <v>2024</v>
      </c>
      <c r="G75" s="1">
        <f>Table1[[#This Row],[dem_votes]]+Table1[[#This Row],[gop_votes]]</f>
        <v>1654</v>
      </c>
      <c r="H75" s="7">
        <f>ABS(Table1[[#This Row],[dem_votes]]-Table1[[#This Row],[gop_votes]])</f>
        <v>332</v>
      </c>
      <c r="I75" s="5">
        <f>Table1[[#This Row],[margin]]/SUM(Table1[[#This Row],[dem_votes]:[gop_votes]])</f>
        <v>0.20072551390568319</v>
      </c>
      <c r="J75" s="5">
        <f>Table1[[#This Row],[dem_votes]]/SUM(Table1[[#This Row],[dem_votes]:[gop_votes]])</f>
        <v>0.60036275695284158</v>
      </c>
      <c r="K75" s="5">
        <f>Table1[[#This Row],[gop_votes]]/SUM(Table1[[#This Row],[dem_votes]:[gop_votes]])</f>
        <v>0.39963724304715842</v>
      </c>
      <c r="L75" s="13">
        <v>-158.71847199999999</v>
      </c>
      <c r="M75" s="13">
        <v>59.136256000000003</v>
      </c>
      <c r="N75" s="11">
        <v>-147.68201710714274</v>
      </c>
      <c r="O75" s="11">
        <v>60.122306785714265</v>
      </c>
      <c r="P75" s="12">
        <f>VLOOKUP(Table1[[#This Row],[State]],Sheet1!A:G,7,FALSE)</f>
        <v>3</v>
      </c>
      <c r="Q75" t="str">
        <f>VLOOKUP(Table1[[#This Row],[State]],Sheet1!A:F,6,FALSE)</f>
        <v>Republican</v>
      </c>
    </row>
    <row r="76" spans="1:17" x14ac:dyDescent="0.2">
      <c r="A76" t="s">
        <v>319</v>
      </c>
      <c r="B76" t="s">
        <v>74</v>
      </c>
      <c r="C76" s="8" t="s">
        <v>389</v>
      </c>
      <c r="D76" s="4">
        <v>13544</v>
      </c>
      <c r="E76" s="4">
        <v>22218</v>
      </c>
      <c r="F76">
        <v>2024</v>
      </c>
      <c r="G76" s="1">
        <f>Table1[[#This Row],[dem_votes]]+Table1[[#This Row],[gop_votes]]</f>
        <v>35762</v>
      </c>
      <c r="H76" s="7">
        <f>ABS(Table1[[#This Row],[dem_votes]]-Table1[[#This Row],[gop_votes]])</f>
        <v>8674</v>
      </c>
      <c r="I76" s="5">
        <f>Table1[[#This Row],[margin]]/SUM(Table1[[#This Row],[dem_votes]:[gop_votes]])</f>
        <v>0.24254795593087636</v>
      </c>
      <c r="J76" s="5">
        <f>Table1[[#This Row],[dem_votes]]/SUM(Table1[[#This Row],[dem_votes]:[gop_votes]])</f>
        <v>0.37872602203456185</v>
      </c>
      <c r="K76" s="5">
        <f>Table1[[#This Row],[gop_votes]]/SUM(Table1[[#This Row],[dem_votes]:[gop_votes]])</f>
        <v>0.62127397796543815</v>
      </c>
      <c r="L76" s="13">
        <v>-147.62401800000001</v>
      </c>
      <c r="M76" s="13">
        <v>64.831552000000002</v>
      </c>
      <c r="N76" s="11">
        <v>-147.68201710714274</v>
      </c>
      <c r="O76" s="11">
        <v>60.122306785714265</v>
      </c>
      <c r="P76" s="12">
        <f>VLOOKUP(Table1[[#This Row],[State]],Sheet1!A:G,7,FALSE)</f>
        <v>3</v>
      </c>
      <c r="Q76" t="str">
        <f>VLOOKUP(Table1[[#This Row],[State]],Sheet1!A:F,6,FALSE)</f>
        <v>Republican</v>
      </c>
    </row>
    <row r="77" spans="1:17" x14ac:dyDescent="0.2">
      <c r="A77" t="s">
        <v>319</v>
      </c>
      <c r="B77" t="s">
        <v>75</v>
      </c>
      <c r="C77" s="8" t="s">
        <v>390</v>
      </c>
      <c r="D77" s="4">
        <v>734</v>
      </c>
      <c r="E77" s="4">
        <v>654</v>
      </c>
      <c r="F77">
        <v>2024</v>
      </c>
      <c r="G77" s="1">
        <f>Table1[[#This Row],[dem_votes]]+Table1[[#This Row],[gop_votes]]</f>
        <v>1388</v>
      </c>
      <c r="H77" s="7">
        <f>ABS(Table1[[#This Row],[dem_votes]]-Table1[[#This Row],[gop_votes]])</f>
        <v>80</v>
      </c>
      <c r="I77" s="5">
        <f>Table1[[#This Row],[margin]]/SUM(Table1[[#This Row],[dem_votes]:[gop_votes]])</f>
        <v>5.7636887608069162E-2</v>
      </c>
      <c r="J77" s="5">
        <f>Table1[[#This Row],[dem_votes]]/SUM(Table1[[#This Row],[dem_votes]:[gop_votes]])</f>
        <v>0.52881844380403453</v>
      </c>
      <c r="K77" s="5">
        <f>Table1[[#This Row],[gop_votes]]/SUM(Table1[[#This Row],[dem_votes]:[gop_votes]])</f>
        <v>0.47118155619596541</v>
      </c>
      <c r="L77" s="13">
        <v>-135.55989700000001</v>
      </c>
      <c r="M77" s="13">
        <v>59.264125</v>
      </c>
      <c r="N77" s="11">
        <v>-147.68201710714274</v>
      </c>
      <c r="O77" s="11">
        <v>60.122306785714265</v>
      </c>
      <c r="P77" s="12">
        <f>VLOOKUP(Table1[[#This Row],[State]],Sheet1!A:G,7,FALSE)</f>
        <v>3</v>
      </c>
      <c r="Q77" t="str">
        <f>VLOOKUP(Table1[[#This Row],[State]],Sheet1!A:F,6,FALSE)</f>
        <v>Republican</v>
      </c>
    </row>
    <row r="78" spans="1:17" x14ac:dyDescent="0.2">
      <c r="A78" t="s">
        <v>319</v>
      </c>
      <c r="B78" t="s">
        <v>76</v>
      </c>
      <c r="C78" s="8" t="s">
        <v>391</v>
      </c>
      <c r="D78" s="4">
        <v>664</v>
      </c>
      <c r="E78" s="4">
        <v>414</v>
      </c>
      <c r="F78">
        <v>2024</v>
      </c>
      <c r="G78" s="1">
        <f>Table1[[#This Row],[dem_votes]]+Table1[[#This Row],[gop_votes]]</f>
        <v>1078</v>
      </c>
      <c r="H78" s="7">
        <f>ABS(Table1[[#This Row],[dem_votes]]-Table1[[#This Row],[gop_votes]])</f>
        <v>250</v>
      </c>
      <c r="I78" s="5">
        <f>Table1[[#This Row],[margin]]/SUM(Table1[[#This Row],[dem_votes]:[gop_votes]])</f>
        <v>0.23191094619666047</v>
      </c>
      <c r="J78" s="5">
        <f>Table1[[#This Row],[dem_votes]]/SUM(Table1[[#This Row],[dem_votes]:[gop_votes]])</f>
        <v>0.61595547309833021</v>
      </c>
      <c r="K78" s="5">
        <f>Table1[[#This Row],[gop_votes]]/SUM(Table1[[#This Row],[dem_votes]:[gop_votes]])</f>
        <v>0.38404452690166974</v>
      </c>
      <c r="L78" s="13">
        <v>-135.384163</v>
      </c>
      <c r="M78" s="13">
        <v>58.078281999999902</v>
      </c>
      <c r="N78" s="11">
        <v>-147.68201710714274</v>
      </c>
      <c r="O78" s="11">
        <v>60.122306785714265</v>
      </c>
      <c r="P78" s="12">
        <f>VLOOKUP(Table1[[#This Row],[State]],Sheet1!A:G,7,FALSE)</f>
        <v>3</v>
      </c>
      <c r="Q78" t="str">
        <f>VLOOKUP(Table1[[#This Row],[State]],Sheet1!A:F,6,FALSE)</f>
        <v>Republican</v>
      </c>
    </row>
    <row r="79" spans="1:17" x14ac:dyDescent="0.2">
      <c r="A79" t="s">
        <v>319</v>
      </c>
      <c r="B79" t="s">
        <v>77</v>
      </c>
      <c r="C79" s="8" t="s">
        <v>392</v>
      </c>
      <c r="D79" s="4">
        <v>8744</v>
      </c>
      <c r="E79" s="4">
        <v>5745</v>
      </c>
      <c r="F79">
        <v>2024</v>
      </c>
      <c r="G79" s="1">
        <f>Table1[[#This Row],[dem_votes]]+Table1[[#This Row],[gop_votes]]</f>
        <v>14489</v>
      </c>
      <c r="H79" s="7">
        <f>ABS(Table1[[#This Row],[dem_votes]]-Table1[[#This Row],[gop_votes]])</f>
        <v>2999</v>
      </c>
      <c r="I79" s="5">
        <f>Table1[[#This Row],[margin]]/SUM(Table1[[#This Row],[dem_votes]:[gop_votes]])</f>
        <v>0.20698460901373456</v>
      </c>
      <c r="J79" s="5">
        <f>Table1[[#This Row],[dem_votes]]/SUM(Table1[[#This Row],[dem_votes]:[gop_votes]])</f>
        <v>0.60349230450686731</v>
      </c>
      <c r="K79" s="5">
        <f>Table1[[#This Row],[gop_votes]]/SUM(Table1[[#This Row],[dem_votes]:[gop_votes]])</f>
        <v>0.39650769549313269</v>
      </c>
      <c r="L79" s="13">
        <v>-134.53060500000001</v>
      </c>
      <c r="M79" s="13">
        <v>58.358516000000002</v>
      </c>
      <c r="N79" s="11">
        <v>-147.68201710714274</v>
      </c>
      <c r="O79" s="11">
        <v>60.122306785714265</v>
      </c>
      <c r="P79" s="12">
        <f>VLOOKUP(Table1[[#This Row],[State]],Sheet1!A:G,7,FALSE)</f>
        <v>3</v>
      </c>
      <c r="Q79" t="str">
        <f>VLOOKUP(Table1[[#This Row],[State]],Sheet1!A:F,6,FALSE)</f>
        <v>Republican</v>
      </c>
    </row>
    <row r="80" spans="1:17" x14ac:dyDescent="0.2">
      <c r="A80" t="s">
        <v>319</v>
      </c>
      <c r="B80" t="s">
        <v>78</v>
      </c>
      <c r="C80" s="8" t="s">
        <v>393</v>
      </c>
      <c r="D80" s="4">
        <v>7625</v>
      </c>
      <c r="E80" s="4">
        <v>18391</v>
      </c>
      <c r="F80">
        <v>2024</v>
      </c>
      <c r="G80" s="1">
        <f>Table1[[#This Row],[dem_votes]]+Table1[[#This Row],[gop_votes]]</f>
        <v>26016</v>
      </c>
      <c r="H80" s="7">
        <f>ABS(Table1[[#This Row],[dem_votes]]-Table1[[#This Row],[gop_votes]])</f>
        <v>10766</v>
      </c>
      <c r="I80" s="5">
        <f>Table1[[#This Row],[margin]]/SUM(Table1[[#This Row],[dem_votes]:[gop_votes]])</f>
        <v>0.41382226322263221</v>
      </c>
      <c r="J80" s="5">
        <f>Table1[[#This Row],[dem_votes]]/SUM(Table1[[#This Row],[dem_votes]:[gop_votes]])</f>
        <v>0.29308886838868387</v>
      </c>
      <c r="K80" s="5">
        <f>Table1[[#This Row],[gop_votes]]/SUM(Table1[[#This Row],[dem_votes]:[gop_votes]])</f>
        <v>0.70691113161131613</v>
      </c>
      <c r="L80" s="13">
        <v>-151.06447499999999</v>
      </c>
      <c r="M80" s="13">
        <v>60.292591999999999</v>
      </c>
      <c r="N80" s="11">
        <v>-147.68201710714274</v>
      </c>
      <c r="O80" s="11">
        <v>60.122306785714265</v>
      </c>
      <c r="P80" s="12">
        <f>VLOOKUP(Table1[[#This Row],[State]],Sheet1!A:G,7,FALSE)</f>
        <v>3</v>
      </c>
      <c r="Q80" t="str">
        <f>VLOOKUP(Table1[[#This Row],[State]],Sheet1!A:F,6,FALSE)</f>
        <v>Republican</v>
      </c>
    </row>
    <row r="81" spans="1:17" x14ac:dyDescent="0.2">
      <c r="A81" t="s">
        <v>319</v>
      </c>
      <c r="B81" t="s">
        <v>79</v>
      </c>
      <c r="C81" s="8" t="s">
        <v>394</v>
      </c>
      <c r="D81" s="4">
        <v>1848</v>
      </c>
      <c r="E81" s="4">
        <v>3384</v>
      </c>
      <c r="F81">
        <v>2024</v>
      </c>
      <c r="G81" s="1">
        <f>Table1[[#This Row],[dem_votes]]+Table1[[#This Row],[gop_votes]]</f>
        <v>5232</v>
      </c>
      <c r="H81" s="7">
        <f>ABS(Table1[[#This Row],[dem_votes]]-Table1[[#This Row],[gop_votes]])</f>
        <v>1536</v>
      </c>
      <c r="I81" s="5">
        <f>Table1[[#This Row],[margin]]/SUM(Table1[[#This Row],[dem_votes]:[gop_votes]])</f>
        <v>0.29357798165137616</v>
      </c>
      <c r="J81" s="5">
        <f>Table1[[#This Row],[dem_votes]]/SUM(Table1[[#This Row],[dem_votes]:[gop_votes]])</f>
        <v>0.35321100917431192</v>
      </c>
      <c r="K81" s="5">
        <f>Table1[[#This Row],[gop_votes]]/SUM(Table1[[#This Row],[dem_votes]:[gop_votes]])</f>
        <v>0.64678899082568808</v>
      </c>
      <c r="L81" s="13">
        <v>-131.678527</v>
      </c>
      <c r="M81" s="13">
        <v>55.367857999999998</v>
      </c>
      <c r="N81" s="11">
        <v>-147.68201710714274</v>
      </c>
      <c r="O81" s="11">
        <v>60.122306785714265</v>
      </c>
      <c r="P81" s="12">
        <f>VLOOKUP(Table1[[#This Row],[State]],Sheet1!A:G,7,FALSE)</f>
        <v>3</v>
      </c>
      <c r="Q81" t="str">
        <f>VLOOKUP(Table1[[#This Row],[State]],Sheet1!A:F,6,FALSE)</f>
        <v>Republican</v>
      </c>
    </row>
    <row r="82" spans="1:17" x14ac:dyDescent="0.2">
      <c r="A82" t="s">
        <v>319</v>
      </c>
      <c r="B82" t="s">
        <v>80</v>
      </c>
      <c r="C82" s="8" t="s">
        <v>395</v>
      </c>
      <c r="D82" s="4">
        <v>1977</v>
      </c>
      <c r="E82" s="4">
        <v>2978</v>
      </c>
      <c r="F82">
        <v>2024</v>
      </c>
      <c r="G82" s="1">
        <f>Table1[[#This Row],[dem_votes]]+Table1[[#This Row],[gop_votes]]</f>
        <v>4955</v>
      </c>
      <c r="H82" s="7">
        <f>ABS(Table1[[#This Row],[dem_votes]]-Table1[[#This Row],[gop_votes]])</f>
        <v>1001</v>
      </c>
      <c r="I82" s="5">
        <f>Table1[[#This Row],[margin]]/SUM(Table1[[#This Row],[dem_votes]:[gop_votes]])</f>
        <v>0.20201816347124116</v>
      </c>
      <c r="J82" s="5">
        <f>Table1[[#This Row],[dem_votes]]/SUM(Table1[[#This Row],[dem_votes]:[gop_votes]])</f>
        <v>0.39899091826437943</v>
      </c>
      <c r="K82" s="5">
        <f>Table1[[#This Row],[gop_votes]]/SUM(Table1[[#This Row],[dem_votes]:[gop_votes]])</f>
        <v>0.60100908173562062</v>
      </c>
      <c r="L82" s="13">
        <v>-152.460881</v>
      </c>
      <c r="M82" s="13">
        <v>57.779136999999999</v>
      </c>
      <c r="N82" s="11">
        <v>-147.68201710714274</v>
      </c>
      <c r="O82" s="11">
        <v>60.122306785714265</v>
      </c>
      <c r="P82" s="12">
        <f>VLOOKUP(Table1[[#This Row],[State]],Sheet1!A:G,7,FALSE)</f>
        <v>3</v>
      </c>
      <c r="Q82" t="str">
        <f>VLOOKUP(Table1[[#This Row],[State]],Sheet1!A:F,6,FALSE)</f>
        <v>Republican</v>
      </c>
    </row>
    <row r="83" spans="1:17" x14ac:dyDescent="0.2">
      <c r="A83" t="s">
        <v>319</v>
      </c>
      <c r="B83" t="s">
        <v>81</v>
      </c>
      <c r="C83" s="9" t="s">
        <v>396</v>
      </c>
      <c r="D83" s="4">
        <v>1127</v>
      </c>
      <c r="E83" s="4">
        <v>490</v>
      </c>
      <c r="F83">
        <v>2024</v>
      </c>
      <c r="G83" s="1">
        <f>Table1[[#This Row],[dem_votes]]+Table1[[#This Row],[gop_votes]]</f>
        <v>1617</v>
      </c>
      <c r="H83" s="7">
        <f>ABS(Table1[[#This Row],[dem_votes]]-Table1[[#This Row],[gop_votes]])</f>
        <v>637</v>
      </c>
      <c r="I83" s="5">
        <f>Table1[[#This Row],[margin]]/SUM(Table1[[#This Row],[dem_votes]:[gop_votes]])</f>
        <v>0.39393939393939392</v>
      </c>
      <c r="J83" s="5">
        <f>Table1[[#This Row],[dem_votes]]/SUM(Table1[[#This Row],[dem_votes]:[gop_votes]])</f>
        <v>0.69696969696969702</v>
      </c>
      <c r="K83" s="5">
        <f>Table1[[#This Row],[gop_votes]]/SUM(Table1[[#This Row],[dem_votes]:[gop_votes]])</f>
        <v>0.30303030303030304</v>
      </c>
      <c r="L83" s="13">
        <v>-163.41415000000001</v>
      </c>
      <c r="M83" s="13">
        <v>62.219203</v>
      </c>
      <c r="N83" s="11">
        <v>-147.68201710714274</v>
      </c>
      <c r="O83" s="11">
        <v>60.122306785714265</v>
      </c>
      <c r="P83" s="12">
        <f>VLOOKUP(Table1[[#This Row],[State]],Sheet1!A:G,7,FALSE)</f>
        <v>3</v>
      </c>
      <c r="Q83" t="str">
        <f>VLOOKUP(Table1[[#This Row],[State]],Sheet1!A:F,6,FALSE)</f>
        <v>Republican</v>
      </c>
    </row>
    <row r="84" spans="1:17" x14ac:dyDescent="0.2">
      <c r="A84" t="s">
        <v>319</v>
      </c>
      <c r="B84" t="s">
        <v>82</v>
      </c>
      <c r="C84" s="8" t="s">
        <v>397</v>
      </c>
      <c r="D84" s="4">
        <v>184</v>
      </c>
      <c r="E84" s="4">
        <v>212</v>
      </c>
      <c r="F84">
        <v>2024</v>
      </c>
      <c r="G84" s="1">
        <f>Table1[[#This Row],[dem_votes]]+Table1[[#This Row],[gop_votes]]</f>
        <v>396</v>
      </c>
      <c r="H84" s="7">
        <f>ABS(Table1[[#This Row],[dem_votes]]-Table1[[#This Row],[gop_votes]])</f>
        <v>28</v>
      </c>
      <c r="I84" s="5">
        <f>Table1[[#This Row],[margin]]/SUM(Table1[[#This Row],[dem_votes]:[gop_votes]])</f>
        <v>7.0707070707070704E-2</v>
      </c>
      <c r="J84" s="5">
        <f>Table1[[#This Row],[dem_votes]]/SUM(Table1[[#This Row],[dem_votes]:[gop_votes]])</f>
        <v>0.46464646464646464</v>
      </c>
      <c r="K84" s="5">
        <f>Table1[[#This Row],[gop_votes]]/SUM(Table1[[#This Row],[dem_votes]:[gop_votes]])</f>
        <v>0.53535353535353536</v>
      </c>
      <c r="L84" s="13">
        <v>-156.37165200000001</v>
      </c>
      <c r="M84" s="13">
        <v>58.557350999999997</v>
      </c>
      <c r="N84" s="11">
        <v>-147.68201710714274</v>
      </c>
      <c r="O84" s="11">
        <v>60.122306785714265</v>
      </c>
      <c r="P84" s="12">
        <f>VLOOKUP(Table1[[#This Row],[State]],Sheet1!A:G,7,FALSE)</f>
        <v>3</v>
      </c>
      <c r="Q84" t="str">
        <f>VLOOKUP(Table1[[#This Row],[State]],Sheet1!A:F,6,FALSE)</f>
        <v>Republican</v>
      </c>
    </row>
    <row r="85" spans="1:17" x14ac:dyDescent="0.2">
      <c r="A85" t="s">
        <v>319</v>
      </c>
      <c r="B85" t="s">
        <v>83</v>
      </c>
      <c r="C85" s="8" t="s">
        <v>398</v>
      </c>
      <c r="D85" s="4">
        <v>9121</v>
      </c>
      <c r="E85" s="4">
        <v>35070</v>
      </c>
      <c r="F85">
        <v>2024</v>
      </c>
      <c r="G85" s="1">
        <f>Table1[[#This Row],[dem_votes]]+Table1[[#This Row],[gop_votes]]</f>
        <v>44191</v>
      </c>
      <c r="H85" s="7">
        <f>ABS(Table1[[#This Row],[dem_votes]]-Table1[[#This Row],[gop_votes]])</f>
        <v>25949</v>
      </c>
      <c r="I85" s="5">
        <f>Table1[[#This Row],[margin]]/SUM(Table1[[#This Row],[dem_votes]:[gop_votes]])</f>
        <v>0.58720101378108669</v>
      </c>
      <c r="J85" s="5">
        <f>Table1[[#This Row],[dem_votes]]/SUM(Table1[[#This Row],[dem_votes]:[gop_votes]])</f>
        <v>0.20639949310945668</v>
      </c>
      <c r="K85" s="5">
        <f>Table1[[#This Row],[gop_votes]]/SUM(Table1[[#This Row],[dem_votes]:[gop_votes]])</f>
        <v>0.79360050689054329</v>
      </c>
      <c r="L85" s="13">
        <v>-149.42196100000001</v>
      </c>
      <c r="M85" s="13">
        <v>61.611280999999998</v>
      </c>
      <c r="N85" s="11">
        <v>-147.68201710714274</v>
      </c>
      <c r="O85" s="11">
        <v>60.122306785714265</v>
      </c>
      <c r="P85" s="12">
        <f>VLOOKUP(Table1[[#This Row],[State]],Sheet1!A:G,7,FALSE)</f>
        <v>3</v>
      </c>
      <c r="Q85" t="str">
        <f>VLOOKUP(Table1[[#This Row],[State]],Sheet1!A:F,6,FALSE)</f>
        <v>Republican</v>
      </c>
    </row>
    <row r="86" spans="1:17" x14ac:dyDescent="0.2">
      <c r="A86" t="s">
        <v>319</v>
      </c>
      <c r="B86" t="s">
        <v>84</v>
      </c>
      <c r="C86" s="8" t="s">
        <v>399</v>
      </c>
      <c r="D86" s="4">
        <v>1579</v>
      </c>
      <c r="E86" s="4">
        <v>1045</v>
      </c>
      <c r="F86">
        <v>2024</v>
      </c>
      <c r="G86" s="1">
        <f>Table1[[#This Row],[dem_votes]]+Table1[[#This Row],[gop_votes]]</f>
        <v>2624</v>
      </c>
      <c r="H86" s="7">
        <f>ABS(Table1[[#This Row],[dem_votes]]-Table1[[#This Row],[gop_votes]])</f>
        <v>534</v>
      </c>
      <c r="I86" s="5">
        <f>Table1[[#This Row],[margin]]/SUM(Table1[[#This Row],[dem_votes]:[gop_votes]])</f>
        <v>0.2035060975609756</v>
      </c>
      <c r="J86" s="5">
        <f>Table1[[#This Row],[dem_votes]]/SUM(Table1[[#This Row],[dem_votes]:[gop_votes]])</f>
        <v>0.60175304878048785</v>
      </c>
      <c r="K86" s="5">
        <f>Table1[[#This Row],[gop_votes]]/SUM(Table1[[#This Row],[dem_votes]:[gop_votes]])</f>
        <v>0.3982469512195122</v>
      </c>
      <c r="L86" s="13">
        <v>-165.295491</v>
      </c>
      <c r="M86" s="13">
        <v>64.457025999999999</v>
      </c>
      <c r="N86" s="11">
        <v>-147.68201710714274</v>
      </c>
      <c r="O86" s="11">
        <v>60.122306785714265</v>
      </c>
      <c r="P86" s="12">
        <f>VLOOKUP(Table1[[#This Row],[State]],Sheet1!A:G,7,FALSE)</f>
        <v>3</v>
      </c>
      <c r="Q86" t="str">
        <f>VLOOKUP(Table1[[#This Row],[State]],Sheet1!A:F,6,FALSE)</f>
        <v>Republican</v>
      </c>
    </row>
    <row r="87" spans="1:17" x14ac:dyDescent="0.2">
      <c r="A87" t="s">
        <v>319</v>
      </c>
      <c r="B87" t="s">
        <v>85</v>
      </c>
      <c r="C87" s="8" t="s">
        <v>400</v>
      </c>
      <c r="D87" s="4">
        <v>1030</v>
      </c>
      <c r="E87" s="4">
        <v>814</v>
      </c>
      <c r="F87">
        <v>2024</v>
      </c>
      <c r="G87" s="1">
        <f>Table1[[#This Row],[dem_votes]]+Table1[[#This Row],[gop_votes]]</f>
        <v>1844</v>
      </c>
      <c r="H87" s="7">
        <f>ABS(Table1[[#This Row],[dem_votes]]-Table1[[#This Row],[gop_votes]])</f>
        <v>216</v>
      </c>
      <c r="I87" s="5">
        <f>Table1[[#This Row],[margin]]/SUM(Table1[[#This Row],[dem_votes]:[gop_votes]])</f>
        <v>0.11713665943600868</v>
      </c>
      <c r="J87" s="5">
        <f>Table1[[#This Row],[dem_votes]]/SUM(Table1[[#This Row],[dem_votes]:[gop_votes]])</f>
        <v>0.5585683297180043</v>
      </c>
      <c r="K87" s="5">
        <f>Table1[[#This Row],[gop_votes]]/SUM(Table1[[#This Row],[dem_votes]:[gop_votes]])</f>
        <v>0.44143167028199565</v>
      </c>
      <c r="L87" s="13">
        <v>-154.86208500000001</v>
      </c>
      <c r="M87" s="13">
        <v>70.522779</v>
      </c>
      <c r="N87" s="11">
        <v>-147.68201710714274</v>
      </c>
      <c r="O87" s="11">
        <v>60.122306785714265</v>
      </c>
      <c r="P87" s="12">
        <f>VLOOKUP(Table1[[#This Row],[State]],Sheet1!A:G,7,FALSE)</f>
        <v>3</v>
      </c>
      <c r="Q87" t="str">
        <f>VLOOKUP(Table1[[#This Row],[State]],Sheet1!A:F,6,FALSE)</f>
        <v>Republican</v>
      </c>
    </row>
    <row r="88" spans="1:17" x14ac:dyDescent="0.2">
      <c r="A88" t="s">
        <v>319</v>
      </c>
      <c r="B88" t="s">
        <v>86</v>
      </c>
      <c r="C88" s="8" t="s">
        <v>401</v>
      </c>
      <c r="D88" s="4">
        <v>1087</v>
      </c>
      <c r="E88" s="4">
        <v>678</v>
      </c>
      <c r="F88">
        <v>2024</v>
      </c>
      <c r="G88" s="1">
        <f>Table1[[#This Row],[dem_votes]]+Table1[[#This Row],[gop_votes]]</f>
        <v>1765</v>
      </c>
      <c r="H88" s="7">
        <f>ABS(Table1[[#This Row],[dem_votes]]-Table1[[#This Row],[gop_votes]])</f>
        <v>409</v>
      </c>
      <c r="I88" s="5">
        <f>Table1[[#This Row],[margin]]/SUM(Table1[[#This Row],[dem_votes]:[gop_votes]])</f>
        <v>0.23172804532577904</v>
      </c>
      <c r="J88" s="5">
        <f>Table1[[#This Row],[dem_votes]]/SUM(Table1[[#This Row],[dem_votes]:[gop_votes]])</f>
        <v>0.61586402266288953</v>
      </c>
      <c r="K88" s="5">
        <f>Table1[[#This Row],[gop_votes]]/SUM(Table1[[#This Row],[dem_votes]:[gop_votes]])</f>
        <v>0.38413597733711047</v>
      </c>
      <c r="L88" s="13">
        <v>-161.63818499999999</v>
      </c>
      <c r="M88" s="13">
        <v>66.943735000000004</v>
      </c>
      <c r="N88" s="11">
        <v>-147.68201710714274</v>
      </c>
      <c r="O88" s="11">
        <v>60.122306785714265</v>
      </c>
      <c r="P88" s="12">
        <f>VLOOKUP(Table1[[#This Row],[State]],Sheet1!A:G,7,FALSE)</f>
        <v>3</v>
      </c>
      <c r="Q88" t="str">
        <f>VLOOKUP(Table1[[#This Row],[State]],Sheet1!A:F,6,FALSE)</f>
        <v>Republican</v>
      </c>
    </row>
    <row r="89" spans="1:17" x14ac:dyDescent="0.2">
      <c r="A89" t="s">
        <v>319</v>
      </c>
      <c r="B89" t="s">
        <v>87</v>
      </c>
      <c r="C89" s="8" t="s">
        <v>402</v>
      </c>
      <c r="D89" s="4">
        <v>546</v>
      </c>
      <c r="E89" s="4">
        <v>872</v>
      </c>
      <c r="F89">
        <v>2024</v>
      </c>
      <c r="G89" s="1">
        <f>Table1[[#This Row],[dem_votes]]+Table1[[#This Row],[gop_votes]]</f>
        <v>1418</v>
      </c>
      <c r="H89" s="7">
        <f>ABS(Table1[[#This Row],[dem_votes]]-Table1[[#This Row],[gop_votes]])</f>
        <v>326</v>
      </c>
      <c r="I89" s="5">
        <f>Table1[[#This Row],[margin]]/SUM(Table1[[#This Row],[dem_votes]:[gop_votes]])</f>
        <v>0.22990126939351199</v>
      </c>
      <c r="J89" s="5">
        <f>Table1[[#This Row],[dem_votes]]/SUM(Table1[[#This Row],[dem_votes]:[gop_votes]])</f>
        <v>0.38504936530324402</v>
      </c>
      <c r="K89" s="5">
        <f>Table1[[#This Row],[gop_votes]]/SUM(Table1[[#This Row],[dem_votes]:[gop_votes]])</f>
        <v>0.61495063469675604</v>
      </c>
      <c r="L89" s="13">
        <v>-133.115025</v>
      </c>
      <c r="M89" s="13">
        <v>56.812711999999998</v>
      </c>
      <c r="N89" s="11">
        <v>-147.68201710714274</v>
      </c>
      <c r="O89" s="11">
        <v>60.122306785714265</v>
      </c>
      <c r="P89" s="12">
        <f>VLOOKUP(Table1[[#This Row],[State]],Sheet1!A:G,7,FALSE)</f>
        <v>3</v>
      </c>
      <c r="Q89" t="str">
        <f>VLOOKUP(Table1[[#This Row],[State]],Sheet1!A:F,6,FALSE)</f>
        <v>Republican</v>
      </c>
    </row>
    <row r="90" spans="1:17" x14ac:dyDescent="0.2">
      <c r="A90" t="s">
        <v>319</v>
      </c>
      <c r="B90" t="s">
        <v>88</v>
      </c>
      <c r="C90" s="8" t="s">
        <v>403</v>
      </c>
      <c r="D90" s="4">
        <v>991</v>
      </c>
      <c r="E90" s="4">
        <v>1242</v>
      </c>
      <c r="F90">
        <v>2024</v>
      </c>
      <c r="G90" s="1">
        <f>Table1[[#This Row],[dem_votes]]+Table1[[#This Row],[gop_votes]]</f>
        <v>2233</v>
      </c>
      <c r="H90" s="7">
        <f>ABS(Table1[[#This Row],[dem_votes]]-Table1[[#This Row],[gop_votes]])</f>
        <v>251</v>
      </c>
      <c r="I90" s="5">
        <f>Table1[[#This Row],[margin]]/SUM(Table1[[#This Row],[dem_votes]:[gop_votes]])</f>
        <v>0.11240483654276757</v>
      </c>
      <c r="J90" s="5">
        <f>Table1[[#This Row],[dem_votes]]/SUM(Table1[[#This Row],[dem_votes]:[gop_votes]])</f>
        <v>0.44379758172861622</v>
      </c>
      <c r="K90" s="5">
        <f>Table1[[#This Row],[gop_votes]]/SUM(Table1[[#This Row],[dem_votes]:[gop_votes]])</f>
        <v>0.55620241827138384</v>
      </c>
      <c r="L90" s="13">
        <v>-132.56084199999901</v>
      </c>
      <c r="M90" s="13">
        <v>55.448163999999998</v>
      </c>
      <c r="N90" s="11">
        <v>-147.68201710714274</v>
      </c>
      <c r="O90" s="11">
        <v>60.122306785714265</v>
      </c>
      <c r="P90" s="12">
        <f>VLOOKUP(Table1[[#This Row],[State]],Sheet1!A:G,7,FALSE)</f>
        <v>3</v>
      </c>
      <c r="Q90" t="str">
        <f>VLOOKUP(Table1[[#This Row],[State]],Sheet1!A:F,6,FALSE)</f>
        <v>Republican</v>
      </c>
    </row>
    <row r="91" spans="1:17" x14ac:dyDescent="0.2">
      <c r="A91" t="s">
        <v>319</v>
      </c>
      <c r="B91" t="s">
        <v>89</v>
      </c>
      <c r="C91" s="8" t="s">
        <v>404</v>
      </c>
      <c r="D91" s="4">
        <v>2092</v>
      </c>
      <c r="E91" s="4">
        <v>1844</v>
      </c>
      <c r="F91">
        <v>2024</v>
      </c>
      <c r="G91" s="1">
        <f>Table1[[#This Row],[dem_votes]]+Table1[[#This Row],[gop_votes]]</f>
        <v>3936</v>
      </c>
      <c r="H91" s="7">
        <f>ABS(Table1[[#This Row],[dem_votes]]-Table1[[#This Row],[gop_votes]])</f>
        <v>248</v>
      </c>
      <c r="I91" s="5">
        <f>Table1[[#This Row],[margin]]/SUM(Table1[[#This Row],[dem_votes]:[gop_votes]])</f>
        <v>6.3008130081300809E-2</v>
      </c>
      <c r="J91" s="5">
        <f>Table1[[#This Row],[dem_votes]]/SUM(Table1[[#This Row],[dem_votes]:[gop_votes]])</f>
        <v>0.5315040650406504</v>
      </c>
      <c r="K91" s="5">
        <f>Table1[[#This Row],[gop_votes]]/SUM(Table1[[#This Row],[dem_votes]:[gop_votes]])</f>
        <v>0.4684959349593496</v>
      </c>
      <c r="L91" s="13">
        <v>-135.33717099999899</v>
      </c>
      <c r="M91" s="13">
        <v>57.062745999999997</v>
      </c>
      <c r="N91" s="11">
        <v>-147.68201710714274</v>
      </c>
      <c r="O91" s="11">
        <v>60.122306785714265</v>
      </c>
      <c r="P91" s="12">
        <f>VLOOKUP(Table1[[#This Row],[State]],Sheet1!A:G,7,FALSE)</f>
        <v>3</v>
      </c>
      <c r="Q91" t="str">
        <f>VLOOKUP(Table1[[#This Row],[State]],Sheet1!A:F,6,FALSE)</f>
        <v>Republican</v>
      </c>
    </row>
    <row r="92" spans="1:17" x14ac:dyDescent="0.2">
      <c r="A92" t="s">
        <v>319</v>
      </c>
      <c r="B92" t="s">
        <v>90</v>
      </c>
      <c r="C92" s="8" t="s">
        <v>405</v>
      </c>
      <c r="D92" s="4">
        <v>503</v>
      </c>
      <c r="E92" s="4">
        <v>208</v>
      </c>
      <c r="F92">
        <v>2024</v>
      </c>
      <c r="G92" s="1">
        <f>Table1[[#This Row],[dem_votes]]+Table1[[#This Row],[gop_votes]]</f>
        <v>711</v>
      </c>
      <c r="H92" s="7">
        <f>ABS(Table1[[#This Row],[dem_votes]]-Table1[[#This Row],[gop_votes]])</f>
        <v>295</v>
      </c>
      <c r="I92" s="5">
        <f>Table1[[#This Row],[margin]]/SUM(Table1[[#This Row],[dem_votes]:[gop_votes]])</f>
        <v>0.41490857946554149</v>
      </c>
      <c r="J92" s="5">
        <f>Table1[[#This Row],[dem_votes]]/SUM(Table1[[#This Row],[dem_votes]:[gop_votes]])</f>
        <v>0.70745428973277069</v>
      </c>
      <c r="K92" s="5">
        <f>Table1[[#This Row],[gop_votes]]/SUM(Table1[[#This Row],[dem_votes]:[gop_votes]])</f>
        <v>0.29254571026722925</v>
      </c>
      <c r="L92" s="13">
        <v>-135.31150099999999</v>
      </c>
      <c r="M92" s="13">
        <v>59.464535999999903</v>
      </c>
      <c r="N92" s="11">
        <v>-147.68201710714274</v>
      </c>
      <c r="O92" s="11">
        <v>60.122306785714265</v>
      </c>
      <c r="P92" s="12">
        <f>VLOOKUP(Table1[[#This Row],[State]],Sheet1!A:G,7,FALSE)</f>
        <v>3</v>
      </c>
      <c r="Q92" t="str">
        <f>VLOOKUP(Table1[[#This Row],[State]],Sheet1!A:F,6,FALSE)</f>
        <v>Republican</v>
      </c>
    </row>
    <row r="93" spans="1:17" x14ac:dyDescent="0.2">
      <c r="A93" t="s">
        <v>319</v>
      </c>
      <c r="B93" t="s">
        <v>91</v>
      </c>
      <c r="C93" s="8" t="s">
        <v>406</v>
      </c>
      <c r="D93" s="4">
        <v>562</v>
      </c>
      <c r="E93" s="4">
        <v>2384</v>
      </c>
      <c r="F93">
        <v>2024</v>
      </c>
      <c r="G93" s="1">
        <f>Table1[[#This Row],[dem_votes]]+Table1[[#This Row],[gop_votes]]</f>
        <v>2946</v>
      </c>
      <c r="H93" s="7">
        <f>ABS(Table1[[#This Row],[dem_votes]]-Table1[[#This Row],[gop_votes]])</f>
        <v>1822</v>
      </c>
      <c r="I93" s="5">
        <f>Table1[[#This Row],[margin]]/SUM(Table1[[#This Row],[dem_votes]:[gop_votes]])</f>
        <v>0.61846571622539037</v>
      </c>
      <c r="J93" s="5">
        <f>Table1[[#This Row],[dem_votes]]/SUM(Table1[[#This Row],[dem_votes]:[gop_votes]])</f>
        <v>0.19076714188730481</v>
      </c>
      <c r="K93" s="5">
        <f>Table1[[#This Row],[gop_votes]]/SUM(Table1[[#This Row],[dem_votes]:[gop_votes]])</f>
        <v>0.80923285811269519</v>
      </c>
      <c r="L93" s="13">
        <v>-144.68702400000001</v>
      </c>
      <c r="M93" s="13">
        <v>63.856184999999897</v>
      </c>
      <c r="N93" s="11">
        <v>-147.68201710714274</v>
      </c>
      <c r="O93" s="11">
        <v>60.122306785714265</v>
      </c>
      <c r="P93" s="12">
        <f>VLOOKUP(Table1[[#This Row],[State]],Sheet1!A:G,7,FALSE)</f>
        <v>3</v>
      </c>
      <c r="Q93" t="str">
        <f>VLOOKUP(Table1[[#This Row],[State]],Sheet1!A:F,6,FALSE)</f>
        <v>Republican</v>
      </c>
    </row>
    <row r="94" spans="1:17" x14ac:dyDescent="0.2">
      <c r="A94" t="s">
        <v>319</v>
      </c>
      <c r="B94" t="s">
        <v>92</v>
      </c>
      <c r="C94" s="8" t="s">
        <v>407</v>
      </c>
      <c r="D94" s="4">
        <v>1226</v>
      </c>
      <c r="E94" s="4">
        <v>2516</v>
      </c>
      <c r="F94">
        <v>2024</v>
      </c>
      <c r="G94" s="1">
        <f>Table1[[#This Row],[dem_votes]]+Table1[[#This Row],[gop_votes]]</f>
        <v>3742</v>
      </c>
      <c r="H94" s="7">
        <f>ABS(Table1[[#This Row],[dem_votes]]-Table1[[#This Row],[gop_votes]])</f>
        <v>1290</v>
      </c>
      <c r="I94" s="5">
        <f>Table1[[#This Row],[margin]]/SUM(Table1[[#This Row],[dem_votes]:[gop_votes]])</f>
        <v>0.344735435595938</v>
      </c>
      <c r="J94" s="5">
        <f>Table1[[#This Row],[dem_votes]]/SUM(Table1[[#This Row],[dem_votes]:[gop_votes]])</f>
        <v>0.327632282202031</v>
      </c>
      <c r="K94" s="5">
        <f>Table1[[#This Row],[gop_votes]]/SUM(Table1[[#This Row],[dem_votes]:[gop_votes]])</f>
        <v>0.672367717797969</v>
      </c>
      <c r="L94" s="13">
        <v>-145.88250400000001</v>
      </c>
      <c r="M94" s="13">
        <v>61.261490000000002</v>
      </c>
      <c r="N94" s="11">
        <v>-147.68201710714274</v>
      </c>
      <c r="O94" s="11">
        <v>60.122306785714265</v>
      </c>
      <c r="P94" s="12">
        <f>VLOOKUP(Table1[[#This Row],[State]],Sheet1!A:G,7,FALSE)</f>
        <v>3</v>
      </c>
      <c r="Q94" t="str">
        <f>VLOOKUP(Table1[[#This Row],[State]],Sheet1!A:F,6,FALSE)</f>
        <v>Republican</v>
      </c>
    </row>
    <row r="95" spans="1:17" x14ac:dyDescent="0.2">
      <c r="A95" t="s">
        <v>319</v>
      </c>
      <c r="B95" t="s">
        <v>93</v>
      </c>
      <c r="C95" s="8" t="s">
        <v>408</v>
      </c>
      <c r="D95" s="4">
        <v>298</v>
      </c>
      <c r="E95" s="4">
        <v>736</v>
      </c>
      <c r="F95">
        <v>2024</v>
      </c>
      <c r="G95" s="1">
        <f>Table1[[#This Row],[dem_votes]]+Table1[[#This Row],[gop_votes]]</f>
        <v>1034</v>
      </c>
      <c r="H95" s="7">
        <f>ABS(Table1[[#This Row],[dem_votes]]-Table1[[#This Row],[gop_votes]])</f>
        <v>438</v>
      </c>
      <c r="I95" s="5">
        <f>Table1[[#This Row],[margin]]/SUM(Table1[[#This Row],[dem_votes]:[gop_votes]])</f>
        <v>0.42359767891682787</v>
      </c>
      <c r="J95" s="5">
        <f>Table1[[#This Row],[dem_votes]]/SUM(Table1[[#This Row],[dem_votes]:[gop_votes]])</f>
        <v>0.28820116054158607</v>
      </c>
      <c r="K95" s="5">
        <f>Table1[[#This Row],[gop_votes]]/SUM(Table1[[#This Row],[dem_votes]:[gop_votes]])</f>
        <v>0.71179883945841393</v>
      </c>
      <c r="L95" s="13">
        <v>-132.31083699999999</v>
      </c>
      <c r="M95" s="13">
        <v>56.3858209999999</v>
      </c>
      <c r="N95" s="11">
        <v>-147.68201710714274</v>
      </c>
      <c r="O95" s="11">
        <v>60.122306785714265</v>
      </c>
      <c r="P95" s="12">
        <f>VLOOKUP(Table1[[#This Row],[State]],Sheet1!A:G,7,FALSE)</f>
        <v>3</v>
      </c>
      <c r="Q95" t="str">
        <f>VLOOKUP(Table1[[#This Row],[State]],Sheet1!A:F,6,FALSE)</f>
        <v>Republican</v>
      </c>
    </row>
    <row r="96" spans="1:17" x14ac:dyDescent="0.2">
      <c r="A96" t="s">
        <v>319</v>
      </c>
      <c r="B96" t="s">
        <v>94</v>
      </c>
      <c r="C96" s="8" t="s">
        <v>409</v>
      </c>
      <c r="D96" s="4">
        <v>147</v>
      </c>
      <c r="E96" s="4">
        <v>134</v>
      </c>
      <c r="F96">
        <v>2024</v>
      </c>
      <c r="G96" s="1">
        <f>Table1[[#This Row],[dem_votes]]+Table1[[#This Row],[gop_votes]]</f>
        <v>281</v>
      </c>
      <c r="H96" s="7">
        <f>ABS(Table1[[#This Row],[dem_votes]]-Table1[[#This Row],[gop_votes]])</f>
        <v>13</v>
      </c>
      <c r="I96" s="5">
        <f>Table1[[#This Row],[margin]]/SUM(Table1[[#This Row],[dem_votes]:[gop_votes]])</f>
        <v>4.6263345195729534E-2</v>
      </c>
      <c r="J96" s="5">
        <f>Table1[[#This Row],[dem_votes]]/SUM(Table1[[#This Row],[dem_votes]:[gop_votes]])</f>
        <v>0.52313167259786475</v>
      </c>
      <c r="K96" s="5">
        <f>Table1[[#This Row],[gop_votes]]/SUM(Table1[[#This Row],[dem_votes]:[gop_votes]])</f>
        <v>0.47686832740213525</v>
      </c>
      <c r="L96" s="13">
        <v>-139.72487799999999</v>
      </c>
      <c r="M96" s="13">
        <v>59.547975000000001</v>
      </c>
      <c r="N96" s="11">
        <v>-147.68201710714274</v>
      </c>
      <c r="O96" s="11">
        <v>60.122306785714265</v>
      </c>
      <c r="P96" s="12">
        <f>VLOOKUP(Table1[[#This Row],[State]],Sheet1!A:G,7,FALSE)</f>
        <v>3</v>
      </c>
      <c r="Q96" t="str">
        <f>VLOOKUP(Table1[[#This Row],[State]],Sheet1!A:F,6,FALSE)</f>
        <v>Republican</v>
      </c>
    </row>
    <row r="97" spans="1:17" x14ac:dyDescent="0.2">
      <c r="A97" t="s">
        <v>319</v>
      </c>
      <c r="B97" t="s">
        <v>95</v>
      </c>
      <c r="C97" s="8" t="s">
        <v>410</v>
      </c>
      <c r="D97" s="4">
        <v>1347</v>
      </c>
      <c r="E97" s="4">
        <v>1140</v>
      </c>
      <c r="F97">
        <v>2024</v>
      </c>
      <c r="G97" s="1">
        <f>Table1[[#This Row],[dem_votes]]+Table1[[#This Row],[gop_votes]]</f>
        <v>2487</v>
      </c>
      <c r="H97" s="7">
        <f>ABS(Table1[[#This Row],[dem_votes]]-Table1[[#This Row],[gop_votes]])</f>
        <v>207</v>
      </c>
      <c r="I97" s="5">
        <f>Table1[[#This Row],[margin]]/SUM(Table1[[#This Row],[dem_votes]:[gop_votes]])</f>
        <v>8.3232810615199035E-2</v>
      </c>
      <c r="J97" s="5">
        <f>Table1[[#This Row],[dem_votes]]/SUM(Table1[[#This Row],[dem_votes]:[gop_votes]])</f>
        <v>0.54161640530759947</v>
      </c>
      <c r="K97" s="5">
        <f>Table1[[#This Row],[gop_votes]]/SUM(Table1[[#This Row],[dem_votes]:[gop_votes]])</f>
        <v>0.45838359469240048</v>
      </c>
      <c r="L97" s="13">
        <v>-152.55042299999999</v>
      </c>
      <c r="M97" s="13">
        <v>65.010261999999997</v>
      </c>
      <c r="N97" s="11">
        <v>-147.68201710714274</v>
      </c>
      <c r="O97" s="11">
        <v>60.122306785714265</v>
      </c>
      <c r="P97" s="12">
        <f>VLOOKUP(Table1[[#This Row],[State]],Sheet1!A:G,7,FALSE)</f>
        <v>3</v>
      </c>
      <c r="Q97" t="str">
        <f>VLOOKUP(Table1[[#This Row],[State]],Sheet1!A:F,6,FALSE)</f>
        <v>Republican</v>
      </c>
    </row>
    <row r="98" spans="1:17" x14ac:dyDescent="0.2">
      <c r="A98" s="17" t="s">
        <v>320</v>
      </c>
      <c r="B98" s="17" t="s">
        <v>96</v>
      </c>
      <c r="C98" s="17" t="s">
        <v>536</v>
      </c>
      <c r="D98" s="18">
        <v>24061</v>
      </c>
      <c r="E98" s="18">
        <v>10636</v>
      </c>
      <c r="F98">
        <v>2024</v>
      </c>
      <c r="G98" s="1">
        <f>Table1[[#This Row],[dem_votes]]+Table1[[#This Row],[gop_votes]]</f>
        <v>34697</v>
      </c>
      <c r="H98" s="7">
        <f>ABS(Table1[[#This Row],[dem_votes]]-Table1[[#This Row],[gop_votes]])</f>
        <v>13425</v>
      </c>
      <c r="I98" s="5">
        <f>Table1[[#This Row],[margin]]/SUM(Table1[[#This Row],[dem_votes]:[gop_votes]])</f>
        <v>0.38692105945758998</v>
      </c>
      <c r="J98" s="5">
        <f>Table1[[#This Row],[dem_votes]]/SUM(Table1[[#This Row],[dem_votes]:[gop_votes]])</f>
        <v>0.69346052972879502</v>
      </c>
      <c r="K98" s="5">
        <f>Table1[[#This Row],[gop_votes]]/SUM(Table1[[#This Row],[dem_votes]:[gop_votes]])</f>
        <v>0.30653947027120498</v>
      </c>
      <c r="L98" s="13">
        <v>-109.414839999999</v>
      </c>
      <c r="M98" s="13">
        <v>35.577686999999997</v>
      </c>
      <c r="N98" s="11">
        <v>-111.40883044444435</v>
      </c>
      <c r="O98" s="11">
        <v>33.572705752136734</v>
      </c>
      <c r="P98" s="12">
        <f>VLOOKUP(Table1[[#This Row],[State]],Sheet1!A:G,7,FALSE)</f>
        <v>11</v>
      </c>
      <c r="Q98" t="str">
        <f>VLOOKUP(Table1[[#This Row],[State]],Sheet1!A:F,6,FALSE)</f>
        <v>Democratic</v>
      </c>
    </row>
    <row r="99" spans="1:17" x14ac:dyDescent="0.2">
      <c r="A99" t="s">
        <v>320</v>
      </c>
      <c r="B99" t="s">
        <v>97</v>
      </c>
      <c r="C99" t="s">
        <v>537</v>
      </c>
      <c r="D99" s="4">
        <v>24596</v>
      </c>
      <c r="E99" s="4">
        <v>37859</v>
      </c>
      <c r="F99">
        <v>2024</v>
      </c>
      <c r="G99" s="1">
        <f>Table1[[#This Row],[dem_votes]]+Table1[[#This Row],[gop_votes]]</f>
        <v>62455</v>
      </c>
      <c r="H99" s="7">
        <f>ABS(Table1[[#This Row],[dem_votes]]-Table1[[#This Row],[gop_votes]])</f>
        <v>13263</v>
      </c>
      <c r="I99" s="5">
        <f>Table1[[#This Row],[margin]]/SUM(Table1[[#This Row],[dem_votes]:[gop_votes]])</f>
        <v>0.21236089984789047</v>
      </c>
      <c r="J99" s="5">
        <f>Table1[[#This Row],[dem_votes]]/SUM(Table1[[#This Row],[dem_votes]:[gop_votes]])</f>
        <v>0.39381955007605474</v>
      </c>
      <c r="K99" s="5">
        <f>Table1[[#This Row],[gop_votes]]/SUM(Table1[[#This Row],[dem_votes]:[gop_votes]])</f>
        <v>0.60618044992394526</v>
      </c>
      <c r="L99" s="13">
        <v>-110.063053</v>
      </c>
      <c r="M99" s="13">
        <v>31.607357</v>
      </c>
      <c r="N99" s="11">
        <v>-111.40883044444435</v>
      </c>
      <c r="O99" s="11">
        <v>33.572705752136734</v>
      </c>
      <c r="P99" s="12">
        <f>VLOOKUP(Table1[[#This Row],[State]],Sheet1!A:G,7,FALSE)</f>
        <v>11</v>
      </c>
      <c r="Q99" t="str">
        <f>VLOOKUP(Table1[[#This Row],[State]],Sheet1!A:F,6,FALSE)</f>
        <v>Democratic</v>
      </c>
    </row>
    <row r="100" spans="1:17" x14ac:dyDescent="0.2">
      <c r="A100" t="s">
        <v>320</v>
      </c>
      <c r="B100" t="s">
        <v>98</v>
      </c>
      <c r="C100" t="s">
        <v>538</v>
      </c>
      <c r="D100" s="4">
        <v>73410</v>
      </c>
      <c r="E100" s="4">
        <v>26501</v>
      </c>
      <c r="F100">
        <v>2024</v>
      </c>
      <c r="G100" s="1">
        <f>Table1[[#This Row],[dem_votes]]+Table1[[#This Row],[gop_votes]]</f>
        <v>99911</v>
      </c>
      <c r="H100" s="7">
        <f>ABS(Table1[[#This Row],[dem_votes]]-Table1[[#This Row],[gop_votes]])</f>
        <v>46909</v>
      </c>
      <c r="I100" s="5">
        <f>Table1[[#This Row],[margin]]/SUM(Table1[[#This Row],[dem_votes]:[gop_votes]])</f>
        <v>0.46950786199717748</v>
      </c>
      <c r="J100" s="5">
        <f>Table1[[#This Row],[dem_votes]]/SUM(Table1[[#This Row],[dem_votes]:[gop_votes]])</f>
        <v>0.73475393099858877</v>
      </c>
      <c r="K100" s="5">
        <f>Table1[[#This Row],[gop_votes]]/SUM(Table1[[#This Row],[dem_votes]:[gop_votes]])</f>
        <v>0.26524606900141123</v>
      </c>
      <c r="L100" s="13">
        <v>-111.590056</v>
      </c>
      <c r="M100" s="13">
        <v>35.514426</v>
      </c>
      <c r="N100" s="11">
        <v>-111.40883044444435</v>
      </c>
      <c r="O100" s="11">
        <v>33.572705752136734</v>
      </c>
      <c r="P100" s="12">
        <f>VLOOKUP(Table1[[#This Row],[State]],Sheet1!A:G,7,FALSE)</f>
        <v>11</v>
      </c>
      <c r="Q100" t="str">
        <f>VLOOKUP(Table1[[#This Row],[State]],Sheet1!A:F,6,FALSE)</f>
        <v>Democratic</v>
      </c>
    </row>
    <row r="101" spans="1:17" x14ac:dyDescent="0.2">
      <c r="A101" t="s">
        <v>320</v>
      </c>
      <c r="B101" t="s">
        <v>99</v>
      </c>
      <c r="C101" t="s">
        <v>539</v>
      </c>
      <c r="D101" s="4">
        <v>8157</v>
      </c>
      <c r="E101" s="4">
        <v>19999</v>
      </c>
      <c r="F101">
        <v>2024</v>
      </c>
      <c r="G101" s="1">
        <f>Table1[[#This Row],[dem_votes]]+Table1[[#This Row],[gop_votes]]</f>
        <v>28156</v>
      </c>
      <c r="H101" s="7">
        <f>ABS(Table1[[#This Row],[dem_votes]]-Table1[[#This Row],[gop_votes]])</f>
        <v>11842</v>
      </c>
      <c r="I101" s="5">
        <f>Table1[[#This Row],[margin]]/SUM(Table1[[#This Row],[dem_votes]:[gop_votes]])</f>
        <v>0.42058531041341102</v>
      </c>
      <c r="J101" s="5">
        <f>Table1[[#This Row],[dem_votes]]/SUM(Table1[[#This Row],[dem_votes]:[gop_votes]])</f>
        <v>0.28970734479329452</v>
      </c>
      <c r="K101" s="5">
        <f>Table1[[#This Row],[gop_votes]]/SUM(Table1[[#This Row],[dem_votes]:[gop_votes]])</f>
        <v>0.71029265520670548</v>
      </c>
      <c r="L101" s="13">
        <v>-111.00749399999999</v>
      </c>
      <c r="M101" s="13">
        <v>33.823560000000001</v>
      </c>
      <c r="N101" s="11">
        <v>-111.40883044444435</v>
      </c>
      <c r="O101" s="11">
        <v>33.572705752136734</v>
      </c>
      <c r="P101" s="12">
        <f>VLOOKUP(Table1[[#This Row],[State]],Sheet1!A:G,7,FALSE)</f>
        <v>11</v>
      </c>
      <c r="Q101" t="str">
        <f>VLOOKUP(Table1[[#This Row],[State]],Sheet1!A:F,6,FALSE)</f>
        <v>Democratic</v>
      </c>
    </row>
    <row r="102" spans="1:17" x14ac:dyDescent="0.2">
      <c r="A102" t="s">
        <v>320</v>
      </c>
      <c r="B102" t="s">
        <v>100</v>
      </c>
      <c r="C102" t="s">
        <v>540</v>
      </c>
      <c r="D102" s="4">
        <v>3775</v>
      </c>
      <c r="E102" s="4">
        <v>11657</v>
      </c>
      <c r="F102">
        <v>2024</v>
      </c>
      <c r="G102" s="1">
        <f>Table1[[#This Row],[dem_votes]]+Table1[[#This Row],[gop_votes]]</f>
        <v>15432</v>
      </c>
      <c r="H102" s="7">
        <f>ABS(Table1[[#This Row],[dem_votes]]-Table1[[#This Row],[gop_votes]])</f>
        <v>7882</v>
      </c>
      <c r="I102" s="5">
        <f>Table1[[#This Row],[margin]]/SUM(Table1[[#This Row],[dem_votes]:[gop_votes]])</f>
        <v>0.51075686884396065</v>
      </c>
      <c r="J102" s="5">
        <f>Table1[[#This Row],[dem_votes]]/SUM(Table1[[#This Row],[dem_votes]:[gop_votes]])</f>
        <v>0.2446215655780197</v>
      </c>
      <c r="K102" s="5">
        <f>Table1[[#This Row],[gop_votes]]/SUM(Table1[[#This Row],[dem_votes]:[gop_votes]])</f>
        <v>0.75537843442198027</v>
      </c>
      <c r="L102" s="13">
        <v>-109.812181</v>
      </c>
      <c r="M102" s="13">
        <v>32.867329999999903</v>
      </c>
      <c r="N102" s="11">
        <v>-111.40883044444435</v>
      </c>
      <c r="O102" s="11">
        <v>33.572705752136734</v>
      </c>
      <c r="P102" s="12">
        <f>VLOOKUP(Table1[[#This Row],[State]],Sheet1!A:G,7,FALSE)</f>
        <v>11</v>
      </c>
      <c r="Q102" t="str">
        <f>VLOOKUP(Table1[[#This Row],[State]],Sheet1!A:F,6,FALSE)</f>
        <v>Democratic</v>
      </c>
    </row>
    <row r="103" spans="1:17" x14ac:dyDescent="0.2">
      <c r="A103" t="s">
        <v>320</v>
      </c>
      <c r="B103" t="s">
        <v>101</v>
      </c>
      <c r="C103" t="s">
        <v>541</v>
      </c>
      <c r="D103" s="4">
        <v>1204</v>
      </c>
      <c r="E103" s="4">
        <v>2151</v>
      </c>
      <c r="F103">
        <v>2024</v>
      </c>
      <c r="G103" s="1">
        <f>Table1[[#This Row],[dem_votes]]+Table1[[#This Row],[gop_votes]]</f>
        <v>3355</v>
      </c>
      <c r="H103" s="7">
        <f>ABS(Table1[[#This Row],[dem_votes]]-Table1[[#This Row],[gop_votes]])</f>
        <v>947</v>
      </c>
      <c r="I103" s="5">
        <f>Table1[[#This Row],[margin]]/SUM(Table1[[#This Row],[dem_votes]:[gop_votes]])</f>
        <v>0.28226527570789867</v>
      </c>
      <c r="J103" s="5">
        <f>Table1[[#This Row],[dem_votes]]/SUM(Table1[[#This Row],[dem_votes]:[gop_votes]])</f>
        <v>0.35886736214605069</v>
      </c>
      <c r="K103" s="5">
        <f>Table1[[#This Row],[gop_votes]]/SUM(Table1[[#This Row],[dem_votes]:[gop_votes]])</f>
        <v>0.64113263785394936</v>
      </c>
      <c r="L103" s="13">
        <v>-109.248712</v>
      </c>
      <c r="M103" s="13">
        <v>32.970402</v>
      </c>
      <c r="N103" s="11">
        <v>-111.40883044444435</v>
      </c>
      <c r="O103" s="11">
        <v>33.572705752136734</v>
      </c>
      <c r="P103" s="12">
        <f>VLOOKUP(Table1[[#This Row],[State]],Sheet1!A:G,7,FALSE)</f>
        <v>11</v>
      </c>
      <c r="Q103" t="str">
        <f>VLOOKUP(Table1[[#This Row],[State]],Sheet1!A:F,6,FALSE)</f>
        <v>Democratic</v>
      </c>
    </row>
    <row r="104" spans="1:17" x14ac:dyDescent="0.2">
      <c r="A104" t="s">
        <v>320</v>
      </c>
      <c r="B104" t="s">
        <v>102</v>
      </c>
      <c r="C104" t="s">
        <v>542</v>
      </c>
      <c r="D104" s="4">
        <v>1618</v>
      </c>
      <c r="E104" s="4">
        <v>5593</v>
      </c>
      <c r="F104">
        <v>2024</v>
      </c>
      <c r="G104" s="1">
        <f>Table1[[#This Row],[dem_votes]]+Table1[[#This Row],[gop_votes]]</f>
        <v>7211</v>
      </c>
      <c r="H104" s="7">
        <f>ABS(Table1[[#This Row],[dem_votes]]-Table1[[#This Row],[gop_votes]])</f>
        <v>3975</v>
      </c>
      <c r="I104" s="5">
        <f>Table1[[#This Row],[margin]]/SUM(Table1[[#This Row],[dem_votes]:[gop_votes]])</f>
        <v>0.55124115933989737</v>
      </c>
      <c r="J104" s="5">
        <f>Table1[[#This Row],[dem_votes]]/SUM(Table1[[#This Row],[dem_votes]:[gop_votes]])</f>
        <v>0.22437942033005132</v>
      </c>
      <c r="K104" s="5">
        <f>Table1[[#This Row],[gop_votes]]/SUM(Table1[[#This Row],[dem_votes]:[gop_votes]])</f>
        <v>0.77562057966994868</v>
      </c>
      <c r="L104" s="13">
        <v>-114.172146</v>
      </c>
      <c r="M104" s="13">
        <v>33.908360999999999</v>
      </c>
      <c r="N104" s="11">
        <v>-111.40883044444435</v>
      </c>
      <c r="O104" s="11">
        <v>33.572705752136734</v>
      </c>
      <c r="P104" s="12">
        <f>VLOOKUP(Table1[[#This Row],[State]],Sheet1!A:G,7,FALSE)</f>
        <v>11</v>
      </c>
      <c r="Q104" t="str">
        <f>VLOOKUP(Table1[[#This Row],[State]],Sheet1!A:F,6,FALSE)</f>
        <v>Democratic</v>
      </c>
    </row>
    <row r="105" spans="1:17" x14ac:dyDescent="0.2">
      <c r="A105" t="s">
        <v>320</v>
      </c>
      <c r="B105" t="s">
        <v>103</v>
      </c>
      <c r="C105" t="s">
        <v>543</v>
      </c>
      <c r="D105" s="4">
        <v>1287106</v>
      </c>
      <c r="E105" s="4">
        <v>1065142</v>
      </c>
      <c r="F105">
        <v>2024</v>
      </c>
      <c r="G105" s="1">
        <f>Table1[[#This Row],[dem_votes]]+Table1[[#This Row],[gop_votes]]</f>
        <v>2352248</v>
      </c>
      <c r="H105" s="7">
        <f>ABS(Table1[[#This Row],[dem_votes]]-Table1[[#This Row],[gop_votes]])</f>
        <v>221964</v>
      </c>
      <c r="I105" s="5">
        <f>Table1[[#This Row],[margin]]/SUM(Table1[[#This Row],[dem_votes]:[gop_votes]])</f>
        <v>9.4362499192262042E-2</v>
      </c>
      <c r="J105" s="5">
        <f>Table1[[#This Row],[dem_votes]]/SUM(Table1[[#This Row],[dem_votes]:[gop_votes]])</f>
        <v>0.54718124959613101</v>
      </c>
      <c r="K105" s="5">
        <f>Table1[[#This Row],[gop_votes]]/SUM(Table1[[#This Row],[dem_votes]:[gop_votes]])</f>
        <v>0.45281875040386899</v>
      </c>
      <c r="L105" s="13">
        <v>-112.04143000000001</v>
      </c>
      <c r="M105" s="13">
        <v>33.493403000000001</v>
      </c>
      <c r="N105" s="11">
        <v>-111.40883044444435</v>
      </c>
      <c r="O105" s="11">
        <v>33.572705752136734</v>
      </c>
      <c r="P105" s="12">
        <f>VLOOKUP(Table1[[#This Row],[State]],Sheet1!A:G,7,FALSE)</f>
        <v>11</v>
      </c>
      <c r="Q105" t="str">
        <f>VLOOKUP(Table1[[#This Row],[State]],Sheet1!A:F,6,FALSE)</f>
        <v>Democratic</v>
      </c>
    </row>
    <row r="106" spans="1:17" x14ac:dyDescent="0.2">
      <c r="A106" s="17" t="s">
        <v>320</v>
      </c>
      <c r="B106" s="17" t="s">
        <v>104</v>
      </c>
      <c r="C106" s="17" t="s">
        <v>544</v>
      </c>
      <c r="D106" s="18">
        <v>25970</v>
      </c>
      <c r="E106" s="18">
        <v>97685</v>
      </c>
      <c r="F106">
        <v>2024</v>
      </c>
      <c r="G106" s="1">
        <f>Table1[[#This Row],[dem_votes]]+Table1[[#This Row],[gop_votes]]</f>
        <v>123655</v>
      </c>
      <c r="H106" s="7">
        <f>ABS(Table1[[#This Row],[dem_votes]]-Table1[[#This Row],[gop_votes]])</f>
        <v>71715</v>
      </c>
      <c r="I106" s="5">
        <f>Table1[[#This Row],[margin]]/SUM(Table1[[#This Row],[dem_votes]:[gop_votes]])</f>
        <v>0.57996037362015285</v>
      </c>
      <c r="J106" s="5">
        <f>Table1[[#This Row],[dem_votes]]/SUM(Table1[[#This Row],[dem_votes]:[gop_votes]])</f>
        <v>0.21001981318992358</v>
      </c>
      <c r="K106" s="5">
        <f>Table1[[#This Row],[gop_votes]]/SUM(Table1[[#This Row],[dem_votes]:[gop_votes]])</f>
        <v>0.78998018681007642</v>
      </c>
      <c r="L106" s="13">
        <v>-114.249634</v>
      </c>
      <c r="M106" s="13">
        <v>35.069679000000001</v>
      </c>
      <c r="N106" s="11">
        <v>-111.40883044444435</v>
      </c>
      <c r="O106" s="11">
        <v>33.572705752136734</v>
      </c>
      <c r="P106" s="12">
        <f>VLOOKUP(Table1[[#This Row],[State]],Sheet1!A:G,7,FALSE)</f>
        <v>11</v>
      </c>
      <c r="Q106" t="str">
        <f>VLOOKUP(Table1[[#This Row],[State]],Sheet1!A:F,6,FALSE)</f>
        <v>Democratic</v>
      </c>
    </row>
    <row r="107" spans="1:17" x14ac:dyDescent="0.2">
      <c r="A107" t="s">
        <v>320</v>
      </c>
      <c r="B107" t="s">
        <v>105</v>
      </c>
      <c r="C107" t="s">
        <v>545</v>
      </c>
      <c r="D107" s="4">
        <v>25518</v>
      </c>
      <c r="E107" s="4">
        <v>30676</v>
      </c>
      <c r="F107">
        <v>2024</v>
      </c>
      <c r="G107" s="1">
        <f>Table1[[#This Row],[dem_votes]]+Table1[[#This Row],[gop_votes]]</f>
        <v>56194</v>
      </c>
      <c r="H107" s="7">
        <f>ABS(Table1[[#This Row],[dem_votes]]-Table1[[#This Row],[gop_votes]])</f>
        <v>5158</v>
      </c>
      <c r="I107" s="5">
        <f>Table1[[#This Row],[margin]]/SUM(Table1[[#This Row],[dem_votes]:[gop_votes]])</f>
        <v>9.178915898494501E-2</v>
      </c>
      <c r="J107" s="5">
        <f>Table1[[#This Row],[dem_votes]]/SUM(Table1[[#This Row],[dem_votes]:[gop_votes]])</f>
        <v>0.4541054205075275</v>
      </c>
      <c r="K107" s="5">
        <f>Table1[[#This Row],[gop_votes]]/SUM(Table1[[#This Row],[dem_votes]:[gop_votes]])</f>
        <v>0.54589457949247255</v>
      </c>
      <c r="L107" s="13">
        <v>-110.21115500000001</v>
      </c>
      <c r="M107" s="13">
        <v>34.893625</v>
      </c>
      <c r="N107" s="11">
        <v>-111.40883044444435</v>
      </c>
      <c r="O107" s="11">
        <v>33.572705752136734</v>
      </c>
      <c r="P107" s="12">
        <f>VLOOKUP(Table1[[#This Row],[State]],Sheet1!A:G,7,FALSE)</f>
        <v>11</v>
      </c>
      <c r="Q107" t="str">
        <f>VLOOKUP(Table1[[#This Row],[State]],Sheet1!A:F,6,FALSE)</f>
        <v>Democratic</v>
      </c>
    </row>
    <row r="108" spans="1:17" x14ac:dyDescent="0.2">
      <c r="A108" t="s">
        <v>320</v>
      </c>
      <c r="B108" t="s">
        <v>106</v>
      </c>
      <c r="C108" t="s">
        <v>546</v>
      </c>
      <c r="D108" s="4">
        <v>347616</v>
      </c>
      <c r="E108" s="4">
        <v>212989</v>
      </c>
      <c r="F108">
        <v>2024</v>
      </c>
      <c r="G108" s="1">
        <f>Table1[[#This Row],[dem_votes]]+Table1[[#This Row],[gop_votes]]</f>
        <v>560605</v>
      </c>
      <c r="H108" s="7">
        <f>ABS(Table1[[#This Row],[dem_votes]]-Table1[[#This Row],[gop_votes]])</f>
        <v>134627</v>
      </c>
      <c r="I108" s="5">
        <f>Table1[[#This Row],[margin]]/SUM(Table1[[#This Row],[dem_votes]:[gop_votes]])</f>
        <v>0.24014591378956662</v>
      </c>
      <c r="J108" s="5">
        <f>Table1[[#This Row],[dem_votes]]/SUM(Table1[[#This Row],[dem_votes]:[gop_votes]])</f>
        <v>0.62007295689478337</v>
      </c>
      <c r="K108" s="5">
        <f>Table1[[#This Row],[gop_votes]]/SUM(Table1[[#This Row],[dem_votes]:[gop_votes]])</f>
        <v>0.37992704310521669</v>
      </c>
      <c r="L108" s="13">
        <v>-110.96001</v>
      </c>
      <c r="M108" s="13">
        <v>32.216707</v>
      </c>
      <c r="N108" s="11">
        <v>-111.40883044444435</v>
      </c>
      <c r="O108" s="11">
        <v>33.572705752136734</v>
      </c>
      <c r="P108" s="12">
        <f>VLOOKUP(Table1[[#This Row],[State]],Sheet1!A:G,7,FALSE)</f>
        <v>11</v>
      </c>
      <c r="Q108" t="str">
        <f>VLOOKUP(Table1[[#This Row],[State]],Sheet1!A:F,6,FALSE)</f>
        <v>Democratic</v>
      </c>
    </row>
    <row r="109" spans="1:17" x14ac:dyDescent="0.2">
      <c r="A109" t="s">
        <v>320</v>
      </c>
      <c r="B109" t="s">
        <v>107</v>
      </c>
      <c r="C109" t="s">
        <v>547</v>
      </c>
      <c r="D109" s="4">
        <v>92805</v>
      </c>
      <c r="E109" s="4">
        <v>138550</v>
      </c>
      <c r="F109">
        <v>2024</v>
      </c>
      <c r="G109" s="1">
        <f>Table1[[#This Row],[dem_votes]]+Table1[[#This Row],[gop_votes]]</f>
        <v>231355</v>
      </c>
      <c r="H109" s="7">
        <f>ABS(Table1[[#This Row],[dem_votes]]-Table1[[#This Row],[gop_votes]])</f>
        <v>45745</v>
      </c>
      <c r="I109" s="5">
        <f>Table1[[#This Row],[margin]]/SUM(Table1[[#This Row],[dem_votes]:[gop_votes]])</f>
        <v>0.19772643772557325</v>
      </c>
      <c r="J109" s="5">
        <f>Table1[[#This Row],[dem_votes]]/SUM(Table1[[#This Row],[dem_votes]:[gop_votes]])</f>
        <v>0.40113678113721335</v>
      </c>
      <c r="K109" s="5">
        <f>Table1[[#This Row],[gop_votes]]/SUM(Table1[[#This Row],[dem_votes]:[gop_votes]])</f>
        <v>0.59886321886278659</v>
      </c>
      <c r="L109" s="13">
        <v>-111.588363999999</v>
      </c>
      <c r="M109" s="13">
        <v>33.060133</v>
      </c>
      <c r="N109" s="11">
        <v>-111.40883044444435</v>
      </c>
      <c r="O109" s="11">
        <v>33.572705752136734</v>
      </c>
      <c r="P109" s="12">
        <f>VLOOKUP(Table1[[#This Row],[State]],Sheet1!A:G,7,FALSE)</f>
        <v>11</v>
      </c>
      <c r="Q109" t="str">
        <f>VLOOKUP(Table1[[#This Row],[State]],Sheet1!A:F,6,FALSE)</f>
        <v>Democratic</v>
      </c>
    </row>
    <row r="110" spans="1:17" x14ac:dyDescent="0.2">
      <c r="A110" t="s">
        <v>320</v>
      </c>
      <c r="B110" t="s">
        <v>108</v>
      </c>
      <c r="C110" t="s">
        <v>548</v>
      </c>
      <c r="D110" s="4">
        <v>15506</v>
      </c>
      <c r="E110" s="4">
        <v>6030</v>
      </c>
      <c r="F110">
        <v>2024</v>
      </c>
      <c r="G110" s="1">
        <f>Table1[[#This Row],[dem_votes]]+Table1[[#This Row],[gop_votes]]</f>
        <v>21536</v>
      </c>
      <c r="H110" s="7">
        <f>ABS(Table1[[#This Row],[dem_votes]]-Table1[[#This Row],[gop_votes]])</f>
        <v>9476</v>
      </c>
      <c r="I110" s="5">
        <f>Table1[[#This Row],[margin]]/SUM(Table1[[#This Row],[dem_votes]:[gop_votes]])</f>
        <v>0.44000742942050519</v>
      </c>
      <c r="J110" s="5">
        <f>Table1[[#This Row],[dem_votes]]/SUM(Table1[[#This Row],[dem_votes]:[gop_votes]])</f>
        <v>0.7200037147102526</v>
      </c>
      <c r="K110" s="5">
        <f>Table1[[#This Row],[gop_votes]]/SUM(Table1[[#This Row],[dem_votes]:[gop_votes]])</f>
        <v>0.2799962852897474</v>
      </c>
      <c r="L110" s="13">
        <v>-110.94319499999899</v>
      </c>
      <c r="M110" s="13">
        <v>31.434733000000001</v>
      </c>
      <c r="N110" s="11">
        <v>-111.40883044444435</v>
      </c>
      <c r="O110" s="11">
        <v>33.572705752136734</v>
      </c>
      <c r="P110" s="12">
        <f>VLOOKUP(Table1[[#This Row],[State]],Sheet1!A:G,7,FALSE)</f>
        <v>11</v>
      </c>
      <c r="Q110" t="str">
        <f>VLOOKUP(Table1[[#This Row],[State]],Sheet1!A:F,6,FALSE)</f>
        <v>Democratic</v>
      </c>
    </row>
    <row r="111" spans="1:17" x14ac:dyDescent="0.2">
      <c r="A111" t="s">
        <v>320</v>
      </c>
      <c r="B111" t="s">
        <v>109</v>
      </c>
      <c r="C111" t="s">
        <v>549</v>
      </c>
      <c r="D111" s="4">
        <v>55147</v>
      </c>
      <c r="E111" s="4">
        <v>106018</v>
      </c>
      <c r="F111">
        <v>2024</v>
      </c>
      <c r="G111" s="1">
        <f>Table1[[#This Row],[dem_votes]]+Table1[[#This Row],[gop_votes]]</f>
        <v>161165</v>
      </c>
      <c r="H111" s="7">
        <f>ABS(Table1[[#This Row],[dem_votes]]-Table1[[#This Row],[gop_votes]])</f>
        <v>50871</v>
      </c>
      <c r="I111" s="5">
        <f>Table1[[#This Row],[margin]]/SUM(Table1[[#This Row],[dem_votes]:[gop_votes]])</f>
        <v>0.31564545651971582</v>
      </c>
      <c r="J111" s="5">
        <f>Table1[[#This Row],[dem_votes]]/SUM(Table1[[#This Row],[dem_votes]:[gop_votes]])</f>
        <v>0.34217727174014206</v>
      </c>
      <c r="K111" s="5">
        <f>Table1[[#This Row],[gop_votes]]/SUM(Table1[[#This Row],[dem_votes]:[gop_votes]])</f>
        <v>0.65782272825985788</v>
      </c>
      <c r="L111" s="13">
        <v>-112.267766999999</v>
      </c>
      <c r="M111" s="13">
        <v>34.629013999999998</v>
      </c>
      <c r="N111" s="11">
        <v>-111.40883044444435</v>
      </c>
      <c r="O111" s="11">
        <v>33.572705752136734</v>
      </c>
      <c r="P111" s="12">
        <f>VLOOKUP(Table1[[#This Row],[State]],Sheet1!A:G,7,FALSE)</f>
        <v>11</v>
      </c>
      <c r="Q111" t="str">
        <f>VLOOKUP(Table1[[#This Row],[State]],Sheet1!A:F,6,FALSE)</f>
        <v>Democratic</v>
      </c>
    </row>
    <row r="112" spans="1:17" x14ac:dyDescent="0.2">
      <c r="A112" t="s">
        <v>320</v>
      </c>
      <c r="B112" t="s">
        <v>110</v>
      </c>
      <c r="C112" t="s">
        <v>550</v>
      </c>
      <c r="D112" s="4">
        <v>40299</v>
      </c>
      <c r="E112" s="4">
        <v>40692</v>
      </c>
      <c r="F112">
        <v>2024</v>
      </c>
      <c r="G112" s="1">
        <f>Table1[[#This Row],[dem_votes]]+Table1[[#This Row],[gop_votes]]</f>
        <v>80991</v>
      </c>
      <c r="H112" s="7">
        <f>ABS(Table1[[#This Row],[dem_votes]]-Table1[[#This Row],[gop_votes]])</f>
        <v>393</v>
      </c>
      <c r="I112" s="5">
        <f>Table1[[#This Row],[margin]]/SUM(Table1[[#This Row],[dem_votes]:[gop_votes]])</f>
        <v>4.852391006408119E-3</v>
      </c>
      <c r="J112" s="5">
        <f>Table1[[#This Row],[dem_votes]]/SUM(Table1[[#This Row],[dem_votes]:[gop_votes]])</f>
        <v>0.49757380449679595</v>
      </c>
      <c r="K112" s="5">
        <f>Table1[[#This Row],[gop_votes]]/SUM(Table1[[#This Row],[dem_votes]:[gop_votes]])</f>
        <v>0.50242619550320411</v>
      </c>
      <c r="L112" s="13">
        <v>-114.59866299999899</v>
      </c>
      <c r="M112" s="13">
        <v>32.650039999999997</v>
      </c>
      <c r="N112" s="11">
        <v>-111.40883044444435</v>
      </c>
      <c r="O112" s="11">
        <v>33.572705752136734</v>
      </c>
      <c r="P112" s="12">
        <f>VLOOKUP(Table1[[#This Row],[State]],Sheet1!A:G,7,FALSE)</f>
        <v>11</v>
      </c>
      <c r="Q112" t="str">
        <f>VLOOKUP(Table1[[#This Row],[State]],Sheet1!A:F,6,FALSE)</f>
        <v>Democratic</v>
      </c>
    </row>
    <row r="113" spans="1:17" x14ac:dyDescent="0.2">
      <c r="A113" t="s">
        <v>321</v>
      </c>
      <c r="B113" t="s">
        <v>111</v>
      </c>
      <c r="C113" t="s">
        <v>551</v>
      </c>
      <c r="D113" s="4">
        <v>2701</v>
      </c>
      <c r="E113" s="4">
        <v>3391</v>
      </c>
      <c r="F113">
        <v>2024</v>
      </c>
      <c r="G113" s="1">
        <f>Table1[[#This Row],[dem_votes]]+Table1[[#This Row],[gop_votes]]</f>
        <v>6092</v>
      </c>
      <c r="H113" s="7">
        <f>ABS(Table1[[#This Row],[dem_votes]]-Table1[[#This Row],[gop_votes]])</f>
        <v>690</v>
      </c>
      <c r="I113" s="5">
        <f>Table1[[#This Row],[margin]]/SUM(Table1[[#This Row],[dem_votes]:[gop_votes]])</f>
        <v>0.11326329612606698</v>
      </c>
      <c r="J113" s="5">
        <f>Table1[[#This Row],[dem_votes]]/SUM(Table1[[#This Row],[dem_votes]:[gop_votes]])</f>
        <v>0.4433683519369665</v>
      </c>
      <c r="K113" s="5">
        <f>Table1[[#This Row],[gop_votes]]/SUM(Table1[[#This Row],[dem_votes]:[gop_votes]])</f>
        <v>0.55663164806303345</v>
      </c>
      <c r="L113" s="13">
        <v>-91.461283999999907</v>
      </c>
      <c r="M113" s="13">
        <v>34.405315999999999</v>
      </c>
      <c r="N113" s="11">
        <v>-92.428028933333479</v>
      </c>
      <c r="O113" s="11">
        <v>34.924026786666715</v>
      </c>
      <c r="P113" s="12">
        <f>VLOOKUP(Table1[[#This Row],[State]],Sheet1!A:G,7,FALSE)</f>
        <v>6</v>
      </c>
      <c r="Q113" t="str">
        <f>VLOOKUP(Table1[[#This Row],[State]],Sheet1!A:F,6,FALSE)</f>
        <v>Republican</v>
      </c>
    </row>
    <row r="114" spans="1:17" x14ac:dyDescent="0.2">
      <c r="A114" t="s">
        <v>321</v>
      </c>
      <c r="B114" t="s">
        <v>112</v>
      </c>
      <c r="C114" t="s">
        <v>552</v>
      </c>
      <c r="D114" s="4">
        <v>2746</v>
      </c>
      <c r="E114" s="4">
        <v>4382</v>
      </c>
      <c r="F114">
        <v>2024</v>
      </c>
      <c r="G114" s="1">
        <f>Table1[[#This Row],[dem_votes]]+Table1[[#This Row],[gop_votes]]</f>
        <v>7128</v>
      </c>
      <c r="H114" s="7">
        <f>ABS(Table1[[#This Row],[dem_votes]]-Table1[[#This Row],[gop_votes]])</f>
        <v>1636</v>
      </c>
      <c r="I114" s="5">
        <f>Table1[[#This Row],[margin]]/SUM(Table1[[#This Row],[dem_votes]:[gop_votes]])</f>
        <v>0.22951739618406286</v>
      </c>
      <c r="J114" s="5">
        <f>Table1[[#This Row],[dem_votes]]/SUM(Table1[[#This Row],[dem_votes]:[gop_votes]])</f>
        <v>0.38524130190796857</v>
      </c>
      <c r="K114" s="5">
        <f>Table1[[#This Row],[gop_votes]]/SUM(Table1[[#This Row],[dem_votes]:[gop_votes]])</f>
        <v>0.61475869809203143</v>
      </c>
      <c r="L114" s="13">
        <v>-91.871359999999996</v>
      </c>
      <c r="M114" s="13">
        <v>33.179372999999998</v>
      </c>
      <c r="N114" s="11">
        <v>-92.428028933333479</v>
      </c>
      <c r="O114" s="11">
        <v>34.924026786666715</v>
      </c>
      <c r="P114" s="12">
        <f>VLOOKUP(Table1[[#This Row],[State]],Sheet1!A:G,7,FALSE)</f>
        <v>6</v>
      </c>
      <c r="Q114" t="str">
        <f>VLOOKUP(Table1[[#This Row],[State]],Sheet1!A:F,6,FALSE)</f>
        <v>Republican</v>
      </c>
    </row>
    <row r="115" spans="1:17" x14ac:dyDescent="0.2">
      <c r="A115" t="s">
        <v>321</v>
      </c>
      <c r="B115" t="s">
        <v>113</v>
      </c>
      <c r="C115" t="s">
        <v>553</v>
      </c>
      <c r="D115" s="4">
        <v>4894</v>
      </c>
      <c r="E115" s="4">
        <v>16068</v>
      </c>
      <c r="F115">
        <v>2024</v>
      </c>
      <c r="G115" s="1">
        <f>Table1[[#This Row],[dem_votes]]+Table1[[#This Row],[gop_votes]]</f>
        <v>20962</v>
      </c>
      <c r="H115" s="7">
        <f>ABS(Table1[[#This Row],[dem_votes]]-Table1[[#This Row],[gop_votes]])</f>
        <v>11174</v>
      </c>
      <c r="I115" s="5">
        <f>Table1[[#This Row],[margin]]/SUM(Table1[[#This Row],[dem_votes]:[gop_votes]])</f>
        <v>0.53305982253601758</v>
      </c>
      <c r="J115" s="5">
        <f>Table1[[#This Row],[dem_votes]]/SUM(Table1[[#This Row],[dem_votes]:[gop_votes]])</f>
        <v>0.23347008873199121</v>
      </c>
      <c r="K115" s="5">
        <f>Table1[[#This Row],[gop_votes]]/SUM(Table1[[#This Row],[dem_votes]:[gop_votes]])</f>
        <v>0.76652991126800873</v>
      </c>
      <c r="L115" s="13">
        <v>-92.383932999999999</v>
      </c>
      <c r="M115" s="13">
        <v>36.332208000000001</v>
      </c>
      <c r="N115" s="11">
        <v>-92.428028933333479</v>
      </c>
      <c r="O115" s="11">
        <v>34.924026786666715</v>
      </c>
      <c r="P115" s="12">
        <f>VLOOKUP(Table1[[#This Row],[State]],Sheet1!A:G,7,FALSE)</f>
        <v>6</v>
      </c>
      <c r="Q115" t="str">
        <f>VLOOKUP(Table1[[#This Row],[State]],Sheet1!A:F,6,FALSE)</f>
        <v>Republican</v>
      </c>
    </row>
    <row r="116" spans="1:17" x14ac:dyDescent="0.2">
      <c r="A116" t="s">
        <v>321</v>
      </c>
      <c r="B116" t="s">
        <v>114</v>
      </c>
      <c r="C116" t="s">
        <v>554</v>
      </c>
      <c r="D116" s="4">
        <v>50991</v>
      </c>
      <c r="E116" s="4">
        <v>84356</v>
      </c>
      <c r="F116">
        <v>2024</v>
      </c>
      <c r="G116" s="1">
        <f>Table1[[#This Row],[dem_votes]]+Table1[[#This Row],[gop_votes]]</f>
        <v>135347</v>
      </c>
      <c r="H116" s="7">
        <f>ABS(Table1[[#This Row],[dem_votes]]-Table1[[#This Row],[gop_votes]])</f>
        <v>33365</v>
      </c>
      <c r="I116" s="5">
        <f>Table1[[#This Row],[margin]]/SUM(Table1[[#This Row],[dem_votes]:[gop_votes]])</f>
        <v>0.24651451454409776</v>
      </c>
      <c r="J116" s="5">
        <f>Table1[[#This Row],[dem_votes]]/SUM(Table1[[#This Row],[dem_votes]:[gop_votes]])</f>
        <v>0.37674274272795111</v>
      </c>
      <c r="K116" s="5">
        <f>Table1[[#This Row],[gop_votes]]/SUM(Table1[[#This Row],[dem_votes]:[gop_votes]])</f>
        <v>0.62325725727204884</v>
      </c>
      <c r="L116" s="13">
        <v>-94.230542999999997</v>
      </c>
      <c r="M116" s="13">
        <v>36.337347999999999</v>
      </c>
      <c r="N116" s="11">
        <v>-92.428028933333479</v>
      </c>
      <c r="O116" s="11">
        <v>34.924026786666715</v>
      </c>
      <c r="P116" s="12">
        <f>VLOOKUP(Table1[[#This Row],[State]],Sheet1!A:G,7,FALSE)</f>
        <v>6</v>
      </c>
      <c r="Q116" t="str">
        <f>VLOOKUP(Table1[[#This Row],[State]],Sheet1!A:F,6,FALSE)</f>
        <v>Republican</v>
      </c>
    </row>
    <row r="117" spans="1:17" x14ac:dyDescent="0.2">
      <c r="A117" t="s">
        <v>321</v>
      </c>
      <c r="B117" t="s">
        <v>115</v>
      </c>
      <c r="C117" t="s">
        <v>555</v>
      </c>
      <c r="D117" s="4">
        <v>3639</v>
      </c>
      <c r="E117" s="4">
        <v>14316</v>
      </c>
      <c r="F117">
        <v>2024</v>
      </c>
      <c r="G117" s="1">
        <f>Table1[[#This Row],[dem_votes]]+Table1[[#This Row],[gop_votes]]</f>
        <v>17955</v>
      </c>
      <c r="H117" s="7">
        <f>ABS(Table1[[#This Row],[dem_votes]]-Table1[[#This Row],[gop_votes]])</f>
        <v>10677</v>
      </c>
      <c r="I117" s="5">
        <f>Table1[[#This Row],[margin]]/SUM(Table1[[#This Row],[dem_votes]:[gop_votes]])</f>
        <v>0.59465329991645777</v>
      </c>
      <c r="J117" s="5">
        <f>Table1[[#This Row],[dem_votes]]/SUM(Table1[[#This Row],[dem_votes]:[gop_votes]])</f>
        <v>0.20267335004177109</v>
      </c>
      <c r="K117" s="5">
        <f>Table1[[#This Row],[gop_votes]]/SUM(Table1[[#This Row],[dem_votes]:[gop_votes]])</f>
        <v>0.79732664995822888</v>
      </c>
      <c r="L117" s="13">
        <v>-93.099343999999903</v>
      </c>
      <c r="M117" s="13">
        <v>36.267871</v>
      </c>
      <c r="N117" s="11">
        <v>-92.428028933333479</v>
      </c>
      <c r="O117" s="11">
        <v>34.924026786666715</v>
      </c>
      <c r="P117" s="12">
        <f>VLOOKUP(Table1[[#This Row],[State]],Sheet1!A:G,7,FALSE)</f>
        <v>6</v>
      </c>
      <c r="Q117" t="str">
        <f>VLOOKUP(Table1[[#This Row],[State]],Sheet1!A:F,6,FALSE)</f>
        <v>Republican</v>
      </c>
    </row>
    <row r="118" spans="1:17" x14ac:dyDescent="0.2">
      <c r="A118" t="s">
        <v>321</v>
      </c>
      <c r="B118" t="s">
        <v>116</v>
      </c>
      <c r="C118" t="s">
        <v>556</v>
      </c>
      <c r="D118" s="4">
        <v>1665</v>
      </c>
      <c r="E118" s="4">
        <v>1784</v>
      </c>
      <c r="F118">
        <v>2024</v>
      </c>
      <c r="G118" s="1">
        <f>Table1[[#This Row],[dem_votes]]+Table1[[#This Row],[gop_votes]]</f>
        <v>3449</v>
      </c>
      <c r="H118" s="7">
        <f>ABS(Table1[[#This Row],[dem_votes]]-Table1[[#This Row],[gop_votes]])</f>
        <v>119</v>
      </c>
      <c r="I118" s="5">
        <f>Table1[[#This Row],[margin]]/SUM(Table1[[#This Row],[dem_votes]:[gop_votes]])</f>
        <v>3.4502754421571469E-2</v>
      </c>
      <c r="J118" s="5">
        <f>Table1[[#This Row],[dem_votes]]/SUM(Table1[[#This Row],[dem_votes]:[gop_votes]])</f>
        <v>0.48274862278921427</v>
      </c>
      <c r="K118" s="5">
        <f>Table1[[#This Row],[gop_votes]]/SUM(Table1[[#This Row],[dem_votes]:[gop_votes]])</f>
        <v>0.51725137721078573</v>
      </c>
      <c r="L118" s="13">
        <v>-92.103312000000003</v>
      </c>
      <c r="M118" s="13">
        <v>33.569321000000002</v>
      </c>
      <c r="N118" s="11">
        <v>-92.428028933333479</v>
      </c>
      <c r="O118" s="11">
        <v>34.924026786666715</v>
      </c>
      <c r="P118" s="12">
        <f>VLOOKUP(Table1[[#This Row],[State]],Sheet1!A:G,7,FALSE)</f>
        <v>6</v>
      </c>
      <c r="Q118" t="str">
        <f>VLOOKUP(Table1[[#This Row],[State]],Sheet1!A:F,6,FALSE)</f>
        <v>Republican</v>
      </c>
    </row>
    <row r="119" spans="1:17" x14ac:dyDescent="0.2">
      <c r="A119" t="s">
        <v>321</v>
      </c>
      <c r="B119" t="s">
        <v>117</v>
      </c>
      <c r="C119" t="s">
        <v>420</v>
      </c>
      <c r="D119" s="4">
        <v>822</v>
      </c>
      <c r="E119" s="4">
        <v>1325</v>
      </c>
      <c r="F119">
        <v>2024</v>
      </c>
      <c r="G119" s="1">
        <f>Table1[[#This Row],[dem_votes]]+Table1[[#This Row],[gop_votes]]</f>
        <v>2147</v>
      </c>
      <c r="H119" s="7">
        <f>ABS(Table1[[#This Row],[dem_votes]]-Table1[[#This Row],[gop_votes]])</f>
        <v>503</v>
      </c>
      <c r="I119" s="5">
        <f>Table1[[#This Row],[margin]]/SUM(Table1[[#This Row],[dem_votes]:[gop_votes]])</f>
        <v>0.2342803912435957</v>
      </c>
      <c r="J119" s="5">
        <f>Table1[[#This Row],[dem_votes]]/SUM(Table1[[#This Row],[dem_votes]:[gop_votes]])</f>
        <v>0.38285980437820216</v>
      </c>
      <c r="K119" s="5">
        <f>Table1[[#This Row],[gop_votes]]/SUM(Table1[[#This Row],[dem_votes]:[gop_votes]])</f>
        <v>0.61714019562179789</v>
      </c>
      <c r="L119" s="13">
        <v>-92.495554999999996</v>
      </c>
      <c r="M119" s="13">
        <v>33.591116</v>
      </c>
      <c r="N119" s="11">
        <v>-92.428028933333479</v>
      </c>
      <c r="O119" s="11">
        <v>34.924026786666715</v>
      </c>
      <c r="P119" s="12">
        <f>VLOOKUP(Table1[[#This Row],[State]],Sheet1!A:G,7,FALSE)</f>
        <v>6</v>
      </c>
      <c r="Q119" t="str">
        <f>VLOOKUP(Table1[[#This Row],[State]],Sheet1!A:F,6,FALSE)</f>
        <v>Republican</v>
      </c>
    </row>
    <row r="120" spans="1:17" x14ac:dyDescent="0.2">
      <c r="A120" t="s">
        <v>321</v>
      </c>
      <c r="B120" t="s">
        <v>118</v>
      </c>
      <c r="C120" t="s">
        <v>557</v>
      </c>
      <c r="D120" s="4">
        <v>3780</v>
      </c>
      <c r="E120" s="4">
        <v>7560</v>
      </c>
      <c r="F120">
        <v>2024</v>
      </c>
      <c r="G120" s="1">
        <f>Table1[[#This Row],[dem_votes]]+Table1[[#This Row],[gop_votes]]</f>
        <v>11340</v>
      </c>
      <c r="H120" s="7">
        <f>ABS(Table1[[#This Row],[dem_votes]]-Table1[[#This Row],[gop_votes]])</f>
        <v>3780</v>
      </c>
      <c r="I120" s="5">
        <f>Table1[[#This Row],[margin]]/SUM(Table1[[#This Row],[dem_votes]:[gop_votes]])</f>
        <v>0.33333333333333331</v>
      </c>
      <c r="J120" s="5">
        <f>Table1[[#This Row],[dem_votes]]/SUM(Table1[[#This Row],[dem_votes]:[gop_votes]])</f>
        <v>0.33333333333333331</v>
      </c>
      <c r="K120" s="5">
        <f>Table1[[#This Row],[gop_votes]]/SUM(Table1[[#This Row],[dem_votes]:[gop_votes]])</f>
        <v>0.66666666666666663</v>
      </c>
      <c r="L120" s="13">
        <v>-93.570815999999994</v>
      </c>
      <c r="M120" s="13">
        <v>36.373069000000001</v>
      </c>
      <c r="N120" s="11">
        <v>-92.428028933333479</v>
      </c>
      <c r="O120" s="11">
        <v>34.924026786666715</v>
      </c>
      <c r="P120" s="12">
        <f>VLOOKUP(Table1[[#This Row],[State]],Sheet1!A:G,7,FALSE)</f>
        <v>6</v>
      </c>
      <c r="Q120" t="str">
        <f>VLOOKUP(Table1[[#This Row],[State]],Sheet1!A:F,6,FALSE)</f>
        <v>Republican</v>
      </c>
    </row>
    <row r="121" spans="1:17" x14ac:dyDescent="0.2">
      <c r="A121" t="s">
        <v>321</v>
      </c>
      <c r="B121" t="s">
        <v>119</v>
      </c>
      <c r="C121" t="s">
        <v>558</v>
      </c>
      <c r="D121" s="4">
        <v>2874</v>
      </c>
      <c r="E121" s="4">
        <v>1784</v>
      </c>
      <c r="F121">
        <v>2024</v>
      </c>
      <c r="G121" s="1">
        <f>Table1[[#This Row],[dem_votes]]+Table1[[#This Row],[gop_votes]]</f>
        <v>4658</v>
      </c>
      <c r="H121" s="7">
        <f>ABS(Table1[[#This Row],[dem_votes]]-Table1[[#This Row],[gop_votes]])</f>
        <v>1090</v>
      </c>
      <c r="I121" s="5">
        <f>Table1[[#This Row],[margin]]/SUM(Table1[[#This Row],[dem_votes]:[gop_votes]])</f>
        <v>0.23400601116358952</v>
      </c>
      <c r="J121" s="5">
        <f>Table1[[#This Row],[dem_votes]]/SUM(Table1[[#This Row],[dem_votes]:[gop_votes]])</f>
        <v>0.61700300558179477</v>
      </c>
      <c r="K121" s="5">
        <f>Table1[[#This Row],[gop_votes]]/SUM(Table1[[#This Row],[dem_votes]:[gop_votes]])</f>
        <v>0.38299699441820523</v>
      </c>
      <c r="L121" s="13">
        <v>-91.318377999999996</v>
      </c>
      <c r="M121" s="13">
        <v>33.321860000000001</v>
      </c>
      <c r="N121" s="11">
        <v>-92.428028933333479</v>
      </c>
      <c r="O121" s="11">
        <v>34.924026786666715</v>
      </c>
      <c r="P121" s="12">
        <f>VLOOKUP(Table1[[#This Row],[State]],Sheet1!A:G,7,FALSE)</f>
        <v>6</v>
      </c>
      <c r="Q121" t="str">
        <f>VLOOKUP(Table1[[#This Row],[State]],Sheet1!A:F,6,FALSE)</f>
        <v>Republican</v>
      </c>
    </row>
    <row r="122" spans="1:17" x14ac:dyDescent="0.2">
      <c r="A122" t="s">
        <v>321</v>
      </c>
      <c r="B122" t="s">
        <v>120</v>
      </c>
      <c r="C122" t="s">
        <v>559</v>
      </c>
      <c r="D122" s="4">
        <v>4098</v>
      </c>
      <c r="E122" s="4">
        <v>4023</v>
      </c>
      <c r="F122">
        <v>2024</v>
      </c>
      <c r="G122" s="1">
        <f>Table1[[#This Row],[dem_votes]]+Table1[[#This Row],[gop_votes]]</f>
        <v>8121</v>
      </c>
      <c r="H122" s="7">
        <f>ABS(Table1[[#This Row],[dem_votes]]-Table1[[#This Row],[gop_votes]])</f>
        <v>75</v>
      </c>
      <c r="I122" s="5">
        <f>Table1[[#This Row],[margin]]/SUM(Table1[[#This Row],[dem_votes]:[gop_votes]])</f>
        <v>9.2353158478019944E-3</v>
      </c>
      <c r="J122" s="5">
        <f>Table1[[#This Row],[dem_votes]]/SUM(Table1[[#This Row],[dem_votes]:[gop_votes]])</f>
        <v>0.50461765792390101</v>
      </c>
      <c r="K122" s="5">
        <f>Table1[[#This Row],[gop_votes]]/SUM(Table1[[#This Row],[dem_votes]:[gop_votes]])</f>
        <v>0.49538234207609899</v>
      </c>
      <c r="L122" s="13">
        <v>-93.124855999999994</v>
      </c>
      <c r="M122" s="13">
        <v>34.094704999999998</v>
      </c>
      <c r="N122" s="11">
        <v>-92.428028933333479</v>
      </c>
      <c r="O122" s="11">
        <v>34.924026786666715</v>
      </c>
      <c r="P122" s="12">
        <f>VLOOKUP(Table1[[#This Row],[State]],Sheet1!A:G,7,FALSE)</f>
        <v>6</v>
      </c>
      <c r="Q122" t="str">
        <f>VLOOKUP(Table1[[#This Row],[State]],Sheet1!A:F,6,FALSE)</f>
        <v>Republican</v>
      </c>
    </row>
    <row r="123" spans="1:17" x14ac:dyDescent="0.2">
      <c r="A123" t="s">
        <v>321</v>
      </c>
      <c r="B123" t="s">
        <v>121</v>
      </c>
      <c r="C123" t="s">
        <v>423</v>
      </c>
      <c r="D123" s="4">
        <v>2200</v>
      </c>
      <c r="E123" s="4">
        <v>3191</v>
      </c>
      <c r="F123">
        <v>2024</v>
      </c>
      <c r="G123" s="1">
        <f>Table1[[#This Row],[dem_votes]]+Table1[[#This Row],[gop_votes]]</f>
        <v>5391</v>
      </c>
      <c r="H123" s="7">
        <f>ABS(Table1[[#This Row],[dem_votes]]-Table1[[#This Row],[gop_votes]])</f>
        <v>991</v>
      </c>
      <c r="I123" s="5">
        <f>Table1[[#This Row],[margin]]/SUM(Table1[[#This Row],[dem_votes]:[gop_votes]])</f>
        <v>0.18382489334075311</v>
      </c>
      <c r="J123" s="5">
        <f>Table1[[#This Row],[dem_votes]]/SUM(Table1[[#This Row],[dem_votes]:[gop_votes]])</f>
        <v>0.40808755332962343</v>
      </c>
      <c r="K123" s="5">
        <f>Table1[[#This Row],[gop_votes]]/SUM(Table1[[#This Row],[dem_votes]:[gop_votes]])</f>
        <v>0.59191244667037657</v>
      </c>
      <c r="L123" s="13">
        <v>-90.372417999999996</v>
      </c>
      <c r="M123" s="13">
        <v>36.370694999999998</v>
      </c>
      <c r="N123" s="11">
        <v>-92.428028933333479</v>
      </c>
      <c r="O123" s="11">
        <v>34.924026786666715</v>
      </c>
      <c r="P123" s="12">
        <f>VLOOKUP(Table1[[#This Row],[State]],Sheet1!A:G,7,FALSE)</f>
        <v>6</v>
      </c>
      <c r="Q123" t="str">
        <f>VLOOKUP(Table1[[#This Row],[State]],Sheet1!A:F,6,FALSE)</f>
        <v>Republican</v>
      </c>
    </row>
    <row r="124" spans="1:17" x14ac:dyDescent="0.2">
      <c r="A124" t="s">
        <v>321</v>
      </c>
      <c r="B124" t="s">
        <v>122</v>
      </c>
      <c r="C124" t="s">
        <v>493</v>
      </c>
      <c r="D124" s="4">
        <v>2841</v>
      </c>
      <c r="E124" s="4">
        <v>10900</v>
      </c>
      <c r="F124">
        <v>2024</v>
      </c>
      <c r="G124" s="1">
        <f>Table1[[#This Row],[dem_votes]]+Table1[[#This Row],[gop_votes]]</f>
        <v>13741</v>
      </c>
      <c r="H124" s="7">
        <f>ABS(Table1[[#This Row],[dem_votes]]-Table1[[#This Row],[gop_votes]])</f>
        <v>8059</v>
      </c>
      <c r="I124" s="5">
        <f>Table1[[#This Row],[margin]]/SUM(Table1[[#This Row],[dem_votes]:[gop_votes]])</f>
        <v>0.58649297722145399</v>
      </c>
      <c r="J124" s="5">
        <f>Table1[[#This Row],[dem_votes]]/SUM(Table1[[#This Row],[dem_votes]:[gop_votes]])</f>
        <v>0.20675351138927298</v>
      </c>
      <c r="K124" s="5">
        <f>Table1[[#This Row],[gop_votes]]/SUM(Table1[[#This Row],[dem_votes]:[gop_votes]])</f>
        <v>0.793246488610727</v>
      </c>
      <c r="L124" s="13">
        <v>-92.037481</v>
      </c>
      <c r="M124" s="13">
        <v>35.510232000000002</v>
      </c>
      <c r="N124" s="11">
        <v>-92.428028933333479</v>
      </c>
      <c r="O124" s="11">
        <v>34.924026786666715</v>
      </c>
      <c r="P124" s="12">
        <f>VLOOKUP(Table1[[#This Row],[State]],Sheet1!A:G,7,FALSE)</f>
        <v>6</v>
      </c>
      <c r="Q124" t="str">
        <f>VLOOKUP(Table1[[#This Row],[State]],Sheet1!A:F,6,FALSE)</f>
        <v>Republican</v>
      </c>
    </row>
    <row r="125" spans="1:17" x14ac:dyDescent="0.2">
      <c r="A125" t="s">
        <v>321</v>
      </c>
      <c r="B125" t="s">
        <v>123</v>
      </c>
      <c r="C125" t="s">
        <v>560</v>
      </c>
      <c r="D125" s="4">
        <v>941</v>
      </c>
      <c r="E125" s="4">
        <v>2456</v>
      </c>
      <c r="F125">
        <v>2024</v>
      </c>
      <c r="G125" s="1">
        <f>Table1[[#This Row],[dem_votes]]+Table1[[#This Row],[gop_votes]]</f>
        <v>3397</v>
      </c>
      <c r="H125" s="7">
        <f>ABS(Table1[[#This Row],[dem_votes]]-Table1[[#This Row],[gop_votes]])</f>
        <v>1515</v>
      </c>
      <c r="I125" s="5">
        <f>Table1[[#This Row],[margin]]/SUM(Table1[[#This Row],[dem_votes]:[gop_votes]])</f>
        <v>0.44598174860170736</v>
      </c>
      <c r="J125" s="5">
        <f>Table1[[#This Row],[dem_votes]]/SUM(Table1[[#This Row],[dem_votes]:[gop_votes]])</f>
        <v>0.27700912569914632</v>
      </c>
      <c r="K125" s="5">
        <f>Table1[[#This Row],[gop_votes]]/SUM(Table1[[#This Row],[dem_votes]:[gop_votes]])</f>
        <v>0.72299087430085374</v>
      </c>
      <c r="L125" s="13">
        <v>-92.139145999999997</v>
      </c>
      <c r="M125" s="13">
        <v>33.914988999999998</v>
      </c>
      <c r="N125" s="11">
        <v>-92.428028933333479</v>
      </c>
      <c r="O125" s="11">
        <v>34.924026786666715</v>
      </c>
      <c r="P125" s="12">
        <f>VLOOKUP(Table1[[#This Row],[State]],Sheet1!A:G,7,FALSE)</f>
        <v>6</v>
      </c>
      <c r="Q125" t="str">
        <f>VLOOKUP(Table1[[#This Row],[State]],Sheet1!A:F,6,FALSE)</f>
        <v>Republican</v>
      </c>
    </row>
    <row r="126" spans="1:17" x14ac:dyDescent="0.2">
      <c r="A126" t="s">
        <v>321</v>
      </c>
      <c r="B126" t="s">
        <v>124</v>
      </c>
      <c r="C126" t="s">
        <v>425</v>
      </c>
      <c r="D126" s="4">
        <v>3373</v>
      </c>
      <c r="E126" s="4">
        <v>5129</v>
      </c>
      <c r="F126">
        <v>2024</v>
      </c>
      <c r="G126" s="1">
        <f>Table1[[#This Row],[dem_votes]]+Table1[[#This Row],[gop_votes]]</f>
        <v>8502</v>
      </c>
      <c r="H126" s="7">
        <f>ABS(Table1[[#This Row],[dem_votes]]-Table1[[#This Row],[gop_votes]])</f>
        <v>1756</v>
      </c>
      <c r="I126" s="5">
        <f>Table1[[#This Row],[margin]]/SUM(Table1[[#This Row],[dem_votes]:[gop_votes]])</f>
        <v>0.20653963773229828</v>
      </c>
      <c r="J126" s="5">
        <f>Table1[[#This Row],[dem_votes]]/SUM(Table1[[#This Row],[dem_votes]:[gop_votes]])</f>
        <v>0.39673018113385083</v>
      </c>
      <c r="K126" s="5">
        <f>Table1[[#This Row],[gop_votes]]/SUM(Table1[[#This Row],[dem_votes]:[gop_votes]])</f>
        <v>0.60326981886614917</v>
      </c>
      <c r="L126" s="13">
        <v>-93.247458999999907</v>
      </c>
      <c r="M126" s="13">
        <v>33.258045000000003</v>
      </c>
      <c r="N126" s="11">
        <v>-92.428028933333479</v>
      </c>
      <c r="O126" s="11">
        <v>34.924026786666715</v>
      </c>
      <c r="P126" s="12">
        <f>VLOOKUP(Table1[[#This Row],[State]],Sheet1!A:G,7,FALSE)</f>
        <v>6</v>
      </c>
      <c r="Q126" t="str">
        <f>VLOOKUP(Table1[[#This Row],[State]],Sheet1!A:F,6,FALSE)</f>
        <v>Republican</v>
      </c>
    </row>
    <row r="127" spans="1:17" x14ac:dyDescent="0.2">
      <c r="A127" t="s">
        <v>321</v>
      </c>
      <c r="B127" t="s">
        <v>125</v>
      </c>
      <c r="C127" t="s">
        <v>561</v>
      </c>
      <c r="D127" s="4">
        <v>3497</v>
      </c>
      <c r="E127" s="4">
        <v>4864</v>
      </c>
      <c r="F127">
        <v>2024</v>
      </c>
      <c r="G127" s="1">
        <f>Table1[[#This Row],[dem_votes]]+Table1[[#This Row],[gop_votes]]</f>
        <v>8361</v>
      </c>
      <c r="H127" s="7">
        <f>ABS(Table1[[#This Row],[dem_votes]]-Table1[[#This Row],[gop_votes]])</f>
        <v>1367</v>
      </c>
      <c r="I127" s="5">
        <f>Table1[[#This Row],[margin]]/SUM(Table1[[#This Row],[dem_votes]:[gop_votes]])</f>
        <v>0.16349718933141968</v>
      </c>
      <c r="J127" s="5">
        <f>Table1[[#This Row],[dem_votes]]/SUM(Table1[[#This Row],[dem_votes]:[gop_votes]])</f>
        <v>0.41825140533429017</v>
      </c>
      <c r="K127" s="5">
        <f>Table1[[#This Row],[gop_votes]]/SUM(Table1[[#This Row],[dem_votes]:[gop_votes]])</f>
        <v>0.58174859466570983</v>
      </c>
      <c r="L127" s="13">
        <v>-92.704160000000002</v>
      </c>
      <c r="M127" s="13">
        <v>35.214486999999998</v>
      </c>
      <c r="N127" s="11">
        <v>-92.428028933333479</v>
      </c>
      <c r="O127" s="11">
        <v>34.924026786666715</v>
      </c>
      <c r="P127" s="12">
        <f>VLOOKUP(Table1[[#This Row],[State]],Sheet1!A:G,7,FALSE)</f>
        <v>6</v>
      </c>
      <c r="Q127" t="str">
        <f>VLOOKUP(Table1[[#This Row],[State]],Sheet1!A:F,6,FALSE)</f>
        <v>Republican</v>
      </c>
    </row>
    <row r="128" spans="1:17" x14ac:dyDescent="0.2">
      <c r="A128" t="s">
        <v>321</v>
      </c>
      <c r="B128" t="s">
        <v>126</v>
      </c>
      <c r="C128" t="s">
        <v>562</v>
      </c>
      <c r="D128" s="4">
        <v>11185</v>
      </c>
      <c r="E128" s="4">
        <v>26692</v>
      </c>
      <c r="F128">
        <v>2024</v>
      </c>
      <c r="G128" s="1">
        <f>Table1[[#This Row],[dem_votes]]+Table1[[#This Row],[gop_votes]]</f>
        <v>37877</v>
      </c>
      <c r="H128" s="7">
        <f>ABS(Table1[[#This Row],[dem_votes]]-Table1[[#This Row],[gop_votes]])</f>
        <v>15507</v>
      </c>
      <c r="I128" s="5">
        <f>Table1[[#This Row],[margin]]/SUM(Table1[[#This Row],[dem_votes]:[gop_votes]])</f>
        <v>0.40940412387464686</v>
      </c>
      <c r="J128" s="5">
        <f>Table1[[#This Row],[dem_votes]]/SUM(Table1[[#This Row],[dem_votes]:[gop_votes]])</f>
        <v>0.29529793806267657</v>
      </c>
      <c r="K128" s="5">
        <f>Table1[[#This Row],[gop_votes]]/SUM(Table1[[#This Row],[dem_votes]:[gop_votes]])</f>
        <v>0.70470206193732343</v>
      </c>
      <c r="L128" s="13">
        <v>-90.669325000000001</v>
      </c>
      <c r="M128" s="13">
        <v>35.835234999999997</v>
      </c>
      <c r="N128" s="11">
        <v>-92.428028933333479</v>
      </c>
      <c r="O128" s="11">
        <v>34.924026786666715</v>
      </c>
      <c r="P128" s="12">
        <f>VLOOKUP(Table1[[#This Row],[State]],Sheet1!A:G,7,FALSE)</f>
        <v>6</v>
      </c>
      <c r="Q128" t="str">
        <f>VLOOKUP(Table1[[#This Row],[State]],Sheet1!A:F,6,FALSE)</f>
        <v>Republican</v>
      </c>
    </row>
    <row r="129" spans="1:17" x14ac:dyDescent="0.2">
      <c r="A129" t="s">
        <v>321</v>
      </c>
      <c r="B129" t="s">
        <v>127</v>
      </c>
      <c r="C129" t="s">
        <v>563</v>
      </c>
      <c r="D129" s="4">
        <v>4872</v>
      </c>
      <c r="E129" s="4">
        <v>19503</v>
      </c>
      <c r="F129">
        <v>2024</v>
      </c>
      <c r="G129" s="1">
        <f>Table1[[#This Row],[dem_votes]]+Table1[[#This Row],[gop_votes]]</f>
        <v>24375</v>
      </c>
      <c r="H129" s="7">
        <f>ABS(Table1[[#This Row],[dem_votes]]-Table1[[#This Row],[gop_votes]])</f>
        <v>14631</v>
      </c>
      <c r="I129" s="5">
        <f>Table1[[#This Row],[margin]]/SUM(Table1[[#This Row],[dem_votes]:[gop_votes]])</f>
        <v>0.60024615384615387</v>
      </c>
      <c r="J129" s="5">
        <f>Table1[[#This Row],[dem_votes]]/SUM(Table1[[#This Row],[dem_votes]:[gop_votes]])</f>
        <v>0.19987692307692306</v>
      </c>
      <c r="K129" s="5">
        <f>Table1[[#This Row],[gop_votes]]/SUM(Table1[[#This Row],[dem_votes]:[gop_votes]])</f>
        <v>0.80012307692307694</v>
      </c>
      <c r="L129" s="13">
        <v>-94.284359999999893</v>
      </c>
      <c r="M129" s="13">
        <v>35.496881999999999</v>
      </c>
      <c r="N129" s="11">
        <v>-92.428028933333479</v>
      </c>
      <c r="O129" s="11">
        <v>34.924026786666715</v>
      </c>
      <c r="P129" s="12">
        <f>VLOOKUP(Table1[[#This Row],[State]],Sheet1!A:G,7,FALSE)</f>
        <v>6</v>
      </c>
      <c r="Q129" t="str">
        <f>VLOOKUP(Table1[[#This Row],[State]],Sheet1!A:F,6,FALSE)</f>
        <v>Republican</v>
      </c>
    </row>
    <row r="130" spans="1:17" x14ac:dyDescent="0.2">
      <c r="A130" t="s">
        <v>321</v>
      </c>
      <c r="B130" t="s">
        <v>128</v>
      </c>
      <c r="C130" t="s">
        <v>564</v>
      </c>
      <c r="D130" s="4">
        <v>8280</v>
      </c>
      <c r="E130" s="4">
        <v>6475</v>
      </c>
      <c r="F130">
        <v>2024</v>
      </c>
      <c r="G130" s="1">
        <f>Table1[[#This Row],[dem_votes]]+Table1[[#This Row],[gop_votes]]</f>
        <v>14755</v>
      </c>
      <c r="H130" s="7">
        <f>ABS(Table1[[#This Row],[dem_votes]]-Table1[[#This Row],[gop_votes]])</f>
        <v>1805</v>
      </c>
      <c r="I130" s="5">
        <f>Table1[[#This Row],[margin]]/SUM(Table1[[#This Row],[dem_votes]:[gop_votes]])</f>
        <v>0.12233141308031176</v>
      </c>
      <c r="J130" s="5">
        <f>Table1[[#This Row],[dem_votes]]/SUM(Table1[[#This Row],[dem_votes]:[gop_votes]])</f>
        <v>0.56116570654015585</v>
      </c>
      <c r="K130" s="5">
        <f>Table1[[#This Row],[gop_votes]]/SUM(Table1[[#This Row],[dem_votes]:[gop_votes]])</f>
        <v>0.43883429345984409</v>
      </c>
      <c r="L130" s="13">
        <v>-90.217260999999993</v>
      </c>
      <c r="M130" s="13">
        <v>35.17736</v>
      </c>
      <c r="N130" s="11">
        <v>-92.428028933333479</v>
      </c>
      <c r="O130" s="11">
        <v>34.924026786666715</v>
      </c>
      <c r="P130" s="12">
        <f>VLOOKUP(Table1[[#This Row],[State]],Sheet1!A:G,7,FALSE)</f>
        <v>6</v>
      </c>
      <c r="Q130" t="str">
        <f>VLOOKUP(Table1[[#This Row],[State]],Sheet1!A:F,6,FALSE)</f>
        <v>Republican</v>
      </c>
    </row>
    <row r="131" spans="1:17" x14ac:dyDescent="0.2">
      <c r="A131" t="s">
        <v>321</v>
      </c>
      <c r="B131" t="s">
        <v>129</v>
      </c>
      <c r="C131" t="s">
        <v>565</v>
      </c>
      <c r="D131" s="4">
        <v>2344</v>
      </c>
      <c r="E131" s="4">
        <v>4274</v>
      </c>
      <c r="F131">
        <v>2024</v>
      </c>
      <c r="G131" s="1">
        <f>Table1[[#This Row],[dem_votes]]+Table1[[#This Row],[gop_votes]]</f>
        <v>6618</v>
      </c>
      <c r="H131" s="7">
        <f>ABS(Table1[[#This Row],[dem_votes]]-Table1[[#This Row],[gop_votes]])</f>
        <v>1930</v>
      </c>
      <c r="I131" s="5">
        <f>Table1[[#This Row],[margin]]/SUM(Table1[[#This Row],[dem_votes]:[gop_votes]])</f>
        <v>0.29162889090359623</v>
      </c>
      <c r="J131" s="5">
        <f>Table1[[#This Row],[dem_votes]]/SUM(Table1[[#This Row],[dem_votes]:[gop_votes]])</f>
        <v>0.35418555454820189</v>
      </c>
      <c r="K131" s="5">
        <f>Table1[[#This Row],[gop_votes]]/SUM(Table1[[#This Row],[dem_votes]:[gop_votes]])</f>
        <v>0.64581444545179811</v>
      </c>
      <c r="L131" s="13">
        <v>-90.775306999999998</v>
      </c>
      <c r="M131" s="13">
        <v>35.252833000000003</v>
      </c>
      <c r="N131" s="11">
        <v>-92.428028933333479</v>
      </c>
      <c r="O131" s="11">
        <v>34.924026786666715</v>
      </c>
      <c r="P131" s="12">
        <f>VLOOKUP(Table1[[#This Row],[State]],Sheet1!A:G,7,FALSE)</f>
        <v>6</v>
      </c>
      <c r="Q131" t="str">
        <f>VLOOKUP(Table1[[#This Row],[State]],Sheet1!A:F,6,FALSE)</f>
        <v>Republican</v>
      </c>
    </row>
    <row r="132" spans="1:17" x14ac:dyDescent="0.2">
      <c r="A132" t="s">
        <v>321</v>
      </c>
      <c r="B132" t="s">
        <v>130</v>
      </c>
      <c r="C132" t="s">
        <v>502</v>
      </c>
      <c r="D132" s="4">
        <v>1313</v>
      </c>
      <c r="E132" s="4">
        <v>1566</v>
      </c>
      <c r="F132">
        <v>2024</v>
      </c>
      <c r="G132" s="1">
        <f>Table1[[#This Row],[dem_votes]]+Table1[[#This Row],[gop_votes]]</f>
        <v>2879</v>
      </c>
      <c r="H132" s="7">
        <f>ABS(Table1[[#This Row],[dem_votes]]-Table1[[#This Row],[gop_votes]])</f>
        <v>253</v>
      </c>
      <c r="I132" s="5">
        <f>Table1[[#This Row],[margin]]/SUM(Table1[[#This Row],[dem_votes]:[gop_votes]])</f>
        <v>8.7877735324765546E-2</v>
      </c>
      <c r="J132" s="5">
        <f>Table1[[#This Row],[dem_votes]]/SUM(Table1[[#This Row],[dem_votes]:[gop_votes]])</f>
        <v>0.45606113233761725</v>
      </c>
      <c r="K132" s="5">
        <f>Table1[[#This Row],[gop_votes]]/SUM(Table1[[#This Row],[dem_votes]:[gop_votes]])</f>
        <v>0.54393886766238275</v>
      </c>
      <c r="L132" s="13">
        <v>-92.527123000000003</v>
      </c>
      <c r="M132" s="13">
        <v>33.869213000000002</v>
      </c>
      <c r="N132" s="11">
        <v>-92.428028933333479</v>
      </c>
      <c r="O132" s="11">
        <v>34.924026786666715</v>
      </c>
      <c r="P132" s="12">
        <f>VLOOKUP(Table1[[#This Row],[State]],Sheet1!A:G,7,FALSE)</f>
        <v>6</v>
      </c>
      <c r="Q132" t="str">
        <f>VLOOKUP(Table1[[#This Row],[State]],Sheet1!A:F,6,FALSE)</f>
        <v>Republican</v>
      </c>
    </row>
    <row r="133" spans="1:17" x14ac:dyDescent="0.2">
      <c r="A133" t="s">
        <v>321</v>
      </c>
      <c r="B133" t="s">
        <v>131</v>
      </c>
      <c r="C133" t="s">
        <v>566</v>
      </c>
      <c r="D133" s="4">
        <v>2688</v>
      </c>
      <c r="E133" s="4">
        <v>1842</v>
      </c>
      <c r="F133">
        <v>2024</v>
      </c>
      <c r="G133" s="1">
        <f>Table1[[#This Row],[dem_votes]]+Table1[[#This Row],[gop_votes]]</f>
        <v>4530</v>
      </c>
      <c r="H133" s="7">
        <f>ABS(Table1[[#This Row],[dem_votes]]-Table1[[#This Row],[gop_votes]])</f>
        <v>846</v>
      </c>
      <c r="I133" s="5">
        <f>Table1[[#This Row],[margin]]/SUM(Table1[[#This Row],[dem_votes]:[gop_votes]])</f>
        <v>0.18675496688741722</v>
      </c>
      <c r="J133" s="5">
        <f>Table1[[#This Row],[dem_votes]]/SUM(Table1[[#This Row],[dem_votes]:[gop_votes]])</f>
        <v>0.59337748344370866</v>
      </c>
      <c r="K133" s="5">
        <f>Table1[[#This Row],[gop_votes]]/SUM(Table1[[#This Row],[dem_votes]:[gop_votes]])</f>
        <v>0.40662251655629139</v>
      </c>
      <c r="L133" s="13">
        <v>-91.417484999999999</v>
      </c>
      <c r="M133" s="13">
        <v>33.773837999999998</v>
      </c>
      <c r="N133" s="11">
        <v>-92.428028933333479</v>
      </c>
      <c r="O133" s="11">
        <v>34.924026786666715</v>
      </c>
      <c r="P133" s="12">
        <f>VLOOKUP(Table1[[#This Row],[State]],Sheet1!A:G,7,FALSE)</f>
        <v>6</v>
      </c>
      <c r="Q133" t="str">
        <f>VLOOKUP(Table1[[#This Row],[State]],Sheet1!A:F,6,FALSE)</f>
        <v>Republican</v>
      </c>
    </row>
    <row r="134" spans="1:17" x14ac:dyDescent="0.2">
      <c r="A134" t="s">
        <v>321</v>
      </c>
      <c r="B134" t="s">
        <v>132</v>
      </c>
      <c r="C134" t="s">
        <v>567</v>
      </c>
      <c r="D134" s="4">
        <v>2588</v>
      </c>
      <c r="E134" s="4">
        <v>3673</v>
      </c>
      <c r="F134">
        <v>2024</v>
      </c>
      <c r="G134" s="1">
        <f>Table1[[#This Row],[dem_votes]]+Table1[[#This Row],[gop_votes]]</f>
        <v>6261</v>
      </c>
      <c r="H134" s="7">
        <f>ABS(Table1[[#This Row],[dem_votes]]-Table1[[#This Row],[gop_votes]])</f>
        <v>1085</v>
      </c>
      <c r="I134" s="5">
        <f>Table1[[#This Row],[margin]]/SUM(Table1[[#This Row],[dem_votes]:[gop_votes]])</f>
        <v>0.17329500079859447</v>
      </c>
      <c r="J134" s="5">
        <f>Table1[[#This Row],[dem_votes]]/SUM(Table1[[#This Row],[dem_votes]:[gop_votes]])</f>
        <v>0.41335249960070275</v>
      </c>
      <c r="K134" s="5">
        <f>Table1[[#This Row],[gop_votes]]/SUM(Table1[[#This Row],[dem_votes]:[gop_votes]])</f>
        <v>0.58664750039929725</v>
      </c>
      <c r="L134" s="13">
        <v>-91.781779</v>
      </c>
      <c r="M134" s="13">
        <v>33.627400000000002</v>
      </c>
      <c r="N134" s="11">
        <v>-92.428028933333479</v>
      </c>
      <c r="O134" s="11">
        <v>34.924026786666715</v>
      </c>
      <c r="P134" s="12">
        <f>VLOOKUP(Table1[[#This Row],[State]],Sheet1!A:G,7,FALSE)</f>
        <v>6</v>
      </c>
      <c r="Q134" t="str">
        <f>VLOOKUP(Table1[[#This Row],[State]],Sheet1!A:F,6,FALSE)</f>
        <v>Republican</v>
      </c>
    </row>
    <row r="135" spans="1:17" x14ac:dyDescent="0.2">
      <c r="A135" t="s">
        <v>321</v>
      </c>
      <c r="B135" t="s">
        <v>133</v>
      </c>
      <c r="C135" t="s">
        <v>568</v>
      </c>
      <c r="D135" s="4">
        <v>17699</v>
      </c>
      <c r="E135" s="4">
        <v>38504</v>
      </c>
      <c r="F135">
        <v>2024</v>
      </c>
      <c r="G135" s="1">
        <f>Table1[[#This Row],[dem_votes]]+Table1[[#This Row],[gop_votes]]</f>
        <v>56203</v>
      </c>
      <c r="H135" s="7">
        <f>ABS(Table1[[#This Row],[dem_votes]]-Table1[[#This Row],[gop_votes]])</f>
        <v>20805</v>
      </c>
      <c r="I135" s="5">
        <f>Table1[[#This Row],[margin]]/SUM(Table1[[#This Row],[dem_votes]:[gop_votes]])</f>
        <v>0.37017596925431029</v>
      </c>
      <c r="J135" s="5">
        <f>Table1[[#This Row],[dem_votes]]/SUM(Table1[[#This Row],[dem_votes]:[gop_votes]])</f>
        <v>0.31491201537284486</v>
      </c>
      <c r="K135" s="5">
        <f>Table1[[#This Row],[gop_votes]]/SUM(Table1[[#This Row],[dem_votes]:[gop_votes]])</f>
        <v>0.68508798462715514</v>
      </c>
      <c r="L135" s="13">
        <v>-92.405358999999905</v>
      </c>
      <c r="M135" s="13">
        <v>35.104917999999998</v>
      </c>
      <c r="N135" s="11">
        <v>-92.428028933333479</v>
      </c>
      <c r="O135" s="11">
        <v>34.924026786666715</v>
      </c>
      <c r="P135" s="12">
        <f>VLOOKUP(Table1[[#This Row],[State]],Sheet1!A:G,7,FALSE)</f>
        <v>6</v>
      </c>
      <c r="Q135" t="str">
        <f>VLOOKUP(Table1[[#This Row],[State]],Sheet1!A:F,6,FALSE)</f>
        <v>Republican</v>
      </c>
    </row>
    <row r="136" spans="1:17" x14ac:dyDescent="0.2">
      <c r="A136" t="s">
        <v>321</v>
      </c>
      <c r="B136" t="s">
        <v>134</v>
      </c>
      <c r="C136" t="s">
        <v>431</v>
      </c>
      <c r="D136" s="4">
        <v>1962</v>
      </c>
      <c r="E136" s="4">
        <v>5229</v>
      </c>
      <c r="F136">
        <v>2024</v>
      </c>
      <c r="G136" s="1">
        <f>Table1[[#This Row],[dem_votes]]+Table1[[#This Row],[gop_votes]]</f>
        <v>7191</v>
      </c>
      <c r="H136" s="7">
        <f>ABS(Table1[[#This Row],[dem_votes]]-Table1[[#This Row],[gop_votes]])</f>
        <v>3267</v>
      </c>
      <c r="I136" s="5">
        <f>Table1[[#This Row],[margin]]/SUM(Table1[[#This Row],[dem_votes]:[gop_votes]])</f>
        <v>0.45431789737171463</v>
      </c>
      <c r="J136" s="5">
        <f>Table1[[#This Row],[dem_votes]]/SUM(Table1[[#This Row],[dem_votes]:[gop_votes]])</f>
        <v>0.27284105131414266</v>
      </c>
      <c r="K136" s="5">
        <f>Table1[[#This Row],[gop_votes]]/SUM(Table1[[#This Row],[dem_votes]:[gop_votes]])</f>
        <v>0.72715894868585729</v>
      </c>
      <c r="L136" s="13">
        <v>-93.885463999999999</v>
      </c>
      <c r="M136" s="13">
        <v>35.446102000000003</v>
      </c>
      <c r="N136" s="11">
        <v>-92.428028933333479</v>
      </c>
      <c r="O136" s="11">
        <v>34.924026786666715</v>
      </c>
      <c r="P136" s="12">
        <f>VLOOKUP(Table1[[#This Row],[State]],Sheet1!A:G,7,FALSE)</f>
        <v>6</v>
      </c>
      <c r="Q136" t="str">
        <f>VLOOKUP(Table1[[#This Row],[State]],Sheet1!A:F,6,FALSE)</f>
        <v>Republican</v>
      </c>
    </row>
    <row r="137" spans="1:17" x14ac:dyDescent="0.2">
      <c r="A137" t="s">
        <v>321</v>
      </c>
      <c r="B137" t="s">
        <v>135</v>
      </c>
      <c r="C137" t="s">
        <v>569</v>
      </c>
      <c r="D137" s="4">
        <v>1529</v>
      </c>
      <c r="E137" s="4">
        <v>3973</v>
      </c>
      <c r="F137">
        <v>2024</v>
      </c>
      <c r="G137" s="1">
        <f>Table1[[#This Row],[dem_votes]]+Table1[[#This Row],[gop_votes]]</f>
        <v>5502</v>
      </c>
      <c r="H137" s="7">
        <f>ABS(Table1[[#This Row],[dem_votes]]-Table1[[#This Row],[gop_votes]])</f>
        <v>2444</v>
      </c>
      <c r="I137" s="5">
        <f>Table1[[#This Row],[margin]]/SUM(Table1[[#This Row],[dem_votes]:[gop_votes]])</f>
        <v>0.44420210832424573</v>
      </c>
      <c r="J137" s="5">
        <f>Table1[[#This Row],[dem_votes]]/SUM(Table1[[#This Row],[dem_votes]:[gop_votes]])</f>
        <v>0.27789894583787711</v>
      </c>
      <c r="K137" s="5">
        <f>Table1[[#This Row],[gop_votes]]/SUM(Table1[[#This Row],[dem_votes]:[gop_votes]])</f>
        <v>0.72210105416212289</v>
      </c>
      <c r="L137" s="13">
        <v>-91.764933999999997</v>
      </c>
      <c r="M137" s="13">
        <v>36.376787</v>
      </c>
      <c r="N137" s="11">
        <v>-92.428028933333479</v>
      </c>
      <c r="O137" s="11">
        <v>34.924026786666715</v>
      </c>
      <c r="P137" s="12">
        <f>VLOOKUP(Table1[[#This Row],[State]],Sheet1!A:G,7,FALSE)</f>
        <v>6</v>
      </c>
      <c r="Q137" t="str">
        <f>VLOOKUP(Table1[[#This Row],[State]],Sheet1!A:F,6,FALSE)</f>
        <v>Republican</v>
      </c>
    </row>
    <row r="138" spans="1:17" x14ac:dyDescent="0.2">
      <c r="A138" t="s">
        <v>321</v>
      </c>
      <c r="B138" t="s">
        <v>136</v>
      </c>
      <c r="C138" t="s">
        <v>570</v>
      </c>
      <c r="D138" s="4">
        <v>13930</v>
      </c>
      <c r="E138" s="4">
        <v>28233</v>
      </c>
      <c r="F138">
        <v>2024</v>
      </c>
      <c r="G138" s="1">
        <f>Table1[[#This Row],[dem_votes]]+Table1[[#This Row],[gop_votes]]</f>
        <v>42163</v>
      </c>
      <c r="H138" s="7">
        <f>ABS(Table1[[#This Row],[dem_votes]]-Table1[[#This Row],[gop_votes]])</f>
        <v>14303</v>
      </c>
      <c r="I138" s="5">
        <f>Table1[[#This Row],[margin]]/SUM(Table1[[#This Row],[dem_votes]:[gop_votes]])</f>
        <v>0.33923107938239688</v>
      </c>
      <c r="J138" s="5">
        <f>Table1[[#This Row],[dem_votes]]/SUM(Table1[[#This Row],[dem_votes]:[gop_votes]])</f>
        <v>0.33038446030880153</v>
      </c>
      <c r="K138" s="5">
        <f>Table1[[#This Row],[gop_votes]]/SUM(Table1[[#This Row],[dem_votes]:[gop_votes]])</f>
        <v>0.66961553969119847</v>
      </c>
      <c r="L138" s="13">
        <v>-93.081851999999998</v>
      </c>
      <c r="M138" s="13">
        <v>34.505811000000001</v>
      </c>
      <c r="N138" s="11">
        <v>-92.428028933333479</v>
      </c>
      <c r="O138" s="11">
        <v>34.924026786666715</v>
      </c>
      <c r="P138" s="12">
        <f>VLOOKUP(Table1[[#This Row],[State]],Sheet1!A:G,7,FALSE)</f>
        <v>6</v>
      </c>
      <c r="Q138" t="str">
        <f>VLOOKUP(Table1[[#This Row],[State]],Sheet1!A:F,6,FALSE)</f>
        <v>Republican</v>
      </c>
    </row>
    <row r="139" spans="1:17" x14ac:dyDescent="0.2">
      <c r="A139" t="s">
        <v>321</v>
      </c>
      <c r="B139" t="s">
        <v>137</v>
      </c>
      <c r="C139" t="s">
        <v>571</v>
      </c>
      <c r="D139" s="4">
        <v>1726</v>
      </c>
      <c r="E139" s="4">
        <v>7033</v>
      </c>
      <c r="F139">
        <v>2024</v>
      </c>
      <c r="G139" s="1">
        <f>Table1[[#This Row],[dem_votes]]+Table1[[#This Row],[gop_votes]]</f>
        <v>8759</v>
      </c>
      <c r="H139" s="7">
        <f>ABS(Table1[[#This Row],[dem_votes]]-Table1[[#This Row],[gop_votes]])</f>
        <v>5307</v>
      </c>
      <c r="I139" s="5">
        <f>Table1[[#This Row],[margin]]/SUM(Table1[[#This Row],[dem_votes]:[gop_votes]])</f>
        <v>0.60589108345701559</v>
      </c>
      <c r="J139" s="5">
        <f>Table1[[#This Row],[dem_votes]]/SUM(Table1[[#This Row],[dem_votes]:[gop_votes]])</f>
        <v>0.19705445827149218</v>
      </c>
      <c r="K139" s="5">
        <f>Table1[[#This Row],[gop_votes]]/SUM(Table1[[#This Row],[dem_votes]:[gop_votes]])</f>
        <v>0.80294554172850785</v>
      </c>
      <c r="L139" s="13">
        <v>-92.412713999999994</v>
      </c>
      <c r="M139" s="13">
        <v>34.309173999999999</v>
      </c>
      <c r="N139" s="11">
        <v>-92.428028933333479</v>
      </c>
      <c r="O139" s="11">
        <v>34.924026786666715</v>
      </c>
      <c r="P139" s="12">
        <f>VLOOKUP(Table1[[#This Row],[State]],Sheet1!A:G,7,FALSE)</f>
        <v>6</v>
      </c>
      <c r="Q139" t="str">
        <f>VLOOKUP(Table1[[#This Row],[State]],Sheet1!A:F,6,FALSE)</f>
        <v>Republican</v>
      </c>
    </row>
    <row r="140" spans="1:17" x14ac:dyDescent="0.2">
      <c r="A140" t="s">
        <v>321</v>
      </c>
      <c r="B140" t="s">
        <v>138</v>
      </c>
      <c r="C140" t="s">
        <v>508</v>
      </c>
      <c r="D140" s="4">
        <v>4203</v>
      </c>
      <c r="E140" s="4">
        <v>13236</v>
      </c>
      <c r="F140">
        <v>2024</v>
      </c>
      <c r="G140" s="1">
        <f>Table1[[#This Row],[dem_votes]]+Table1[[#This Row],[gop_votes]]</f>
        <v>17439</v>
      </c>
      <c r="H140" s="7">
        <f>ABS(Table1[[#This Row],[dem_votes]]-Table1[[#This Row],[gop_votes]])</f>
        <v>9033</v>
      </c>
      <c r="I140" s="5">
        <f>Table1[[#This Row],[margin]]/SUM(Table1[[#This Row],[dem_votes]:[gop_votes]])</f>
        <v>0.51797694821950802</v>
      </c>
      <c r="J140" s="5">
        <f>Table1[[#This Row],[dem_votes]]/SUM(Table1[[#This Row],[dem_votes]:[gop_votes]])</f>
        <v>0.24101152589024599</v>
      </c>
      <c r="K140" s="5">
        <f>Table1[[#This Row],[gop_votes]]/SUM(Table1[[#This Row],[dem_votes]:[gop_votes]])</f>
        <v>0.75898847410975401</v>
      </c>
      <c r="L140" s="13">
        <v>-90.523015999999998</v>
      </c>
      <c r="M140" s="13">
        <v>36.073120000000003</v>
      </c>
      <c r="N140" s="11">
        <v>-92.428028933333479</v>
      </c>
      <c r="O140" s="11">
        <v>34.924026786666715</v>
      </c>
      <c r="P140" s="12">
        <f>VLOOKUP(Table1[[#This Row],[State]],Sheet1!A:G,7,FALSE)</f>
        <v>6</v>
      </c>
      <c r="Q140" t="str">
        <f>VLOOKUP(Table1[[#This Row],[State]],Sheet1!A:F,6,FALSE)</f>
        <v>Republican</v>
      </c>
    </row>
    <row r="141" spans="1:17" x14ac:dyDescent="0.2">
      <c r="A141" t="s">
        <v>321</v>
      </c>
      <c r="B141" t="s">
        <v>139</v>
      </c>
      <c r="C141" t="s">
        <v>572</v>
      </c>
      <c r="D141" s="4">
        <v>2862</v>
      </c>
      <c r="E141" s="4">
        <v>3859</v>
      </c>
      <c r="F141">
        <v>2024</v>
      </c>
      <c r="G141" s="1">
        <f>Table1[[#This Row],[dem_votes]]+Table1[[#This Row],[gop_votes]]</f>
        <v>6721</v>
      </c>
      <c r="H141" s="7">
        <f>ABS(Table1[[#This Row],[dem_votes]]-Table1[[#This Row],[gop_votes]])</f>
        <v>997</v>
      </c>
      <c r="I141" s="5">
        <f>Table1[[#This Row],[margin]]/SUM(Table1[[#This Row],[dem_votes]:[gop_votes]])</f>
        <v>0.14834102068144622</v>
      </c>
      <c r="J141" s="5">
        <f>Table1[[#This Row],[dem_votes]]/SUM(Table1[[#This Row],[dem_votes]:[gop_votes]])</f>
        <v>0.42582948965927692</v>
      </c>
      <c r="K141" s="5">
        <f>Table1[[#This Row],[gop_votes]]/SUM(Table1[[#This Row],[dem_votes]:[gop_votes]])</f>
        <v>0.57417051034072308</v>
      </c>
      <c r="L141" s="13">
        <v>-93.623587000000001</v>
      </c>
      <c r="M141" s="13">
        <v>33.699646999999999</v>
      </c>
      <c r="N141" s="11">
        <v>-92.428028933333479</v>
      </c>
      <c r="O141" s="11">
        <v>34.924026786666715</v>
      </c>
      <c r="P141" s="12">
        <f>VLOOKUP(Table1[[#This Row],[State]],Sheet1!A:G,7,FALSE)</f>
        <v>6</v>
      </c>
      <c r="Q141" t="str">
        <f>VLOOKUP(Table1[[#This Row],[State]],Sheet1!A:F,6,FALSE)</f>
        <v>Republican</v>
      </c>
    </row>
    <row r="142" spans="1:17" x14ac:dyDescent="0.2">
      <c r="A142" t="s">
        <v>321</v>
      </c>
      <c r="B142" t="s">
        <v>140</v>
      </c>
      <c r="C142" t="s">
        <v>573</v>
      </c>
      <c r="D142" s="4">
        <v>4017</v>
      </c>
      <c r="E142" s="4">
        <v>8539</v>
      </c>
      <c r="F142">
        <v>2024</v>
      </c>
      <c r="G142" s="1">
        <f>Table1[[#This Row],[dem_votes]]+Table1[[#This Row],[gop_votes]]</f>
        <v>12556</v>
      </c>
      <c r="H142" s="7">
        <f>ABS(Table1[[#This Row],[dem_votes]]-Table1[[#This Row],[gop_votes]])</f>
        <v>4522</v>
      </c>
      <c r="I142" s="5">
        <f>Table1[[#This Row],[margin]]/SUM(Table1[[#This Row],[dem_votes]:[gop_votes]])</f>
        <v>0.36014654348518638</v>
      </c>
      <c r="J142" s="5">
        <f>Table1[[#This Row],[dem_votes]]/SUM(Table1[[#This Row],[dem_votes]:[gop_votes]])</f>
        <v>0.31992672825740681</v>
      </c>
      <c r="K142" s="5">
        <f>Table1[[#This Row],[gop_votes]]/SUM(Table1[[#This Row],[dem_votes]:[gop_votes]])</f>
        <v>0.68007327174259313</v>
      </c>
      <c r="L142" s="13">
        <v>-92.894594999999995</v>
      </c>
      <c r="M142" s="13">
        <v>34.353464000000002</v>
      </c>
      <c r="N142" s="11">
        <v>-92.428028933333479</v>
      </c>
      <c r="O142" s="11">
        <v>34.924026786666715</v>
      </c>
      <c r="P142" s="12">
        <f>VLOOKUP(Table1[[#This Row],[State]],Sheet1!A:G,7,FALSE)</f>
        <v>6</v>
      </c>
      <c r="Q142" t="str">
        <f>VLOOKUP(Table1[[#This Row],[State]],Sheet1!A:F,6,FALSE)</f>
        <v>Republican</v>
      </c>
    </row>
    <row r="143" spans="1:17" x14ac:dyDescent="0.2">
      <c r="A143" t="s">
        <v>321</v>
      </c>
      <c r="B143" t="s">
        <v>141</v>
      </c>
      <c r="C143" t="s">
        <v>574</v>
      </c>
      <c r="D143" s="4">
        <v>1664</v>
      </c>
      <c r="E143" s="4">
        <v>2955</v>
      </c>
      <c r="F143">
        <v>2024</v>
      </c>
      <c r="G143" s="1">
        <f>Table1[[#This Row],[dem_votes]]+Table1[[#This Row],[gop_votes]]</f>
        <v>4619</v>
      </c>
      <c r="H143" s="7">
        <f>ABS(Table1[[#This Row],[dem_votes]]-Table1[[#This Row],[gop_votes]])</f>
        <v>1291</v>
      </c>
      <c r="I143" s="5">
        <f>Table1[[#This Row],[margin]]/SUM(Table1[[#This Row],[dem_votes]:[gop_votes]])</f>
        <v>0.27949772678068846</v>
      </c>
      <c r="J143" s="5">
        <f>Table1[[#This Row],[dem_votes]]/SUM(Table1[[#This Row],[dem_votes]:[gop_votes]])</f>
        <v>0.36025113660965574</v>
      </c>
      <c r="K143" s="5">
        <f>Table1[[#This Row],[gop_votes]]/SUM(Table1[[#This Row],[dem_votes]:[gop_votes]])</f>
        <v>0.6397488633903442</v>
      </c>
      <c r="L143" s="13">
        <v>-93.910184000000001</v>
      </c>
      <c r="M143" s="13">
        <v>33.983198000000002</v>
      </c>
      <c r="N143" s="11">
        <v>-92.428028933333479</v>
      </c>
      <c r="O143" s="11">
        <v>34.924026786666715</v>
      </c>
      <c r="P143" s="12">
        <f>VLOOKUP(Table1[[#This Row],[State]],Sheet1!A:G,7,FALSE)</f>
        <v>6</v>
      </c>
      <c r="Q143" t="str">
        <f>VLOOKUP(Table1[[#This Row],[State]],Sheet1!A:F,6,FALSE)</f>
        <v>Republican</v>
      </c>
    </row>
    <row r="144" spans="1:17" x14ac:dyDescent="0.2">
      <c r="A144" t="s">
        <v>321</v>
      </c>
      <c r="B144" t="s">
        <v>142</v>
      </c>
      <c r="C144" t="s">
        <v>575</v>
      </c>
      <c r="D144" s="4">
        <v>3880</v>
      </c>
      <c r="E144" s="4">
        <v>11349</v>
      </c>
      <c r="F144">
        <v>2024</v>
      </c>
      <c r="G144" s="1">
        <f>Table1[[#This Row],[dem_votes]]+Table1[[#This Row],[gop_votes]]</f>
        <v>15229</v>
      </c>
      <c r="H144" s="7">
        <f>ABS(Table1[[#This Row],[dem_votes]]-Table1[[#This Row],[gop_votes]])</f>
        <v>7469</v>
      </c>
      <c r="I144" s="5">
        <f>Table1[[#This Row],[margin]]/SUM(Table1[[#This Row],[dem_votes]:[gop_votes]])</f>
        <v>0.49044585987261147</v>
      </c>
      <c r="J144" s="5">
        <f>Table1[[#This Row],[dem_votes]]/SUM(Table1[[#This Row],[dem_votes]:[gop_votes]])</f>
        <v>0.25477707006369427</v>
      </c>
      <c r="K144" s="5">
        <f>Table1[[#This Row],[gop_votes]]/SUM(Table1[[#This Row],[dem_votes]:[gop_votes]])</f>
        <v>0.74522292993630568</v>
      </c>
      <c r="L144" s="13">
        <v>-91.607539000000003</v>
      </c>
      <c r="M144" s="13">
        <v>35.749800999999998</v>
      </c>
      <c r="N144" s="11">
        <v>-92.428028933333479</v>
      </c>
      <c r="O144" s="11">
        <v>34.924026786666715</v>
      </c>
      <c r="P144" s="12">
        <f>VLOOKUP(Table1[[#This Row],[State]],Sheet1!A:G,7,FALSE)</f>
        <v>6</v>
      </c>
      <c r="Q144" t="str">
        <f>VLOOKUP(Table1[[#This Row],[State]],Sheet1!A:F,6,FALSE)</f>
        <v>Republican</v>
      </c>
    </row>
    <row r="145" spans="1:17" x14ac:dyDescent="0.2">
      <c r="A145" t="s">
        <v>321</v>
      </c>
      <c r="B145" t="s">
        <v>143</v>
      </c>
      <c r="C145" t="s">
        <v>576</v>
      </c>
      <c r="D145" s="4">
        <v>1453</v>
      </c>
      <c r="E145" s="4">
        <v>4744</v>
      </c>
      <c r="F145">
        <v>2024</v>
      </c>
      <c r="G145" s="1">
        <f>Table1[[#This Row],[dem_votes]]+Table1[[#This Row],[gop_votes]]</f>
        <v>6197</v>
      </c>
      <c r="H145" s="7">
        <f>ABS(Table1[[#This Row],[dem_votes]]-Table1[[#This Row],[gop_votes]])</f>
        <v>3291</v>
      </c>
      <c r="I145" s="5">
        <f>Table1[[#This Row],[margin]]/SUM(Table1[[#This Row],[dem_votes]:[gop_votes]])</f>
        <v>0.53106341778279809</v>
      </c>
      <c r="J145" s="5">
        <f>Table1[[#This Row],[dem_votes]]/SUM(Table1[[#This Row],[dem_votes]:[gop_votes]])</f>
        <v>0.23446829110860093</v>
      </c>
      <c r="K145" s="5">
        <f>Table1[[#This Row],[gop_votes]]/SUM(Table1[[#This Row],[dem_votes]:[gop_votes]])</f>
        <v>0.7655317088913991</v>
      </c>
      <c r="L145" s="13">
        <v>-91.908428999999998</v>
      </c>
      <c r="M145" s="13">
        <v>36.120216999999997</v>
      </c>
      <c r="N145" s="11">
        <v>-92.428028933333479</v>
      </c>
      <c r="O145" s="11">
        <v>34.924026786666715</v>
      </c>
      <c r="P145" s="12">
        <f>VLOOKUP(Table1[[#This Row],[State]],Sheet1!A:G,7,FALSE)</f>
        <v>6</v>
      </c>
      <c r="Q145" t="str">
        <f>VLOOKUP(Table1[[#This Row],[State]],Sheet1!A:F,6,FALSE)</f>
        <v>Republican</v>
      </c>
    </row>
    <row r="146" spans="1:17" x14ac:dyDescent="0.2">
      <c r="A146" t="s">
        <v>321</v>
      </c>
      <c r="B146" t="s">
        <v>144</v>
      </c>
      <c r="C146" t="s">
        <v>444</v>
      </c>
      <c r="D146" s="4">
        <v>2569</v>
      </c>
      <c r="E146" s="4">
        <v>2768</v>
      </c>
      <c r="F146">
        <v>2024</v>
      </c>
      <c r="G146" s="1">
        <f>Table1[[#This Row],[dem_votes]]+Table1[[#This Row],[gop_votes]]</f>
        <v>5337</v>
      </c>
      <c r="H146" s="7">
        <f>ABS(Table1[[#This Row],[dem_votes]]-Table1[[#This Row],[gop_votes]])</f>
        <v>199</v>
      </c>
      <c r="I146" s="5">
        <f>Table1[[#This Row],[margin]]/SUM(Table1[[#This Row],[dem_votes]:[gop_votes]])</f>
        <v>3.7286865280119916E-2</v>
      </c>
      <c r="J146" s="5">
        <f>Table1[[#This Row],[dem_votes]]/SUM(Table1[[#This Row],[dem_votes]:[gop_votes]])</f>
        <v>0.48135656735994004</v>
      </c>
      <c r="K146" s="5">
        <f>Table1[[#This Row],[gop_votes]]/SUM(Table1[[#This Row],[dem_votes]:[gop_votes]])</f>
        <v>0.51864343264005996</v>
      </c>
      <c r="L146" s="13">
        <v>-91.246232999999904</v>
      </c>
      <c r="M146" s="13">
        <v>35.621102</v>
      </c>
      <c r="N146" s="11">
        <v>-92.428028933333479</v>
      </c>
      <c r="O146" s="11">
        <v>34.924026786666715</v>
      </c>
      <c r="P146" s="12">
        <f>VLOOKUP(Table1[[#This Row],[State]],Sheet1!A:G,7,FALSE)</f>
        <v>6</v>
      </c>
      <c r="Q146" t="str">
        <f>VLOOKUP(Table1[[#This Row],[State]],Sheet1!A:F,6,FALSE)</f>
        <v>Republican</v>
      </c>
    </row>
    <row r="147" spans="1:17" x14ac:dyDescent="0.2">
      <c r="A147" t="s">
        <v>321</v>
      </c>
      <c r="B147" t="s">
        <v>145</v>
      </c>
      <c r="C147" t="s">
        <v>445</v>
      </c>
      <c r="D147" s="4">
        <v>16128</v>
      </c>
      <c r="E147" s="4">
        <v>9971</v>
      </c>
      <c r="F147">
        <v>2024</v>
      </c>
      <c r="G147" s="1">
        <f>Table1[[#This Row],[dem_votes]]+Table1[[#This Row],[gop_votes]]</f>
        <v>26099</v>
      </c>
      <c r="H147" s="7">
        <f>ABS(Table1[[#This Row],[dem_votes]]-Table1[[#This Row],[gop_votes]])</f>
        <v>6157</v>
      </c>
      <c r="I147" s="5">
        <f>Table1[[#This Row],[margin]]/SUM(Table1[[#This Row],[dem_votes]:[gop_votes]])</f>
        <v>0.23590942181692784</v>
      </c>
      <c r="J147" s="5">
        <f>Table1[[#This Row],[dem_votes]]/SUM(Table1[[#This Row],[dem_votes]:[gop_votes]])</f>
        <v>0.61795471090846388</v>
      </c>
      <c r="K147" s="5">
        <f>Table1[[#This Row],[gop_votes]]/SUM(Table1[[#This Row],[dem_votes]:[gop_votes]])</f>
        <v>0.38204528909153607</v>
      </c>
      <c r="L147" s="13">
        <v>-92.041179</v>
      </c>
      <c r="M147" s="13">
        <v>34.233472999999996</v>
      </c>
      <c r="N147" s="11">
        <v>-92.428028933333479</v>
      </c>
      <c r="O147" s="11">
        <v>34.924026786666715</v>
      </c>
      <c r="P147" s="12">
        <f>VLOOKUP(Table1[[#This Row],[State]],Sheet1!A:G,7,FALSE)</f>
        <v>6</v>
      </c>
      <c r="Q147" t="str">
        <f>VLOOKUP(Table1[[#This Row],[State]],Sheet1!A:F,6,FALSE)</f>
        <v>Republican</v>
      </c>
    </row>
    <row r="148" spans="1:17" x14ac:dyDescent="0.2">
      <c r="A148" t="s">
        <v>321</v>
      </c>
      <c r="B148" t="s">
        <v>146</v>
      </c>
      <c r="C148" t="s">
        <v>577</v>
      </c>
      <c r="D148" s="4">
        <v>2979</v>
      </c>
      <c r="E148" s="4">
        <v>6585</v>
      </c>
      <c r="F148">
        <v>2024</v>
      </c>
      <c r="G148" s="1">
        <f>Table1[[#This Row],[dem_votes]]+Table1[[#This Row],[gop_votes]]</f>
        <v>9564</v>
      </c>
      <c r="H148" s="7">
        <f>ABS(Table1[[#This Row],[dem_votes]]-Table1[[#This Row],[gop_votes]])</f>
        <v>3606</v>
      </c>
      <c r="I148" s="5">
        <f>Table1[[#This Row],[margin]]/SUM(Table1[[#This Row],[dem_votes]:[gop_votes]])</f>
        <v>0.37703889585947303</v>
      </c>
      <c r="J148" s="5">
        <f>Table1[[#This Row],[dem_votes]]/SUM(Table1[[#This Row],[dem_votes]:[gop_votes]])</f>
        <v>0.31148055207026348</v>
      </c>
      <c r="K148" s="5">
        <f>Table1[[#This Row],[gop_votes]]/SUM(Table1[[#This Row],[dem_votes]:[gop_votes]])</f>
        <v>0.68851944792973652</v>
      </c>
      <c r="L148" s="13">
        <v>-93.475516999999996</v>
      </c>
      <c r="M148" s="13">
        <v>35.475271999999997</v>
      </c>
      <c r="N148" s="11">
        <v>-92.428028933333479</v>
      </c>
      <c r="O148" s="11">
        <v>34.924026786666715</v>
      </c>
      <c r="P148" s="12">
        <f>VLOOKUP(Table1[[#This Row],[State]],Sheet1!A:G,7,FALSE)</f>
        <v>6</v>
      </c>
      <c r="Q148" t="str">
        <f>VLOOKUP(Table1[[#This Row],[State]],Sheet1!A:F,6,FALSE)</f>
        <v>Republican</v>
      </c>
    </row>
    <row r="149" spans="1:17" x14ac:dyDescent="0.2">
      <c r="A149" t="s">
        <v>321</v>
      </c>
      <c r="B149" t="s">
        <v>147</v>
      </c>
      <c r="C149" t="s">
        <v>446</v>
      </c>
      <c r="D149" s="4">
        <v>1126</v>
      </c>
      <c r="E149" s="4">
        <v>1602</v>
      </c>
      <c r="F149">
        <v>2024</v>
      </c>
      <c r="G149" s="1">
        <f>Table1[[#This Row],[dem_votes]]+Table1[[#This Row],[gop_votes]]</f>
        <v>2728</v>
      </c>
      <c r="H149" s="7">
        <f>ABS(Table1[[#This Row],[dem_votes]]-Table1[[#This Row],[gop_votes]])</f>
        <v>476</v>
      </c>
      <c r="I149" s="5">
        <f>Table1[[#This Row],[margin]]/SUM(Table1[[#This Row],[dem_votes]:[gop_votes]])</f>
        <v>0.1744868035190616</v>
      </c>
      <c r="J149" s="5">
        <f>Table1[[#This Row],[dem_votes]]/SUM(Table1[[#This Row],[dem_votes]:[gop_votes]])</f>
        <v>0.41275659824046923</v>
      </c>
      <c r="K149" s="5">
        <f>Table1[[#This Row],[gop_votes]]/SUM(Table1[[#This Row],[dem_votes]:[gop_votes]])</f>
        <v>0.58724340175953083</v>
      </c>
      <c r="L149" s="13">
        <v>-93.557537999999994</v>
      </c>
      <c r="M149" s="13">
        <v>33.287628999999903</v>
      </c>
      <c r="N149" s="11">
        <v>-92.428028933333479</v>
      </c>
      <c r="O149" s="11">
        <v>34.924026786666715</v>
      </c>
      <c r="P149" s="12">
        <f>VLOOKUP(Table1[[#This Row],[State]],Sheet1!A:G,7,FALSE)</f>
        <v>6</v>
      </c>
      <c r="Q149" t="str">
        <f>VLOOKUP(Table1[[#This Row],[State]],Sheet1!A:F,6,FALSE)</f>
        <v>Republican</v>
      </c>
    </row>
    <row r="150" spans="1:17" x14ac:dyDescent="0.2">
      <c r="A150" t="s">
        <v>321</v>
      </c>
      <c r="B150" t="s">
        <v>148</v>
      </c>
      <c r="C150" t="s">
        <v>514</v>
      </c>
      <c r="D150" s="4">
        <v>2206</v>
      </c>
      <c r="E150" s="4">
        <v>3605</v>
      </c>
      <c r="F150">
        <v>2024</v>
      </c>
      <c r="G150" s="1">
        <f>Table1[[#This Row],[dem_votes]]+Table1[[#This Row],[gop_votes]]</f>
        <v>5811</v>
      </c>
      <c r="H150" s="7">
        <f>ABS(Table1[[#This Row],[dem_votes]]-Table1[[#This Row],[gop_votes]])</f>
        <v>1399</v>
      </c>
      <c r="I150" s="5">
        <f>Table1[[#This Row],[margin]]/SUM(Table1[[#This Row],[dem_votes]:[gop_votes]])</f>
        <v>0.24075030115298571</v>
      </c>
      <c r="J150" s="5">
        <f>Table1[[#This Row],[dem_votes]]/SUM(Table1[[#This Row],[dem_votes]:[gop_votes]])</f>
        <v>0.37962484942350716</v>
      </c>
      <c r="K150" s="5">
        <f>Table1[[#This Row],[gop_votes]]/SUM(Table1[[#This Row],[dem_votes]:[gop_votes]])</f>
        <v>0.62037515057649284</v>
      </c>
      <c r="L150" s="13">
        <v>-91.065732999999994</v>
      </c>
      <c r="M150" s="13">
        <v>36.070223999999897</v>
      </c>
      <c r="N150" s="11">
        <v>-92.428028933333479</v>
      </c>
      <c r="O150" s="11">
        <v>34.924026786666715</v>
      </c>
      <c r="P150" s="12">
        <f>VLOOKUP(Table1[[#This Row],[State]],Sheet1!A:G,7,FALSE)</f>
        <v>6</v>
      </c>
      <c r="Q150" t="str">
        <f>VLOOKUP(Table1[[#This Row],[State]],Sheet1!A:F,6,FALSE)</f>
        <v>Republican</v>
      </c>
    </row>
    <row r="151" spans="1:17" x14ac:dyDescent="0.2">
      <c r="A151" t="s">
        <v>321</v>
      </c>
      <c r="B151" t="s">
        <v>149</v>
      </c>
      <c r="C151" t="s">
        <v>448</v>
      </c>
      <c r="D151" s="4">
        <v>1926</v>
      </c>
      <c r="E151" s="4">
        <v>1622</v>
      </c>
      <c r="F151">
        <v>2024</v>
      </c>
      <c r="G151" s="1">
        <f>Table1[[#This Row],[dem_votes]]+Table1[[#This Row],[gop_votes]]</f>
        <v>3548</v>
      </c>
      <c r="H151" s="7">
        <f>ABS(Table1[[#This Row],[dem_votes]]-Table1[[#This Row],[gop_votes]])</f>
        <v>304</v>
      </c>
      <c r="I151" s="5">
        <f>Table1[[#This Row],[margin]]/SUM(Table1[[#This Row],[dem_votes]:[gop_votes]])</f>
        <v>8.5682074408117245E-2</v>
      </c>
      <c r="J151" s="5">
        <f>Table1[[#This Row],[dem_votes]]/SUM(Table1[[#This Row],[dem_votes]:[gop_votes]])</f>
        <v>0.54284103720405863</v>
      </c>
      <c r="K151" s="5">
        <f>Table1[[#This Row],[gop_votes]]/SUM(Table1[[#This Row],[dem_votes]:[gop_votes]])</f>
        <v>0.45715896279594137</v>
      </c>
      <c r="L151" s="13">
        <v>-90.774516000000006</v>
      </c>
      <c r="M151" s="13">
        <v>34.785214000000003</v>
      </c>
      <c r="N151" s="11">
        <v>-92.428028933333479</v>
      </c>
      <c r="O151" s="11">
        <v>34.924026786666715</v>
      </c>
      <c r="P151" s="12">
        <f>VLOOKUP(Table1[[#This Row],[State]],Sheet1!A:G,7,FALSE)</f>
        <v>6</v>
      </c>
      <c r="Q151" t="str">
        <f>VLOOKUP(Table1[[#This Row],[State]],Sheet1!A:F,6,FALSE)</f>
        <v>Republican</v>
      </c>
    </row>
    <row r="152" spans="1:17" x14ac:dyDescent="0.2">
      <c r="A152" t="s">
        <v>321</v>
      </c>
      <c r="B152" t="s">
        <v>150</v>
      </c>
      <c r="C152" t="s">
        <v>578</v>
      </c>
      <c r="D152" s="4">
        <v>1601</v>
      </c>
      <c r="E152" s="4">
        <v>2028</v>
      </c>
      <c r="F152">
        <v>2024</v>
      </c>
      <c r="G152" s="1">
        <f>Table1[[#This Row],[dem_votes]]+Table1[[#This Row],[gop_votes]]</f>
        <v>3629</v>
      </c>
      <c r="H152" s="7">
        <f>ABS(Table1[[#This Row],[dem_votes]]-Table1[[#This Row],[gop_votes]])</f>
        <v>427</v>
      </c>
      <c r="I152" s="5">
        <f>Table1[[#This Row],[margin]]/SUM(Table1[[#This Row],[dem_votes]:[gop_votes]])</f>
        <v>0.11766326811793883</v>
      </c>
      <c r="J152" s="5">
        <f>Table1[[#This Row],[dem_votes]]/SUM(Table1[[#This Row],[dem_votes]:[gop_votes]])</f>
        <v>0.44116836594103059</v>
      </c>
      <c r="K152" s="5">
        <f>Table1[[#This Row],[gop_votes]]/SUM(Table1[[#This Row],[dem_votes]:[gop_votes]])</f>
        <v>0.55883163405896941</v>
      </c>
      <c r="L152" s="13">
        <v>-91.746234000000001</v>
      </c>
      <c r="M152" s="13">
        <v>33.975378999999997</v>
      </c>
      <c r="N152" s="11">
        <v>-92.428028933333479</v>
      </c>
      <c r="O152" s="11">
        <v>34.924026786666715</v>
      </c>
      <c r="P152" s="12">
        <f>VLOOKUP(Table1[[#This Row],[State]],Sheet1!A:G,7,FALSE)</f>
        <v>6</v>
      </c>
      <c r="Q152" t="str">
        <f>VLOOKUP(Table1[[#This Row],[State]],Sheet1!A:F,6,FALSE)</f>
        <v>Republican</v>
      </c>
    </row>
    <row r="153" spans="1:17" x14ac:dyDescent="0.2">
      <c r="A153" t="s">
        <v>321</v>
      </c>
      <c r="B153" t="s">
        <v>151</v>
      </c>
      <c r="C153" t="s">
        <v>579</v>
      </c>
      <c r="D153" s="4">
        <v>1628</v>
      </c>
      <c r="E153" s="4">
        <v>3381</v>
      </c>
      <c r="F153">
        <v>2024</v>
      </c>
      <c r="G153" s="1">
        <f>Table1[[#This Row],[dem_votes]]+Table1[[#This Row],[gop_votes]]</f>
        <v>5009</v>
      </c>
      <c r="H153" s="7">
        <f>ABS(Table1[[#This Row],[dem_votes]]-Table1[[#This Row],[gop_votes]])</f>
        <v>1753</v>
      </c>
      <c r="I153" s="5">
        <f>Table1[[#This Row],[margin]]/SUM(Table1[[#This Row],[dem_votes]:[gop_votes]])</f>
        <v>0.34997005390297464</v>
      </c>
      <c r="J153" s="5">
        <f>Table1[[#This Row],[dem_votes]]/SUM(Table1[[#This Row],[dem_votes]:[gop_votes]])</f>
        <v>0.32501497304851268</v>
      </c>
      <c r="K153" s="5">
        <f>Table1[[#This Row],[gop_votes]]/SUM(Table1[[#This Row],[dem_votes]:[gop_votes]])</f>
        <v>0.67498502695148732</v>
      </c>
      <c r="L153" s="13">
        <v>-94.195994999999996</v>
      </c>
      <c r="M153" s="13">
        <v>33.700518000000002</v>
      </c>
      <c r="N153" s="11">
        <v>-92.428028933333479</v>
      </c>
      <c r="O153" s="11">
        <v>34.924026786666715</v>
      </c>
      <c r="P153" s="12">
        <f>VLOOKUP(Table1[[#This Row],[State]],Sheet1!A:G,7,FALSE)</f>
        <v>6</v>
      </c>
      <c r="Q153" t="str">
        <f>VLOOKUP(Table1[[#This Row],[State]],Sheet1!A:F,6,FALSE)</f>
        <v>Republican</v>
      </c>
    </row>
    <row r="154" spans="1:17" x14ac:dyDescent="0.2">
      <c r="A154" t="s">
        <v>321</v>
      </c>
      <c r="B154" t="s">
        <v>152</v>
      </c>
      <c r="C154" t="s">
        <v>580</v>
      </c>
      <c r="D154" s="4">
        <v>2633</v>
      </c>
      <c r="E154" s="4">
        <v>5342</v>
      </c>
      <c r="F154">
        <v>2024</v>
      </c>
      <c r="G154" s="1">
        <f>Table1[[#This Row],[dem_votes]]+Table1[[#This Row],[gop_votes]]</f>
        <v>7975</v>
      </c>
      <c r="H154" s="7">
        <f>ABS(Table1[[#This Row],[dem_votes]]-Table1[[#This Row],[gop_votes]])</f>
        <v>2709</v>
      </c>
      <c r="I154" s="5">
        <f>Table1[[#This Row],[margin]]/SUM(Table1[[#This Row],[dem_votes]:[gop_votes]])</f>
        <v>0.33968652037617553</v>
      </c>
      <c r="J154" s="5">
        <f>Table1[[#This Row],[dem_votes]]/SUM(Table1[[#This Row],[dem_votes]:[gop_votes]])</f>
        <v>0.33015673981191224</v>
      </c>
      <c r="K154" s="5">
        <f>Table1[[#This Row],[gop_votes]]/SUM(Table1[[#This Row],[dem_votes]:[gop_votes]])</f>
        <v>0.66984326018808782</v>
      </c>
      <c r="L154" s="13">
        <v>-93.768118999999999</v>
      </c>
      <c r="M154" s="13">
        <v>35.227531999999997</v>
      </c>
      <c r="N154" s="11">
        <v>-92.428028933333479</v>
      </c>
      <c r="O154" s="11">
        <v>34.924026786666715</v>
      </c>
      <c r="P154" s="12">
        <f>VLOOKUP(Table1[[#This Row],[State]],Sheet1!A:G,7,FALSE)</f>
        <v>6</v>
      </c>
      <c r="Q154" t="str">
        <f>VLOOKUP(Table1[[#This Row],[State]],Sheet1!A:F,6,FALSE)</f>
        <v>Republican</v>
      </c>
    </row>
    <row r="155" spans="1:17" x14ac:dyDescent="0.2">
      <c r="A155" t="s">
        <v>321</v>
      </c>
      <c r="B155" t="s">
        <v>153</v>
      </c>
      <c r="C155" t="s">
        <v>581</v>
      </c>
      <c r="D155" s="4">
        <v>6286</v>
      </c>
      <c r="E155" s="4">
        <v>25042</v>
      </c>
      <c r="F155">
        <v>2024</v>
      </c>
      <c r="G155" s="1">
        <f>Table1[[#This Row],[dem_votes]]+Table1[[#This Row],[gop_votes]]</f>
        <v>31328</v>
      </c>
      <c r="H155" s="7">
        <f>ABS(Table1[[#This Row],[dem_votes]]-Table1[[#This Row],[gop_votes]])</f>
        <v>18756</v>
      </c>
      <c r="I155" s="5">
        <f>Table1[[#This Row],[margin]]/SUM(Table1[[#This Row],[dem_votes]:[gop_votes]])</f>
        <v>0.59869765066394276</v>
      </c>
      <c r="J155" s="5">
        <f>Table1[[#This Row],[dem_votes]]/SUM(Table1[[#This Row],[dem_votes]:[gop_votes]])</f>
        <v>0.20065117466802859</v>
      </c>
      <c r="K155" s="5">
        <f>Table1[[#This Row],[gop_votes]]/SUM(Table1[[#This Row],[dem_votes]:[gop_votes]])</f>
        <v>0.79934882533197138</v>
      </c>
      <c r="L155" s="13">
        <v>-91.970577000000006</v>
      </c>
      <c r="M155" s="13">
        <v>34.905177999999999</v>
      </c>
      <c r="N155" s="11">
        <v>-92.428028933333479</v>
      </c>
      <c r="O155" s="11">
        <v>34.924026786666715</v>
      </c>
      <c r="P155" s="12">
        <f>VLOOKUP(Table1[[#This Row],[State]],Sheet1!A:G,7,FALSE)</f>
        <v>6</v>
      </c>
      <c r="Q155" t="str">
        <f>VLOOKUP(Table1[[#This Row],[State]],Sheet1!A:F,6,FALSE)</f>
        <v>Republican</v>
      </c>
    </row>
    <row r="156" spans="1:17" x14ac:dyDescent="0.2">
      <c r="A156" t="s">
        <v>321</v>
      </c>
      <c r="B156" t="s">
        <v>154</v>
      </c>
      <c r="C156" t="s">
        <v>452</v>
      </c>
      <c r="D156" s="4">
        <v>2183</v>
      </c>
      <c r="E156" s="4">
        <v>5827</v>
      </c>
      <c r="F156">
        <v>2024</v>
      </c>
      <c r="G156" s="1">
        <f>Table1[[#This Row],[dem_votes]]+Table1[[#This Row],[gop_votes]]</f>
        <v>8010</v>
      </c>
      <c r="H156" s="7">
        <f>ABS(Table1[[#This Row],[dem_votes]]-Table1[[#This Row],[gop_votes]])</f>
        <v>3644</v>
      </c>
      <c r="I156" s="5">
        <f>Table1[[#This Row],[margin]]/SUM(Table1[[#This Row],[dem_votes]:[gop_votes]])</f>
        <v>0.45493133583021222</v>
      </c>
      <c r="J156" s="5">
        <f>Table1[[#This Row],[dem_votes]]/SUM(Table1[[#This Row],[dem_votes]:[gop_votes]])</f>
        <v>0.27253433208489386</v>
      </c>
      <c r="K156" s="5">
        <f>Table1[[#This Row],[gop_votes]]/SUM(Table1[[#This Row],[dem_votes]:[gop_votes]])</f>
        <v>0.72746566791510614</v>
      </c>
      <c r="L156" s="13">
        <v>-93.755296999999999</v>
      </c>
      <c r="M156" s="13">
        <v>36.061309000000001</v>
      </c>
      <c r="N156" s="11">
        <v>-92.428028933333479</v>
      </c>
      <c r="O156" s="11">
        <v>34.924026786666715</v>
      </c>
      <c r="P156" s="12">
        <f>VLOOKUP(Table1[[#This Row],[State]],Sheet1!A:G,7,FALSE)</f>
        <v>6</v>
      </c>
      <c r="Q156" t="str">
        <f>VLOOKUP(Table1[[#This Row],[State]],Sheet1!A:F,6,FALSE)</f>
        <v>Republican</v>
      </c>
    </row>
    <row r="157" spans="1:17" x14ac:dyDescent="0.2">
      <c r="A157" t="s">
        <v>321</v>
      </c>
      <c r="B157" t="s">
        <v>155</v>
      </c>
      <c r="C157" t="s">
        <v>454</v>
      </c>
      <c r="D157" s="4">
        <v>1861</v>
      </c>
      <c r="E157" s="4">
        <v>6009</v>
      </c>
      <c r="F157">
        <v>2024</v>
      </c>
      <c r="G157" s="1">
        <f>Table1[[#This Row],[dem_votes]]+Table1[[#This Row],[gop_votes]]</f>
        <v>7870</v>
      </c>
      <c r="H157" s="7">
        <f>ABS(Table1[[#This Row],[dem_votes]]-Table1[[#This Row],[gop_votes]])</f>
        <v>4148</v>
      </c>
      <c r="I157" s="5">
        <f>Table1[[#This Row],[margin]]/SUM(Table1[[#This Row],[dem_votes]:[gop_votes]])</f>
        <v>0.52706480304955527</v>
      </c>
      <c r="J157" s="5">
        <f>Table1[[#This Row],[dem_votes]]/SUM(Table1[[#This Row],[dem_votes]:[gop_votes]])</f>
        <v>0.23646759847522236</v>
      </c>
      <c r="K157" s="5">
        <f>Table1[[#This Row],[gop_votes]]/SUM(Table1[[#This Row],[dem_votes]:[gop_votes]])</f>
        <v>0.76353240152477764</v>
      </c>
      <c r="L157" s="13">
        <v>-92.663368000000006</v>
      </c>
      <c r="M157" s="13">
        <v>36.284570000000002</v>
      </c>
      <c r="N157" s="11">
        <v>-92.428028933333479</v>
      </c>
      <c r="O157" s="11">
        <v>34.924026786666715</v>
      </c>
      <c r="P157" s="12">
        <f>VLOOKUP(Table1[[#This Row],[State]],Sheet1!A:G,7,FALSE)</f>
        <v>6</v>
      </c>
      <c r="Q157" t="str">
        <f>VLOOKUP(Table1[[#This Row],[State]],Sheet1!A:F,6,FALSE)</f>
        <v>Republican</v>
      </c>
    </row>
    <row r="158" spans="1:17" x14ac:dyDescent="0.2">
      <c r="A158" t="s">
        <v>321</v>
      </c>
      <c r="B158" t="s">
        <v>156</v>
      </c>
      <c r="C158" t="s">
        <v>582</v>
      </c>
      <c r="D158" s="4">
        <v>4788</v>
      </c>
      <c r="E158" s="4">
        <v>10974</v>
      </c>
      <c r="F158">
        <v>2024</v>
      </c>
      <c r="G158" s="1">
        <f>Table1[[#This Row],[dem_votes]]+Table1[[#This Row],[gop_votes]]</f>
        <v>15762</v>
      </c>
      <c r="H158" s="7">
        <f>ABS(Table1[[#This Row],[dem_votes]]-Table1[[#This Row],[gop_votes]])</f>
        <v>6186</v>
      </c>
      <c r="I158" s="5">
        <f>Table1[[#This Row],[margin]]/SUM(Table1[[#This Row],[dem_votes]:[gop_votes]])</f>
        <v>0.3924628854206319</v>
      </c>
      <c r="J158" s="5">
        <f>Table1[[#This Row],[dem_votes]]/SUM(Table1[[#This Row],[dem_votes]:[gop_votes]])</f>
        <v>0.30376855728968405</v>
      </c>
      <c r="K158" s="5">
        <f>Table1[[#This Row],[gop_votes]]/SUM(Table1[[#This Row],[dem_votes]:[gop_votes]])</f>
        <v>0.6962314427103159</v>
      </c>
      <c r="L158" s="13">
        <v>-93.987504000000001</v>
      </c>
      <c r="M158" s="13">
        <v>33.400830999999997</v>
      </c>
      <c r="N158" s="11">
        <v>-92.428028933333479</v>
      </c>
      <c r="O158" s="11">
        <v>34.924026786666715</v>
      </c>
      <c r="P158" s="12">
        <f>VLOOKUP(Table1[[#This Row],[State]],Sheet1!A:G,7,FALSE)</f>
        <v>6</v>
      </c>
      <c r="Q158" t="str">
        <f>VLOOKUP(Table1[[#This Row],[State]],Sheet1!A:F,6,FALSE)</f>
        <v>Republican</v>
      </c>
    </row>
    <row r="159" spans="1:17" x14ac:dyDescent="0.2">
      <c r="A159" t="s">
        <v>321</v>
      </c>
      <c r="B159" t="s">
        <v>157</v>
      </c>
      <c r="C159" t="s">
        <v>583</v>
      </c>
      <c r="D159" s="4">
        <v>6958</v>
      </c>
      <c r="E159" s="4">
        <v>6738</v>
      </c>
      <c r="F159">
        <v>2024</v>
      </c>
      <c r="G159" s="1">
        <f>Table1[[#This Row],[dem_votes]]+Table1[[#This Row],[gop_votes]]</f>
        <v>13696</v>
      </c>
      <c r="H159" s="7">
        <f>ABS(Table1[[#This Row],[dem_votes]]-Table1[[#This Row],[gop_votes]])</f>
        <v>220</v>
      </c>
      <c r="I159" s="5">
        <f>Table1[[#This Row],[margin]]/SUM(Table1[[#This Row],[dem_votes]:[gop_votes]])</f>
        <v>1.6063084112149531E-2</v>
      </c>
      <c r="J159" s="5">
        <f>Table1[[#This Row],[dem_votes]]/SUM(Table1[[#This Row],[dem_votes]:[gop_votes]])</f>
        <v>0.50803154205607481</v>
      </c>
      <c r="K159" s="5">
        <f>Table1[[#This Row],[gop_votes]]/SUM(Table1[[#This Row],[dem_votes]:[gop_votes]])</f>
        <v>0.49196845794392524</v>
      </c>
      <c r="L159" s="13">
        <v>-89.999037000000001</v>
      </c>
      <c r="M159" s="13">
        <v>35.842880000000001</v>
      </c>
      <c r="N159" s="11">
        <v>-92.428028933333479</v>
      </c>
      <c r="O159" s="11">
        <v>34.924026786666715</v>
      </c>
      <c r="P159" s="12">
        <f>VLOOKUP(Table1[[#This Row],[State]],Sheet1!A:G,7,FALSE)</f>
        <v>6</v>
      </c>
      <c r="Q159" t="str">
        <f>VLOOKUP(Table1[[#This Row],[State]],Sheet1!A:F,6,FALSE)</f>
        <v>Republican</v>
      </c>
    </row>
    <row r="160" spans="1:17" x14ac:dyDescent="0.2">
      <c r="A160" t="s">
        <v>321</v>
      </c>
      <c r="B160" t="s">
        <v>158</v>
      </c>
      <c r="C160" t="s">
        <v>457</v>
      </c>
      <c r="D160" s="4">
        <v>1662</v>
      </c>
      <c r="E160" s="4">
        <v>1673</v>
      </c>
      <c r="F160">
        <v>2024</v>
      </c>
      <c r="G160" s="1">
        <f>Table1[[#This Row],[dem_votes]]+Table1[[#This Row],[gop_votes]]</f>
        <v>3335</v>
      </c>
      <c r="H160" s="7">
        <f>ABS(Table1[[#This Row],[dem_votes]]-Table1[[#This Row],[gop_votes]])</f>
        <v>11</v>
      </c>
      <c r="I160" s="5">
        <f>Table1[[#This Row],[margin]]/SUM(Table1[[#This Row],[dem_votes]:[gop_votes]])</f>
        <v>3.2983508245877061E-3</v>
      </c>
      <c r="J160" s="5">
        <f>Table1[[#This Row],[dem_votes]]/SUM(Table1[[#This Row],[dem_votes]:[gop_votes]])</f>
        <v>0.49835082458770613</v>
      </c>
      <c r="K160" s="5">
        <f>Table1[[#This Row],[gop_votes]]/SUM(Table1[[#This Row],[dem_votes]:[gop_votes]])</f>
        <v>0.50164917541229381</v>
      </c>
      <c r="L160" s="13">
        <v>-91.218020999999993</v>
      </c>
      <c r="M160" s="13">
        <v>34.777729000000001</v>
      </c>
      <c r="N160" s="11">
        <v>-92.428028933333479</v>
      </c>
      <c r="O160" s="11">
        <v>34.924026786666715</v>
      </c>
      <c r="P160" s="12">
        <f>VLOOKUP(Table1[[#This Row],[State]],Sheet1!A:G,7,FALSE)</f>
        <v>6</v>
      </c>
      <c r="Q160" t="str">
        <f>VLOOKUP(Table1[[#This Row],[State]],Sheet1!A:F,6,FALSE)</f>
        <v>Republican</v>
      </c>
    </row>
    <row r="161" spans="1:17" x14ac:dyDescent="0.2">
      <c r="A161" t="s">
        <v>321</v>
      </c>
      <c r="B161" t="s">
        <v>159</v>
      </c>
      <c r="C161" t="s">
        <v>521</v>
      </c>
      <c r="D161" s="4">
        <v>1112</v>
      </c>
      <c r="E161" s="4">
        <v>2928</v>
      </c>
      <c r="F161">
        <v>2024</v>
      </c>
      <c r="G161" s="1">
        <f>Table1[[#This Row],[dem_votes]]+Table1[[#This Row],[gop_votes]]</f>
        <v>4040</v>
      </c>
      <c r="H161" s="7">
        <f>ABS(Table1[[#This Row],[dem_votes]]-Table1[[#This Row],[gop_votes]])</f>
        <v>1816</v>
      </c>
      <c r="I161" s="5">
        <f>Table1[[#This Row],[margin]]/SUM(Table1[[#This Row],[dem_votes]:[gop_votes]])</f>
        <v>0.44950495049504952</v>
      </c>
      <c r="J161" s="5">
        <f>Table1[[#This Row],[dem_votes]]/SUM(Table1[[#This Row],[dem_votes]:[gop_votes]])</f>
        <v>0.27524752475247527</v>
      </c>
      <c r="K161" s="5">
        <f>Table1[[#This Row],[gop_votes]]/SUM(Table1[[#This Row],[dem_votes]:[gop_votes]])</f>
        <v>0.72475247524752473</v>
      </c>
      <c r="L161" s="13">
        <v>-93.622663000000003</v>
      </c>
      <c r="M161" s="13">
        <v>34.517012999999999</v>
      </c>
      <c r="N161" s="11">
        <v>-92.428028933333479</v>
      </c>
      <c r="O161" s="11">
        <v>34.924026786666715</v>
      </c>
      <c r="P161" s="12">
        <f>VLOOKUP(Table1[[#This Row],[State]],Sheet1!A:G,7,FALSE)</f>
        <v>6</v>
      </c>
      <c r="Q161" t="str">
        <f>VLOOKUP(Table1[[#This Row],[State]],Sheet1!A:F,6,FALSE)</f>
        <v>Republican</v>
      </c>
    </row>
    <row r="162" spans="1:17" x14ac:dyDescent="0.2">
      <c r="A162" t="s">
        <v>321</v>
      </c>
      <c r="B162" t="s">
        <v>160</v>
      </c>
      <c r="C162" t="s">
        <v>584</v>
      </c>
      <c r="D162" s="4">
        <v>1546</v>
      </c>
      <c r="E162" s="4">
        <v>1706</v>
      </c>
      <c r="F162">
        <v>2024</v>
      </c>
      <c r="G162" s="1">
        <f>Table1[[#This Row],[dem_votes]]+Table1[[#This Row],[gop_votes]]</f>
        <v>3252</v>
      </c>
      <c r="H162" s="7">
        <f>ABS(Table1[[#This Row],[dem_votes]]-Table1[[#This Row],[gop_votes]])</f>
        <v>160</v>
      </c>
      <c r="I162" s="5">
        <f>Table1[[#This Row],[margin]]/SUM(Table1[[#This Row],[dem_votes]:[gop_votes]])</f>
        <v>4.9200492004920049E-2</v>
      </c>
      <c r="J162" s="5">
        <f>Table1[[#This Row],[dem_votes]]/SUM(Table1[[#This Row],[dem_votes]:[gop_votes]])</f>
        <v>0.47539975399753998</v>
      </c>
      <c r="K162" s="5">
        <f>Table1[[#This Row],[gop_votes]]/SUM(Table1[[#This Row],[dem_votes]:[gop_votes]])</f>
        <v>0.52460024600246002</v>
      </c>
      <c r="L162" s="13">
        <v>-93.358085000000003</v>
      </c>
      <c r="M162" s="13">
        <v>33.722167999999897</v>
      </c>
      <c r="N162" s="11">
        <v>-92.428028933333479</v>
      </c>
      <c r="O162" s="11">
        <v>34.924026786666715</v>
      </c>
      <c r="P162" s="12">
        <f>VLOOKUP(Table1[[#This Row],[State]],Sheet1!A:G,7,FALSE)</f>
        <v>6</v>
      </c>
      <c r="Q162" t="str">
        <f>VLOOKUP(Table1[[#This Row],[State]],Sheet1!A:F,6,FALSE)</f>
        <v>Republican</v>
      </c>
    </row>
    <row r="163" spans="1:17" x14ac:dyDescent="0.2">
      <c r="A163" t="s">
        <v>321</v>
      </c>
      <c r="B163" t="s">
        <v>161</v>
      </c>
      <c r="C163" t="s">
        <v>585</v>
      </c>
      <c r="D163" s="4">
        <v>1038</v>
      </c>
      <c r="E163" s="4">
        <v>3036</v>
      </c>
      <c r="F163">
        <v>2024</v>
      </c>
      <c r="G163" s="1">
        <f>Table1[[#This Row],[dem_votes]]+Table1[[#This Row],[gop_votes]]</f>
        <v>4074</v>
      </c>
      <c r="H163" s="7">
        <f>ABS(Table1[[#This Row],[dem_votes]]-Table1[[#This Row],[gop_votes]])</f>
        <v>1998</v>
      </c>
      <c r="I163" s="5">
        <f>Table1[[#This Row],[margin]]/SUM(Table1[[#This Row],[dem_votes]:[gop_votes]])</f>
        <v>0.49042709867452133</v>
      </c>
      <c r="J163" s="5">
        <f>Table1[[#This Row],[dem_votes]]/SUM(Table1[[#This Row],[dem_votes]:[gop_votes]])</f>
        <v>0.25478645066273931</v>
      </c>
      <c r="K163" s="5">
        <f>Table1[[#This Row],[gop_votes]]/SUM(Table1[[#This Row],[dem_votes]:[gop_votes]])</f>
        <v>0.74521354933726069</v>
      </c>
      <c r="L163" s="13">
        <v>-93.170500000000004</v>
      </c>
      <c r="M163" s="13">
        <v>35.984940000000002</v>
      </c>
      <c r="N163" s="11">
        <v>-92.428028933333479</v>
      </c>
      <c r="O163" s="11">
        <v>34.924026786666715</v>
      </c>
      <c r="P163" s="12">
        <f>VLOOKUP(Table1[[#This Row],[State]],Sheet1!A:G,7,FALSE)</f>
        <v>6</v>
      </c>
      <c r="Q163" t="str">
        <f>VLOOKUP(Table1[[#This Row],[State]],Sheet1!A:F,6,FALSE)</f>
        <v>Republican</v>
      </c>
    </row>
    <row r="164" spans="1:17" x14ac:dyDescent="0.2">
      <c r="A164" t="s">
        <v>321</v>
      </c>
      <c r="B164" t="s">
        <v>162</v>
      </c>
      <c r="C164" t="s">
        <v>586</v>
      </c>
      <c r="D164" s="4">
        <v>5311</v>
      </c>
      <c r="E164" s="4">
        <v>4780</v>
      </c>
      <c r="F164">
        <v>2024</v>
      </c>
      <c r="G164" s="1">
        <f>Table1[[#This Row],[dem_votes]]+Table1[[#This Row],[gop_votes]]</f>
        <v>10091</v>
      </c>
      <c r="H164" s="7">
        <f>ABS(Table1[[#This Row],[dem_votes]]-Table1[[#This Row],[gop_votes]])</f>
        <v>531</v>
      </c>
      <c r="I164" s="5">
        <f>Table1[[#This Row],[margin]]/SUM(Table1[[#This Row],[dem_votes]:[gop_votes]])</f>
        <v>5.2621147557229214E-2</v>
      </c>
      <c r="J164" s="5">
        <f>Table1[[#This Row],[dem_votes]]/SUM(Table1[[#This Row],[dem_votes]:[gop_votes]])</f>
        <v>0.52631057377861457</v>
      </c>
      <c r="K164" s="5">
        <f>Table1[[#This Row],[gop_votes]]/SUM(Table1[[#This Row],[dem_votes]:[gop_votes]])</f>
        <v>0.47368942622138538</v>
      </c>
      <c r="L164" s="13">
        <v>-92.838870999999997</v>
      </c>
      <c r="M164" s="13">
        <v>33.574460999999999</v>
      </c>
      <c r="N164" s="11">
        <v>-92.428028933333479</v>
      </c>
      <c r="O164" s="11">
        <v>34.924026786666715</v>
      </c>
      <c r="P164" s="12">
        <f>VLOOKUP(Table1[[#This Row],[State]],Sheet1!A:G,7,FALSE)</f>
        <v>6</v>
      </c>
      <c r="Q164" t="str">
        <f>VLOOKUP(Table1[[#This Row],[State]],Sheet1!A:F,6,FALSE)</f>
        <v>Republican</v>
      </c>
    </row>
    <row r="165" spans="1:17" x14ac:dyDescent="0.2">
      <c r="A165" t="s">
        <v>321</v>
      </c>
      <c r="B165" t="s">
        <v>163</v>
      </c>
      <c r="C165" t="s">
        <v>523</v>
      </c>
      <c r="D165" s="4">
        <v>1314</v>
      </c>
      <c r="E165" s="4">
        <v>3466</v>
      </c>
      <c r="F165">
        <v>2024</v>
      </c>
      <c r="G165" s="1">
        <f>Table1[[#This Row],[dem_votes]]+Table1[[#This Row],[gop_votes]]</f>
        <v>4780</v>
      </c>
      <c r="H165" s="7">
        <f>ABS(Table1[[#This Row],[dem_votes]]-Table1[[#This Row],[gop_votes]])</f>
        <v>2152</v>
      </c>
      <c r="I165" s="5">
        <f>Table1[[#This Row],[margin]]/SUM(Table1[[#This Row],[dem_votes]:[gop_votes]])</f>
        <v>0.45020920502092049</v>
      </c>
      <c r="J165" s="5">
        <f>Table1[[#This Row],[dem_votes]]/SUM(Table1[[#This Row],[dem_votes]:[gop_votes]])</f>
        <v>0.27489539748953973</v>
      </c>
      <c r="K165" s="5">
        <f>Table1[[#This Row],[gop_votes]]/SUM(Table1[[#This Row],[dem_votes]:[gop_votes]])</f>
        <v>0.72510460251046027</v>
      </c>
      <c r="L165" s="13">
        <v>-92.779270999999994</v>
      </c>
      <c r="M165" s="13">
        <v>34.999054000000001</v>
      </c>
      <c r="N165" s="11">
        <v>-92.428028933333479</v>
      </c>
      <c r="O165" s="11">
        <v>34.924026786666715</v>
      </c>
      <c r="P165" s="12">
        <f>VLOOKUP(Table1[[#This Row],[State]],Sheet1!A:G,7,FALSE)</f>
        <v>6</v>
      </c>
      <c r="Q165" t="str">
        <f>VLOOKUP(Table1[[#This Row],[State]],Sheet1!A:F,6,FALSE)</f>
        <v>Republican</v>
      </c>
    </row>
    <row r="166" spans="1:17" x14ac:dyDescent="0.2">
      <c r="A166" t="s">
        <v>321</v>
      </c>
      <c r="B166" t="s">
        <v>164</v>
      </c>
      <c r="C166" t="s">
        <v>587</v>
      </c>
      <c r="D166" s="4">
        <v>5079</v>
      </c>
      <c r="E166" s="4">
        <v>3382</v>
      </c>
      <c r="F166">
        <v>2024</v>
      </c>
      <c r="G166" s="1">
        <f>Table1[[#This Row],[dem_votes]]+Table1[[#This Row],[gop_votes]]</f>
        <v>8461</v>
      </c>
      <c r="H166" s="7">
        <f>ABS(Table1[[#This Row],[dem_votes]]-Table1[[#This Row],[gop_votes]])</f>
        <v>1697</v>
      </c>
      <c r="I166" s="5">
        <f>Table1[[#This Row],[margin]]/SUM(Table1[[#This Row],[dem_votes]:[gop_votes]])</f>
        <v>0.20056730882874366</v>
      </c>
      <c r="J166" s="5">
        <f>Table1[[#This Row],[dem_votes]]/SUM(Table1[[#This Row],[dem_votes]:[gop_votes]])</f>
        <v>0.60028365441437181</v>
      </c>
      <c r="K166" s="5">
        <f>Table1[[#This Row],[gop_votes]]/SUM(Table1[[#This Row],[dem_votes]:[gop_votes]])</f>
        <v>0.39971634558562819</v>
      </c>
      <c r="L166" s="13">
        <v>-90.707796000000002</v>
      </c>
      <c r="M166" s="13">
        <v>34.529767999999997</v>
      </c>
      <c r="N166" s="11">
        <v>-92.428028933333479</v>
      </c>
      <c r="O166" s="11">
        <v>34.924026786666715</v>
      </c>
      <c r="P166" s="12">
        <f>VLOOKUP(Table1[[#This Row],[State]],Sheet1!A:G,7,FALSE)</f>
        <v>6</v>
      </c>
      <c r="Q166" t="str">
        <f>VLOOKUP(Table1[[#This Row],[State]],Sheet1!A:F,6,FALSE)</f>
        <v>Republican</v>
      </c>
    </row>
    <row r="167" spans="1:17" x14ac:dyDescent="0.2">
      <c r="A167" t="s">
        <v>321</v>
      </c>
      <c r="B167" t="s">
        <v>165</v>
      </c>
      <c r="C167" t="s">
        <v>525</v>
      </c>
      <c r="D167" s="4">
        <v>1083</v>
      </c>
      <c r="E167" s="4">
        <v>3168</v>
      </c>
      <c r="F167">
        <v>2024</v>
      </c>
      <c r="G167" s="1">
        <f>Table1[[#This Row],[dem_votes]]+Table1[[#This Row],[gop_votes]]</f>
        <v>4251</v>
      </c>
      <c r="H167" s="7">
        <f>ABS(Table1[[#This Row],[dem_votes]]-Table1[[#This Row],[gop_votes]])</f>
        <v>2085</v>
      </c>
      <c r="I167" s="5">
        <f>Table1[[#This Row],[margin]]/SUM(Table1[[#This Row],[dem_votes]:[gop_votes]])</f>
        <v>0.49047282992237123</v>
      </c>
      <c r="J167" s="5">
        <f>Table1[[#This Row],[dem_votes]]/SUM(Table1[[#This Row],[dem_votes]:[gop_votes]])</f>
        <v>0.25476358503881441</v>
      </c>
      <c r="K167" s="5">
        <f>Table1[[#This Row],[gop_votes]]/SUM(Table1[[#This Row],[dem_votes]:[gop_votes]])</f>
        <v>0.74523641496118564</v>
      </c>
      <c r="L167" s="13">
        <v>-93.624764999999996</v>
      </c>
      <c r="M167" s="13">
        <v>34.187297999999998</v>
      </c>
      <c r="N167" s="11">
        <v>-92.428028933333479</v>
      </c>
      <c r="O167" s="11">
        <v>34.924026786666715</v>
      </c>
      <c r="P167" s="12">
        <f>VLOOKUP(Table1[[#This Row],[State]],Sheet1!A:G,7,FALSE)</f>
        <v>6</v>
      </c>
      <c r="Q167" t="str">
        <f>VLOOKUP(Table1[[#This Row],[State]],Sheet1!A:F,6,FALSE)</f>
        <v>Republican</v>
      </c>
    </row>
    <row r="168" spans="1:17" x14ac:dyDescent="0.2">
      <c r="A168" t="s">
        <v>321</v>
      </c>
      <c r="B168" t="s">
        <v>166</v>
      </c>
      <c r="C168" t="s">
        <v>588</v>
      </c>
      <c r="D168" s="4">
        <v>3239</v>
      </c>
      <c r="E168" s="4">
        <v>3620</v>
      </c>
      <c r="F168">
        <v>2024</v>
      </c>
      <c r="G168" s="1">
        <f>Table1[[#This Row],[dem_votes]]+Table1[[#This Row],[gop_votes]]</f>
        <v>6859</v>
      </c>
      <c r="H168" s="7">
        <f>ABS(Table1[[#This Row],[dem_votes]]-Table1[[#This Row],[gop_votes]])</f>
        <v>381</v>
      </c>
      <c r="I168" s="5">
        <f>Table1[[#This Row],[margin]]/SUM(Table1[[#This Row],[dem_votes]:[gop_votes]])</f>
        <v>5.5547455897361132E-2</v>
      </c>
      <c r="J168" s="5">
        <f>Table1[[#This Row],[dem_votes]]/SUM(Table1[[#This Row],[dem_votes]:[gop_votes]])</f>
        <v>0.47222627205131945</v>
      </c>
      <c r="K168" s="5">
        <f>Table1[[#This Row],[gop_votes]]/SUM(Table1[[#This Row],[dem_votes]:[gop_votes]])</f>
        <v>0.5277737279486806</v>
      </c>
      <c r="L168" s="13">
        <v>-90.557997999999998</v>
      </c>
      <c r="M168" s="13">
        <v>35.601909999999997</v>
      </c>
      <c r="N168" s="11">
        <v>-92.428028933333479</v>
      </c>
      <c r="O168" s="11">
        <v>34.924026786666715</v>
      </c>
      <c r="P168" s="12">
        <f>VLOOKUP(Table1[[#This Row],[State]],Sheet1!A:G,7,FALSE)</f>
        <v>6</v>
      </c>
      <c r="Q168" t="str">
        <f>VLOOKUP(Table1[[#This Row],[State]],Sheet1!A:F,6,FALSE)</f>
        <v>Republican</v>
      </c>
    </row>
    <row r="169" spans="1:17" x14ac:dyDescent="0.2">
      <c r="A169" t="s">
        <v>321</v>
      </c>
      <c r="B169" t="s">
        <v>167</v>
      </c>
      <c r="C169" t="s">
        <v>466</v>
      </c>
      <c r="D169" s="4">
        <v>1891</v>
      </c>
      <c r="E169" s="4">
        <v>6945</v>
      </c>
      <c r="F169">
        <v>2024</v>
      </c>
      <c r="G169" s="1">
        <f>Table1[[#This Row],[dem_votes]]+Table1[[#This Row],[gop_votes]]</f>
        <v>8836</v>
      </c>
      <c r="H169" s="7">
        <f>ABS(Table1[[#This Row],[dem_votes]]-Table1[[#This Row],[gop_votes]])</f>
        <v>5054</v>
      </c>
      <c r="I169" s="5">
        <f>Table1[[#This Row],[margin]]/SUM(Table1[[#This Row],[dem_votes]:[gop_votes]])</f>
        <v>0.57197827071072882</v>
      </c>
      <c r="J169" s="5">
        <f>Table1[[#This Row],[dem_votes]]/SUM(Table1[[#This Row],[dem_votes]:[gop_votes]])</f>
        <v>0.21401086464463559</v>
      </c>
      <c r="K169" s="5">
        <f>Table1[[#This Row],[gop_votes]]/SUM(Table1[[#This Row],[dem_votes]:[gop_votes]])</f>
        <v>0.78598913535536441</v>
      </c>
      <c r="L169" s="13">
        <v>-94.258518999999893</v>
      </c>
      <c r="M169" s="13">
        <v>34.520449999999997</v>
      </c>
      <c r="N169" s="11">
        <v>-92.428028933333479</v>
      </c>
      <c r="O169" s="11">
        <v>34.924026786666715</v>
      </c>
      <c r="P169" s="12">
        <f>VLOOKUP(Table1[[#This Row],[State]],Sheet1!A:G,7,FALSE)</f>
        <v>6</v>
      </c>
      <c r="Q169" t="str">
        <f>VLOOKUP(Table1[[#This Row],[State]],Sheet1!A:F,6,FALSE)</f>
        <v>Republican</v>
      </c>
    </row>
    <row r="170" spans="1:17" x14ac:dyDescent="0.2">
      <c r="A170" t="s">
        <v>321</v>
      </c>
      <c r="B170" t="s">
        <v>168</v>
      </c>
      <c r="C170" t="s">
        <v>589</v>
      </c>
      <c r="D170" s="4">
        <v>5866</v>
      </c>
      <c r="E170" s="4">
        <v>18668</v>
      </c>
      <c r="F170">
        <v>2024</v>
      </c>
      <c r="G170" s="1">
        <f>Table1[[#This Row],[dem_votes]]+Table1[[#This Row],[gop_votes]]</f>
        <v>24534</v>
      </c>
      <c r="H170" s="7">
        <f>ABS(Table1[[#This Row],[dem_votes]]-Table1[[#This Row],[gop_votes]])</f>
        <v>12802</v>
      </c>
      <c r="I170" s="5">
        <f>Table1[[#This Row],[margin]]/SUM(Table1[[#This Row],[dem_votes]:[gop_votes]])</f>
        <v>0.52180647265019975</v>
      </c>
      <c r="J170" s="5">
        <f>Table1[[#This Row],[dem_votes]]/SUM(Table1[[#This Row],[dem_votes]:[gop_votes]])</f>
        <v>0.23909676367490013</v>
      </c>
      <c r="K170" s="5">
        <f>Table1[[#This Row],[gop_votes]]/SUM(Table1[[#This Row],[dem_votes]:[gop_votes]])</f>
        <v>0.76090323632509982</v>
      </c>
      <c r="L170" s="13">
        <v>-93.097238000000004</v>
      </c>
      <c r="M170" s="13">
        <v>35.309775999999999</v>
      </c>
      <c r="N170" s="11">
        <v>-92.428028933333479</v>
      </c>
      <c r="O170" s="11">
        <v>34.924026786666715</v>
      </c>
      <c r="P170" s="12">
        <f>VLOOKUP(Table1[[#This Row],[State]],Sheet1!A:G,7,FALSE)</f>
        <v>6</v>
      </c>
      <c r="Q170" t="str">
        <f>VLOOKUP(Table1[[#This Row],[State]],Sheet1!A:F,6,FALSE)</f>
        <v>Republican</v>
      </c>
    </row>
    <row r="171" spans="1:17" x14ac:dyDescent="0.2">
      <c r="A171" t="s">
        <v>321</v>
      </c>
      <c r="B171" t="s">
        <v>169</v>
      </c>
      <c r="C171" t="s">
        <v>590</v>
      </c>
      <c r="D171" s="4">
        <v>1142</v>
      </c>
      <c r="E171" s="4">
        <v>2113</v>
      </c>
      <c r="F171">
        <v>2024</v>
      </c>
      <c r="G171" s="1">
        <f>Table1[[#This Row],[dem_votes]]+Table1[[#This Row],[gop_votes]]</f>
        <v>3255</v>
      </c>
      <c r="H171" s="7">
        <f>ABS(Table1[[#This Row],[dem_votes]]-Table1[[#This Row],[gop_votes]])</f>
        <v>971</v>
      </c>
      <c r="I171" s="5">
        <f>Table1[[#This Row],[margin]]/SUM(Table1[[#This Row],[dem_votes]:[gop_votes]])</f>
        <v>0.29831029185867897</v>
      </c>
      <c r="J171" s="5">
        <f>Table1[[#This Row],[dem_votes]]/SUM(Table1[[#This Row],[dem_votes]:[gop_votes]])</f>
        <v>0.35084485407066052</v>
      </c>
      <c r="K171" s="5">
        <f>Table1[[#This Row],[gop_votes]]/SUM(Table1[[#This Row],[dem_votes]:[gop_votes]])</f>
        <v>0.64915514592933943</v>
      </c>
      <c r="L171" s="13">
        <v>-91.536241000000004</v>
      </c>
      <c r="M171" s="13">
        <v>34.859177000000003</v>
      </c>
      <c r="N171" s="11">
        <v>-92.428028933333479</v>
      </c>
      <c r="O171" s="11">
        <v>34.924026786666715</v>
      </c>
      <c r="P171" s="12">
        <f>VLOOKUP(Table1[[#This Row],[State]],Sheet1!A:G,7,FALSE)</f>
        <v>6</v>
      </c>
      <c r="Q171" t="str">
        <f>VLOOKUP(Table1[[#This Row],[State]],Sheet1!A:F,6,FALSE)</f>
        <v>Republican</v>
      </c>
    </row>
    <row r="172" spans="1:17" x14ac:dyDescent="0.2">
      <c r="A172" t="s">
        <v>321</v>
      </c>
      <c r="B172" t="s">
        <v>170</v>
      </c>
      <c r="C172" t="s">
        <v>591</v>
      </c>
      <c r="D172" s="4">
        <v>100887</v>
      </c>
      <c r="E172" s="4">
        <v>60715</v>
      </c>
      <c r="F172">
        <v>2024</v>
      </c>
      <c r="G172" s="1">
        <f>Table1[[#This Row],[dem_votes]]+Table1[[#This Row],[gop_votes]]</f>
        <v>161602</v>
      </c>
      <c r="H172" s="7">
        <f>ABS(Table1[[#This Row],[dem_votes]]-Table1[[#This Row],[gop_votes]])</f>
        <v>40172</v>
      </c>
      <c r="I172" s="5">
        <f>Table1[[#This Row],[margin]]/SUM(Table1[[#This Row],[dem_votes]:[gop_votes]])</f>
        <v>0.24858603235108476</v>
      </c>
      <c r="J172" s="5">
        <f>Table1[[#This Row],[dem_votes]]/SUM(Table1[[#This Row],[dem_votes]:[gop_votes]])</f>
        <v>0.62429301617554234</v>
      </c>
      <c r="K172" s="5">
        <f>Table1[[#This Row],[gop_votes]]/SUM(Table1[[#This Row],[dem_votes]:[gop_votes]])</f>
        <v>0.37570698382445761</v>
      </c>
      <c r="L172" s="13">
        <v>-92.311658999999906</v>
      </c>
      <c r="M172" s="13">
        <v>34.773719</v>
      </c>
      <c r="N172" s="11">
        <v>-92.428028933333479</v>
      </c>
      <c r="O172" s="11">
        <v>34.924026786666715</v>
      </c>
      <c r="P172" s="12">
        <f>VLOOKUP(Table1[[#This Row],[State]],Sheet1!A:G,7,FALSE)</f>
        <v>6</v>
      </c>
      <c r="Q172" t="str">
        <f>VLOOKUP(Table1[[#This Row],[State]],Sheet1!A:F,6,FALSE)</f>
        <v>Republican</v>
      </c>
    </row>
    <row r="173" spans="1:17" x14ac:dyDescent="0.2">
      <c r="A173" t="s">
        <v>321</v>
      </c>
      <c r="B173" t="s">
        <v>171</v>
      </c>
      <c r="C173" t="s">
        <v>526</v>
      </c>
      <c r="D173" s="4">
        <v>2181</v>
      </c>
      <c r="E173" s="4">
        <v>5527</v>
      </c>
      <c r="F173">
        <v>2024</v>
      </c>
      <c r="G173" s="1">
        <f>Table1[[#This Row],[dem_votes]]+Table1[[#This Row],[gop_votes]]</f>
        <v>7708</v>
      </c>
      <c r="H173" s="7">
        <f>ABS(Table1[[#This Row],[dem_votes]]-Table1[[#This Row],[gop_votes]])</f>
        <v>3346</v>
      </c>
      <c r="I173" s="5">
        <f>Table1[[#This Row],[margin]]/SUM(Table1[[#This Row],[dem_votes]:[gop_votes]])</f>
        <v>0.434094447327452</v>
      </c>
      <c r="J173" s="5">
        <f>Table1[[#This Row],[dem_votes]]/SUM(Table1[[#This Row],[dem_votes]:[gop_votes]])</f>
        <v>0.28295277633627403</v>
      </c>
      <c r="K173" s="5">
        <f>Table1[[#This Row],[gop_votes]]/SUM(Table1[[#This Row],[dem_votes]:[gop_votes]])</f>
        <v>0.71704722366372597</v>
      </c>
      <c r="L173" s="13">
        <v>-90.988419999999905</v>
      </c>
      <c r="M173" s="13">
        <v>36.304758</v>
      </c>
      <c r="N173" s="11">
        <v>-92.428028933333479</v>
      </c>
      <c r="O173" s="11">
        <v>34.924026786666715</v>
      </c>
      <c r="P173" s="12">
        <f>VLOOKUP(Table1[[#This Row],[State]],Sheet1!A:G,7,FALSE)</f>
        <v>6</v>
      </c>
      <c r="Q173" t="str">
        <f>VLOOKUP(Table1[[#This Row],[State]],Sheet1!A:F,6,FALSE)</f>
        <v>Republican</v>
      </c>
    </row>
    <row r="174" spans="1:17" x14ac:dyDescent="0.2">
      <c r="A174" t="s">
        <v>321</v>
      </c>
      <c r="B174" t="s">
        <v>172</v>
      </c>
      <c r="C174" t="s">
        <v>592</v>
      </c>
      <c r="D174" s="4">
        <v>4432</v>
      </c>
      <c r="E174" s="4">
        <v>3674</v>
      </c>
      <c r="F174">
        <v>2024</v>
      </c>
      <c r="G174" s="1">
        <f>Table1[[#This Row],[dem_votes]]+Table1[[#This Row],[gop_votes]]</f>
        <v>8106</v>
      </c>
      <c r="H174" s="7">
        <f>ABS(Table1[[#This Row],[dem_votes]]-Table1[[#This Row],[gop_votes]])</f>
        <v>758</v>
      </c>
      <c r="I174" s="5">
        <f>Table1[[#This Row],[margin]]/SUM(Table1[[#This Row],[dem_votes]:[gop_votes]])</f>
        <v>9.3510979521342213E-2</v>
      </c>
      <c r="J174" s="5">
        <f>Table1[[#This Row],[dem_votes]]/SUM(Table1[[#This Row],[dem_votes]:[gop_votes]])</f>
        <v>0.54675548976067112</v>
      </c>
      <c r="K174" s="5">
        <f>Table1[[#This Row],[gop_votes]]/SUM(Table1[[#This Row],[dem_votes]:[gop_votes]])</f>
        <v>0.45324451023932888</v>
      </c>
      <c r="L174" s="13">
        <v>-90.770296999999999</v>
      </c>
      <c r="M174" s="13">
        <v>35.015312999999999</v>
      </c>
      <c r="N174" s="11">
        <v>-92.428028933333479</v>
      </c>
      <c r="O174" s="11">
        <v>34.924026786666715</v>
      </c>
      <c r="P174" s="12">
        <f>VLOOKUP(Table1[[#This Row],[State]],Sheet1!A:G,7,FALSE)</f>
        <v>6</v>
      </c>
      <c r="Q174" t="str">
        <f>VLOOKUP(Table1[[#This Row],[State]],Sheet1!A:F,6,FALSE)</f>
        <v>Republican</v>
      </c>
    </row>
    <row r="175" spans="1:17" x14ac:dyDescent="0.2">
      <c r="A175" t="s">
        <v>321</v>
      </c>
      <c r="B175" t="s">
        <v>173</v>
      </c>
      <c r="C175" t="s">
        <v>593</v>
      </c>
      <c r="D175" s="4">
        <v>15283</v>
      </c>
      <c r="E175" s="4">
        <v>43685</v>
      </c>
      <c r="F175">
        <v>2024</v>
      </c>
      <c r="G175" s="1">
        <f>Table1[[#This Row],[dem_votes]]+Table1[[#This Row],[gop_votes]]</f>
        <v>58968</v>
      </c>
      <c r="H175" s="7">
        <f>ABS(Table1[[#This Row],[dem_votes]]-Table1[[#This Row],[gop_votes]])</f>
        <v>28402</v>
      </c>
      <c r="I175" s="5">
        <f>Table1[[#This Row],[margin]]/SUM(Table1[[#This Row],[dem_votes]:[gop_votes]])</f>
        <v>0.4816510649843983</v>
      </c>
      <c r="J175" s="5">
        <f>Table1[[#This Row],[dem_votes]]/SUM(Table1[[#This Row],[dem_votes]:[gop_votes]])</f>
        <v>0.25917446750780082</v>
      </c>
      <c r="K175" s="5">
        <f>Table1[[#This Row],[gop_votes]]/SUM(Table1[[#This Row],[dem_votes]:[gop_votes]])</f>
        <v>0.74082553249219918</v>
      </c>
      <c r="L175" s="13">
        <v>-92.546163000000007</v>
      </c>
      <c r="M175" s="13">
        <v>34.593232999999998</v>
      </c>
      <c r="N175" s="11">
        <v>-92.428028933333479</v>
      </c>
      <c r="O175" s="11">
        <v>34.924026786666715</v>
      </c>
      <c r="P175" s="12">
        <f>VLOOKUP(Table1[[#This Row],[State]],Sheet1!A:G,7,FALSE)</f>
        <v>6</v>
      </c>
      <c r="Q175" t="str">
        <f>VLOOKUP(Table1[[#This Row],[State]],Sheet1!A:F,6,FALSE)</f>
        <v>Republican</v>
      </c>
    </row>
    <row r="176" spans="1:17" x14ac:dyDescent="0.2">
      <c r="A176" t="s">
        <v>321</v>
      </c>
      <c r="B176" t="s">
        <v>174</v>
      </c>
      <c r="C176" t="s">
        <v>594</v>
      </c>
      <c r="D176" s="4">
        <v>1027</v>
      </c>
      <c r="E176" s="4">
        <v>2607</v>
      </c>
      <c r="F176">
        <v>2024</v>
      </c>
      <c r="G176" s="1">
        <f>Table1[[#This Row],[dem_votes]]+Table1[[#This Row],[gop_votes]]</f>
        <v>3634</v>
      </c>
      <c r="H176" s="7">
        <f>ABS(Table1[[#This Row],[dem_votes]]-Table1[[#This Row],[gop_votes]])</f>
        <v>1580</v>
      </c>
      <c r="I176" s="5">
        <f>Table1[[#This Row],[margin]]/SUM(Table1[[#This Row],[dem_votes]:[gop_votes]])</f>
        <v>0.43478260869565216</v>
      </c>
      <c r="J176" s="5">
        <f>Table1[[#This Row],[dem_votes]]/SUM(Table1[[#This Row],[dem_votes]:[gop_votes]])</f>
        <v>0.28260869565217389</v>
      </c>
      <c r="K176" s="5">
        <f>Table1[[#This Row],[gop_votes]]/SUM(Table1[[#This Row],[dem_votes]:[gop_votes]])</f>
        <v>0.71739130434782605</v>
      </c>
      <c r="L176" s="13">
        <v>-94.095905000000002</v>
      </c>
      <c r="M176" s="13">
        <v>34.907145</v>
      </c>
      <c r="N176" s="11">
        <v>-92.428028933333479</v>
      </c>
      <c r="O176" s="11">
        <v>34.924026786666715</v>
      </c>
      <c r="P176" s="12">
        <f>VLOOKUP(Table1[[#This Row],[State]],Sheet1!A:G,7,FALSE)</f>
        <v>6</v>
      </c>
      <c r="Q176" t="str">
        <f>VLOOKUP(Table1[[#This Row],[State]],Sheet1!A:F,6,FALSE)</f>
        <v>Republican</v>
      </c>
    </row>
    <row r="177" spans="1:17" x14ac:dyDescent="0.2">
      <c r="A177" t="s">
        <v>321</v>
      </c>
      <c r="B177" t="s">
        <v>175</v>
      </c>
      <c r="C177" t="s">
        <v>595</v>
      </c>
      <c r="D177" s="4">
        <v>1183</v>
      </c>
      <c r="E177" s="4">
        <v>2913</v>
      </c>
      <c r="F177">
        <v>2024</v>
      </c>
      <c r="G177" s="1">
        <f>Table1[[#This Row],[dem_votes]]+Table1[[#This Row],[gop_votes]]</f>
        <v>4096</v>
      </c>
      <c r="H177" s="7">
        <f>ABS(Table1[[#This Row],[dem_votes]]-Table1[[#This Row],[gop_votes]])</f>
        <v>1730</v>
      </c>
      <c r="I177" s="5">
        <f>Table1[[#This Row],[margin]]/SUM(Table1[[#This Row],[dem_votes]:[gop_votes]])</f>
        <v>0.42236328125</v>
      </c>
      <c r="J177" s="5">
        <f>Table1[[#This Row],[dem_votes]]/SUM(Table1[[#This Row],[dem_votes]:[gop_votes]])</f>
        <v>0.288818359375</v>
      </c>
      <c r="K177" s="5">
        <f>Table1[[#This Row],[gop_votes]]/SUM(Table1[[#This Row],[dem_votes]:[gop_votes]])</f>
        <v>0.711181640625</v>
      </c>
      <c r="L177" s="13">
        <v>-92.659154999999998</v>
      </c>
      <c r="M177" s="13">
        <v>35.922829</v>
      </c>
      <c r="N177" s="11">
        <v>-92.428028933333479</v>
      </c>
      <c r="O177" s="11">
        <v>34.924026786666715</v>
      </c>
      <c r="P177" s="12">
        <f>VLOOKUP(Table1[[#This Row],[State]],Sheet1!A:G,7,FALSE)</f>
        <v>6</v>
      </c>
      <c r="Q177" t="str">
        <f>VLOOKUP(Table1[[#This Row],[State]],Sheet1!A:F,6,FALSE)</f>
        <v>Republican</v>
      </c>
    </row>
    <row r="178" spans="1:17" x14ac:dyDescent="0.2">
      <c r="A178" t="s">
        <v>321</v>
      </c>
      <c r="B178" t="s">
        <v>176</v>
      </c>
      <c r="C178" t="s">
        <v>596</v>
      </c>
      <c r="D178" s="4">
        <v>13356</v>
      </c>
      <c r="E178" s="4">
        <v>28952</v>
      </c>
      <c r="F178">
        <v>2024</v>
      </c>
      <c r="G178" s="1">
        <f>Table1[[#This Row],[dem_votes]]+Table1[[#This Row],[gop_votes]]</f>
        <v>42308</v>
      </c>
      <c r="H178" s="7">
        <f>ABS(Table1[[#This Row],[dem_votes]]-Table1[[#This Row],[gop_votes]])</f>
        <v>15596</v>
      </c>
      <c r="I178" s="5">
        <f>Table1[[#This Row],[margin]]/SUM(Table1[[#This Row],[dem_votes]:[gop_votes]])</f>
        <v>0.3686300463269358</v>
      </c>
      <c r="J178" s="5">
        <f>Table1[[#This Row],[dem_votes]]/SUM(Table1[[#This Row],[dem_votes]:[gop_votes]])</f>
        <v>0.31568497683653207</v>
      </c>
      <c r="K178" s="5">
        <f>Table1[[#This Row],[gop_votes]]/SUM(Table1[[#This Row],[dem_votes]:[gop_votes]])</f>
        <v>0.68431502316346793</v>
      </c>
      <c r="L178" s="13">
        <v>-94.354434999999995</v>
      </c>
      <c r="M178" s="13">
        <v>35.318195000000003</v>
      </c>
      <c r="N178" s="11">
        <v>-92.428028933333479</v>
      </c>
      <c r="O178" s="11">
        <v>34.924026786666715</v>
      </c>
      <c r="P178" s="12">
        <f>VLOOKUP(Table1[[#This Row],[State]],Sheet1!A:G,7,FALSE)</f>
        <v>6</v>
      </c>
      <c r="Q178" t="str">
        <f>VLOOKUP(Table1[[#This Row],[State]],Sheet1!A:F,6,FALSE)</f>
        <v>Republican</v>
      </c>
    </row>
    <row r="179" spans="1:17" x14ac:dyDescent="0.2">
      <c r="A179" t="s">
        <v>321</v>
      </c>
      <c r="B179" t="s">
        <v>177</v>
      </c>
      <c r="C179" t="s">
        <v>597</v>
      </c>
      <c r="D179" s="4">
        <v>1549</v>
      </c>
      <c r="E179" s="4">
        <v>3519</v>
      </c>
      <c r="F179">
        <v>2024</v>
      </c>
      <c r="G179" s="1">
        <f>Table1[[#This Row],[dem_votes]]+Table1[[#This Row],[gop_votes]]</f>
        <v>5068</v>
      </c>
      <c r="H179" s="7">
        <f>ABS(Table1[[#This Row],[dem_votes]]-Table1[[#This Row],[gop_votes]])</f>
        <v>1970</v>
      </c>
      <c r="I179" s="5">
        <f>Table1[[#This Row],[margin]]/SUM(Table1[[#This Row],[dem_votes]:[gop_votes]])</f>
        <v>0.38871349644830305</v>
      </c>
      <c r="J179" s="5">
        <f>Table1[[#This Row],[dem_votes]]/SUM(Table1[[#This Row],[dem_votes]:[gop_votes]])</f>
        <v>0.30564325177584845</v>
      </c>
      <c r="K179" s="5">
        <f>Table1[[#This Row],[gop_votes]]/SUM(Table1[[#This Row],[dem_votes]:[gop_votes]])</f>
        <v>0.6943567482241515</v>
      </c>
      <c r="L179" s="13">
        <v>-94.304091</v>
      </c>
      <c r="M179" s="13">
        <v>34.014235999999997</v>
      </c>
      <c r="N179" s="11">
        <v>-92.428028933333479</v>
      </c>
      <c r="O179" s="11">
        <v>34.924026786666715</v>
      </c>
      <c r="P179" s="12">
        <f>VLOOKUP(Table1[[#This Row],[State]],Sheet1!A:G,7,FALSE)</f>
        <v>6</v>
      </c>
      <c r="Q179" t="str">
        <f>VLOOKUP(Table1[[#This Row],[State]],Sheet1!A:F,6,FALSE)</f>
        <v>Republican</v>
      </c>
    </row>
    <row r="180" spans="1:17" x14ac:dyDescent="0.2">
      <c r="A180" t="s">
        <v>321</v>
      </c>
      <c r="B180" t="s">
        <v>178</v>
      </c>
      <c r="C180" t="s">
        <v>598</v>
      </c>
      <c r="D180" s="4">
        <v>1877</v>
      </c>
      <c r="E180" s="4">
        <v>5942</v>
      </c>
      <c r="F180">
        <v>2024</v>
      </c>
      <c r="G180" s="1">
        <f>Table1[[#This Row],[dem_votes]]+Table1[[#This Row],[gop_votes]]</f>
        <v>7819</v>
      </c>
      <c r="H180" s="7">
        <f>ABS(Table1[[#This Row],[dem_votes]]-Table1[[#This Row],[gop_votes]])</f>
        <v>4065</v>
      </c>
      <c r="I180" s="5">
        <f>Table1[[#This Row],[margin]]/SUM(Table1[[#This Row],[dem_votes]:[gop_votes]])</f>
        <v>0.51988745363857269</v>
      </c>
      <c r="J180" s="5">
        <f>Table1[[#This Row],[dem_votes]]/SUM(Table1[[#This Row],[dem_votes]:[gop_votes]])</f>
        <v>0.24005627318071365</v>
      </c>
      <c r="K180" s="5">
        <f>Table1[[#This Row],[gop_votes]]/SUM(Table1[[#This Row],[dem_votes]:[gop_votes]])</f>
        <v>0.75994372681928635</v>
      </c>
      <c r="L180" s="13">
        <v>-91.520167999999998</v>
      </c>
      <c r="M180" s="13">
        <v>36.178492999999897</v>
      </c>
      <c r="N180" s="11">
        <v>-92.428028933333479</v>
      </c>
      <c r="O180" s="11">
        <v>34.924026786666715</v>
      </c>
      <c r="P180" s="12">
        <f>VLOOKUP(Table1[[#This Row],[State]],Sheet1!A:G,7,FALSE)</f>
        <v>6</v>
      </c>
      <c r="Q180" t="str">
        <f>VLOOKUP(Table1[[#This Row],[State]],Sheet1!A:F,6,FALSE)</f>
        <v>Republican</v>
      </c>
    </row>
    <row r="181" spans="1:17" x14ac:dyDescent="0.2">
      <c r="A181" t="s">
        <v>321</v>
      </c>
      <c r="B181" t="s">
        <v>179</v>
      </c>
      <c r="C181" t="s">
        <v>599</v>
      </c>
      <c r="D181" s="4">
        <v>1503</v>
      </c>
      <c r="E181" s="4">
        <v>4803</v>
      </c>
      <c r="F181">
        <v>2024</v>
      </c>
      <c r="G181" s="1">
        <f>Table1[[#This Row],[dem_votes]]+Table1[[#This Row],[gop_votes]]</f>
        <v>6306</v>
      </c>
      <c r="H181" s="7">
        <f>ABS(Table1[[#This Row],[dem_votes]]-Table1[[#This Row],[gop_votes]])</f>
        <v>3300</v>
      </c>
      <c r="I181" s="5">
        <f>Table1[[#This Row],[margin]]/SUM(Table1[[#This Row],[dem_votes]:[gop_votes]])</f>
        <v>0.52331113225499526</v>
      </c>
      <c r="J181" s="5">
        <f>Table1[[#This Row],[dem_votes]]/SUM(Table1[[#This Row],[dem_votes]:[gop_votes]])</f>
        <v>0.23834443387250237</v>
      </c>
      <c r="K181" s="5">
        <f>Table1[[#This Row],[gop_votes]]/SUM(Table1[[#This Row],[dem_votes]:[gop_votes]])</f>
        <v>0.76165556612749763</v>
      </c>
      <c r="L181" s="13">
        <v>-92.137</v>
      </c>
      <c r="M181" s="13">
        <v>35.856704999999998</v>
      </c>
      <c r="N181" s="11">
        <v>-92.428028933333479</v>
      </c>
      <c r="O181" s="11">
        <v>34.924026786666715</v>
      </c>
      <c r="P181" s="12">
        <f>VLOOKUP(Table1[[#This Row],[State]],Sheet1!A:G,7,FALSE)</f>
        <v>6</v>
      </c>
      <c r="Q181" t="str">
        <f>VLOOKUP(Table1[[#This Row],[State]],Sheet1!A:F,6,FALSE)</f>
        <v>Republican</v>
      </c>
    </row>
    <row r="182" spans="1:17" x14ac:dyDescent="0.2">
      <c r="A182" t="s">
        <v>321</v>
      </c>
      <c r="B182" t="s">
        <v>180</v>
      </c>
      <c r="C182" t="s">
        <v>476</v>
      </c>
      <c r="D182" s="4">
        <v>6284</v>
      </c>
      <c r="E182" s="4">
        <v>9479</v>
      </c>
      <c r="F182">
        <v>2024</v>
      </c>
      <c r="G182" s="1">
        <f>Table1[[#This Row],[dem_votes]]+Table1[[#This Row],[gop_votes]]</f>
        <v>15763</v>
      </c>
      <c r="H182" s="7">
        <f>ABS(Table1[[#This Row],[dem_votes]]-Table1[[#This Row],[gop_votes]])</f>
        <v>3195</v>
      </c>
      <c r="I182" s="5">
        <f>Table1[[#This Row],[margin]]/SUM(Table1[[#This Row],[dem_votes]:[gop_votes]])</f>
        <v>0.2026898433039396</v>
      </c>
      <c r="J182" s="5">
        <f>Table1[[#This Row],[dem_votes]]/SUM(Table1[[#This Row],[dem_votes]:[gop_votes]])</f>
        <v>0.39865507834803021</v>
      </c>
      <c r="K182" s="5">
        <f>Table1[[#This Row],[gop_votes]]/SUM(Table1[[#This Row],[dem_votes]:[gop_votes]])</f>
        <v>0.60134492165196984</v>
      </c>
      <c r="L182" s="13">
        <v>-92.645079999999993</v>
      </c>
      <c r="M182" s="13">
        <v>33.206870000000002</v>
      </c>
      <c r="N182" s="11">
        <v>-92.428028933333479</v>
      </c>
      <c r="O182" s="11">
        <v>34.924026786666715</v>
      </c>
      <c r="P182" s="12">
        <f>VLOOKUP(Table1[[#This Row],[State]],Sheet1!A:G,7,FALSE)</f>
        <v>6</v>
      </c>
      <c r="Q182" t="str">
        <f>VLOOKUP(Table1[[#This Row],[State]],Sheet1!A:F,6,FALSE)</f>
        <v>Republican</v>
      </c>
    </row>
    <row r="183" spans="1:17" x14ac:dyDescent="0.2">
      <c r="A183" t="s">
        <v>321</v>
      </c>
      <c r="B183" t="s">
        <v>181</v>
      </c>
      <c r="C183" t="s">
        <v>600</v>
      </c>
      <c r="D183" s="4">
        <v>2092</v>
      </c>
      <c r="E183" s="4">
        <v>6060</v>
      </c>
      <c r="F183">
        <v>2024</v>
      </c>
      <c r="G183" s="1">
        <f>Table1[[#This Row],[dem_votes]]+Table1[[#This Row],[gop_votes]]</f>
        <v>8152</v>
      </c>
      <c r="H183" s="7">
        <f>ABS(Table1[[#This Row],[dem_votes]]-Table1[[#This Row],[gop_votes]])</f>
        <v>3968</v>
      </c>
      <c r="I183" s="5">
        <f>Table1[[#This Row],[margin]]/SUM(Table1[[#This Row],[dem_votes]:[gop_votes]])</f>
        <v>0.48675171736997058</v>
      </c>
      <c r="J183" s="5">
        <f>Table1[[#This Row],[dem_votes]]/SUM(Table1[[#This Row],[dem_votes]:[gop_votes]])</f>
        <v>0.25662414131501471</v>
      </c>
      <c r="K183" s="5">
        <f>Table1[[#This Row],[gop_votes]]/SUM(Table1[[#This Row],[dem_votes]:[gop_votes]])</f>
        <v>0.74337585868498524</v>
      </c>
      <c r="L183" s="13">
        <v>-92.421475000000001</v>
      </c>
      <c r="M183" s="13">
        <v>35.567838999999999</v>
      </c>
      <c r="N183" s="11">
        <v>-92.428028933333479</v>
      </c>
      <c r="O183" s="11">
        <v>34.924026786666715</v>
      </c>
      <c r="P183" s="12">
        <f>VLOOKUP(Table1[[#This Row],[State]],Sheet1!A:G,7,FALSE)</f>
        <v>6</v>
      </c>
      <c r="Q183" t="str">
        <f>VLOOKUP(Table1[[#This Row],[State]],Sheet1!A:F,6,FALSE)</f>
        <v>Republican</v>
      </c>
    </row>
    <row r="184" spans="1:17" x14ac:dyDescent="0.2">
      <c r="A184" t="s">
        <v>321</v>
      </c>
      <c r="B184" t="s">
        <v>182</v>
      </c>
      <c r="C184" t="s">
        <v>480</v>
      </c>
      <c r="D184" s="4">
        <v>48018</v>
      </c>
      <c r="E184" s="4">
        <v>50400</v>
      </c>
      <c r="F184">
        <v>2024</v>
      </c>
      <c r="G184" s="1">
        <f>Table1[[#This Row],[dem_votes]]+Table1[[#This Row],[gop_votes]]</f>
        <v>98418</v>
      </c>
      <c r="H184" s="7">
        <f>ABS(Table1[[#This Row],[dem_votes]]-Table1[[#This Row],[gop_votes]])</f>
        <v>2382</v>
      </c>
      <c r="I184" s="5">
        <f>Table1[[#This Row],[margin]]/SUM(Table1[[#This Row],[dem_votes]:[gop_votes]])</f>
        <v>2.4202889715295984E-2</v>
      </c>
      <c r="J184" s="5">
        <f>Table1[[#This Row],[dem_votes]]/SUM(Table1[[#This Row],[dem_votes]:[gop_votes]])</f>
        <v>0.48789855514235203</v>
      </c>
      <c r="K184" s="5">
        <f>Table1[[#This Row],[gop_votes]]/SUM(Table1[[#This Row],[dem_votes]:[gop_votes]])</f>
        <v>0.51210144485764797</v>
      </c>
      <c r="L184" s="13">
        <v>-94.172221999999906</v>
      </c>
      <c r="M184" s="13">
        <v>36.094275000000003</v>
      </c>
      <c r="N184" s="11">
        <v>-92.428028933333479</v>
      </c>
      <c r="O184" s="11">
        <v>34.924026786666715</v>
      </c>
      <c r="P184" s="12">
        <f>VLOOKUP(Table1[[#This Row],[State]],Sheet1!A:G,7,FALSE)</f>
        <v>6</v>
      </c>
      <c r="Q184" t="str">
        <f>VLOOKUP(Table1[[#This Row],[State]],Sheet1!A:F,6,FALSE)</f>
        <v>Republican</v>
      </c>
    </row>
    <row r="185" spans="1:17" x14ac:dyDescent="0.2">
      <c r="A185" t="s">
        <v>321</v>
      </c>
      <c r="B185" t="s">
        <v>183</v>
      </c>
      <c r="C185" t="s">
        <v>601</v>
      </c>
      <c r="D185" s="4">
        <v>6848</v>
      </c>
      <c r="E185" s="4">
        <v>25378</v>
      </c>
      <c r="F185">
        <v>2024</v>
      </c>
      <c r="G185" s="1">
        <f>Table1[[#This Row],[dem_votes]]+Table1[[#This Row],[gop_votes]]</f>
        <v>32226</v>
      </c>
      <c r="H185" s="7">
        <f>ABS(Table1[[#This Row],[dem_votes]]-Table1[[#This Row],[gop_votes]])</f>
        <v>18530</v>
      </c>
      <c r="I185" s="5">
        <f>Table1[[#This Row],[margin]]/SUM(Table1[[#This Row],[dem_votes]:[gop_votes]])</f>
        <v>0.57500155154223298</v>
      </c>
      <c r="J185" s="5">
        <f>Table1[[#This Row],[dem_votes]]/SUM(Table1[[#This Row],[dem_votes]:[gop_votes]])</f>
        <v>0.21249922422888351</v>
      </c>
      <c r="K185" s="5">
        <f>Table1[[#This Row],[gop_votes]]/SUM(Table1[[#This Row],[dem_votes]:[gop_votes]])</f>
        <v>0.78750077577111643</v>
      </c>
      <c r="L185" s="13">
        <v>-91.767387999999997</v>
      </c>
      <c r="M185" s="13">
        <v>35.243735999999998</v>
      </c>
      <c r="N185" s="11">
        <v>-92.428028933333479</v>
      </c>
      <c r="O185" s="11">
        <v>34.924026786666715</v>
      </c>
      <c r="P185" s="12">
        <f>VLOOKUP(Table1[[#This Row],[State]],Sheet1!A:G,7,FALSE)</f>
        <v>6</v>
      </c>
      <c r="Q185" t="str">
        <f>VLOOKUP(Table1[[#This Row],[State]],Sheet1!A:F,6,FALSE)</f>
        <v>Republican</v>
      </c>
    </row>
    <row r="186" spans="1:17" x14ac:dyDescent="0.2">
      <c r="A186" t="s">
        <v>321</v>
      </c>
      <c r="B186" t="s">
        <v>184</v>
      </c>
      <c r="C186" t="s">
        <v>602</v>
      </c>
      <c r="D186" s="4">
        <v>1477</v>
      </c>
      <c r="E186" s="4">
        <v>1079</v>
      </c>
      <c r="F186">
        <v>2024</v>
      </c>
      <c r="G186" s="1">
        <f>Table1[[#This Row],[dem_votes]]+Table1[[#This Row],[gop_votes]]</f>
        <v>2556</v>
      </c>
      <c r="H186" s="7">
        <f>ABS(Table1[[#This Row],[dem_votes]]-Table1[[#This Row],[gop_votes]])</f>
        <v>398</v>
      </c>
      <c r="I186" s="5">
        <f>Table1[[#This Row],[margin]]/SUM(Table1[[#This Row],[dem_votes]:[gop_votes]])</f>
        <v>0.15571205007824726</v>
      </c>
      <c r="J186" s="5">
        <f>Table1[[#This Row],[dem_votes]]/SUM(Table1[[#This Row],[dem_votes]:[gop_votes]])</f>
        <v>0.57785602503912359</v>
      </c>
      <c r="K186" s="5">
        <f>Table1[[#This Row],[gop_votes]]/SUM(Table1[[#This Row],[dem_votes]:[gop_votes]])</f>
        <v>0.42214397496087636</v>
      </c>
      <c r="L186" s="13">
        <v>-91.252078999999995</v>
      </c>
      <c r="M186" s="13">
        <v>35.233190999999998</v>
      </c>
      <c r="N186" s="11">
        <v>-92.428028933333479</v>
      </c>
      <c r="O186" s="11">
        <v>34.924026786666715</v>
      </c>
      <c r="P186" s="12">
        <f>VLOOKUP(Table1[[#This Row],[State]],Sheet1!A:G,7,FALSE)</f>
        <v>6</v>
      </c>
      <c r="Q186" t="str">
        <f>VLOOKUP(Table1[[#This Row],[State]],Sheet1!A:F,6,FALSE)</f>
        <v>Republican</v>
      </c>
    </row>
    <row r="187" spans="1:17" x14ac:dyDescent="0.2">
      <c r="A187" t="s">
        <v>321</v>
      </c>
      <c r="B187" t="s">
        <v>185</v>
      </c>
      <c r="C187" t="s">
        <v>603</v>
      </c>
      <c r="D187" s="4">
        <v>2393</v>
      </c>
      <c r="E187" s="4">
        <v>4884</v>
      </c>
      <c r="F187">
        <v>2024</v>
      </c>
      <c r="G187" s="1">
        <f>Table1[[#This Row],[dem_votes]]+Table1[[#This Row],[gop_votes]]</f>
        <v>7277</v>
      </c>
      <c r="H187" s="7">
        <f>ABS(Table1[[#This Row],[dem_votes]]-Table1[[#This Row],[gop_votes]])</f>
        <v>2491</v>
      </c>
      <c r="I187" s="5">
        <f>Table1[[#This Row],[margin]]/SUM(Table1[[#This Row],[dem_votes]:[gop_votes]])</f>
        <v>0.34231139205716643</v>
      </c>
      <c r="J187" s="5">
        <f>Table1[[#This Row],[dem_votes]]/SUM(Table1[[#This Row],[dem_votes]:[gop_votes]])</f>
        <v>0.32884430397141678</v>
      </c>
      <c r="K187" s="5">
        <f>Table1[[#This Row],[gop_votes]]/SUM(Table1[[#This Row],[dem_votes]:[gop_votes]])</f>
        <v>0.67115569602858316</v>
      </c>
      <c r="L187" s="13">
        <v>-93.289459999999906</v>
      </c>
      <c r="M187" s="13">
        <v>35.120981999999998</v>
      </c>
      <c r="N187" s="11">
        <v>-92.428028933333479</v>
      </c>
      <c r="O187" s="11">
        <v>34.924026786666715</v>
      </c>
      <c r="P187" s="12">
        <f>VLOOKUP(Table1[[#This Row],[State]],Sheet1!A:G,7,FALSE)</f>
        <v>6</v>
      </c>
      <c r="Q187" t="str">
        <f>VLOOKUP(Table1[[#This Row],[State]],Sheet1!A:F,6,FALSE)</f>
        <v>Republican</v>
      </c>
    </row>
    <row r="188" spans="1:17" x14ac:dyDescent="0.2">
      <c r="A188" t="s">
        <v>322</v>
      </c>
      <c r="B188" t="s">
        <v>186</v>
      </c>
      <c r="C188" t="s">
        <v>604</v>
      </c>
      <c r="D188" s="4">
        <v>584828</v>
      </c>
      <c r="E188" s="4">
        <v>135243</v>
      </c>
      <c r="F188">
        <v>2024</v>
      </c>
      <c r="G188" s="1">
        <f>Table1[[#This Row],[dem_votes]]+Table1[[#This Row],[gop_votes]]</f>
        <v>720071</v>
      </c>
      <c r="H188" s="7">
        <f>ABS(Table1[[#This Row],[dem_votes]]-Table1[[#This Row],[gop_votes]])</f>
        <v>449585</v>
      </c>
      <c r="I188" s="5">
        <f>Table1[[#This Row],[margin]]/SUM(Table1[[#This Row],[dem_votes]:[gop_votes]])</f>
        <v>0.62436204207640633</v>
      </c>
      <c r="J188" s="5">
        <f>Table1[[#This Row],[dem_votes]]/SUM(Table1[[#This Row],[dem_votes]:[gop_votes]])</f>
        <v>0.81218102103820322</v>
      </c>
      <c r="K188" s="5">
        <f>Table1[[#This Row],[gop_votes]]/SUM(Table1[[#This Row],[dem_votes]:[gop_votes]])</f>
        <v>0.18781897896179683</v>
      </c>
      <c r="L188" s="13">
        <v>-122.100393</v>
      </c>
      <c r="M188" s="13">
        <v>37.705201000000002</v>
      </c>
      <c r="N188" s="11">
        <v>-120.85791424137891</v>
      </c>
      <c r="O188" s="11">
        <v>37.821319793103427</v>
      </c>
      <c r="P188" s="12">
        <f>VLOOKUP(Table1[[#This Row],[State]],Sheet1!A:G,7,FALSE)</f>
        <v>55</v>
      </c>
      <c r="Q188" t="str">
        <f>VLOOKUP(Table1[[#This Row],[State]],Sheet1!A:F,6,FALSE)</f>
        <v>Democratic</v>
      </c>
    </row>
    <row r="189" spans="1:17" x14ac:dyDescent="0.2">
      <c r="A189" t="s">
        <v>322</v>
      </c>
      <c r="B189" t="s">
        <v>187</v>
      </c>
      <c r="C189" t="s">
        <v>605</v>
      </c>
      <c r="D189" s="4">
        <v>476</v>
      </c>
      <c r="E189" s="4">
        <v>248</v>
      </c>
      <c r="F189">
        <v>2024</v>
      </c>
      <c r="G189" s="1">
        <f>Table1[[#This Row],[dem_votes]]+Table1[[#This Row],[gop_votes]]</f>
        <v>724</v>
      </c>
      <c r="H189" s="7">
        <f>ABS(Table1[[#This Row],[dem_votes]]-Table1[[#This Row],[gop_votes]])</f>
        <v>228</v>
      </c>
      <c r="I189" s="5">
        <f>Table1[[#This Row],[margin]]/SUM(Table1[[#This Row],[dem_votes]:[gop_votes]])</f>
        <v>0.31491712707182318</v>
      </c>
      <c r="J189" s="5">
        <f>Table1[[#This Row],[dem_votes]]/SUM(Table1[[#This Row],[dem_votes]:[gop_votes]])</f>
        <v>0.65745856353591159</v>
      </c>
      <c r="K189" s="5">
        <f>Table1[[#This Row],[gop_votes]]/SUM(Table1[[#This Row],[dem_votes]:[gop_votes]])</f>
        <v>0.34254143646408841</v>
      </c>
      <c r="L189" s="13">
        <v>-119.84760300000001</v>
      </c>
      <c r="M189" s="13">
        <v>38.728297999999903</v>
      </c>
      <c r="N189" s="11">
        <v>-120.85791424137891</v>
      </c>
      <c r="O189" s="11">
        <v>37.821319793103427</v>
      </c>
      <c r="P189" s="12">
        <f>VLOOKUP(Table1[[#This Row],[State]],Sheet1!A:G,7,FALSE)</f>
        <v>55</v>
      </c>
      <c r="Q189" t="str">
        <f>VLOOKUP(Table1[[#This Row],[State]],Sheet1!A:F,6,FALSE)</f>
        <v>Democratic</v>
      </c>
    </row>
    <row r="190" spans="1:17" x14ac:dyDescent="0.2">
      <c r="A190" t="s">
        <v>322</v>
      </c>
      <c r="B190" t="s">
        <v>188</v>
      </c>
      <c r="C190" t="s">
        <v>606</v>
      </c>
      <c r="D190" s="4">
        <v>7009</v>
      </c>
      <c r="E190" s="4">
        <v>12954</v>
      </c>
      <c r="F190">
        <v>2024</v>
      </c>
      <c r="G190" s="1">
        <f>Table1[[#This Row],[dem_votes]]+Table1[[#This Row],[gop_votes]]</f>
        <v>19963</v>
      </c>
      <c r="H190" s="7">
        <f>ABS(Table1[[#This Row],[dem_votes]]-Table1[[#This Row],[gop_votes]])</f>
        <v>5945</v>
      </c>
      <c r="I190" s="5">
        <f>Table1[[#This Row],[margin]]/SUM(Table1[[#This Row],[dem_votes]:[gop_votes]])</f>
        <v>0.29780093172368882</v>
      </c>
      <c r="J190" s="5">
        <f>Table1[[#This Row],[dem_votes]]/SUM(Table1[[#This Row],[dem_votes]:[gop_votes]])</f>
        <v>0.35109953413815559</v>
      </c>
      <c r="K190" s="5">
        <f>Table1[[#This Row],[gop_votes]]/SUM(Table1[[#This Row],[dem_votes]:[gop_votes]])</f>
        <v>0.64890046586184447</v>
      </c>
      <c r="L190" s="13">
        <v>-120.775729</v>
      </c>
      <c r="M190" s="13">
        <v>38.394207999999999</v>
      </c>
      <c r="N190" s="11">
        <v>-120.85791424137891</v>
      </c>
      <c r="O190" s="11">
        <v>37.821319793103427</v>
      </c>
      <c r="P190" s="12">
        <f>VLOOKUP(Table1[[#This Row],[State]],Sheet1!A:G,7,FALSE)</f>
        <v>55</v>
      </c>
      <c r="Q190" t="str">
        <f>VLOOKUP(Table1[[#This Row],[State]],Sheet1!A:F,6,FALSE)</f>
        <v>Democratic</v>
      </c>
    </row>
    <row r="191" spans="1:17" x14ac:dyDescent="0.2">
      <c r="A191" t="s">
        <v>322</v>
      </c>
      <c r="B191" t="s">
        <v>189</v>
      </c>
      <c r="C191" t="s">
        <v>607</v>
      </c>
      <c r="D191" s="4">
        <v>47047</v>
      </c>
      <c r="E191" s="4">
        <v>46713</v>
      </c>
      <c r="F191">
        <v>2024</v>
      </c>
      <c r="G191" s="1">
        <f>Table1[[#This Row],[dem_votes]]+Table1[[#This Row],[gop_votes]]</f>
        <v>93760</v>
      </c>
      <c r="H191" s="7">
        <f>ABS(Table1[[#This Row],[dem_votes]]-Table1[[#This Row],[gop_votes]])</f>
        <v>334</v>
      </c>
      <c r="I191" s="5">
        <f>Table1[[#This Row],[margin]]/SUM(Table1[[#This Row],[dem_votes]:[gop_votes]])</f>
        <v>3.5622866894197951E-3</v>
      </c>
      <c r="J191" s="5">
        <f>Table1[[#This Row],[dem_votes]]/SUM(Table1[[#This Row],[dem_votes]:[gop_votes]])</f>
        <v>0.50178114334470991</v>
      </c>
      <c r="K191" s="5">
        <f>Table1[[#This Row],[gop_votes]]/SUM(Table1[[#This Row],[dem_votes]:[gop_votes]])</f>
        <v>0.49821885665529009</v>
      </c>
      <c r="L191" s="13">
        <v>-121.707635</v>
      </c>
      <c r="M191" s="13">
        <v>39.669037000000003</v>
      </c>
      <c r="N191" s="11">
        <v>-120.85791424137891</v>
      </c>
      <c r="O191" s="11">
        <v>37.821319793103427</v>
      </c>
      <c r="P191" s="12">
        <f>VLOOKUP(Table1[[#This Row],[State]],Sheet1!A:G,7,FALSE)</f>
        <v>55</v>
      </c>
      <c r="Q191" t="str">
        <f>VLOOKUP(Table1[[#This Row],[State]],Sheet1!A:F,6,FALSE)</f>
        <v>Democratic</v>
      </c>
    </row>
    <row r="192" spans="1:17" x14ac:dyDescent="0.2">
      <c r="A192" t="s">
        <v>322</v>
      </c>
      <c r="B192" t="s">
        <v>190</v>
      </c>
      <c r="C192" t="s">
        <v>608</v>
      </c>
      <c r="D192" s="4">
        <v>10170</v>
      </c>
      <c r="E192" s="4">
        <v>17319</v>
      </c>
      <c r="F192">
        <v>2024</v>
      </c>
      <c r="G192" s="1">
        <f>Table1[[#This Row],[dem_votes]]+Table1[[#This Row],[gop_votes]]</f>
        <v>27489</v>
      </c>
      <c r="H192" s="7">
        <f>ABS(Table1[[#This Row],[dem_votes]]-Table1[[#This Row],[gop_votes]])</f>
        <v>7149</v>
      </c>
      <c r="I192" s="5">
        <f>Table1[[#This Row],[margin]]/SUM(Table1[[#This Row],[dem_votes]:[gop_votes]])</f>
        <v>0.26006766342900794</v>
      </c>
      <c r="J192" s="5">
        <f>Table1[[#This Row],[dem_votes]]/SUM(Table1[[#This Row],[dem_votes]:[gop_votes]])</f>
        <v>0.369966168285496</v>
      </c>
      <c r="K192" s="5">
        <f>Table1[[#This Row],[gop_votes]]/SUM(Table1[[#This Row],[dem_votes]:[gop_votes]])</f>
        <v>0.630033831714504</v>
      </c>
      <c r="L192" s="13">
        <v>-120.63371799999901</v>
      </c>
      <c r="M192" s="13">
        <v>38.163626999999998</v>
      </c>
      <c r="N192" s="11">
        <v>-120.85791424137891</v>
      </c>
      <c r="O192" s="11">
        <v>37.821319793103427</v>
      </c>
      <c r="P192" s="12">
        <f>VLOOKUP(Table1[[#This Row],[State]],Sheet1!A:G,7,FALSE)</f>
        <v>55</v>
      </c>
      <c r="Q192" t="str">
        <f>VLOOKUP(Table1[[#This Row],[State]],Sheet1!A:F,6,FALSE)</f>
        <v>Democratic</v>
      </c>
    </row>
    <row r="193" spans="1:17" x14ac:dyDescent="0.2">
      <c r="A193" t="s">
        <v>322</v>
      </c>
      <c r="B193" t="s">
        <v>191</v>
      </c>
      <c r="C193" t="s">
        <v>609</v>
      </c>
      <c r="D193" s="4">
        <v>2608</v>
      </c>
      <c r="E193" s="4">
        <v>4430</v>
      </c>
      <c r="F193">
        <v>2024</v>
      </c>
      <c r="G193" s="1">
        <f>Table1[[#This Row],[dem_votes]]+Table1[[#This Row],[gop_votes]]</f>
        <v>7038</v>
      </c>
      <c r="H193" s="7">
        <f>ABS(Table1[[#This Row],[dem_votes]]-Table1[[#This Row],[gop_votes]])</f>
        <v>1822</v>
      </c>
      <c r="I193" s="5">
        <f>Table1[[#This Row],[margin]]/SUM(Table1[[#This Row],[dem_votes]:[gop_votes]])</f>
        <v>0.2588803637396988</v>
      </c>
      <c r="J193" s="5">
        <f>Table1[[#This Row],[dem_votes]]/SUM(Table1[[#This Row],[dem_votes]:[gop_votes]])</f>
        <v>0.3705598181301506</v>
      </c>
      <c r="K193" s="5">
        <f>Table1[[#This Row],[gop_votes]]/SUM(Table1[[#This Row],[dem_votes]:[gop_votes]])</f>
        <v>0.6294401818698494</v>
      </c>
      <c r="L193" s="13">
        <v>-122.08555699999999</v>
      </c>
      <c r="M193" s="13">
        <v>39.156147999999902</v>
      </c>
      <c r="N193" s="11">
        <v>-120.85791424137891</v>
      </c>
      <c r="O193" s="11">
        <v>37.821319793103427</v>
      </c>
      <c r="P193" s="12">
        <f>VLOOKUP(Table1[[#This Row],[State]],Sheet1!A:G,7,FALSE)</f>
        <v>55</v>
      </c>
      <c r="Q193" t="str">
        <f>VLOOKUP(Table1[[#This Row],[State]],Sheet1!A:F,6,FALSE)</f>
        <v>Democratic</v>
      </c>
    </row>
    <row r="194" spans="1:17" x14ac:dyDescent="0.2">
      <c r="A194" t="s">
        <v>322</v>
      </c>
      <c r="B194" t="s">
        <v>192</v>
      </c>
      <c r="C194" t="s">
        <v>610</v>
      </c>
      <c r="D194" s="4">
        <v>447244</v>
      </c>
      <c r="E194" s="4">
        <v>141854</v>
      </c>
      <c r="F194">
        <v>2024</v>
      </c>
      <c r="G194" s="1">
        <f>Table1[[#This Row],[dem_votes]]+Table1[[#This Row],[gop_votes]]</f>
        <v>589098</v>
      </c>
      <c r="H194" s="7">
        <f>ABS(Table1[[#This Row],[dem_votes]]-Table1[[#This Row],[gop_votes]])</f>
        <v>305390</v>
      </c>
      <c r="I194" s="5">
        <f>Table1[[#This Row],[margin]]/SUM(Table1[[#This Row],[dem_votes]:[gop_votes]])</f>
        <v>0.51840271058465659</v>
      </c>
      <c r="J194" s="5">
        <f>Table1[[#This Row],[dem_votes]]/SUM(Table1[[#This Row],[dem_votes]:[gop_votes]])</f>
        <v>0.75920135529232824</v>
      </c>
      <c r="K194" s="5">
        <f>Table1[[#This Row],[gop_votes]]/SUM(Table1[[#This Row],[dem_votes]:[gop_votes]])</f>
        <v>0.24079864470767173</v>
      </c>
      <c r="L194" s="13">
        <v>-122.030131</v>
      </c>
      <c r="M194" s="13">
        <v>37.935588000000003</v>
      </c>
      <c r="N194" s="11">
        <v>-120.85791424137891</v>
      </c>
      <c r="O194" s="11">
        <v>37.821319793103427</v>
      </c>
      <c r="P194" s="12">
        <f>VLOOKUP(Table1[[#This Row],[State]],Sheet1!A:G,7,FALSE)</f>
        <v>55</v>
      </c>
      <c r="Q194" t="str">
        <f>VLOOKUP(Table1[[#This Row],[State]],Sheet1!A:F,6,FALSE)</f>
        <v>Democratic</v>
      </c>
    </row>
    <row r="195" spans="1:17" x14ac:dyDescent="0.2">
      <c r="A195" t="s">
        <v>322</v>
      </c>
      <c r="B195" t="s">
        <v>193</v>
      </c>
      <c r="C195" t="s">
        <v>611</v>
      </c>
      <c r="D195" s="4">
        <v>3942</v>
      </c>
      <c r="E195" s="4">
        <v>6302</v>
      </c>
      <c r="F195">
        <v>2024</v>
      </c>
      <c r="G195" s="1">
        <f>Table1[[#This Row],[dem_votes]]+Table1[[#This Row],[gop_votes]]</f>
        <v>10244</v>
      </c>
      <c r="H195" s="7">
        <f>ABS(Table1[[#This Row],[dem_votes]]-Table1[[#This Row],[gop_votes]])</f>
        <v>2360</v>
      </c>
      <c r="I195" s="5">
        <f>Table1[[#This Row],[margin]]/SUM(Table1[[#This Row],[dem_votes]:[gop_votes]])</f>
        <v>0.23037875829754004</v>
      </c>
      <c r="J195" s="5">
        <f>Table1[[#This Row],[dem_votes]]/SUM(Table1[[#This Row],[dem_votes]:[gop_votes]])</f>
        <v>0.38481062085122997</v>
      </c>
      <c r="K195" s="5">
        <f>Table1[[#This Row],[gop_votes]]/SUM(Table1[[#This Row],[dem_votes]:[gop_votes]])</f>
        <v>0.61518937914877003</v>
      </c>
      <c r="L195" s="13">
        <v>-124.16308799999899</v>
      </c>
      <c r="M195" s="13">
        <v>41.791232000000001</v>
      </c>
      <c r="N195" s="11">
        <v>-120.85791424137891</v>
      </c>
      <c r="O195" s="11">
        <v>37.821319793103427</v>
      </c>
      <c r="P195" s="12">
        <f>VLOOKUP(Table1[[#This Row],[State]],Sheet1!A:G,7,FALSE)</f>
        <v>55</v>
      </c>
      <c r="Q195" t="str">
        <f>VLOOKUP(Table1[[#This Row],[State]],Sheet1!A:F,6,FALSE)</f>
        <v>Democratic</v>
      </c>
    </row>
    <row r="196" spans="1:17" x14ac:dyDescent="0.2">
      <c r="A196" t="s">
        <v>322</v>
      </c>
      <c r="B196" t="s">
        <v>194</v>
      </c>
      <c r="C196" t="s">
        <v>612</v>
      </c>
      <c r="D196" s="4">
        <v>54788</v>
      </c>
      <c r="E196" s="4">
        <v>63532</v>
      </c>
      <c r="F196">
        <v>2024</v>
      </c>
      <c r="G196" s="1">
        <f>Table1[[#This Row],[dem_votes]]+Table1[[#This Row],[gop_votes]]</f>
        <v>118320</v>
      </c>
      <c r="H196" s="7">
        <f>ABS(Table1[[#This Row],[dem_votes]]-Table1[[#This Row],[gop_votes]])</f>
        <v>8744</v>
      </c>
      <c r="I196" s="5">
        <f>Table1[[#This Row],[margin]]/SUM(Table1[[#This Row],[dem_votes]:[gop_votes]])</f>
        <v>7.3901284651791757E-2</v>
      </c>
      <c r="J196" s="5">
        <f>Table1[[#This Row],[dem_votes]]/SUM(Table1[[#This Row],[dem_votes]:[gop_votes]])</f>
        <v>0.4630493576741041</v>
      </c>
      <c r="K196" s="5">
        <f>Table1[[#This Row],[gop_votes]]/SUM(Table1[[#This Row],[dem_votes]:[gop_votes]])</f>
        <v>0.53695064232589584</v>
      </c>
      <c r="L196" s="13">
        <v>-120.74433000000001</v>
      </c>
      <c r="M196" s="13">
        <v>38.746543000000003</v>
      </c>
      <c r="N196" s="11">
        <v>-120.85791424137891</v>
      </c>
      <c r="O196" s="11">
        <v>37.821319793103427</v>
      </c>
      <c r="P196" s="12">
        <f>VLOOKUP(Table1[[#This Row],[State]],Sheet1!A:G,7,FALSE)</f>
        <v>55</v>
      </c>
      <c r="Q196" t="str">
        <f>VLOOKUP(Table1[[#This Row],[State]],Sheet1!A:F,6,FALSE)</f>
        <v>Democratic</v>
      </c>
    </row>
    <row r="197" spans="1:17" x14ac:dyDescent="0.2">
      <c r="A197" t="s">
        <v>322</v>
      </c>
      <c r="B197" t="s">
        <v>195</v>
      </c>
      <c r="C197" t="s">
        <v>613</v>
      </c>
      <c r="D197" s="4">
        <v>157785</v>
      </c>
      <c r="E197" s="4">
        <v>153385</v>
      </c>
      <c r="F197">
        <v>2024</v>
      </c>
      <c r="G197" s="1">
        <f>Table1[[#This Row],[dem_votes]]+Table1[[#This Row],[gop_votes]]</f>
        <v>311170</v>
      </c>
      <c r="H197" s="7">
        <f>ABS(Table1[[#This Row],[dem_votes]]-Table1[[#This Row],[gop_votes]])</f>
        <v>4400</v>
      </c>
      <c r="I197" s="5">
        <f>Table1[[#This Row],[margin]]/SUM(Table1[[#This Row],[dem_votes]:[gop_votes]])</f>
        <v>1.4140180608670502E-2</v>
      </c>
      <c r="J197" s="5">
        <f>Table1[[#This Row],[dem_votes]]/SUM(Table1[[#This Row],[dem_votes]:[gop_votes]])</f>
        <v>0.50707009030433525</v>
      </c>
      <c r="K197" s="5">
        <f>Table1[[#This Row],[gop_votes]]/SUM(Table1[[#This Row],[dem_votes]:[gop_votes]])</f>
        <v>0.49292990969566475</v>
      </c>
      <c r="L197" s="13">
        <v>-119.767884</v>
      </c>
      <c r="M197" s="13">
        <v>36.738917999999998</v>
      </c>
      <c r="N197" s="11">
        <v>-120.85791424137891</v>
      </c>
      <c r="O197" s="11">
        <v>37.821319793103427</v>
      </c>
      <c r="P197" s="12">
        <f>VLOOKUP(Table1[[#This Row],[State]],Sheet1!A:G,7,FALSE)</f>
        <v>55</v>
      </c>
      <c r="Q197" t="str">
        <f>VLOOKUP(Table1[[#This Row],[State]],Sheet1!A:F,6,FALSE)</f>
        <v>Democratic</v>
      </c>
    </row>
    <row r="198" spans="1:17" x14ac:dyDescent="0.2">
      <c r="A198" t="s">
        <v>322</v>
      </c>
      <c r="B198" t="s">
        <v>196</v>
      </c>
      <c r="C198" t="s">
        <v>614</v>
      </c>
      <c r="D198" s="4">
        <v>2627</v>
      </c>
      <c r="E198" s="4">
        <v>5511</v>
      </c>
      <c r="F198">
        <v>2024</v>
      </c>
      <c r="G198" s="1">
        <f>Table1[[#This Row],[dem_votes]]+Table1[[#This Row],[gop_votes]]</f>
        <v>8138</v>
      </c>
      <c r="H198" s="7">
        <f>ABS(Table1[[#This Row],[dem_votes]]-Table1[[#This Row],[gop_votes]])</f>
        <v>2884</v>
      </c>
      <c r="I198" s="5">
        <f>Table1[[#This Row],[margin]]/SUM(Table1[[#This Row],[dem_votes]:[gop_votes]])</f>
        <v>0.3543868272302777</v>
      </c>
      <c r="J198" s="5">
        <f>Table1[[#This Row],[dem_votes]]/SUM(Table1[[#This Row],[dem_votes]:[gop_votes]])</f>
        <v>0.32280658638486115</v>
      </c>
      <c r="K198" s="5">
        <f>Table1[[#This Row],[gop_votes]]/SUM(Table1[[#This Row],[dem_votes]:[gop_votes]])</f>
        <v>0.67719341361513885</v>
      </c>
      <c r="L198" s="13">
        <v>-122.17749099999899</v>
      </c>
      <c r="M198" s="13">
        <v>39.663418</v>
      </c>
      <c r="N198" s="11">
        <v>-120.85791424137891</v>
      </c>
      <c r="O198" s="11">
        <v>37.821319793103427</v>
      </c>
      <c r="P198" s="12">
        <f>VLOOKUP(Table1[[#This Row],[State]],Sheet1!A:G,7,FALSE)</f>
        <v>55</v>
      </c>
      <c r="Q198" t="str">
        <f>VLOOKUP(Table1[[#This Row],[State]],Sheet1!A:F,6,FALSE)</f>
        <v>Democratic</v>
      </c>
    </row>
    <row r="199" spans="1:17" x14ac:dyDescent="0.2">
      <c r="A199" t="s">
        <v>322</v>
      </c>
      <c r="B199" t="s">
        <v>197</v>
      </c>
      <c r="C199" t="s">
        <v>615</v>
      </c>
      <c r="D199" s="4">
        <v>31779</v>
      </c>
      <c r="E199" s="4">
        <v>20690</v>
      </c>
      <c r="F199">
        <v>2024</v>
      </c>
      <c r="G199" s="1">
        <f>Table1[[#This Row],[dem_votes]]+Table1[[#This Row],[gop_votes]]</f>
        <v>52469</v>
      </c>
      <c r="H199" s="7">
        <f>ABS(Table1[[#This Row],[dem_votes]]-Table1[[#This Row],[gop_votes]])</f>
        <v>11089</v>
      </c>
      <c r="I199" s="5">
        <f>Table1[[#This Row],[margin]]/SUM(Table1[[#This Row],[dem_votes]:[gop_votes]])</f>
        <v>0.21134384112523585</v>
      </c>
      <c r="J199" s="5">
        <f>Table1[[#This Row],[dem_votes]]/SUM(Table1[[#This Row],[dem_votes]:[gop_votes]])</f>
        <v>0.60567192056261787</v>
      </c>
      <c r="K199" s="5">
        <f>Table1[[#This Row],[gop_votes]]/SUM(Table1[[#This Row],[dem_votes]:[gop_votes]])</f>
        <v>0.39432807943738207</v>
      </c>
      <c r="L199" s="13">
        <v>-124.087189</v>
      </c>
      <c r="M199" s="13">
        <v>40.752982000000003</v>
      </c>
      <c r="N199" s="11">
        <v>-120.85791424137891</v>
      </c>
      <c r="O199" s="11">
        <v>37.821319793103427</v>
      </c>
      <c r="P199" s="12">
        <f>VLOOKUP(Table1[[#This Row],[State]],Sheet1!A:G,7,FALSE)</f>
        <v>55</v>
      </c>
      <c r="Q199" t="str">
        <f>VLOOKUP(Table1[[#This Row],[State]],Sheet1!A:F,6,FALSE)</f>
        <v>Democratic</v>
      </c>
    </row>
    <row r="200" spans="1:17" x14ac:dyDescent="0.2">
      <c r="A200" t="s">
        <v>322</v>
      </c>
      <c r="B200" t="s">
        <v>198</v>
      </c>
      <c r="C200" t="s">
        <v>616</v>
      </c>
      <c r="D200" s="4">
        <v>33628</v>
      </c>
      <c r="E200" s="4">
        <v>8805</v>
      </c>
      <c r="F200">
        <v>2024</v>
      </c>
      <c r="G200" s="1">
        <f>Table1[[#This Row],[dem_votes]]+Table1[[#This Row],[gop_votes]]</f>
        <v>42433</v>
      </c>
      <c r="H200" s="7">
        <f>ABS(Table1[[#This Row],[dem_votes]]-Table1[[#This Row],[gop_votes]])</f>
        <v>24823</v>
      </c>
      <c r="I200" s="5">
        <f>Table1[[#This Row],[margin]]/SUM(Table1[[#This Row],[dem_votes]:[gop_votes]])</f>
        <v>0.58499281219805344</v>
      </c>
      <c r="J200" s="5">
        <f>Table1[[#This Row],[dem_votes]]/SUM(Table1[[#This Row],[dem_votes]:[gop_votes]])</f>
        <v>0.79249640609902672</v>
      </c>
      <c r="K200" s="5">
        <f>Table1[[#This Row],[gop_votes]]/SUM(Table1[[#This Row],[dem_votes]:[gop_votes]])</f>
        <v>0.20750359390097331</v>
      </c>
      <c r="L200" s="13">
        <v>-115.534487</v>
      </c>
      <c r="M200" s="13">
        <v>32.841101000000002</v>
      </c>
      <c r="N200" s="11">
        <v>-120.85791424137891</v>
      </c>
      <c r="O200" s="11">
        <v>37.821319793103427</v>
      </c>
      <c r="P200" s="12">
        <f>VLOOKUP(Table1[[#This Row],[State]],Sheet1!A:G,7,FALSE)</f>
        <v>55</v>
      </c>
      <c r="Q200" t="str">
        <f>VLOOKUP(Table1[[#This Row],[State]],Sheet1!A:F,6,FALSE)</f>
        <v>Democratic</v>
      </c>
    </row>
    <row r="201" spans="1:17" x14ac:dyDescent="0.2">
      <c r="A201" t="s">
        <v>322</v>
      </c>
      <c r="B201" t="s">
        <v>199</v>
      </c>
      <c r="C201" t="s">
        <v>617</v>
      </c>
      <c r="D201" s="4">
        <v>3944</v>
      </c>
      <c r="E201" s="4">
        <v>4527</v>
      </c>
      <c r="F201">
        <v>2024</v>
      </c>
      <c r="G201" s="1">
        <f>Table1[[#This Row],[dem_votes]]+Table1[[#This Row],[gop_votes]]</f>
        <v>8471</v>
      </c>
      <c r="H201" s="7">
        <f>ABS(Table1[[#This Row],[dem_votes]]-Table1[[#This Row],[gop_votes]])</f>
        <v>583</v>
      </c>
      <c r="I201" s="5">
        <f>Table1[[#This Row],[margin]]/SUM(Table1[[#This Row],[dem_votes]:[gop_votes]])</f>
        <v>6.8823043324282851E-2</v>
      </c>
      <c r="J201" s="5">
        <f>Table1[[#This Row],[dem_votes]]/SUM(Table1[[#This Row],[dem_votes]:[gop_votes]])</f>
        <v>0.4655884783378586</v>
      </c>
      <c r="K201" s="5">
        <f>Table1[[#This Row],[gop_votes]]/SUM(Table1[[#This Row],[dem_votes]:[gop_votes]])</f>
        <v>0.53441152166214145</v>
      </c>
      <c r="L201" s="13">
        <v>-118.26751299999999</v>
      </c>
      <c r="M201" s="13">
        <v>37.160246999999998</v>
      </c>
      <c r="N201" s="11">
        <v>-120.85791424137891</v>
      </c>
      <c r="O201" s="11">
        <v>37.821319793103427</v>
      </c>
      <c r="P201" s="12">
        <f>VLOOKUP(Table1[[#This Row],[State]],Sheet1!A:G,7,FALSE)</f>
        <v>55</v>
      </c>
      <c r="Q201" t="str">
        <f>VLOOKUP(Table1[[#This Row],[State]],Sheet1!A:F,6,FALSE)</f>
        <v>Democratic</v>
      </c>
    </row>
    <row r="202" spans="1:17" x14ac:dyDescent="0.2">
      <c r="A202" t="s">
        <v>322</v>
      </c>
      <c r="B202" t="s">
        <v>200</v>
      </c>
      <c r="C202" t="s">
        <v>618</v>
      </c>
      <c r="D202" s="4">
        <v>116999</v>
      </c>
      <c r="E202" s="4">
        <v>158485</v>
      </c>
      <c r="F202">
        <v>2024</v>
      </c>
      <c r="G202" s="1">
        <f>Table1[[#This Row],[dem_votes]]+Table1[[#This Row],[gop_votes]]</f>
        <v>275484</v>
      </c>
      <c r="H202" s="7">
        <f>ABS(Table1[[#This Row],[dem_votes]]-Table1[[#This Row],[gop_votes]])</f>
        <v>41486</v>
      </c>
      <c r="I202" s="5">
        <f>Table1[[#This Row],[margin]]/SUM(Table1[[#This Row],[dem_votes]:[gop_votes]])</f>
        <v>0.15059313789548576</v>
      </c>
      <c r="J202" s="5">
        <f>Table1[[#This Row],[dem_votes]]/SUM(Table1[[#This Row],[dem_votes]:[gop_votes]])</f>
        <v>0.42470343105225711</v>
      </c>
      <c r="K202" s="5">
        <f>Table1[[#This Row],[gop_votes]]/SUM(Table1[[#This Row],[dem_votes]:[gop_votes]])</f>
        <v>0.57529656894774284</v>
      </c>
      <c r="L202" s="13">
        <v>-118.936004</v>
      </c>
      <c r="M202" s="13">
        <v>35.372968</v>
      </c>
      <c r="N202" s="11">
        <v>-120.85791424137891</v>
      </c>
      <c r="O202" s="11">
        <v>37.821319793103427</v>
      </c>
      <c r="P202" s="12">
        <f>VLOOKUP(Table1[[#This Row],[State]],Sheet1!A:G,7,FALSE)</f>
        <v>55</v>
      </c>
      <c r="Q202" t="str">
        <f>VLOOKUP(Table1[[#This Row],[State]],Sheet1!A:F,6,FALSE)</f>
        <v>Democratic</v>
      </c>
    </row>
    <row r="203" spans="1:17" x14ac:dyDescent="0.2">
      <c r="A203" t="s">
        <v>322</v>
      </c>
      <c r="B203" t="s">
        <v>201</v>
      </c>
      <c r="C203" t="s">
        <v>619</v>
      </c>
      <c r="D203" s="4">
        <v>13703</v>
      </c>
      <c r="E203" s="4">
        <v>22967</v>
      </c>
      <c r="F203">
        <v>2024</v>
      </c>
      <c r="G203" s="1">
        <f>Table1[[#This Row],[dem_votes]]+Table1[[#This Row],[gop_votes]]</f>
        <v>36670</v>
      </c>
      <c r="H203" s="7">
        <f>ABS(Table1[[#This Row],[dem_votes]]-Table1[[#This Row],[gop_votes]])</f>
        <v>9264</v>
      </c>
      <c r="I203" s="5">
        <f>Table1[[#This Row],[margin]]/SUM(Table1[[#This Row],[dem_votes]:[gop_votes]])</f>
        <v>0.25263157894736843</v>
      </c>
      <c r="J203" s="5">
        <f>Table1[[#This Row],[dem_votes]]/SUM(Table1[[#This Row],[dem_votes]:[gop_votes]])</f>
        <v>0.37368421052631579</v>
      </c>
      <c r="K203" s="5">
        <f>Table1[[#This Row],[gop_votes]]/SUM(Table1[[#This Row],[dem_votes]:[gop_votes]])</f>
        <v>0.62631578947368416</v>
      </c>
      <c r="L203" s="13">
        <v>-119.729084</v>
      </c>
      <c r="M203" s="13">
        <v>36.242748999999897</v>
      </c>
      <c r="N203" s="11">
        <v>-120.85791424137891</v>
      </c>
      <c r="O203" s="11">
        <v>37.821319793103427</v>
      </c>
      <c r="P203" s="12">
        <f>VLOOKUP(Table1[[#This Row],[State]],Sheet1!A:G,7,FALSE)</f>
        <v>55</v>
      </c>
      <c r="Q203" t="str">
        <f>VLOOKUP(Table1[[#This Row],[State]],Sheet1!A:F,6,FALSE)</f>
        <v>Democratic</v>
      </c>
    </row>
    <row r="204" spans="1:17" x14ac:dyDescent="0.2">
      <c r="A204" t="s">
        <v>322</v>
      </c>
      <c r="B204" t="s">
        <v>202</v>
      </c>
      <c r="C204" t="s">
        <v>447</v>
      </c>
      <c r="D204" s="4">
        <v>13323</v>
      </c>
      <c r="E204" s="4">
        <v>10758</v>
      </c>
      <c r="F204">
        <v>2024</v>
      </c>
      <c r="G204" s="1">
        <f>Table1[[#This Row],[dem_votes]]+Table1[[#This Row],[gop_votes]]</f>
        <v>24081</v>
      </c>
      <c r="H204" s="7">
        <f>ABS(Table1[[#This Row],[dem_votes]]-Table1[[#This Row],[gop_votes]])</f>
        <v>2565</v>
      </c>
      <c r="I204" s="5">
        <f>Table1[[#This Row],[margin]]/SUM(Table1[[#This Row],[dem_votes]:[gop_votes]])</f>
        <v>0.10651551015323284</v>
      </c>
      <c r="J204" s="5">
        <f>Table1[[#This Row],[dem_votes]]/SUM(Table1[[#This Row],[dem_votes]:[gop_votes]])</f>
        <v>0.55325775507661645</v>
      </c>
      <c r="K204" s="5">
        <f>Table1[[#This Row],[gop_votes]]/SUM(Table1[[#This Row],[dem_votes]:[gop_votes]])</f>
        <v>0.4467422449233836</v>
      </c>
      <c r="L204" s="13">
        <v>-122.73460900000001</v>
      </c>
      <c r="M204" s="13">
        <v>38.973362000000002</v>
      </c>
      <c r="N204" s="11">
        <v>-120.85791424137891</v>
      </c>
      <c r="O204" s="11">
        <v>37.821319793103427</v>
      </c>
      <c r="P204" s="12">
        <f>VLOOKUP(Table1[[#This Row],[State]],Sheet1!A:G,7,FALSE)</f>
        <v>55</v>
      </c>
      <c r="Q204" t="str">
        <f>VLOOKUP(Table1[[#This Row],[State]],Sheet1!A:F,6,FALSE)</f>
        <v>Democratic</v>
      </c>
    </row>
    <row r="205" spans="1:17" x14ac:dyDescent="0.2">
      <c r="A205" t="s">
        <v>322</v>
      </c>
      <c r="B205" t="s">
        <v>203</v>
      </c>
      <c r="C205" t="s">
        <v>620</v>
      </c>
      <c r="D205" s="4">
        <v>3126</v>
      </c>
      <c r="E205" s="4">
        <v>9044</v>
      </c>
      <c r="F205">
        <v>2024</v>
      </c>
      <c r="G205" s="1">
        <f>Table1[[#This Row],[dem_votes]]+Table1[[#This Row],[gop_votes]]</f>
        <v>12170</v>
      </c>
      <c r="H205" s="7">
        <f>ABS(Table1[[#This Row],[dem_votes]]-Table1[[#This Row],[gop_votes]])</f>
        <v>5918</v>
      </c>
      <c r="I205" s="5">
        <f>Table1[[#This Row],[margin]]/SUM(Table1[[#This Row],[dem_votes]:[gop_votes]])</f>
        <v>0.48627773212818404</v>
      </c>
      <c r="J205" s="5">
        <f>Table1[[#This Row],[dem_votes]]/SUM(Table1[[#This Row],[dem_votes]:[gop_votes]])</f>
        <v>0.25686113393590798</v>
      </c>
      <c r="K205" s="5">
        <f>Table1[[#This Row],[gop_votes]]/SUM(Table1[[#This Row],[dem_votes]:[gop_votes]])</f>
        <v>0.74313886606409207</v>
      </c>
      <c r="L205" s="13">
        <v>-120.579176</v>
      </c>
      <c r="M205" s="13">
        <v>40.392396999999903</v>
      </c>
      <c r="N205" s="11">
        <v>-120.85791424137891</v>
      </c>
      <c r="O205" s="11">
        <v>37.821319793103427</v>
      </c>
      <c r="P205" s="12">
        <f>VLOOKUP(Table1[[#This Row],[State]],Sheet1!A:G,7,FALSE)</f>
        <v>55</v>
      </c>
      <c r="Q205" t="str">
        <f>VLOOKUP(Table1[[#This Row],[State]],Sheet1!A:F,6,FALSE)</f>
        <v>Democratic</v>
      </c>
    </row>
    <row r="206" spans="1:17" x14ac:dyDescent="0.2">
      <c r="A206" t="s">
        <v>322</v>
      </c>
      <c r="B206" t="s">
        <v>204</v>
      </c>
      <c r="C206" t="s">
        <v>621</v>
      </c>
      <c r="D206" s="4">
        <v>2905759</v>
      </c>
      <c r="E206" s="4">
        <v>1098998</v>
      </c>
      <c r="F206">
        <v>2024</v>
      </c>
      <c r="G206" s="1">
        <f>Table1[[#This Row],[dem_votes]]+Table1[[#This Row],[gop_votes]]</f>
        <v>4004757</v>
      </c>
      <c r="H206" s="7">
        <f>ABS(Table1[[#This Row],[dem_votes]]-Table1[[#This Row],[gop_votes]])</f>
        <v>1806761</v>
      </c>
      <c r="I206" s="5">
        <f>Table1[[#This Row],[margin]]/SUM(Table1[[#This Row],[dem_votes]:[gop_votes]])</f>
        <v>0.45115371544390831</v>
      </c>
      <c r="J206" s="5">
        <f>Table1[[#This Row],[dem_votes]]/SUM(Table1[[#This Row],[dem_votes]:[gop_votes]])</f>
        <v>0.72557685772195413</v>
      </c>
      <c r="K206" s="5">
        <f>Table1[[#This Row],[gop_votes]]/SUM(Table1[[#This Row],[dem_votes]:[gop_votes]])</f>
        <v>0.27442314227804582</v>
      </c>
      <c r="L206" s="13">
        <v>-118.24422199999999</v>
      </c>
      <c r="M206" s="13">
        <v>34.065193000000001</v>
      </c>
      <c r="N206" s="11">
        <v>-120.85791424137891</v>
      </c>
      <c r="O206" s="11">
        <v>37.821319793103427</v>
      </c>
      <c r="P206" s="12">
        <f>VLOOKUP(Table1[[#This Row],[State]],Sheet1!A:G,7,FALSE)</f>
        <v>55</v>
      </c>
      <c r="Q206" t="str">
        <f>VLOOKUP(Table1[[#This Row],[State]],Sheet1!A:F,6,FALSE)</f>
        <v>Democratic</v>
      </c>
    </row>
    <row r="207" spans="1:17" x14ac:dyDescent="0.2">
      <c r="A207" t="s">
        <v>322</v>
      </c>
      <c r="B207" t="s">
        <v>205</v>
      </c>
      <c r="C207" t="s">
        <v>622</v>
      </c>
      <c r="D207" s="4">
        <v>23830</v>
      </c>
      <c r="E207" s="4">
        <v>30652</v>
      </c>
      <c r="F207">
        <v>2024</v>
      </c>
      <c r="G207" s="1">
        <f>Table1[[#This Row],[dem_votes]]+Table1[[#This Row],[gop_votes]]</f>
        <v>54482</v>
      </c>
      <c r="H207" s="7">
        <f>ABS(Table1[[#This Row],[dem_votes]]-Table1[[#This Row],[gop_votes]])</f>
        <v>6822</v>
      </c>
      <c r="I207" s="5">
        <f>Table1[[#This Row],[margin]]/SUM(Table1[[#This Row],[dem_votes]:[gop_votes]])</f>
        <v>0.12521566755992805</v>
      </c>
      <c r="J207" s="5">
        <f>Table1[[#This Row],[dem_votes]]/SUM(Table1[[#This Row],[dem_votes]:[gop_votes]])</f>
        <v>0.43739216622003596</v>
      </c>
      <c r="K207" s="5">
        <f>Table1[[#This Row],[gop_votes]]/SUM(Table1[[#This Row],[dem_votes]:[gop_votes]])</f>
        <v>0.56260783377996404</v>
      </c>
      <c r="L207" s="13">
        <v>-120.00675</v>
      </c>
      <c r="M207" s="13">
        <v>37.043098999999998</v>
      </c>
      <c r="N207" s="11">
        <v>-120.85791424137891</v>
      </c>
      <c r="O207" s="11">
        <v>37.821319793103427</v>
      </c>
      <c r="P207" s="12">
        <f>VLOOKUP(Table1[[#This Row],[State]],Sheet1!A:G,7,FALSE)</f>
        <v>55</v>
      </c>
      <c r="Q207" t="str">
        <f>VLOOKUP(Table1[[#This Row],[State]],Sheet1!A:F,6,FALSE)</f>
        <v>Democratic</v>
      </c>
    </row>
    <row r="208" spans="1:17" x14ac:dyDescent="0.2">
      <c r="A208" t="s">
        <v>322</v>
      </c>
      <c r="B208" t="s">
        <v>206</v>
      </c>
      <c r="C208" t="s">
        <v>623</v>
      </c>
      <c r="D208" s="4">
        <v>119628</v>
      </c>
      <c r="E208" s="4">
        <v>26593</v>
      </c>
      <c r="F208">
        <v>2024</v>
      </c>
      <c r="G208" s="1">
        <f>Table1[[#This Row],[dem_votes]]+Table1[[#This Row],[gop_votes]]</f>
        <v>146221</v>
      </c>
      <c r="H208" s="7">
        <f>ABS(Table1[[#This Row],[dem_votes]]-Table1[[#This Row],[gop_votes]])</f>
        <v>93035</v>
      </c>
      <c r="I208" s="5">
        <f>Table1[[#This Row],[margin]]/SUM(Table1[[#This Row],[dem_votes]:[gop_votes]])</f>
        <v>0.63626291709125227</v>
      </c>
      <c r="J208" s="5">
        <f>Table1[[#This Row],[dem_votes]]/SUM(Table1[[#This Row],[dem_votes]:[gop_votes]])</f>
        <v>0.81813145854562619</v>
      </c>
      <c r="K208" s="5">
        <f>Table1[[#This Row],[gop_votes]]/SUM(Table1[[#This Row],[dem_votes]:[gop_votes]])</f>
        <v>0.18186854145437387</v>
      </c>
      <c r="L208" s="13">
        <v>-122.54707500000001</v>
      </c>
      <c r="M208" s="13">
        <v>37.986705000000001</v>
      </c>
      <c r="N208" s="11">
        <v>-120.85791424137891</v>
      </c>
      <c r="O208" s="11">
        <v>37.821319793103427</v>
      </c>
      <c r="P208" s="12">
        <f>VLOOKUP(Table1[[#This Row],[State]],Sheet1!A:G,7,FALSE)</f>
        <v>55</v>
      </c>
      <c r="Q208" t="str">
        <f>VLOOKUP(Table1[[#This Row],[State]],Sheet1!A:F,6,FALSE)</f>
        <v>Democratic</v>
      </c>
    </row>
    <row r="209" spans="1:17" x14ac:dyDescent="0.2">
      <c r="A209" t="s">
        <v>322</v>
      </c>
      <c r="B209" t="s">
        <v>207</v>
      </c>
      <c r="C209" t="s">
        <v>624</v>
      </c>
      <c r="D209" s="4">
        <v>3872</v>
      </c>
      <c r="E209" s="4">
        <v>6008</v>
      </c>
      <c r="F209">
        <v>2024</v>
      </c>
      <c r="G209" s="1">
        <f>Table1[[#This Row],[dem_votes]]+Table1[[#This Row],[gop_votes]]</f>
        <v>9880</v>
      </c>
      <c r="H209" s="7">
        <f>ABS(Table1[[#This Row],[dem_votes]]-Table1[[#This Row],[gop_votes]])</f>
        <v>2136</v>
      </c>
      <c r="I209" s="5">
        <f>Table1[[#This Row],[margin]]/SUM(Table1[[#This Row],[dem_votes]:[gop_votes]])</f>
        <v>0.21619433198380567</v>
      </c>
      <c r="J209" s="5">
        <f>Table1[[#This Row],[dem_votes]]/SUM(Table1[[#This Row],[dem_votes]:[gop_votes]])</f>
        <v>0.39190283400809717</v>
      </c>
      <c r="K209" s="5">
        <f>Table1[[#This Row],[gop_votes]]/SUM(Table1[[#This Row],[dem_votes]:[gop_votes]])</f>
        <v>0.60809716599190289</v>
      </c>
      <c r="L209" s="13">
        <v>-119.95721899999999</v>
      </c>
      <c r="M209" s="13">
        <v>37.542747999999897</v>
      </c>
      <c r="N209" s="11">
        <v>-120.85791424137891</v>
      </c>
      <c r="O209" s="11">
        <v>37.821319793103427</v>
      </c>
      <c r="P209" s="12">
        <f>VLOOKUP(Table1[[#This Row],[State]],Sheet1!A:G,7,FALSE)</f>
        <v>55</v>
      </c>
      <c r="Q209" t="str">
        <f>VLOOKUP(Table1[[#This Row],[State]],Sheet1!A:F,6,FALSE)</f>
        <v>Democratic</v>
      </c>
    </row>
    <row r="210" spans="1:17" x14ac:dyDescent="0.2">
      <c r="A210" t="s">
        <v>322</v>
      </c>
      <c r="B210" t="s">
        <v>208</v>
      </c>
      <c r="C210" t="s">
        <v>625</v>
      </c>
      <c r="D210" s="4">
        <v>19731</v>
      </c>
      <c r="E210" s="4">
        <v>11264</v>
      </c>
      <c r="F210">
        <v>2024</v>
      </c>
      <c r="G210" s="1">
        <f>Table1[[#This Row],[dem_votes]]+Table1[[#This Row],[gop_votes]]</f>
        <v>30995</v>
      </c>
      <c r="H210" s="7">
        <f>ABS(Table1[[#This Row],[dem_votes]]-Table1[[#This Row],[gop_votes]])</f>
        <v>8467</v>
      </c>
      <c r="I210" s="5">
        <f>Table1[[#This Row],[margin]]/SUM(Table1[[#This Row],[dem_votes]:[gop_votes]])</f>
        <v>0.27317309243426358</v>
      </c>
      <c r="J210" s="5">
        <f>Table1[[#This Row],[dem_votes]]/SUM(Table1[[#This Row],[dem_votes]:[gop_votes]])</f>
        <v>0.63658654621713184</v>
      </c>
      <c r="K210" s="5">
        <f>Table1[[#This Row],[gop_votes]]/SUM(Table1[[#This Row],[dem_votes]:[gop_votes]])</f>
        <v>0.36341345378286821</v>
      </c>
      <c r="L210" s="13">
        <v>-123.397227</v>
      </c>
      <c r="M210" s="13">
        <v>39.285328999999997</v>
      </c>
      <c r="N210" s="11">
        <v>-120.85791424137891</v>
      </c>
      <c r="O210" s="11">
        <v>37.821319793103427</v>
      </c>
      <c r="P210" s="12">
        <f>VLOOKUP(Table1[[#This Row],[State]],Sheet1!A:G,7,FALSE)</f>
        <v>55</v>
      </c>
      <c r="Q210" t="str">
        <f>VLOOKUP(Table1[[#This Row],[State]],Sheet1!A:F,6,FALSE)</f>
        <v>Democratic</v>
      </c>
    </row>
    <row r="211" spans="1:17" x14ac:dyDescent="0.2">
      <c r="A211" t="s">
        <v>322</v>
      </c>
      <c r="B211" t="s">
        <v>209</v>
      </c>
      <c r="C211" t="s">
        <v>626</v>
      </c>
      <c r="D211" s="4">
        <v>44948</v>
      </c>
      <c r="E211" s="4">
        <v>34676</v>
      </c>
      <c r="F211">
        <v>2024</v>
      </c>
      <c r="G211" s="1">
        <f>Table1[[#This Row],[dem_votes]]+Table1[[#This Row],[gop_votes]]</f>
        <v>79624</v>
      </c>
      <c r="H211" s="7">
        <f>ABS(Table1[[#This Row],[dem_votes]]-Table1[[#This Row],[gop_votes]])</f>
        <v>10272</v>
      </c>
      <c r="I211" s="5">
        <f>Table1[[#This Row],[margin]]/SUM(Table1[[#This Row],[dem_votes]:[gop_votes]])</f>
        <v>0.12900632974982418</v>
      </c>
      <c r="J211" s="5">
        <f>Table1[[#This Row],[dem_votes]]/SUM(Table1[[#This Row],[dem_votes]:[gop_votes]])</f>
        <v>0.56450316487491203</v>
      </c>
      <c r="K211" s="5">
        <f>Table1[[#This Row],[gop_votes]]/SUM(Table1[[#This Row],[dem_votes]:[gop_votes]])</f>
        <v>0.43549683512508791</v>
      </c>
      <c r="L211" s="13">
        <v>-120.62398899999999</v>
      </c>
      <c r="M211" s="13">
        <v>37.281015999999902</v>
      </c>
      <c r="N211" s="11">
        <v>-120.85791424137891</v>
      </c>
      <c r="O211" s="11">
        <v>37.821319793103427</v>
      </c>
      <c r="P211" s="12">
        <f>VLOOKUP(Table1[[#This Row],[State]],Sheet1!A:G,7,FALSE)</f>
        <v>55</v>
      </c>
      <c r="Q211" t="str">
        <f>VLOOKUP(Table1[[#This Row],[State]],Sheet1!A:F,6,FALSE)</f>
        <v>Democratic</v>
      </c>
    </row>
    <row r="212" spans="1:17" x14ac:dyDescent="0.2">
      <c r="A212" t="s">
        <v>322</v>
      </c>
      <c r="B212" t="s">
        <v>210</v>
      </c>
      <c r="C212" t="s">
        <v>627</v>
      </c>
      <c r="D212" s="4">
        <v>1238</v>
      </c>
      <c r="E212" s="4">
        <v>2936</v>
      </c>
      <c r="F212">
        <v>2024</v>
      </c>
      <c r="G212" s="1">
        <f>Table1[[#This Row],[dem_votes]]+Table1[[#This Row],[gop_votes]]</f>
        <v>4174</v>
      </c>
      <c r="H212" s="7">
        <f>ABS(Table1[[#This Row],[dem_votes]]-Table1[[#This Row],[gop_votes]])</f>
        <v>1698</v>
      </c>
      <c r="I212" s="5">
        <f>Table1[[#This Row],[margin]]/SUM(Table1[[#This Row],[dem_votes]:[gop_votes]])</f>
        <v>0.40680402491614759</v>
      </c>
      <c r="J212" s="5">
        <f>Table1[[#This Row],[dem_votes]]/SUM(Table1[[#This Row],[dem_votes]:[gop_votes]])</f>
        <v>0.29659798754192623</v>
      </c>
      <c r="K212" s="5">
        <f>Table1[[#This Row],[gop_votes]]/SUM(Table1[[#This Row],[dem_votes]:[gop_votes]])</f>
        <v>0.70340201245807377</v>
      </c>
      <c r="L212" s="13">
        <v>-120.65091099999999</v>
      </c>
      <c r="M212" s="13">
        <v>41.522584000000002</v>
      </c>
      <c r="N212" s="11">
        <v>-120.85791424137891</v>
      </c>
      <c r="O212" s="11">
        <v>37.821319793103427</v>
      </c>
      <c r="P212" s="12">
        <f>VLOOKUP(Table1[[#This Row],[State]],Sheet1!A:G,7,FALSE)</f>
        <v>55</v>
      </c>
      <c r="Q212" t="str">
        <f>VLOOKUP(Table1[[#This Row],[State]],Sheet1!A:F,6,FALSE)</f>
        <v>Democratic</v>
      </c>
    </row>
    <row r="213" spans="1:17" x14ac:dyDescent="0.2">
      <c r="A213" t="s">
        <v>322</v>
      </c>
      <c r="B213" t="s">
        <v>211</v>
      </c>
      <c r="C213" t="s">
        <v>628</v>
      </c>
      <c r="D213" s="4">
        <v>4435</v>
      </c>
      <c r="E213" s="4">
        <v>2398</v>
      </c>
      <c r="F213">
        <v>2024</v>
      </c>
      <c r="G213" s="1">
        <f>Table1[[#This Row],[dem_votes]]+Table1[[#This Row],[gop_votes]]</f>
        <v>6833</v>
      </c>
      <c r="H213" s="7">
        <f>ABS(Table1[[#This Row],[dem_votes]]-Table1[[#This Row],[gop_votes]])</f>
        <v>2037</v>
      </c>
      <c r="I213" s="5">
        <f>Table1[[#This Row],[margin]]/SUM(Table1[[#This Row],[dem_votes]:[gop_votes]])</f>
        <v>0.29811210302941604</v>
      </c>
      <c r="J213" s="5">
        <f>Table1[[#This Row],[dem_votes]]/SUM(Table1[[#This Row],[dem_votes]:[gop_votes]])</f>
        <v>0.64905605151470802</v>
      </c>
      <c r="K213" s="5">
        <f>Table1[[#This Row],[gop_votes]]/SUM(Table1[[#This Row],[dem_votes]:[gop_votes]])</f>
        <v>0.35094394848529198</v>
      </c>
      <c r="L213" s="13">
        <v>-118.970593999999</v>
      </c>
      <c r="M213" s="13">
        <v>37.763321999999903</v>
      </c>
      <c r="N213" s="11">
        <v>-120.85791424137891</v>
      </c>
      <c r="O213" s="11">
        <v>37.821319793103427</v>
      </c>
      <c r="P213" s="12">
        <f>VLOOKUP(Table1[[#This Row],[State]],Sheet1!A:G,7,FALSE)</f>
        <v>55</v>
      </c>
      <c r="Q213" t="str">
        <f>VLOOKUP(Table1[[#This Row],[State]],Sheet1!A:F,6,FALSE)</f>
        <v>Democratic</v>
      </c>
    </row>
    <row r="214" spans="1:17" x14ac:dyDescent="0.2">
      <c r="A214" t="s">
        <v>322</v>
      </c>
      <c r="B214" t="s">
        <v>212</v>
      </c>
      <c r="C214" t="s">
        <v>629</v>
      </c>
      <c r="D214" s="4">
        <v>98437</v>
      </c>
      <c r="E214" s="4">
        <v>42854</v>
      </c>
      <c r="F214">
        <v>2024</v>
      </c>
      <c r="G214" s="1">
        <f>Table1[[#This Row],[dem_votes]]+Table1[[#This Row],[gop_votes]]</f>
        <v>141291</v>
      </c>
      <c r="H214" s="7">
        <f>ABS(Table1[[#This Row],[dem_votes]]-Table1[[#This Row],[gop_votes]])</f>
        <v>55583</v>
      </c>
      <c r="I214" s="5">
        <f>Table1[[#This Row],[margin]]/SUM(Table1[[#This Row],[dem_votes]:[gop_votes]])</f>
        <v>0.39339377596591429</v>
      </c>
      <c r="J214" s="5">
        <f>Table1[[#This Row],[dem_votes]]/SUM(Table1[[#This Row],[dem_votes]:[gop_votes]])</f>
        <v>0.69669688798295715</v>
      </c>
      <c r="K214" s="5">
        <f>Table1[[#This Row],[gop_votes]]/SUM(Table1[[#This Row],[dem_votes]:[gop_votes]])</f>
        <v>0.30330311201704285</v>
      </c>
      <c r="L214" s="13">
        <v>-121.646162</v>
      </c>
      <c r="M214" s="13">
        <v>36.611722</v>
      </c>
      <c r="N214" s="11">
        <v>-120.85791424137891</v>
      </c>
      <c r="O214" s="11">
        <v>37.821319793103427</v>
      </c>
      <c r="P214" s="12">
        <f>VLOOKUP(Table1[[#This Row],[State]],Sheet1!A:G,7,FALSE)</f>
        <v>55</v>
      </c>
      <c r="Q214" t="str">
        <f>VLOOKUP(Table1[[#This Row],[State]],Sheet1!A:F,6,FALSE)</f>
        <v>Democratic</v>
      </c>
    </row>
    <row r="215" spans="1:17" x14ac:dyDescent="0.2">
      <c r="A215" t="s">
        <v>322</v>
      </c>
      <c r="B215" t="s">
        <v>213</v>
      </c>
      <c r="C215" t="s">
        <v>630</v>
      </c>
      <c r="D215" s="4">
        <v>39264</v>
      </c>
      <c r="E215" s="4">
        <v>19739</v>
      </c>
      <c r="F215">
        <v>2024</v>
      </c>
      <c r="G215" s="1">
        <f>Table1[[#This Row],[dem_votes]]+Table1[[#This Row],[gop_votes]]</f>
        <v>59003</v>
      </c>
      <c r="H215" s="7">
        <f>ABS(Table1[[#This Row],[dem_votes]]-Table1[[#This Row],[gop_votes]])</f>
        <v>19525</v>
      </c>
      <c r="I215" s="5">
        <f>Table1[[#This Row],[margin]]/SUM(Table1[[#This Row],[dem_votes]:[gop_votes]])</f>
        <v>0.33091537718421099</v>
      </c>
      <c r="J215" s="5">
        <f>Table1[[#This Row],[dem_votes]]/SUM(Table1[[#This Row],[dem_votes]:[gop_votes]])</f>
        <v>0.66545768859210552</v>
      </c>
      <c r="K215" s="5">
        <f>Table1[[#This Row],[gop_votes]]/SUM(Table1[[#This Row],[dem_votes]:[gop_votes]])</f>
        <v>0.33454231140789453</v>
      </c>
      <c r="L215" s="13">
        <v>-122.321646</v>
      </c>
      <c r="M215" s="13">
        <v>38.329075000000003</v>
      </c>
      <c r="N215" s="11">
        <v>-120.85791424137891</v>
      </c>
      <c r="O215" s="11">
        <v>37.821319793103427</v>
      </c>
      <c r="P215" s="12">
        <f>VLOOKUP(Table1[[#This Row],[State]],Sheet1!A:G,7,FALSE)</f>
        <v>55</v>
      </c>
      <c r="Q215" t="str">
        <f>VLOOKUP(Table1[[#This Row],[State]],Sheet1!A:F,6,FALSE)</f>
        <v>Democratic</v>
      </c>
    </row>
    <row r="216" spans="1:17" x14ac:dyDescent="0.2">
      <c r="A216" t="s">
        <v>322</v>
      </c>
      <c r="B216" t="s">
        <v>214</v>
      </c>
      <c r="C216" t="s">
        <v>584</v>
      </c>
      <c r="D216" s="4">
        <v>34428</v>
      </c>
      <c r="E216" s="4">
        <v>25849</v>
      </c>
      <c r="F216">
        <v>2024</v>
      </c>
      <c r="G216" s="1">
        <f>Table1[[#This Row],[dem_votes]]+Table1[[#This Row],[gop_votes]]</f>
        <v>60277</v>
      </c>
      <c r="H216" s="7">
        <f>ABS(Table1[[#This Row],[dem_votes]]-Table1[[#This Row],[gop_votes]])</f>
        <v>8579</v>
      </c>
      <c r="I216" s="5">
        <f>Table1[[#This Row],[margin]]/SUM(Table1[[#This Row],[dem_votes]:[gop_votes]])</f>
        <v>0.14232626043101018</v>
      </c>
      <c r="J216" s="5">
        <f>Table1[[#This Row],[dem_votes]]/SUM(Table1[[#This Row],[dem_votes]:[gop_votes]])</f>
        <v>0.57116313021550513</v>
      </c>
      <c r="K216" s="5">
        <f>Table1[[#This Row],[gop_votes]]/SUM(Table1[[#This Row],[dem_votes]:[gop_votes]])</f>
        <v>0.42883686978449492</v>
      </c>
      <c r="L216" s="13">
        <v>-120.916546</v>
      </c>
      <c r="M216" s="13">
        <v>39.219524</v>
      </c>
      <c r="N216" s="11">
        <v>-120.85791424137891</v>
      </c>
      <c r="O216" s="11">
        <v>37.821319793103427</v>
      </c>
      <c r="P216" s="12">
        <f>VLOOKUP(Table1[[#This Row],[State]],Sheet1!A:G,7,FALSE)</f>
        <v>55</v>
      </c>
      <c r="Q216" t="str">
        <f>VLOOKUP(Table1[[#This Row],[State]],Sheet1!A:F,6,FALSE)</f>
        <v>Democratic</v>
      </c>
    </row>
    <row r="217" spans="1:17" x14ac:dyDescent="0.2">
      <c r="A217" t="s">
        <v>322</v>
      </c>
      <c r="B217" t="s">
        <v>215</v>
      </c>
      <c r="C217" t="s">
        <v>461</v>
      </c>
      <c r="D217" s="4">
        <v>894215</v>
      </c>
      <c r="E217" s="4">
        <v>607960</v>
      </c>
      <c r="F217">
        <v>2024</v>
      </c>
      <c r="G217" s="1">
        <f>Table1[[#This Row],[dem_votes]]+Table1[[#This Row],[gop_votes]]</f>
        <v>1502175</v>
      </c>
      <c r="H217" s="7">
        <f>ABS(Table1[[#This Row],[dem_votes]]-Table1[[#This Row],[gop_votes]])</f>
        <v>286255</v>
      </c>
      <c r="I217" s="5">
        <f>Table1[[#This Row],[margin]]/SUM(Table1[[#This Row],[dem_votes]:[gop_votes]])</f>
        <v>0.1905603541531446</v>
      </c>
      <c r="J217" s="5">
        <f>Table1[[#This Row],[dem_votes]]/SUM(Table1[[#This Row],[dem_votes]:[gop_votes]])</f>
        <v>0.59528017707657233</v>
      </c>
      <c r="K217" s="5">
        <f>Table1[[#This Row],[gop_votes]]/SUM(Table1[[#This Row],[dem_votes]:[gop_votes]])</f>
        <v>0.40471982292342767</v>
      </c>
      <c r="L217" s="13">
        <v>-117.86288</v>
      </c>
      <c r="M217" s="13">
        <v>33.733953</v>
      </c>
      <c r="N217" s="11">
        <v>-120.85791424137891</v>
      </c>
      <c r="O217" s="11">
        <v>37.821319793103427</v>
      </c>
      <c r="P217" s="12">
        <f>VLOOKUP(Table1[[#This Row],[State]],Sheet1!A:G,7,FALSE)</f>
        <v>55</v>
      </c>
      <c r="Q217" t="str">
        <f>VLOOKUP(Table1[[#This Row],[State]],Sheet1!A:F,6,FALSE)</f>
        <v>Democratic</v>
      </c>
    </row>
    <row r="218" spans="1:17" x14ac:dyDescent="0.2">
      <c r="A218" t="s">
        <v>322</v>
      </c>
      <c r="B218" t="s">
        <v>216</v>
      </c>
      <c r="C218" t="s">
        <v>631</v>
      </c>
      <c r="D218" s="4">
        <v>111426</v>
      </c>
      <c r="E218" s="4">
        <v>124370</v>
      </c>
      <c r="F218">
        <v>2024</v>
      </c>
      <c r="G218" s="1">
        <f>Table1[[#This Row],[dem_votes]]+Table1[[#This Row],[gop_votes]]</f>
        <v>235796</v>
      </c>
      <c r="H218" s="7">
        <f>ABS(Table1[[#This Row],[dem_votes]]-Table1[[#This Row],[gop_votes]])</f>
        <v>12944</v>
      </c>
      <c r="I218" s="5">
        <f>Table1[[#This Row],[margin]]/SUM(Table1[[#This Row],[dem_votes]:[gop_votes]])</f>
        <v>5.4894909158764355E-2</v>
      </c>
      <c r="J218" s="5">
        <f>Table1[[#This Row],[dem_votes]]/SUM(Table1[[#This Row],[dem_votes]:[gop_votes]])</f>
        <v>0.47255254542061781</v>
      </c>
      <c r="K218" s="5">
        <f>Table1[[#This Row],[gop_votes]]/SUM(Table1[[#This Row],[dem_votes]:[gop_votes]])</f>
        <v>0.52744745457938214</v>
      </c>
      <c r="L218" s="13">
        <v>-121.182465999999</v>
      </c>
      <c r="M218" s="13">
        <v>38.844510999999997</v>
      </c>
      <c r="N218" s="11">
        <v>-120.85791424137891</v>
      </c>
      <c r="O218" s="11">
        <v>37.821319793103427</v>
      </c>
      <c r="P218" s="12">
        <f>VLOOKUP(Table1[[#This Row],[State]],Sheet1!A:G,7,FALSE)</f>
        <v>55</v>
      </c>
      <c r="Q218" t="str">
        <f>VLOOKUP(Table1[[#This Row],[State]],Sheet1!A:F,6,FALSE)</f>
        <v>Democratic</v>
      </c>
    </row>
    <row r="219" spans="1:17" x14ac:dyDescent="0.2">
      <c r="A219" t="s">
        <v>322</v>
      </c>
      <c r="B219" t="s">
        <v>217</v>
      </c>
      <c r="C219" t="s">
        <v>632</v>
      </c>
      <c r="D219" s="4">
        <v>3814</v>
      </c>
      <c r="E219" s="4">
        <v>6373</v>
      </c>
      <c r="F219">
        <v>2024</v>
      </c>
      <c r="G219" s="1">
        <f>Table1[[#This Row],[dem_votes]]+Table1[[#This Row],[gop_votes]]</f>
        <v>10187</v>
      </c>
      <c r="H219" s="7">
        <f>ABS(Table1[[#This Row],[dem_votes]]-Table1[[#This Row],[gop_votes]])</f>
        <v>2559</v>
      </c>
      <c r="I219" s="5">
        <f>Table1[[#This Row],[margin]]/SUM(Table1[[#This Row],[dem_votes]:[gop_votes]])</f>
        <v>0.25120251300677332</v>
      </c>
      <c r="J219" s="5">
        <f>Table1[[#This Row],[dem_votes]]/SUM(Table1[[#This Row],[dem_votes]:[gop_votes]])</f>
        <v>0.37439874349661334</v>
      </c>
      <c r="K219" s="5">
        <f>Table1[[#This Row],[gop_votes]]/SUM(Table1[[#This Row],[dem_votes]:[gop_votes]])</f>
        <v>0.62560125650338672</v>
      </c>
      <c r="L219" s="13">
        <v>-120.825847</v>
      </c>
      <c r="M219" s="13">
        <v>39.983857</v>
      </c>
      <c r="N219" s="11">
        <v>-120.85791424137891</v>
      </c>
      <c r="O219" s="11">
        <v>37.821319793103427</v>
      </c>
      <c r="P219" s="12">
        <f>VLOOKUP(Table1[[#This Row],[State]],Sheet1!A:G,7,FALSE)</f>
        <v>55</v>
      </c>
      <c r="Q219" t="str">
        <f>VLOOKUP(Table1[[#This Row],[State]],Sheet1!A:F,6,FALSE)</f>
        <v>Democratic</v>
      </c>
    </row>
    <row r="220" spans="1:17" x14ac:dyDescent="0.2">
      <c r="A220" t="s">
        <v>322</v>
      </c>
      <c r="B220" t="s">
        <v>218</v>
      </c>
      <c r="C220" t="s">
        <v>633</v>
      </c>
      <c r="D220" s="4">
        <v>620308</v>
      </c>
      <c r="E220" s="4">
        <v>468482</v>
      </c>
      <c r="F220">
        <v>2024</v>
      </c>
      <c r="G220" s="1">
        <f>Table1[[#This Row],[dem_votes]]+Table1[[#This Row],[gop_votes]]</f>
        <v>1088790</v>
      </c>
      <c r="H220" s="7">
        <f>ABS(Table1[[#This Row],[dem_votes]]-Table1[[#This Row],[gop_votes]])</f>
        <v>151826</v>
      </c>
      <c r="I220" s="5">
        <f>Table1[[#This Row],[margin]]/SUM(Table1[[#This Row],[dem_votes]:[gop_votes]])</f>
        <v>0.139444704672159</v>
      </c>
      <c r="J220" s="5">
        <f>Table1[[#This Row],[dem_votes]]/SUM(Table1[[#This Row],[dem_votes]:[gop_votes]])</f>
        <v>0.56972235233607949</v>
      </c>
      <c r="K220" s="5">
        <f>Table1[[#This Row],[gop_votes]]/SUM(Table1[[#This Row],[dem_votes]:[gop_votes]])</f>
        <v>0.43027764766392051</v>
      </c>
      <c r="L220" s="13">
        <v>-117.066205</v>
      </c>
      <c r="M220" s="13">
        <v>33.800438999999997</v>
      </c>
      <c r="N220" s="11">
        <v>-120.85791424137891</v>
      </c>
      <c r="O220" s="11">
        <v>37.821319793103427</v>
      </c>
      <c r="P220" s="12">
        <f>VLOOKUP(Table1[[#This Row],[State]],Sheet1!A:G,7,FALSE)</f>
        <v>55</v>
      </c>
      <c r="Q220" t="str">
        <f>VLOOKUP(Table1[[#This Row],[State]],Sheet1!A:F,6,FALSE)</f>
        <v>Democratic</v>
      </c>
    </row>
    <row r="221" spans="1:17" x14ac:dyDescent="0.2">
      <c r="A221" t="s">
        <v>322</v>
      </c>
      <c r="B221" t="s">
        <v>219</v>
      </c>
      <c r="C221" t="s">
        <v>634</v>
      </c>
      <c r="D221" s="4">
        <v>432755</v>
      </c>
      <c r="E221" s="4">
        <v>231239</v>
      </c>
      <c r="F221">
        <v>2024</v>
      </c>
      <c r="G221" s="1">
        <f>Table1[[#This Row],[dem_votes]]+Table1[[#This Row],[gop_votes]]</f>
        <v>663994</v>
      </c>
      <c r="H221" s="7">
        <f>ABS(Table1[[#This Row],[dem_votes]]-Table1[[#This Row],[gop_votes]])</f>
        <v>201516</v>
      </c>
      <c r="I221" s="5">
        <f>Table1[[#This Row],[margin]]/SUM(Table1[[#This Row],[dem_votes]:[gop_votes]])</f>
        <v>0.30349069419301983</v>
      </c>
      <c r="J221" s="5">
        <f>Table1[[#This Row],[dem_votes]]/SUM(Table1[[#This Row],[dem_votes]:[gop_votes]])</f>
        <v>0.65174534709650989</v>
      </c>
      <c r="K221" s="5">
        <f>Table1[[#This Row],[gop_votes]]/SUM(Table1[[#This Row],[dem_votes]:[gop_votes]])</f>
        <v>0.34825465290349011</v>
      </c>
      <c r="L221" s="13">
        <v>-121.380861</v>
      </c>
      <c r="M221" s="13">
        <v>38.568950000000001</v>
      </c>
      <c r="N221" s="11">
        <v>-120.85791424137891</v>
      </c>
      <c r="O221" s="11">
        <v>37.821319793103427</v>
      </c>
      <c r="P221" s="12">
        <f>VLOOKUP(Table1[[#This Row],[State]],Sheet1!A:G,7,FALSE)</f>
        <v>55</v>
      </c>
      <c r="Q221" t="str">
        <f>VLOOKUP(Table1[[#This Row],[State]],Sheet1!A:F,6,FALSE)</f>
        <v>Democratic</v>
      </c>
    </row>
    <row r="222" spans="1:17" x14ac:dyDescent="0.2">
      <c r="A222" t="s">
        <v>322</v>
      </c>
      <c r="B222" t="s">
        <v>220</v>
      </c>
      <c r="C222" t="s">
        <v>635</v>
      </c>
      <c r="D222" s="4">
        <v>17999</v>
      </c>
      <c r="E222" s="4">
        <v>9167</v>
      </c>
      <c r="F222">
        <v>2024</v>
      </c>
      <c r="G222" s="1">
        <f>Table1[[#This Row],[dem_votes]]+Table1[[#This Row],[gop_votes]]</f>
        <v>27166</v>
      </c>
      <c r="H222" s="7">
        <f>ABS(Table1[[#This Row],[dem_votes]]-Table1[[#This Row],[gop_votes]])</f>
        <v>8832</v>
      </c>
      <c r="I222" s="5">
        <f>Table1[[#This Row],[margin]]/SUM(Table1[[#This Row],[dem_votes]:[gop_votes]])</f>
        <v>0.32511227269380844</v>
      </c>
      <c r="J222" s="5">
        <f>Table1[[#This Row],[dem_votes]]/SUM(Table1[[#This Row],[dem_votes]:[gop_votes]])</f>
        <v>0.66255613634690425</v>
      </c>
      <c r="K222" s="5">
        <f>Table1[[#This Row],[gop_votes]]/SUM(Table1[[#This Row],[dem_votes]:[gop_votes]])</f>
        <v>0.33744386365309575</v>
      </c>
      <c r="L222" s="13">
        <v>-121.403859</v>
      </c>
      <c r="M222" s="13">
        <v>36.843404</v>
      </c>
      <c r="N222" s="11">
        <v>-120.85791424137891</v>
      </c>
      <c r="O222" s="11">
        <v>37.821319793103427</v>
      </c>
      <c r="P222" s="12">
        <f>VLOOKUP(Table1[[#This Row],[State]],Sheet1!A:G,7,FALSE)</f>
        <v>55</v>
      </c>
      <c r="Q222" t="str">
        <f>VLOOKUP(Table1[[#This Row],[State]],Sheet1!A:F,6,FALSE)</f>
        <v>Democratic</v>
      </c>
    </row>
    <row r="223" spans="1:17" x14ac:dyDescent="0.2">
      <c r="A223" t="s">
        <v>322</v>
      </c>
      <c r="B223" t="s">
        <v>221</v>
      </c>
      <c r="C223" t="s">
        <v>636</v>
      </c>
      <c r="D223" s="4">
        <v>518357</v>
      </c>
      <c r="E223" s="4">
        <v>354752</v>
      </c>
      <c r="F223">
        <v>2024</v>
      </c>
      <c r="G223" s="1">
        <f>Table1[[#This Row],[dem_votes]]+Table1[[#This Row],[gop_votes]]</f>
        <v>873109</v>
      </c>
      <c r="H223" s="7">
        <f>ABS(Table1[[#This Row],[dem_votes]]-Table1[[#This Row],[gop_votes]])</f>
        <v>163605</v>
      </c>
      <c r="I223" s="5">
        <f>Table1[[#This Row],[margin]]/SUM(Table1[[#This Row],[dem_votes]:[gop_votes]])</f>
        <v>0.18738210234919123</v>
      </c>
      <c r="J223" s="5">
        <f>Table1[[#This Row],[dem_votes]]/SUM(Table1[[#This Row],[dem_votes]:[gop_votes]])</f>
        <v>0.59369105117459564</v>
      </c>
      <c r="K223" s="5">
        <f>Table1[[#This Row],[gop_votes]]/SUM(Table1[[#This Row],[dem_votes]:[gop_votes]])</f>
        <v>0.40630894882540441</v>
      </c>
      <c r="L223" s="13">
        <v>-117.357474</v>
      </c>
      <c r="M223" s="13">
        <v>34.190247999999997</v>
      </c>
      <c r="N223" s="11">
        <v>-120.85791424137891</v>
      </c>
      <c r="O223" s="11">
        <v>37.821319793103427</v>
      </c>
      <c r="P223" s="12">
        <f>VLOOKUP(Table1[[#This Row],[State]],Sheet1!A:G,7,FALSE)</f>
        <v>55</v>
      </c>
      <c r="Q223" t="str">
        <f>VLOOKUP(Table1[[#This Row],[State]],Sheet1!A:F,6,FALSE)</f>
        <v>Democratic</v>
      </c>
    </row>
    <row r="224" spans="1:17" x14ac:dyDescent="0.2">
      <c r="A224" t="s">
        <v>322</v>
      </c>
      <c r="B224" t="s">
        <v>222</v>
      </c>
      <c r="C224" t="s">
        <v>637</v>
      </c>
      <c r="D224" s="4">
        <v>1000258</v>
      </c>
      <c r="E224" s="4">
        <v>524799</v>
      </c>
      <c r="F224">
        <v>2024</v>
      </c>
      <c r="G224" s="1">
        <f>Table1[[#This Row],[dem_votes]]+Table1[[#This Row],[gop_votes]]</f>
        <v>1525057</v>
      </c>
      <c r="H224" s="7">
        <f>ABS(Table1[[#This Row],[dem_votes]]-Table1[[#This Row],[gop_votes]])</f>
        <v>475459</v>
      </c>
      <c r="I224" s="5">
        <f>Table1[[#This Row],[margin]]/SUM(Table1[[#This Row],[dem_votes]:[gop_votes]])</f>
        <v>0.31176474059658099</v>
      </c>
      <c r="J224" s="5">
        <f>Table1[[#This Row],[dem_votes]]/SUM(Table1[[#This Row],[dem_votes]:[gop_votes]])</f>
        <v>0.65588237029829044</v>
      </c>
      <c r="K224" s="5">
        <f>Table1[[#This Row],[gop_votes]]/SUM(Table1[[#This Row],[dem_votes]:[gop_votes]])</f>
        <v>0.3441176297017095</v>
      </c>
      <c r="L224" s="13">
        <v>-117.112994</v>
      </c>
      <c r="M224" s="13">
        <v>32.88326</v>
      </c>
      <c r="N224" s="11">
        <v>-120.85791424137891</v>
      </c>
      <c r="O224" s="11">
        <v>37.821319793103427</v>
      </c>
      <c r="P224" s="12">
        <f>VLOOKUP(Table1[[#This Row],[State]],Sheet1!A:G,7,FALSE)</f>
        <v>55</v>
      </c>
      <c r="Q224" t="str">
        <f>VLOOKUP(Table1[[#This Row],[State]],Sheet1!A:F,6,FALSE)</f>
        <v>Democratic</v>
      </c>
    </row>
    <row r="225" spans="1:17" x14ac:dyDescent="0.2">
      <c r="A225" t="s">
        <v>322</v>
      </c>
      <c r="B225" t="s">
        <v>223</v>
      </c>
      <c r="C225" t="s">
        <v>638</v>
      </c>
      <c r="D225" s="4">
        <v>364666</v>
      </c>
      <c r="E225" s="4">
        <v>57310</v>
      </c>
      <c r="F225">
        <v>2024</v>
      </c>
      <c r="G225" s="1">
        <f>Table1[[#This Row],[dem_votes]]+Table1[[#This Row],[gop_votes]]</f>
        <v>421976</v>
      </c>
      <c r="H225" s="7">
        <f>ABS(Table1[[#This Row],[dem_votes]]-Table1[[#This Row],[gop_votes]])</f>
        <v>307356</v>
      </c>
      <c r="I225" s="5">
        <f>Table1[[#This Row],[margin]]/SUM(Table1[[#This Row],[dem_votes]:[gop_votes]])</f>
        <v>0.72837317762147613</v>
      </c>
      <c r="J225" s="5">
        <f>Table1[[#This Row],[dem_votes]]/SUM(Table1[[#This Row],[dem_votes]:[gop_votes]])</f>
        <v>0.86418658881073807</v>
      </c>
      <c r="K225" s="5">
        <f>Table1[[#This Row],[gop_votes]]/SUM(Table1[[#This Row],[dem_votes]:[gop_votes]])</f>
        <v>0.13581341118926196</v>
      </c>
      <c r="L225" s="13">
        <v>-122.438323</v>
      </c>
      <c r="M225" s="13">
        <v>37.759597999999997</v>
      </c>
      <c r="N225" s="11">
        <v>-120.85791424137891</v>
      </c>
      <c r="O225" s="11">
        <v>37.821319793103427</v>
      </c>
      <c r="P225" s="12">
        <f>VLOOKUP(Table1[[#This Row],[State]],Sheet1!A:G,7,FALSE)</f>
        <v>55</v>
      </c>
      <c r="Q225" t="str">
        <f>VLOOKUP(Table1[[#This Row],[State]],Sheet1!A:F,6,FALSE)</f>
        <v>Democratic</v>
      </c>
    </row>
    <row r="226" spans="1:17" x14ac:dyDescent="0.2">
      <c r="A226" t="s">
        <v>322</v>
      </c>
      <c r="B226" t="s">
        <v>224</v>
      </c>
      <c r="C226" t="s">
        <v>639</v>
      </c>
      <c r="D226" s="4">
        <v>151707</v>
      </c>
      <c r="E226" s="4">
        <v>98461</v>
      </c>
      <c r="F226">
        <v>2024</v>
      </c>
      <c r="G226" s="1">
        <f>Table1[[#This Row],[dem_votes]]+Table1[[#This Row],[gop_votes]]</f>
        <v>250168</v>
      </c>
      <c r="H226" s="7">
        <f>ABS(Table1[[#This Row],[dem_votes]]-Table1[[#This Row],[gop_votes]])</f>
        <v>53246</v>
      </c>
      <c r="I226" s="5">
        <f>Table1[[#This Row],[margin]]/SUM(Table1[[#This Row],[dem_votes]:[gop_votes]])</f>
        <v>0.212840970867577</v>
      </c>
      <c r="J226" s="5">
        <f>Table1[[#This Row],[dem_votes]]/SUM(Table1[[#This Row],[dem_votes]:[gop_votes]])</f>
        <v>0.60642048543378846</v>
      </c>
      <c r="K226" s="5">
        <f>Table1[[#This Row],[gop_votes]]/SUM(Table1[[#This Row],[dem_votes]:[gop_votes]])</f>
        <v>0.39357951456621149</v>
      </c>
      <c r="L226" s="13">
        <v>-121.298108</v>
      </c>
      <c r="M226" s="13">
        <v>37.931804</v>
      </c>
      <c r="N226" s="11">
        <v>-120.85791424137891</v>
      </c>
      <c r="O226" s="11">
        <v>37.821319793103427</v>
      </c>
      <c r="P226" s="12">
        <f>VLOOKUP(Table1[[#This Row],[State]],Sheet1!A:G,7,FALSE)</f>
        <v>55</v>
      </c>
      <c r="Q226" t="str">
        <f>VLOOKUP(Table1[[#This Row],[State]],Sheet1!A:F,6,FALSE)</f>
        <v>Democratic</v>
      </c>
    </row>
    <row r="227" spans="1:17" x14ac:dyDescent="0.2">
      <c r="A227" t="s">
        <v>322</v>
      </c>
      <c r="B227" t="s">
        <v>225</v>
      </c>
      <c r="C227" t="s">
        <v>640</v>
      </c>
      <c r="D227" s="4">
        <v>95271</v>
      </c>
      <c r="E227" s="4">
        <v>66155</v>
      </c>
      <c r="F227">
        <v>2024</v>
      </c>
      <c r="G227" s="1">
        <f>Table1[[#This Row],[dem_votes]]+Table1[[#This Row],[gop_votes]]</f>
        <v>161426</v>
      </c>
      <c r="H227" s="7">
        <f>ABS(Table1[[#This Row],[dem_votes]]-Table1[[#This Row],[gop_votes]])</f>
        <v>29116</v>
      </c>
      <c r="I227" s="5">
        <f>Table1[[#This Row],[margin]]/SUM(Table1[[#This Row],[dem_votes]:[gop_votes]])</f>
        <v>0.18036747488013083</v>
      </c>
      <c r="J227" s="5">
        <f>Table1[[#This Row],[dem_votes]]/SUM(Table1[[#This Row],[dem_votes]:[gop_votes]])</f>
        <v>0.59018373744006547</v>
      </c>
      <c r="K227" s="5">
        <f>Table1[[#This Row],[gop_votes]]/SUM(Table1[[#This Row],[dem_votes]:[gop_votes]])</f>
        <v>0.40981626255993459</v>
      </c>
      <c r="L227" s="13">
        <v>-120.667689</v>
      </c>
      <c r="M227" s="13">
        <v>35.342390999999999</v>
      </c>
      <c r="N227" s="11">
        <v>-120.85791424137891</v>
      </c>
      <c r="O227" s="11">
        <v>37.821319793103427</v>
      </c>
      <c r="P227" s="12">
        <f>VLOOKUP(Table1[[#This Row],[State]],Sheet1!A:G,7,FALSE)</f>
        <v>55</v>
      </c>
      <c r="Q227" t="str">
        <f>VLOOKUP(Table1[[#This Row],[State]],Sheet1!A:F,6,FALSE)</f>
        <v>Democratic</v>
      </c>
    </row>
    <row r="228" spans="1:17" x14ac:dyDescent="0.2">
      <c r="A228" t="s">
        <v>322</v>
      </c>
      <c r="B228" t="s">
        <v>226</v>
      </c>
      <c r="C228" t="s">
        <v>641</v>
      </c>
      <c r="D228" s="4">
        <v>274985</v>
      </c>
      <c r="E228" s="4">
        <v>78844</v>
      </c>
      <c r="F228">
        <v>2024</v>
      </c>
      <c r="G228" s="1">
        <f>Table1[[#This Row],[dem_votes]]+Table1[[#This Row],[gop_votes]]</f>
        <v>353829</v>
      </c>
      <c r="H228" s="7">
        <f>ABS(Table1[[#This Row],[dem_votes]]-Table1[[#This Row],[gop_votes]])</f>
        <v>196141</v>
      </c>
      <c r="I228" s="5">
        <f>Table1[[#This Row],[margin]]/SUM(Table1[[#This Row],[dem_votes]:[gop_votes]])</f>
        <v>0.55433839510045813</v>
      </c>
      <c r="J228" s="5">
        <f>Table1[[#This Row],[dem_votes]]/SUM(Table1[[#This Row],[dem_votes]:[gop_votes]])</f>
        <v>0.77716919755022906</v>
      </c>
      <c r="K228" s="5">
        <f>Table1[[#This Row],[gop_votes]]/SUM(Table1[[#This Row],[dem_votes]:[gop_votes]])</f>
        <v>0.22283080244977094</v>
      </c>
      <c r="L228" s="13">
        <v>-122.34099099999899</v>
      </c>
      <c r="M228" s="13">
        <v>37.563949999999998</v>
      </c>
      <c r="N228" s="11">
        <v>-120.85791424137891</v>
      </c>
      <c r="O228" s="11">
        <v>37.821319793103427</v>
      </c>
      <c r="P228" s="12">
        <f>VLOOKUP(Table1[[#This Row],[State]],Sheet1!A:G,7,FALSE)</f>
        <v>55</v>
      </c>
      <c r="Q228" t="str">
        <f>VLOOKUP(Table1[[#This Row],[State]],Sheet1!A:F,6,FALSE)</f>
        <v>Democratic</v>
      </c>
    </row>
    <row r="229" spans="1:17" x14ac:dyDescent="0.2">
      <c r="A229" t="s">
        <v>322</v>
      </c>
      <c r="B229" t="s">
        <v>227</v>
      </c>
      <c r="C229" t="s">
        <v>642</v>
      </c>
      <c r="D229" s="4">
        <v>131895</v>
      </c>
      <c r="E229" s="4">
        <v>65750</v>
      </c>
      <c r="F229">
        <v>2024</v>
      </c>
      <c r="G229" s="1">
        <f>Table1[[#This Row],[dem_votes]]+Table1[[#This Row],[gop_votes]]</f>
        <v>197645</v>
      </c>
      <c r="H229" s="7">
        <f>ABS(Table1[[#This Row],[dem_votes]]-Table1[[#This Row],[gop_votes]])</f>
        <v>66145</v>
      </c>
      <c r="I229" s="5">
        <f>Table1[[#This Row],[margin]]/SUM(Table1[[#This Row],[dem_votes]:[gop_votes]])</f>
        <v>0.33466568848187406</v>
      </c>
      <c r="J229" s="5">
        <f>Table1[[#This Row],[dem_votes]]/SUM(Table1[[#This Row],[dem_votes]:[gop_votes]])</f>
        <v>0.66733284424093708</v>
      </c>
      <c r="K229" s="5">
        <f>Table1[[#This Row],[gop_votes]]/SUM(Table1[[#This Row],[dem_votes]:[gop_votes]])</f>
        <v>0.33266715575906297</v>
      </c>
      <c r="L229" s="13">
        <v>-120.092602</v>
      </c>
      <c r="M229" s="13">
        <v>34.639262000000002</v>
      </c>
      <c r="N229" s="11">
        <v>-120.85791424137891</v>
      </c>
      <c r="O229" s="11">
        <v>37.821319793103427</v>
      </c>
      <c r="P229" s="12">
        <f>VLOOKUP(Table1[[#This Row],[State]],Sheet1!A:G,7,FALSE)</f>
        <v>55</v>
      </c>
      <c r="Q229" t="str">
        <f>VLOOKUP(Table1[[#This Row],[State]],Sheet1!A:F,6,FALSE)</f>
        <v>Democratic</v>
      </c>
    </row>
    <row r="230" spans="1:17" x14ac:dyDescent="0.2">
      <c r="A230" t="s">
        <v>322</v>
      </c>
      <c r="B230" t="s">
        <v>228</v>
      </c>
      <c r="C230" t="s">
        <v>643</v>
      </c>
      <c r="D230" s="4">
        <v>655833</v>
      </c>
      <c r="E230" s="4">
        <v>207137</v>
      </c>
      <c r="F230">
        <v>2024</v>
      </c>
      <c r="G230" s="1">
        <f>Table1[[#This Row],[dem_votes]]+Table1[[#This Row],[gop_votes]]</f>
        <v>862970</v>
      </c>
      <c r="H230" s="7">
        <f>ABS(Table1[[#This Row],[dem_votes]]-Table1[[#This Row],[gop_votes]])</f>
        <v>448696</v>
      </c>
      <c r="I230" s="5">
        <f>Table1[[#This Row],[margin]]/SUM(Table1[[#This Row],[dem_votes]:[gop_votes]])</f>
        <v>0.51994391462043876</v>
      </c>
      <c r="J230" s="5">
        <f>Table1[[#This Row],[dem_votes]]/SUM(Table1[[#This Row],[dem_votes]:[gop_votes]])</f>
        <v>0.75997195731021938</v>
      </c>
      <c r="K230" s="5">
        <f>Table1[[#This Row],[gop_votes]]/SUM(Table1[[#This Row],[dem_votes]:[gop_votes]])</f>
        <v>0.24002804268978065</v>
      </c>
      <c r="L230" s="13">
        <v>-121.910421</v>
      </c>
      <c r="M230" s="13">
        <v>37.315104999999903</v>
      </c>
      <c r="N230" s="11">
        <v>-120.85791424137891</v>
      </c>
      <c r="O230" s="11">
        <v>37.821319793103427</v>
      </c>
      <c r="P230" s="12">
        <f>VLOOKUP(Table1[[#This Row],[State]],Sheet1!A:G,7,FALSE)</f>
        <v>55</v>
      </c>
      <c r="Q230" t="str">
        <f>VLOOKUP(Table1[[#This Row],[State]],Sheet1!A:F,6,FALSE)</f>
        <v>Democratic</v>
      </c>
    </row>
    <row r="231" spans="1:17" x14ac:dyDescent="0.2">
      <c r="A231" t="s">
        <v>322</v>
      </c>
      <c r="B231" t="s">
        <v>229</v>
      </c>
      <c r="C231" t="s">
        <v>548</v>
      </c>
      <c r="D231" s="4">
        <v>108449</v>
      </c>
      <c r="E231" s="4">
        <v>27551</v>
      </c>
      <c r="F231">
        <v>2024</v>
      </c>
      <c r="G231" s="1">
        <f>Table1[[#This Row],[dem_votes]]+Table1[[#This Row],[gop_votes]]</f>
        <v>136000</v>
      </c>
      <c r="H231" s="7">
        <f>ABS(Table1[[#This Row],[dem_votes]]-Table1[[#This Row],[gop_votes]])</f>
        <v>80898</v>
      </c>
      <c r="I231" s="5">
        <f>Table1[[#This Row],[margin]]/SUM(Table1[[#This Row],[dem_votes]:[gop_votes]])</f>
        <v>0.59483823529411761</v>
      </c>
      <c r="J231" s="5">
        <f>Table1[[#This Row],[dem_votes]]/SUM(Table1[[#This Row],[dem_votes]:[gop_votes]])</f>
        <v>0.79741911764705886</v>
      </c>
      <c r="K231" s="5">
        <f>Table1[[#This Row],[gop_votes]]/SUM(Table1[[#This Row],[dem_votes]:[gop_votes]])</f>
        <v>0.20258088235294117</v>
      </c>
      <c r="L231" s="13">
        <v>-121.936728</v>
      </c>
      <c r="M231" s="13">
        <v>36.985171000000001</v>
      </c>
      <c r="N231" s="11">
        <v>-120.85791424137891</v>
      </c>
      <c r="O231" s="11">
        <v>37.821319793103427</v>
      </c>
      <c r="P231" s="12">
        <f>VLOOKUP(Table1[[#This Row],[State]],Sheet1!A:G,7,FALSE)</f>
        <v>55</v>
      </c>
      <c r="Q231" t="str">
        <f>VLOOKUP(Table1[[#This Row],[State]],Sheet1!A:F,6,FALSE)</f>
        <v>Democratic</v>
      </c>
    </row>
    <row r="232" spans="1:17" x14ac:dyDescent="0.2">
      <c r="A232" t="s">
        <v>322</v>
      </c>
      <c r="B232" t="s">
        <v>230</v>
      </c>
      <c r="C232" t="s">
        <v>644</v>
      </c>
      <c r="D232" s="4">
        <v>22762</v>
      </c>
      <c r="E232" s="4">
        <v>61527</v>
      </c>
      <c r="F232">
        <v>2024</v>
      </c>
      <c r="G232" s="1">
        <f>Table1[[#This Row],[dem_votes]]+Table1[[#This Row],[gop_votes]]</f>
        <v>84289</v>
      </c>
      <c r="H232" s="7">
        <f>ABS(Table1[[#This Row],[dem_votes]]-Table1[[#This Row],[gop_votes]])</f>
        <v>38765</v>
      </c>
      <c r="I232" s="5">
        <f>Table1[[#This Row],[margin]]/SUM(Table1[[#This Row],[dem_votes]:[gop_votes]])</f>
        <v>0.45990580028236189</v>
      </c>
      <c r="J232" s="5">
        <f>Table1[[#This Row],[dem_votes]]/SUM(Table1[[#This Row],[dem_votes]:[gop_votes]])</f>
        <v>0.27004709985881908</v>
      </c>
      <c r="K232" s="5">
        <f>Table1[[#This Row],[gop_votes]]/SUM(Table1[[#This Row],[dem_votes]:[gop_votes]])</f>
        <v>0.72995290014118097</v>
      </c>
      <c r="L232" s="13">
        <v>-122.299961</v>
      </c>
      <c r="M232" s="13">
        <v>40.580269000000001</v>
      </c>
      <c r="N232" s="11">
        <v>-120.85791424137891</v>
      </c>
      <c r="O232" s="11">
        <v>37.821319793103427</v>
      </c>
      <c r="P232" s="12">
        <f>VLOOKUP(Table1[[#This Row],[State]],Sheet1!A:G,7,FALSE)</f>
        <v>55</v>
      </c>
      <c r="Q232" t="str">
        <f>VLOOKUP(Table1[[#This Row],[State]],Sheet1!A:F,6,FALSE)</f>
        <v>Democratic</v>
      </c>
    </row>
    <row r="233" spans="1:17" x14ac:dyDescent="0.2">
      <c r="A233" t="s">
        <v>322</v>
      </c>
      <c r="B233" t="s">
        <v>231</v>
      </c>
      <c r="C233" t="s">
        <v>645</v>
      </c>
      <c r="D233" s="4">
        <v>680</v>
      </c>
      <c r="E233" s="4">
        <v>1125</v>
      </c>
      <c r="F233">
        <v>2024</v>
      </c>
      <c r="G233" s="1">
        <f>Table1[[#This Row],[dem_votes]]+Table1[[#This Row],[gop_votes]]</f>
        <v>1805</v>
      </c>
      <c r="H233" s="7">
        <f>ABS(Table1[[#This Row],[dem_votes]]-Table1[[#This Row],[gop_votes]])</f>
        <v>445</v>
      </c>
      <c r="I233" s="5">
        <f>Table1[[#This Row],[margin]]/SUM(Table1[[#This Row],[dem_votes]:[gop_votes]])</f>
        <v>0.24653739612188366</v>
      </c>
      <c r="J233" s="5">
        <f>Table1[[#This Row],[dem_votes]]/SUM(Table1[[#This Row],[dem_votes]:[gop_votes]])</f>
        <v>0.37673130193905818</v>
      </c>
      <c r="K233" s="5">
        <f>Table1[[#This Row],[gop_votes]]/SUM(Table1[[#This Row],[dem_votes]:[gop_votes]])</f>
        <v>0.62326869806094187</v>
      </c>
      <c r="L233" s="13">
        <v>-120.414236</v>
      </c>
      <c r="M233" s="13">
        <v>39.612588000000002</v>
      </c>
      <c r="N233" s="11">
        <v>-120.85791424137891</v>
      </c>
      <c r="O233" s="11">
        <v>37.821319793103427</v>
      </c>
      <c r="P233" s="12">
        <f>VLOOKUP(Table1[[#This Row],[State]],Sheet1!A:G,7,FALSE)</f>
        <v>55</v>
      </c>
      <c r="Q233" t="str">
        <f>VLOOKUP(Table1[[#This Row],[State]],Sheet1!A:F,6,FALSE)</f>
        <v>Democratic</v>
      </c>
    </row>
    <row r="234" spans="1:17" x14ac:dyDescent="0.2">
      <c r="A234" t="s">
        <v>322</v>
      </c>
      <c r="B234" t="s">
        <v>232</v>
      </c>
      <c r="C234" t="s">
        <v>646</v>
      </c>
      <c r="D234" s="4">
        <v>7200</v>
      </c>
      <c r="E234" s="4">
        <v>12166</v>
      </c>
      <c r="F234">
        <v>2024</v>
      </c>
      <c r="G234" s="1">
        <f>Table1[[#This Row],[dem_votes]]+Table1[[#This Row],[gop_votes]]</f>
        <v>19366</v>
      </c>
      <c r="H234" s="7">
        <f>ABS(Table1[[#This Row],[dem_votes]]-Table1[[#This Row],[gop_votes]])</f>
        <v>4966</v>
      </c>
      <c r="I234" s="5">
        <f>Table1[[#This Row],[margin]]/SUM(Table1[[#This Row],[dem_votes]:[gop_votes]])</f>
        <v>0.25642879272952596</v>
      </c>
      <c r="J234" s="5">
        <f>Table1[[#This Row],[dem_votes]]/SUM(Table1[[#This Row],[dem_votes]:[gop_votes]])</f>
        <v>0.37178560363523699</v>
      </c>
      <c r="K234" s="5">
        <f>Table1[[#This Row],[gop_votes]]/SUM(Table1[[#This Row],[dem_votes]:[gop_votes]])</f>
        <v>0.62821439636476295</v>
      </c>
      <c r="L234" s="13">
        <v>-122.489833</v>
      </c>
      <c r="M234" s="13">
        <v>41.576203</v>
      </c>
      <c r="N234" s="11">
        <v>-120.85791424137891</v>
      </c>
      <c r="O234" s="11">
        <v>37.821319793103427</v>
      </c>
      <c r="P234" s="12">
        <f>VLOOKUP(Table1[[#This Row],[State]],Sheet1!A:G,7,FALSE)</f>
        <v>55</v>
      </c>
      <c r="Q234" t="str">
        <f>VLOOKUP(Table1[[#This Row],[State]],Sheet1!A:F,6,FALSE)</f>
        <v>Democratic</v>
      </c>
    </row>
    <row r="235" spans="1:17" x14ac:dyDescent="0.2">
      <c r="A235" t="s">
        <v>322</v>
      </c>
      <c r="B235" t="s">
        <v>233</v>
      </c>
      <c r="C235" t="s">
        <v>647</v>
      </c>
      <c r="D235" s="4">
        <v>144766</v>
      </c>
      <c r="E235" s="4">
        <v>67064</v>
      </c>
      <c r="F235">
        <v>2024</v>
      </c>
      <c r="G235" s="1">
        <f>Table1[[#This Row],[dem_votes]]+Table1[[#This Row],[gop_votes]]</f>
        <v>211830</v>
      </c>
      <c r="H235" s="7">
        <f>ABS(Table1[[#This Row],[dem_votes]]-Table1[[#This Row],[gop_votes]])</f>
        <v>77702</v>
      </c>
      <c r="I235" s="5">
        <f>Table1[[#This Row],[margin]]/SUM(Table1[[#This Row],[dem_votes]:[gop_votes]])</f>
        <v>0.36681301043289433</v>
      </c>
      <c r="J235" s="5">
        <f>Table1[[#This Row],[dem_votes]]/SUM(Table1[[#This Row],[dem_votes]:[gop_votes]])</f>
        <v>0.68340650521644719</v>
      </c>
      <c r="K235" s="5">
        <f>Table1[[#This Row],[gop_votes]]/SUM(Table1[[#This Row],[dem_votes]:[gop_votes]])</f>
        <v>0.31659349478355286</v>
      </c>
      <c r="L235" s="13">
        <v>-122.06932399999999</v>
      </c>
      <c r="M235" s="13">
        <v>38.235582000000001</v>
      </c>
      <c r="N235" s="11">
        <v>-120.85791424137891</v>
      </c>
      <c r="O235" s="11">
        <v>37.821319793103427</v>
      </c>
      <c r="P235" s="12">
        <f>VLOOKUP(Table1[[#This Row],[State]],Sheet1!A:G,7,FALSE)</f>
        <v>55</v>
      </c>
      <c r="Q235" t="str">
        <f>VLOOKUP(Table1[[#This Row],[State]],Sheet1!A:F,6,FALSE)</f>
        <v>Democratic</v>
      </c>
    </row>
    <row r="236" spans="1:17" x14ac:dyDescent="0.2">
      <c r="A236" t="s">
        <v>322</v>
      </c>
      <c r="B236" t="s">
        <v>234</v>
      </c>
      <c r="C236" t="s">
        <v>648</v>
      </c>
      <c r="D236" s="4">
        <v>205612</v>
      </c>
      <c r="E236" s="4">
        <v>58871</v>
      </c>
      <c r="F236">
        <v>2024</v>
      </c>
      <c r="G236" s="1">
        <f>Table1[[#This Row],[dem_votes]]+Table1[[#This Row],[gop_votes]]</f>
        <v>264483</v>
      </c>
      <c r="H236" s="7">
        <f>ABS(Table1[[#This Row],[dem_votes]]-Table1[[#This Row],[gop_votes]])</f>
        <v>146741</v>
      </c>
      <c r="I236" s="5">
        <f>Table1[[#This Row],[margin]]/SUM(Table1[[#This Row],[dem_votes]:[gop_votes]])</f>
        <v>0.55482204905419252</v>
      </c>
      <c r="J236" s="5">
        <f>Table1[[#This Row],[dem_votes]]/SUM(Table1[[#This Row],[dem_votes]:[gop_votes]])</f>
        <v>0.77741102452709621</v>
      </c>
      <c r="K236" s="5">
        <f>Table1[[#This Row],[gop_votes]]/SUM(Table1[[#This Row],[dem_votes]:[gop_votes]])</f>
        <v>0.22258897547290374</v>
      </c>
      <c r="L236" s="13">
        <v>-122.720522</v>
      </c>
      <c r="M236" s="13">
        <v>38.414079999999998</v>
      </c>
      <c r="N236" s="11">
        <v>-120.85791424137891</v>
      </c>
      <c r="O236" s="11">
        <v>37.821319793103427</v>
      </c>
      <c r="P236" s="12">
        <f>VLOOKUP(Table1[[#This Row],[State]],Sheet1!A:G,7,FALSE)</f>
        <v>55</v>
      </c>
      <c r="Q236" t="str">
        <f>VLOOKUP(Table1[[#This Row],[State]],Sheet1!A:F,6,FALSE)</f>
        <v>Democratic</v>
      </c>
    </row>
    <row r="237" spans="1:17" x14ac:dyDescent="0.2">
      <c r="A237" t="s">
        <v>322</v>
      </c>
      <c r="B237" t="s">
        <v>235</v>
      </c>
      <c r="C237" t="s">
        <v>649</v>
      </c>
      <c r="D237" s="4">
        <v>97824</v>
      </c>
      <c r="E237" s="4">
        <v>99352</v>
      </c>
      <c r="F237">
        <v>2024</v>
      </c>
      <c r="G237" s="1">
        <f>Table1[[#This Row],[dem_votes]]+Table1[[#This Row],[gop_votes]]</f>
        <v>197176</v>
      </c>
      <c r="H237" s="7">
        <f>ABS(Table1[[#This Row],[dem_votes]]-Table1[[#This Row],[gop_votes]])</f>
        <v>1528</v>
      </c>
      <c r="I237" s="5">
        <f>Table1[[#This Row],[margin]]/SUM(Table1[[#This Row],[dem_votes]:[gop_votes]])</f>
        <v>7.7494218363289647E-3</v>
      </c>
      <c r="J237" s="5">
        <f>Table1[[#This Row],[dem_votes]]/SUM(Table1[[#This Row],[dem_votes]:[gop_votes]])</f>
        <v>0.49612528908183551</v>
      </c>
      <c r="K237" s="5">
        <f>Table1[[#This Row],[gop_votes]]/SUM(Table1[[#This Row],[dem_votes]:[gop_votes]])</f>
        <v>0.50387471091816449</v>
      </c>
      <c r="L237" s="13">
        <v>-120.95557700000001</v>
      </c>
      <c r="M237" s="13">
        <v>37.619146999999998</v>
      </c>
      <c r="N237" s="11">
        <v>-120.85791424137891</v>
      </c>
      <c r="O237" s="11">
        <v>37.821319793103427</v>
      </c>
      <c r="P237" s="12">
        <f>VLOOKUP(Table1[[#This Row],[State]],Sheet1!A:G,7,FALSE)</f>
        <v>55</v>
      </c>
      <c r="Q237" t="str">
        <f>VLOOKUP(Table1[[#This Row],[State]],Sheet1!A:F,6,FALSE)</f>
        <v>Democratic</v>
      </c>
    </row>
    <row r="238" spans="1:17" x14ac:dyDescent="0.2">
      <c r="A238" t="s">
        <v>322</v>
      </c>
      <c r="B238" t="s">
        <v>236</v>
      </c>
      <c r="C238" t="s">
        <v>650</v>
      </c>
      <c r="D238" s="4">
        <v>13673</v>
      </c>
      <c r="E238" s="4">
        <v>21343</v>
      </c>
      <c r="F238">
        <v>2024</v>
      </c>
      <c r="G238" s="1">
        <f>Table1[[#This Row],[dem_votes]]+Table1[[#This Row],[gop_votes]]</f>
        <v>35016</v>
      </c>
      <c r="H238" s="7">
        <f>ABS(Table1[[#This Row],[dem_votes]]-Table1[[#This Row],[gop_votes]])</f>
        <v>7670</v>
      </c>
      <c r="I238" s="5">
        <f>Table1[[#This Row],[margin]]/SUM(Table1[[#This Row],[dem_votes]:[gop_votes]])</f>
        <v>0.21904272332647931</v>
      </c>
      <c r="J238" s="5">
        <f>Table1[[#This Row],[dem_votes]]/SUM(Table1[[#This Row],[dem_votes]:[gop_votes]])</f>
        <v>0.39047863833676033</v>
      </c>
      <c r="K238" s="5">
        <f>Table1[[#This Row],[gop_votes]]/SUM(Table1[[#This Row],[dem_votes]:[gop_votes]])</f>
        <v>0.60952136166323967</v>
      </c>
      <c r="L238" s="13">
        <v>-121.64426899999999</v>
      </c>
      <c r="M238" s="13">
        <v>39.135489999999997</v>
      </c>
      <c r="N238" s="11">
        <v>-120.85791424137891</v>
      </c>
      <c r="O238" s="11">
        <v>37.821319793103427</v>
      </c>
      <c r="P238" s="12">
        <f>VLOOKUP(Table1[[#This Row],[State]],Sheet1!A:G,7,FALSE)</f>
        <v>55</v>
      </c>
      <c r="Q238" t="str">
        <f>VLOOKUP(Table1[[#This Row],[State]],Sheet1!A:F,6,FALSE)</f>
        <v>Democratic</v>
      </c>
    </row>
    <row r="239" spans="1:17" x14ac:dyDescent="0.2">
      <c r="A239" t="s">
        <v>322</v>
      </c>
      <c r="B239" t="s">
        <v>237</v>
      </c>
      <c r="C239" t="s">
        <v>651</v>
      </c>
      <c r="D239" s="4">
        <v>6683</v>
      </c>
      <c r="E239" s="4">
        <v>18767</v>
      </c>
      <c r="F239">
        <v>2024</v>
      </c>
      <c r="G239" s="1">
        <f>Table1[[#This Row],[dem_votes]]+Table1[[#This Row],[gop_votes]]</f>
        <v>25450</v>
      </c>
      <c r="H239" s="7">
        <f>ABS(Table1[[#This Row],[dem_votes]]-Table1[[#This Row],[gop_votes]])</f>
        <v>12084</v>
      </c>
      <c r="I239" s="5">
        <f>Table1[[#This Row],[margin]]/SUM(Table1[[#This Row],[dem_votes]:[gop_votes]])</f>
        <v>0.47481335952848724</v>
      </c>
      <c r="J239" s="5">
        <f>Table1[[#This Row],[dem_votes]]/SUM(Table1[[#This Row],[dem_votes]:[gop_votes]])</f>
        <v>0.26259332023575638</v>
      </c>
      <c r="K239" s="5">
        <f>Table1[[#This Row],[gop_votes]]/SUM(Table1[[#This Row],[dem_votes]:[gop_votes]])</f>
        <v>0.73740667976424357</v>
      </c>
      <c r="L239" s="13">
        <v>-122.218704</v>
      </c>
      <c r="M239" s="13">
        <v>40.115186999999999</v>
      </c>
      <c r="N239" s="11">
        <v>-120.85791424137891</v>
      </c>
      <c r="O239" s="11">
        <v>37.821319793103427</v>
      </c>
      <c r="P239" s="12">
        <f>VLOOKUP(Table1[[#This Row],[State]],Sheet1!A:G,7,FALSE)</f>
        <v>55</v>
      </c>
      <c r="Q239" t="str">
        <f>VLOOKUP(Table1[[#This Row],[State]],Sheet1!A:F,6,FALSE)</f>
        <v>Democratic</v>
      </c>
    </row>
    <row r="240" spans="1:17" x14ac:dyDescent="0.2">
      <c r="A240" t="s">
        <v>322</v>
      </c>
      <c r="B240" t="s">
        <v>238</v>
      </c>
      <c r="C240" t="s">
        <v>652</v>
      </c>
      <c r="D240" s="4">
        <v>2387</v>
      </c>
      <c r="E240" s="4">
        <v>3038</v>
      </c>
      <c r="F240">
        <v>2024</v>
      </c>
      <c r="G240" s="1">
        <f>Table1[[#This Row],[dem_votes]]+Table1[[#This Row],[gop_votes]]</f>
        <v>5425</v>
      </c>
      <c r="H240" s="7">
        <f>ABS(Table1[[#This Row],[dem_votes]]-Table1[[#This Row],[gop_votes]])</f>
        <v>651</v>
      </c>
      <c r="I240" s="5">
        <f>Table1[[#This Row],[margin]]/SUM(Table1[[#This Row],[dem_votes]:[gop_votes]])</f>
        <v>0.12</v>
      </c>
      <c r="J240" s="5">
        <f>Table1[[#This Row],[dem_votes]]/SUM(Table1[[#This Row],[dem_votes]:[gop_votes]])</f>
        <v>0.44</v>
      </c>
      <c r="K240" s="5">
        <f>Table1[[#This Row],[gop_votes]]/SUM(Table1[[#This Row],[dem_votes]:[gop_votes]])</f>
        <v>0.56000000000000005</v>
      </c>
      <c r="L240" s="13">
        <v>-123.072357</v>
      </c>
      <c r="M240" s="13">
        <v>40.681267999999903</v>
      </c>
      <c r="N240" s="11">
        <v>-120.85791424137891</v>
      </c>
      <c r="O240" s="11">
        <v>37.821319793103427</v>
      </c>
      <c r="P240" s="12">
        <f>VLOOKUP(Table1[[#This Row],[State]],Sheet1!A:G,7,FALSE)</f>
        <v>55</v>
      </c>
      <c r="Q240" t="str">
        <f>VLOOKUP(Table1[[#This Row],[State]],Sheet1!A:F,6,FALSE)</f>
        <v>Democratic</v>
      </c>
    </row>
    <row r="241" spans="1:17" x14ac:dyDescent="0.2">
      <c r="A241" t="s">
        <v>322</v>
      </c>
      <c r="B241" t="s">
        <v>239</v>
      </c>
      <c r="C241" t="s">
        <v>653</v>
      </c>
      <c r="D241" s="4">
        <v>25622</v>
      </c>
      <c r="E241" s="4">
        <v>64382</v>
      </c>
      <c r="F241">
        <v>2024</v>
      </c>
      <c r="G241" s="1">
        <f>Table1[[#This Row],[dem_votes]]+Table1[[#This Row],[gop_votes]]</f>
        <v>90004</v>
      </c>
      <c r="H241" s="7">
        <f>ABS(Table1[[#This Row],[dem_votes]]-Table1[[#This Row],[gop_votes]])</f>
        <v>38760</v>
      </c>
      <c r="I241" s="5">
        <f>Table1[[#This Row],[margin]]/SUM(Table1[[#This Row],[dem_votes]:[gop_votes]])</f>
        <v>0.43064752677658769</v>
      </c>
      <c r="J241" s="5">
        <f>Table1[[#This Row],[dem_votes]]/SUM(Table1[[#This Row],[dem_votes]:[gop_votes]])</f>
        <v>0.28467623661170616</v>
      </c>
      <c r="K241" s="5">
        <f>Table1[[#This Row],[gop_votes]]/SUM(Table1[[#This Row],[dem_votes]:[gop_votes]])</f>
        <v>0.71532376338829384</v>
      </c>
      <c r="L241" s="13">
        <v>-119.231546999999</v>
      </c>
      <c r="M241" s="13">
        <v>36.251227</v>
      </c>
      <c r="N241" s="11">
        <v>-120.85791424137891</v>
      </c>
      <c r="O241" s="11">
        <v>37.821319793103427</v>
      </c>
      <c r="P241" s="12">
        <f>VLOOKUP(Table1[[#This Row],[State]],Sheet1!A:G,7,FALSE)</f>
        <v>55</v>
      </c>
      <c r="Q241" t="str">
        <f>VLOOKUP(Table1[[#This Row],[State]],Sheet1!A:F,6,FALSE)</f>
        <v>Democratic</v>
      </c>
    </row>
    <row r="242" spans="1:17" x14ac:dyDescent="0.2">
      <c r="A242" t="s">
        <v>322</v>
      </c>
      <c r="B242" t="s">
        <v>240</v>
      </c>
      <c r="C242" t="s">
        <v>654</v>
      </c>
      <c r="D242" s="4">
        <v>11377</v>
      </c>
      <c r="E242" s="4">
        <v>17537</v>
      </c>
      <c r="F242">
        <v>2024</v>
      </c>
      <c r="G242" s="1">
        <f>Table1[[#This Row],[dem_votes]]+Table1[[#This Row],[gop_votes]]</f>
        <v>28914</v>
      </c>
      <c r="H242" s="7">
        <f>ABS(Table1[[#This Row],[dem_votes]]-Table1[[#This Row],[gop_votes]])</f>
        <v>6160</v>
      </c>
      <c r="I242" s="5">
        <f>Table1[[#This Row],[margin]]/SUM(Table1[[#This Row],[dem_votes]:[gop_votes]])</f>
        <v>0.21304558345438196</v>
      </c>
      <c r="J242" s="5">
        <f>Table1[[#This Row],[dem_votes]]/SUM(Table1[[#This Row],[dem_votes]:[gop_votes]])</f>
        <v>0.39347720827280902</v>
      </c>
      <c r="K242" s="5">
        <f>Table1[[#This Row],[gop_votes]]/SUM(Table1[[#This Row],[dem_votes]:[gop_votes]])</f>
        <v>0.60652279172719104</v>
      </c>
      <c r="L242" s="13">
        <v>-120.32853</v>
      </c>
      <c r="M242" s="13">
        <v>37.971530999999999</v>
      </c>
      <c r="N242" s="11">
        <v>-120.85791424137891</v>
      </c>
      <c r="O242" s="11">
        <v>37.821319793103427</v>
      </c>
      <c r="P242" s="12">
        <f>VLOOKUP(Table1[[#This Row],[State]],Sheet1!A:G,7,FALSE)</f>
        <v>55</v>
      </c>
      <c r="Q242" t="str">
        <f>VLOOKUP(Table1[[#This Row],[State]],Sheet1!A:F,6,FALSE)</f>
        <v>Democratic</v>
      </c>
    </row>
    <row r="243" spans="1:17" x14ac:dyDescent="0.2">
      <c r="A243" t="s">
        <v>322</v>
      </c>
      <c r="B243" t="s">
        <v>241</v>
      </c>
      <c r="C243" t="s">
        <v>655</v>
      </c>
      <c r="D243" s="4">
        <v>271801</v>
      </c>
      <c r="E243" s="4">
        <v>151126</v>
      </c>
      <c r="F243">
        <v>2024</v>
      </c>
      <c r="G243" s="1">
        <f>Table1[[#This Row],[dem_votes]]+Table1[[#This Row],[gop_votes]]</f>
        <v>422927</v>
      </c>
      <c r="H243" s="7">
        <f>ABS(Table1[[#This Row],[dem_votes]]-Table1[[#This Row],[gop_votes]])</f>
        <v>120675</v>
      </c>
      <c r="I243" s="5">
        <f>Table1[[#This Row],[margin]]/SUM(Table1[[#This Row],[dem_votes]:[gop_votes]])</f>
        <v>0.28533292979639513</v>
      </c>
      <c r="J243" s="5">
        <f>Table1[[#This Row],[dem_votes]]/SUM(Table1[[#This Row],[dem_votes]:[gop_votes]])</f>
        <v>0.64266646489819756</v>
      </c>
      <c r="K243" s="5">
        <f>Table1[[#This Row],[gop_votes]]/SUM(Table1[[#This Row],[dem_votes]:[gop_votes]])</f>
        <v>0.35733353510180244</v>
      </c>
      <c r="L243" s="13">
        <v>-119.02501799999899</v>
      </c>
      <c r="M243" s="13">
        <v>34.241988999999997</v>
      </c>
      <c r="N243" s="11">
        <v>-120.85791424137891</v>
      </c>
      <c r="O243" s="11">
        <v>37.821319793103427</v>
      </c>
      <c r="P243" s="12">
        <f>VLOOKUP(Table1[[#This Row],[State]],Sheet1!A:G,7,FALSE)</f>
        <v>55</v>
      </c>
      <c r="Q243" t="str">
        <f>VLOOKUP(Table1[[#This Row],[State]],Sheet1!A:F,6,FALSE)</f>
        <v>Democratic</v>
      </c>
    </row>
    <row r="244" spans="1:17" x14ac:dyDescent="0.2">
      <c r="A244" t="s">
        <v>322</v>
      </c>
      <c r="B244" t="s">
        <v>242</v>
      </c>
      <c r="C244" t="s">
        <v>656</v>
      </c>
      <c r="D244" s="4">
        <v>65375</v>
      </c>
      <c r="E244" s="4">
        <v>24394</v>
      </c>
      <c r="F244">
        <v>2024</v>
      </c>
      <c r="G244" s="1">
        <f>Table1[[#This Row],[dem_votes]]+Table1[[#This Row],[gop_votes]]</f>
        <v>89769</v>
      </c>
      <c r="H244" s="7">
        <f>ABS(Table1[[#This Row],[dem_votes]]-Table1[[#This Row],[gop_votes]])</f>
        <v>40981</v>
      </c>
      <c r="I244" s="5">
        <f>Table1[[#This Row],[margin]]/SUM(Table1[[#This Row],[dem_votes]:[gop_votes]])</f>
        <v>0.45651616927892702</v>
      </c>
      <c r="J244" s="5">
        <f>Table1[[#This Row],[dem_votes]]/SUM(Table1[[#This Row],[dem_votes]:[gop_votes]])</f>
        <v>0.72825808463946351</v>
      </c>
      <c r="K244" s="5">
        <f>Table1[[#This Row],[gop_votes]]/SUM(Table1[[#This Row],[dem_votes]:[gop_votes]])</f>
        <v>0.27174191536053649</v>
      </c>
      <c r="L244" s="13">
        <v>-121.72111200000001</v>
      </c>
      <c r="M244" s="13">
        <v>38.598913000000003</v>
      </c>
      <c r="N244" s="11">
        <v>-120.85791424137891</v>
      </c>
      <c r="O244" s="11">
        <v>37.821319793103427</v>
      </c>
      <c r="P244" s="12">
        <f>VLOOKUP(Table1[[#This Row],[State]],Sheet1!A:G,7,FALSE)</f>
        <v>55</v>
      </c>
      <c r="Q244" t="str">
        <f>VLOOKUP(Table1[[#This Row],[State]],Sheet1!A:F,6,FALSE)</f>
        <v>Democratic</v>
      </c>
    </row>
    <row r="245" spans="1:17" x14ac:dyDescent="0.2">
      <c r="A245" t="s">
        <v>322</v>
      </c>
      <c r="B245" t="s">
        <v>243</v>
      </c>
      <c r="C245" t="s">
        <v>657</v>
      </c>
      <c r="D245" s="4">
        <v>4552</v>
      </c>
      <c r="E245" s="4">
        <v>16630</v>
      </c>
      <c r="F245">
        <v>2024</v>
      </c>
      <c r="G245" s="1">
        <f>Table1[[#This Row],[dem_votes]]+Table1[[#This Row],[gop_votes]]</f>
        <v>21182</v>
      </c>
      <c r="H245" s="7">
        <f>ABS(Table1[[#This Row],[dem_votes]]-Table1[[#This Row],[gop_votes]])</f>
        <v>12078</v>
      </c>
      <c r="I245" s="5">
        <f>Table1[[#This Row],[margin]]/SUM(Table1[[#This Row],[dem_votes]:[gop_votes]])</f>
        <v>0.57020111415352659</v>
      </c>
      <c r="J245" s="5">
        <f>Table1[[#This Row],[dem_votes]]/SUM(Table1[[#This Row],[dem_votes]:[gop_votes]])</f>
        <v>0.21489944292323671</v>
      </c>
      <c r="K245" s="5">
        <f>Table1[[#This Row],[gop_votes]]/SUM(Table1[[#This Row],[dem_votes]:[gop_votes]])</f>
        <v>0.78510055707676329</v>
      </c>
      <c r="L245" s="13">
        <v>-121.506626</v>
      </c>
      <c r="M245" s="13">
        <v>39.138829999999999</v>
      </c>
      <c r="N245" s="11">
        <v>-120.85791424137891</v>
      </c>
      <c r="O245" s="11">
        <v>37.821319793103427</v>
      </c>
      <c r="P245" s="12">
        <f>VLOOKUP(Table1[[#This Row],[State]],Sheet1!A:G,7,FALSE)</f>
        <v>55</v>
      </c>
      <c r="Q245" t="str">
        <f>VLOOKUP(Table1[[#This Row],[State]],Sheet1!A:F,6,FALSE)</f>
        <v>Democratic</v>
      </c>
    </row>
    <row r="246" spans="1:17" x14ac:dyDescent="0.2">
      <c r="A246" t="s">
        <v>323</v>
      </c>
      <c r="B246" t="s">
        <v>244</v>
      </c>
      <c r="C246" t="s">
        <v>658</v>
      </c>
      <c r="D246" s="4">
        <v>152883</v>
      </c>
      <c r="E246" s="4">
        <v>101454</v>
      </c>
      <c r="F246">
        <v>2024</v>
      </c>
      <c r="G246" s="1">
        <f>Table1[[#This Row],[dem_votes]]+Table1[[#This Row],[gop_votes]]</f>
        <v>254337</v>
      </c>
      <c r="H246" s="7">
        <f>ABS(Table1[[#This Row],[dem_votes]]-Table1[[#This Row],[gop_votes]])</f>
        <v>51429</v>
      </c>
      <c r="I246" s="5">
        <f>Table1[[#This Row],[margin]]/SUM(Table1[[#This Row],[dem_votes]:[gop_votes]])</f>
        <v>0.20220809398553888</v>
      </c>
      <c r="J246" s="5">
        <f>Table1[[#This Row],[dem_votes]]/SUM(Table1[[#This Row],[dem_votes]:[gop_votes]])</f>
        <v>0.60110404699276943</v>
      </c>
      <c r="K246" s="5">
        <f>Table1[[#This Row],[gop_votes]]/SUM(Table1[[#This Row],[dem_votes]:[gop_votes]])</f>
        <v>0.39889595300723057</v>
      </c>
      <c r="L246" s="13">
        <v>-104.927472999999</v>
      </c>
      <c r="M246" s="13">
        <v>39.874296999999999</v>
      </c>
      <c r="N246" s="11">
        <v>-105.47657124481728</v>
      </c>
      <c r="O246" s="11">
        <v>38.935727739387985</v>
      </c>
      <c r="P246" s="12">
        <f>VLOOKUP(Table1[[#This Row],[State]],Sheet1!A:G,7,FALSE)</f>
        <v>9</v>
      </c>
      <c r="Q246" t="str">
        <f>VLOOKUP(Table1[[#This Row],[State]],Sheet1!A:F,6,FALSE)</f>
        <v>Democratic</v>
      </c>
    </row>
    <row r="247" spans="1:17" x14ac:dyDescent="0.2">
      <c r="A247" t="s">
        <v>323</v>
      </c>
      <c r="B247" t="s">
        <v>245</v>
      </c>
      <c r="C247" t="s">
        <v>659</v>
      </c>
      <c r="D247" s="4">
        <v>3721</v>
      </c>
      <c r="E247" s="4">
        <v>3291</v>
      </c>
      <c r="F247">
        <v>2024</v>
      </c>
      <c r="G247" s="1">
        <f>Table1[[#This Row],[dem_votes]]+Table1[[#This Row],[gop_votes]]</f>
        <v>7012</v>
      </c>
      <c r="H247" s="7">
        <f>ABS(Table1[[#This Row],[dem_votes]]-Table1[[#This Row],[gop_votes]])</f>
        <v>430</v>
      </c>
      <c r="I247" s="5">
        <f>Table1[[#This Row],[margin]]/SUM(Table1[[#This Row],[dem_votes]:[gop_votes]])</f>
        <v>6.1323445521962353E-2</v>
      </c>
      <c r="J247" s="5">
        <f>Table1[[#This Row],[dem_votes]]/SUM(Table1[[#This Row],[dem_votes]:[gop_votes]])</f>
        <v>0.53066172276098122</v>
      </c>
      <c r="K247" s="5">
        <f>Table1[[#This Row],[gop_votes]]/SUM(Table1[[#This Row],[dem_votes]:[gop_votes]])</f>
        <v>0.46933827723901883</v>
      </c>
      <c r="L247" s="13">
        <v>-105.877245</v>
      </c>
      <c r="M247" s="13">
        <v>37.483069</v>
      </c>
      <c r="N247" s="11">
        <v>-105.47657124481728</v>
      </c>
      <c r="O247" s="11">
        <v>38.935727739387985</v>
      </c>
      <c r="P247" s="12">
        <f>VLOOKUP(Table1[[#This Row],[State]],Sheet1!A:G,7,FALSE)</f>
        <v>9</v>
      </c>
      <c r="Q247" t="str">
        <f>VLOOKUP(Table1[[#This Row],[State]],Sheet1!A:F,6,FALSE)</f>
        <v>Democratic</v>
      </c>
    </row>
    <row r="248" spans="1:17" x14ac:dyDescent="0.2">
      <c r="A248" t="s">
        <v>323</v>
      </c>
      <c r="B248" t="s">
        <v>246</v>
      </c>
      <c r="C248" t="s">
        <v>660</v>
      </c>
      <c r="D248" s="4">
        <v>251835</v>
      </c>
      <c r="E248" s="4">
        <v>127807</v>
      </c>
      <c r="F248">
        <v>2024</v>
      </c>
      <c r="G248" s="1">
        <f>Table1[[#This Row],[dem_votes]]+Table1[[#This Row],[gop_votes]]</f>
        <v>379642</v>
      </c>
      <c r="H248" s="7">
        <f>ABS(Table1[[#This Row],[dem_votes]]-Table1[[#This Row],[gop_votes]])</f>
        <v>124028</v>
      </c>
      <c r="I248" s="5">
        <f>Table1[[#This Row],[margin]]/SUM(Table1[[#This Row],[dem_votes]:[gop_votes]])</f>
        <v>0.32669725688938528</v>
      </c>
      <c r="J248" s="5">
        <f>Table1[[#This Row],[dem_votes]]/SUM(Table1[[#This Row],[dem_votes]:[gop_votes]])</f>
        <v>0.66334862844469267</v>
      </c>
      <c r="K248" s="5">
        <f>Table1[[#This Row],[gop_votes]]/SUM(Table1[[#This Row],[dem_votes]:[gop_votes]])</f>
        <v>0.33665137155530739</v>
      </c>
      <c r="L248" s="13">
        <v>-104.845968</v>
      </c>
      <c r="M248" s="13">
        <v>39.647528000000001</v>
      </c>
      <c r="N248" s="11">
        <v>-105.47657124481728</v>
      </c>
      <c r="O248" s="11">
        <v>38.935727739387985</v>
      </c>
      <c r="P248" s="12">
        <f>VLOOKUP(Table1[[#This Row],[State]],Sheet1!A:G,7,FALSE)</f>
        <v>9</v>
      </c>
      <c r="Q248" t="str">
        <f>VLOOKUP(Table1[[#This Row],[State]],Sheet1!A:F,6,FALSE)</f>
        <v>Democratic</v>
      </c>
    </row>
    <row r="249" spans="1:17" x14ac:dyDescent="0.2">
      <c r="A249" t="s">
        <v>323</v>
      </c>
      <c r="B249" t="s">
        <v>247</v>
      </c>
      <c r="C249" t="s">
        <v>661</v>
      </c>
      <c r="D249" s="4">
        <v>4305</v>
      </c>
      <c r="E249" s="4">
        <v>5831</v>
      </c>
      <c r="F249">
        <v>2024</v>
      </c>
      <c r="G249" s="1">
        <f>Table1[[#This Row],[dem_votes]]+Table1[[#This Row],[gop_votes]]</f>
        <v>10136</v>
      </c>
      <c r="H249" s="7">
        <f>ABS(Table1[[#This Row],[dem_votes]]-Table1[[#This Row],[gop_votes]])</f>
        <v>1526</v>
      </c>
      <c r="I249" s="5">
        <f>Table1[[#This Row],[margin]]/SUM(Table1[[#This Row],[dem_votes]:[gop_votes]])</f>
        <v>0.15055248618784531</v>
      </c>
      <c r="J249" s="5">
        <f>Table1[[#This Row],[dem_votes]]/SUM(Table1[[#This Row],[dem_votes]:[gop_votes]])</f>
        <v>0.42472375690607733</v>
      </c>
      <c r="K249" s="5">
        <f>Table1[[#This Row],[gop_votes]]/SUM(Table1[[#This Row],[dem_votes]:[gop_votes]])</f>
        <v>0.57527624309392267</v>
      </c>
      <c r="L249" s="13">
        <v>-107.085027</v>
      </c>
      <c r="M249" s="13">
        <v>37.240087000000003</v>
      </c>
      <c r="N249" s="11">
        <v>-105.47657124481728</v>
      </c>
      <c r="O249" s="11">
        <v>38.935727739387985</v>
      </c>
      <c r="P249" s="12">
        <f>VLOOKUP(Table1[[#This Row],[State]],Sheet1!A:G,7,FALSE)</f>
        <v>9</v>
      </c>
      <c r="Q249" t="str">
        <f>VLOOKUP(Table1[[#This Row],[State]],Sheet1!A:F,6,FALSE)</f>
        <v>Democratic</v>
      </c>
    </row>
    <row r="250" spans="1:17" x14ac:dyDescent="0.2">
      <c r="A250" t="s">
        <v>323</v>
      </c>
      <c r="B250" t="s">
        <v>248</v>
      </c>
      <c r="C250" t="s">
        <v>662</v>
      </c>
      <c r="D250" s="4">
        <v>518</v>
      </c>
      <c r="E250" s="4">
        <v>1612</v>
      </c>
      <c r="F250">
        <v>2024</v>
      </c>
      <c r="G250" s="1">
        <f>Table1[[#This Row],[dem_votes]]+Table1[[#This Row],[gop_votes]]</f>
        <v>2130</v>
      </c>
      <c r="H250" s="7">
        <f>ABS(Table1[[#This Row],[dem_votes]]-Table1[[#This Row],[gop_votes]])</f>
        <v>1094</v>
      </c>
      <c r="I250" s="5">
        <f>Table1[[#This Row],[margin]]/SUM(Table1[[#This Row],[dem_votes]:[gop_votes]])</f>
        <v>0.51361502347417842</v>
      </c>
      <c r="J250" s="5">
        <f>Table1[[#This Row],[dem_votes]]/SUM(Table1[[#This Row],[dem_votes]:[gop_votes]])</f>
        <v>0.24319248826291079</v>
      </c>
      <c r="K250" s="5">
        <f>Table1[[#This Row],[gop_votes]]/SUM(Table1[[#This Row],[dem_votes]:[gop_votes]])</f>
        <v>0.75680751173708916</v>
      </c>
      <c r="L250" s="13">
        <v>-102.527089</v>
      </c>
      <c r="M250" s="13">
        <v>37.368220999999998</v>
      </c>
      <c r="N250" s="11">
        <v>-105.47657124481728</v>
      </c>
      <c r="O250" s="11">
        <v>38.935727739387985</v>
      </c>
      <c r="P250" s="12">
        <f>VLOOKUP(Table1[[#This Row],[State]],Sheet1!A:G,7,FALSE)</f>
        <v>9</v>
      </c>
      <c r="Q250" t="str">
        <f>VLOOKUP(Table1[[#This Row],[State]],Sheet1!A:F,6,FALSE)</f>
        <v>Democratic</v>
      </c>
    </row>
    <row r="251" spans="1:17" x14ac:dyDescent="0.2">
      <c r="A251" t="s">
        <v>323</v>
      </c>
      <c r="B251" t="s">
        <v>249</v>
      </c>
      <c r="C251" t="s">
        <v>663</v>
      </c>
      <c r="D251" s="4">
        <v>846</v>
      </c>
      <c r="E251" s="4">
        <v>1167</v>
      </c>
      <c r="F251">
        <v>2024</v>
      </c>
      <c r="G251" s="1">
        <f>Table1[[#This Row],[dem_votes]]+Table1[[#This Row],[gop_votes]]</f>
        <v>2013</v>
      </c>
      <c r="H251" s="7">
        <f>ABS(Table1[[#This Row],[dem_votes]]-Table1[[#This Row],[gop_votes]])</f>
        <v>321</v>
      </c>
      <c r="I251" s="5">
        <f>Table1[[#This Row],[margin]]/SUM(Table1[[#This Row],[dem_votes]:[gop_votes]])</f>
        <v>0.15946348733233978</v>
      </c>
      <c r="J251" s="5">
        <f>Table1[[#This Row],[dem_votes]]/SUM(Table1[[#This Row],[dem_votes]:[gop_votes]])</f>
        <v>0.42026825633383008</v>
      </c>
      <c r="K251" s="5">
        <f>Table1[[#This Row],[gop_votes]]/SUM(Table1[[#This Row],[dem_votes]:[gop_votes]])</f>
        <v>0.57973174366616986</v>
      </c>
      <c r="L251" s="13">
        <v>-103.1631</v>
      </c>
      <c r="M251" s="13">
        <v>38.072386000000002</v>
      </c>
      <c r="N251" s="11">
        <v>-105.47657124481728</v>
      </c>
      <c r="O251" s="11">
        <v>38.935727739387985</v>
      </c>
      <c r="P251" s="12">
        <f>VLOOKUP(Table1[[#This Row],[State]],Sheet1!A:G,7,FALSE)</f>
        <v>9</v>
      </c>
      <c r="Q251" t="str">
        <f>VLOOKUP(Table1[[#This Row],[State]],Sheet1!A:F,6,FALSE)</f>
        <v>Democratic</v>
      </c>
    </row>
    <row r="252" spans="1:17" x14ac:dyDescent="0.2">
      <c r="A252" t="s">
        <v>323</v>
      </c>
      <c r="B252" t="s">
        <v>250</v>
      </c>
      <c r="C252" t="s">
        <v>664</v>
      </c>
      <c r="D252" s="4">
        <v>176616</v>
      </c>
      <c r="E252" s="4">
        <v>43012</v>
      </c>
      <c r="F252">
        <v>2024</v>
      </c>
      <c r="G252" s="1">
        <f>Table1[[#This Row],[dem_votes]]+Table1[[#This Row],[gop_votes]]</f>
        <v>219628</v>
      </c>
      <c r="H252" s="7">
        <f>ABS(Table1[[#This Row],[dem_votes]]-Table1[[#This Row],[gop_votes]])</f>
        <v>133604</v>
      </c>
      <c r="I252" s="5">
        <f>Table1[[#This Row],[margin]]/SUM(Table1[[#This Row],[dem_votes]:[gop_votes]])</f>
        <v>0.60831952210100715</v>
      </c>
      <c r="J252" s="5">
        <f>Table1[[#This Row],[dem_votes]]/SUM(Table1[[#This Row],[dem_votes]:[gop_votes]])</f>
        <v>0.80415976105050357</v>
      </c>
      <c r="K252" s="5">
        <f>Table1[[#This Row],[gop_votes]]/SUM(Table1[[#This Row],[dem_votes]:[gop_votes]])</f>
        <v>0.19584023894949643</v>
      </c>
      <c r="L252" s="13">
        <v>-105.183981</v>
      </c>
      <c r="M252" s="13">
        <v>40.063299000000001</v>
      </c>
      <c r="N252" s="11">
        <v>-105.47657124481728</v>
      </c>
      <c r="O252" s="11">
        <v>38.935727739387985</v>
      </c>
      <c r="P252" s="12">
        <f>VLOOKUP(Table1[[#This Row],[State]],Sheet1!A:G,7,FALSE)</f>
        <v>9</v>
      </c>
      <c r="Q252" t="str">
        <f>VLOOKUP(Table1[[#This Row],[State]],Sheet1!A:F,6,FALSE)</f>
        <v>Democratic</v>
      </c>
    </row>
    <row r="253" spans="1:17" x14ac:dyDescent="0.2">
      <c r="A253" t="s">
        <v>323</v>
      </c>
      <c r="B253" t="s">
        <v>251</v>
      </c>
      <c r="C253" t="s">
        <v>665</v>
      </c>
      <c r="D253" s="4">
        <v>37886</v>
      </c>
      <c r="E253" s="4">
        <v>16531</v>
      </c>
      <c r="F253">
        <v>2024</v>
      </c>
      <c r="G253" s="1">
        <f>Table1[[#This Row],[dem_votes]]+Table1[[#This Row],[gop_votes]]</f>
        <v>54417</v>
      </c>
      <c r="H253" s="7">
        <f>ABS(Table1[[#This Row],[dem_votes]]-Table1[[#This Row],[gop_votes]])</f>
        <v>21355</v>
      </c>
      <c r="I253" s="5">
        <f>Table1[[#This Row],[margin]]/SUM(Table1[[#This Row],[dem_votes]:[gop_votes]])</f>
        <v>0.39243251189885514</v>
      </c>
      <c r="J253" s="5">
        <f>Table1[[#This Row],[dem_votes]]/SUM(Table1[[#This Row],[dem_votes]:[gop_votes]])</f>
        <v>0.6962162559494276</v>
      </c>
      <c r="K253" s="5">
        <f>Table1[[#This Row],[gop_votes]]/SUM(Table1[[#This Row],[dem_votes]:[gop_votes]])</f>
        <v>0.30378374405057246</v>
      </c>
      <c r="L253" s="13">
        <v>-105.05549099999899</v>
      </c>
      <c r="M253" s="13">
        <v>39.936888000000003</v>
      </c>
      <c r="N253" s="11">
        <v>-105.47657124481728</v>
      </c>
      <c r="O253" s="11">
        <v>38.935727739387985</v>
      </c>
      <c r="P253" s="12">
        <f>VLOOKUP(Table1[[#This Row],[State]],Sheet1!A:G,7,FALSE)</f>
        <v>9</v>
      </c>
      <c r="Q253" t="str">
        <f>VLOOKUP(Table1[[#This Row],[State]],Sheet1!A:F,6,FALSE)</f>
        <v>Democratic</v>
      </c>
    </row>
    <row r="254" spans="1:17" x14ac:dyDescent="0.2">
      <c r="A254" t="s">
        <v>323</v>
      </c>
      <c r="B254" t="s">
        <v>252</v>
      </c>
      <c r="C254" t="s">
        <v>666</v>
      </c>
      <c r="D254" s="4">
        <v>8319</v>
      </c>
      <c r="E254" s="4">
        <v>6523</v>
      </c>
      <c r="F254">
        <v>2024</v>
      </c>
      <c r="G254" s="1">
        <f>Table1[[#This Row],[dem_votes]]+Table1[[#This Row],[gop_votes]]</f>
        <v>14842</v>
      </c>
      <c r="H254" s="7">
        <f>ABS(Table1[[#This Row],[dem_votes]]-Table1[[#This Row],[gop_votes]])</f>
        <v>1796</v>
      </c>
      <c r="I254" s="5">
        <f>Table1[[#This Row],[margin]]/SUM(Table1[[#This Row],[dem_votes]:[gop_votes]])</f>
        <v>0.12100795041099582</v>
      </c>
      <c r="J254" s="5">
        <f>Table1[[#This Row],[dem_votes]]/SUM(Table1[[#This Row],[dem_votes]:[gop_votes]])</f>
        <v>0.56050397520549788</v>
      </c>
      <c r="K254" s="5">
        <f>Table1[[#This Row],[gop_votes]]/SUM(Table1[[#This Row],[dem_votes]:[gop_votes]])</f>
        <v>0.43949602479450212</v>
      </c>
      <c r="L254" s="13">
        <v>-106.082645</v>
      </c>
      <c r="M254" s="13">
        <v>38.676496999999998</v>
      </c>
      <c r="N254" s="11">
        <v>-105.47657124481728</v>
      </c>
      <c r="O254" s="11">
        <v>38.935727739387985</v>
      </c>
      <c r="P254" s="12">
        <f>VLOOKUP(Table1[[#This Row],[State]],Sheet1!A:G,7,FALSE)</f>
        <v>9</v>
      </c>
      <c r="Q254" t="str">
        <f>VLOOKUP(Table1[[#This Row],[State]],Sheet1!A:F,6,FALSE)</f>
        <v>Democratic</v>
      </c>
    </row>
    <row r="255" spans="1:17" x14ac:dyDescent="0.2">
      <c r="A255" t="s">
        <v>323</v>
      </c>
      <c r="B255" t="s">
        <v>253</v>
      </c>
      <c r="C255" t="s">
        <v>667</v>
      </c>
      <c r="D255" s="4">
        <v>208</v>
      </c>
      <c r="E255" s="4">
        <v>884</v>
      </c>
      <c r="F255">
        <v>2024</v>
      </c>
      <c r="G255" s="1">
        <f>Table1[[#This Row],[dem_votes]]+Table1[[#This Row],[gop_votes]]</f>
        <v>1092</v>
      </c>
      <c r="H255" s="7">
        <f>ABS(Table1[[#This Row],[dem_votes]]-Table1[[#This Row],[gop_votes]])</f>
        <v>676</v>
      </c>
      <c r="I255" s="5">
        <f>Table1[[#This Row],[margin]]/SUM(Table1[[#This Row],[dem_votes]:[gop_votes]])</f>
        <v>0.61904761904761907</v>
      </c>
      <c r="J255" s="5">
        <f>Table1[[#This Row],[dem_votes]]/SUM(Table1[[#This Row],[dem_votes]:[gop_votes]])</f>
        <v>0.19047619047619047</v>
      </c>
      <c r="K255" s="5">
        <f>Table1[[#This Row],[gop_votes]]/SUM(Table1[[#This Row],[dem_votes]:[gop_votes]])</f>
        <v>0.80952380952380953</v>
      </c>
      <c r="L255" s="13">
        <v>-102.45777</v>
      </c>
      <c r="M255" s="13">
        <v>38.816794999999999</v>
      </c>
      <c r="N255" s="11">
        <v>-105.47657124481728</v>
      </c>
      <c r="O255" s="11">
        <v>38.935727739387985</v>
      </c>
      <c r="P255" s="12">
        <f>VLOOKUP(Table1[[#This Row],[State]],Sheet1!A:G,7,FALSE)</f>
        <v>9</v>
      </c>
      <c r="Q255" t="str">
        <f>VLOOKUP(Table1[[#This Row],[State]],Sheet1!A:F,6,FALSE)</f>
        <v>Democratic</v>
      </c>
    </row>
    <row r="256" spans="1:17" x14ac:dyDescent="0.2">
      <c r="A256" t="s">
        <v>323</v>
      </c>
      <c r="B256" t="s">
        <v>254</v>
      </c>
      <c r="C256" t="s">
        <v>668</v>
      </c>
      <c r="D256" s="4">
        <v>3754</v>
      </c>
      <c r="E256" s="4">
        <v>2733</v>
      </c>
      <c r="F256">
        <v>2024</v>
      </c>
      <c r="G256" s="1">
        <f>Table1[[#This Row],[dem_votes]]+Table1[[#This Row],[gop_votes]]</f>
        <v>6487</v>
      </c>
      <c r="H256" s="7">
        <f>ABS(Table1[[#This Row],[dem_votes]]-Table1[[#This Row],[gop_votes]])</f>
        <v>1021</v>
      </c>
      <c r="I256" s="5">
        <f>Table1[[#This Row],[margin]]/SUM(Table1[[#This Row],[dem_votes]:[gop_votes]])</f>
        <v>0.15739170648990289</v>
      </c>
      <c r="J256" s="5">
        <f>Table1[[#This Row],[dem_votes]]/SUM(Table1[[#This Row],[dem_votes]:[gop_votes]])</f>
        <v>0.57869585324495143</v>
      </c>
      <c r="K256" s="5">
        <f>Table1[[#This Row],[gop_votes]]/SUM(Table1[[#This Row],[dem_votes]:[gop_votes]])</f>
        <v>0.42130414675504857</v>
      </c>
      <c r="L256" s="13">
        <v>-105.52965</v>
      </c>
      <c r="M256" s="13">
        <v>39.712957000000003</v>
      </c>
      <c r="N256" s="11">
        <v>-105.47657124481728</v>
      </c>
      <c r="O256" s="11">
        <v>38.935727739387985</v>
      </c>
      <c r="P256" s="12">
        <f>VLOOKUP(Table1[[#This Row],[State]],Sheet1!A:G,7,FALSE)</f>
        <v>9</v>
      </c>
      <c r="Q256" t="str">
        <f>VLOOKUP(Table1[[#This Row],[State]],Sheet1!A:F,6,FALSE)</f>
        <v>Democratic</v>
      </c>
    </row>
    <row r="257" spans="1:17" x14ac:dyDescent="0.2">
      <c r="A257" t="s">
        <v>323</v>
      </c>
      <c r="B257" t="s">
        <v>255</v>
      </c>
      <c r="C257" t="s">
        <v>669</v>
      </c>
      <c r="D257" s="4">
        <v>1839</v>
      </c>
      <c r="E257" s="4">
        <v>2123</v>
      </c>
      <c r="F257">
        <v>2024</v>
      </c>
      <c r="G257" s="1">
        <f>Table1[[#This Row],[dem_votes]]+Table1[[#This Row],[gop_votes]]</f>
        <v>3962</v>
      </c>
      <c r="H257" s="7">
        <f>ABS(Table1[[#This Row],[dem_votes]]-Table1[[#This Row],[gop_votes]])</f>
        <v>284</v>
      </c>
      <c r="I257" s="5">
        <f>Table1[[#This Row],[margin]]/SUM(Table1[[#This Row],[dem_votes]:[gop_votes]])</f>
        <v>7.1680969207470968E-2</v>
      </c>
      <c r="J257" s="5">
        <f>Table1[[#This Row],[dem_votes]]/SUM(Table1[[#This Row],[dem_votes]:[gop_votes]])</f>
        <v>0.46415951539626449</v>
      </c>
      <c r="K257" s="5">
        <f>Table1[[#This Row],[gop_votes]]/SUM(Table1[[#This Row],[dem_votes]:[gop_votes]])</f>
        <v>0.53584048460373546</v>
      </c>
      <c r="L257" s="13">
        <v>-105.98904899999999</v>
      </c>
      <c r="M257" s="13">
        <v>37.195652000000003</v>
      </c>
      <c r="N257" s="11">
        <v>-105.47657124481728</v>
      </c>
      <c r="O257" s="11">
        <v>38.935727739387985</v>
      </c>
      <c r="P257" s="12">
        <f>VLOOKUP(Table1[[#This Row],[State]],Sheet1!A:G,7,FALSE)</f>
        <v>9</v>
      </c>
      <c r="Q257" t="str">
        <f>VLOOKUP(Table1[[#This Row],[State]],Sheet1!A:F,6,FALSE)</f>
        <v>Democratic</v>
      </c>
    </row>
    <row r="258" spans="1:17" x14ac:dyDescent="0.2">
      <c r="A258" t="s">
        <v>323</v>
      </c>
      <c r="B258" t="s">
        <v>256</v>
      </c>
      <c r="C258" t="s">
        <v>670</v>
      </c>
      <c r="D258" s="4">
        <v>1196</v>
      </c>
      <c r="E258" s="4">
        <v>478</v>
      </c>
      <c r="F258">
        <v>2024</v>
      </c>
      <c r="G258" s="1">
        <f>Table1[[#This Row],[dem_votes]]+Table1[[#This Row],[gop_votes]]</f>
        <v>1674</v>
      </c>
      <c r="H258" s="7">
        <f>ABS(Table1[[#This Row],[dem_votes]]-Table1[[#This Row],[gop_votes]])</f>
        <v>718</v>
      </c>
      <c r="I258" s="5">
        <f>Table1[[#This Row],[margin]]/SUM(Table1[[#This Row],[dem_votes]:[gop_votes]])</f>
        <v>0.42891278375149344</v>
      </c>
      <c r="J258" s="5">
        <f>Table1[[#This Row],[dem_votes]]/SUM(Table1[[#This Row],[dem_votes]:[gop_votes]])</f>
        <v>0.71445639187574672</v>
      </c>
      <c r="K258" s="5">
        <f>Table1[[#This Row],[gop_votes]]/SUM(Table1[[#This Row],[dem_votes]:[gop_votes]])</f>
        <v>0.28554360812425328</v>
      </c>
      <c r="L258" s="13">
        <v>-105.448477</v>
      </c>
      <c r="M258" s="13">
        <v>37.281779</v>
      </c>
      <c r="N258" s="11">
        <v>-105.47657124481728</v>
      </c>
      <c r="O258" s="11">
        <v>38.935727739387985</v>
      </c>
      <c r="P258" s="12">
        <f>VLOOKUP(Table1[[#This Row],[State]],Sheet1!A:G,7,FALSE)</f>
        <v>9</v>
      </c>
      <c r="Q258" t="str">
        <f>VLOOKUP(Table1[[#This Row],[State]],Sheet1!A:F,6,FALSE)</f>
        <v>Democratic</v>
      </c>
    </row>
    <row r="259" spans="1:17" x14ac:dyDescent="0.2">
      <c r="A259" t="s">
        <v>323</v>
      </c>
      <c r="B259" t="s">
        <v>257</v>
      </c>
      <c r="C259" t="s">
        <v>671</v>
      </c>
      <c r="D259" s="4">
        <v>514</v>
      </c>
      <c r="E259" s="4">
        <v>1020</v>
      </c>
      <c r="F259">
        <v>2024</v>
      </c>
      <c r="G259" s="1">
        <f>Table1[[#This Row],[dem_votes]]+Table1[[#This Row],[gop_votes]]</f>
        <v>1534</v>
      </c>
      <c r="H259" s="7">
        <f>ABS(Table1[[#This Row],[dem_votes]]-Table1[[#This Row],[gop_votes]])</f>
        <v>506</v>
      </c>
      <c r="I259" s="5">
        <f>Table1[[#This Row],[margin]]/SUM(Table1[[#This Row],[dem_votes]:[gop_votes]])</f>
        <v>0.32985658409387225</v>
      </c>
      <c r="J259" s="5">
        <f>Table1[[#This Row],[dem_votes]]/SUM(Table1[[#This Row],[dem_votes]:[gop_votes]])</f>
        <v>0.3350717079530639</v>
      </c>
      <c r="K259" s="5">
        <f>Table1[[#This Row],[gop_votes]]/SUM(Table1[[#This Row],[dem_votes]:[gop_votes]])</f>
        <v>0.66492829204693615</v>
      </c>
      <c r="L259" s="13">
        <v>-103.857439</v>
      </c>
      <c r="M259" s="13">
        <v>38.188547</v>
      </c>
      <c r="N259" s="11">
        <v>-105.47657124481728</v>
      </c>
      <c r="O259" s="11">
        <v>38.935727739387985</v>
      </c>
      <c r="P259" s="12">
        <f>VLOOKUP(Table1[[#This Row],[State]],Sheet1!A:G,7,FALSE)</f>
        <v>9</v>
      </c>
      <c r="Q259" t="str">
        <f>VLOOKUP(Table1[[#This Row],[State]],Sheet1!A:F,6,FALSE)</f>
        <v>Democratic</v>
      </c>
    </row>
    <row r="260" spans="1:17" x14ac:dyDescent="0.2">
      <c r="A260" t="s">
        <v>323</v>
      </c>
      <c r="B260" t="s">
        <v>258</v>
      </c>
      <c r="C260" t="s">
        <v>672</v>
      </c>
      <c r="D260" s="4">
        <v>1221</v>
      </c>
      <c r="E260" s="4">
        <v>2804</v>
      </c>
      <c r="F260">
        <v>2024</v>
      </c>
      <c r="G260" s="1">
        <f>Table1[[#This Row],[dem_votes]]+Table1[[#This Row],[gop_votes]]</f>
        <v>4025</v>
      </c>
      <c r="H260" s="7">
        <f>ABS(Table1[[#This Row],[dem_votes]]-Table1[[#This Row],[gop_votes]])</f>
        <v>1583</v>
      </c>
      <c r="I260" s="5">
        <f>Table1[[#This Row],[margin]]/SUM(Table1[[#This Row],[dem_votes]:[gop_votes]])</f>
        <v>0.39329192546583852</v>
      </c>
      <c r="J260" s="5">
        <f>Table1[[#This Row],[dem_votes]]/SUM(Table1[[#This Row],[dem_votes]:[gop_votes]])</f>
        <v>0.30335403726708077</v>
      </c>
      <c r="K260" s="5">
        <f>Table1[[#This Row],[gop_votes]]/SUM(Table1[[#This Row],[dem_votes]:[gop_votes]])</f>
        <v>0.69664596273291923</v>
      </c>
      <c r="L260" s="13">
        <v>-105.381557</v>
      </c>
      <c r="M260" s="13">
        <v>38.134215999999903</v>
      </c>
      <c r="N260" s="11">
        <v>-105.47657124481728</v>
      </c>
      <c r="O260" s="11">
        <v>38.935727739387985</v>
      </c>
      <c r="P260" s="12">
        <f>VLOOKUP(Table1[[#This Row],[State]],Sheet1!A:G,7,FALSE)</f>
        <v>9</v>
      </c>
      <c r="Q260" t="str">
        <f>VLOOKUP(Table1[[#This Row],[State]],Sheet1!A:F,6,FALSE)</f>
        <v>Democratic</v>
      </c>
    </row>
    <row r="261" spans="1:17" x14ac:dyDescent="0.2">
      <c r="A261" t="s">
        <v>323</v>
      </c>
      <c r="B261" t="s">
        <v>259</v>
      </c>
      <c r="C261" t="s">
        <v>673</v>
      </c>
      <c r="D261" s="4">
        <v>5241</v>
      </c>
      <c r="E261" s="4">
        <v>14054</v>
      </c>
      <c r="F261">
        <v>2024</v>
      </c>
      <c r="G261" s="1">
        <f>Table1[[#This Row],[dem_votes]]+Table1[[#This Row],[gop_votes]]</f>
        <v>19295</v>
      </c>
      <c r="H261" s="7">
        <f>ABS(Table1[[#This Row],[dem_votes]]-Table1[[#This Row],[gop_votes]])</f>
        <v>8813</v>
      </c>
      <c r="I261" s="5">
        <f>Table1[[#This Row],[margin]]/SUM(Table1[[#This Row],[dem_votes]:[gop_votes]])</f>
        <v>0.45675045348535892</v>
      </c>
      <c r="J261" s="5">
        <f>Table1[[#This Row],[dem_votes]]/SUM(Table1[[#This Row],[dem_votes]:[gop_votes]])</f>
        <v>0.27162477325732054</v>
      </c>
      <c r="K261" s="5">
        <f>Table1[[#This Row],[gop_votes]]/SUM(Table1[[#This Row],[dem_votes]:[gop_votes]])</f>
        <v>0.7283752267426794</v>
      </c>
      <c r="L261" s="13">
        <v>-107.91055299999999</v>
      </c>
      <c r="M261" s="13">
        <v>38.798565000000004</v>
      </c>
      <c r="N261" s="11">
        <v>-105.47657124481728</v>
      </c>
      <c r="O261" s="11">
        <v>38.935727739387985</v>
      </c>
      <c r="P261" s="12">
        <f>VLOOKUP(Table1[[#This Row],[State]],Sheet1!A:G,7,FALSE)</f>
        <v>9</v>
      </c>
      <c r="Q261" t="str">
        <f>VLOOKUP(Table1[[#This Row],[State]],Sheet1!A:F,6,FALSE)</f>
        <v>Democratic</v>
      </c>
    </row>
    <row r="262" spans="1:17" x14ac:dyDescent="0.2">
      <c r="A262" t="s">
        <v>323</v>
      </c>
      <c r="B262" t="s">
        <v>260</v>
      </c>
      <c r="C262" t="s">
        <v>674</v>
      </c>
      <c r="D262" s="4">
        <v>341026</v>
      </c>
      <c r="E262" s="4">
        <v>72949</v>
      </c>
      <c r="F262">
        <v>2024</v>
      </c>
      <c r="G262" s="1">
        <f>Table1[[#This Row],[dem_votes]]+Table1[[#This Row],[gop_votes]]</f>
        <v>413975</v>
      </c>
      <c r="H262" s="7">
        <f>ABS(Table1[[#This Row],[dem_votes]]-Table1[[#This Row],[gop_votes]])</f>
        <v>268077</v>
      </c>
      <c r="I262" s="5">
        <f>Table1[[#This Row],[margin]]/SUM(Table1[[#This Row],[dem_votes]:[gop_votes]])</f>
        <v>0.64756808986049885</v>
      </c>
      <c r="J262" s="5">
        <f>Table1[[#This Row],[dem_votes]]/SUM(Table1[[#This Row],[dem_votes]:[gop_votes]])</f>
        <v>0.82378404493024937</v>
      </c>
      <c r="K262" s="5">
        <f>Table1[[#This Row],[gop_votes]]/SUM(Table1[[#This Row],[dem_votes]:[gop_votes]])</f>
        <v>0.1762159550697506</v>
      </c>
      <c r="L262" s="13">
        <v>-104.955068</v>
      </c>
      <c r="M262" s="13">
        <v>39.721429999999998</v>
      </c>
      <c r="N262" s="11">
        <v>-105.47657124481728</v>
      </c>
      <c r="O262" s="11">
        <v>38.935727739387985</v>
      </c>
      <c r="P262" s="12">
        <f>VLOOKUP(Table1[[#This Row],[State]],Sheet1!A:G,7,FALSE)</f>
        <v>9</v>
      </c>
      <c r="Q262" t="str">
        <f>VLOOKUP(Table1[[#This Row],[State]],Sheet1!A:F,6,FALSE)</f>
        <v>Democratic</v>
      </c>
    </row>
    <row r="263" spans="1:17" x14ac:dyDescent="0.2">
      <c r="A263" t="s">
        <v>323</v>
      </c>
      <c r="B263" t="s">
        <v>261</v>
      </c>
      <c r="C263" t="s">
        <v>675</v>
      </c>
      <c r="D263" s="4">
        <v>290</v>
      </c>
      <c r="E263" s="4">
        <v>1087</v>
      </c>
      <c r="F263">
        <v>2024</v>
      </c>
      <c r="G263" s="1">
        <f>Table1[[#This Row],[dem_votes]]+Table1[[#This Row],[gop_votes]]</f>
        <v>1377</v>
      </c>
      <c r="H263" s="7">
        <f>ABS(Table1[[#This Row],[dem_votes]]-Table1[[#This Row],[gop_votes]])</f>
        <v>797</v>
      </c>
      <c r="I263" s="5">
        <f>Table1[[#This Row],[margin]]/SUM(Table1[[#This Row],[dem_votes]:[gop_votes]])</f>
        <v>0.57879448075526507</v>
      </c>
      <c r="J263" s="5">
        <f>Table1[[#This Row],[dem_votes]]/SUM(Table1[[#This Row],[dem_votes]:[gop_votes]])</f>
        <v>0.21060275962236746</v>
      </c>
      <c r="K263" s="5">
        <f>Table1[[#This Row],[gop_votes]]/SUM(Table1[[#This Row],[dem_votes]:[gop_votes]])</f>
        <v>0.78939724037763248</v>
      </c>
      <c r="L263" s="13">
        <v>-108.75740999999999</v>
      </c>
      <c r="M263" s="13">
        <v>37.740817</v>
      </c>
      <c r="N263" s="11">
        <v>-105.47657124481728</v>
      </c>
      <c r="O263" s="11">
        <v>38.935727739387985</v>
      </c>
      <c r="P263" s="12">
        <f>VLOOKUP(Table1[[#This Row],[State]],Sheet1!A:G,7,FALSE)</f>
        <v>9</v>
      </c>
      <c r="Q263" t="str">
        <f>VLOOKUP(Table1[[#This Row],[State]],Sheet1!A:F,6,FALSE)</f>
        <v>Democratic</v>
      </c>
    </row>
    <row r="264" spans="1:17" x14ac:dyDescent="0.2">
      <c r="A264" t="s">
        <v>323</v>
      </c>
      <c r="B264" t="s">
        <v>262</v>
      </c>
      <c r="C264" t="s">
        <v>676</v>
      </c>
      <c r="D264" s="4">
        <v>134283</v>
      </c>
      <c r="E264" s="4">
        <v>138717</v>
      </c>
      <c r="F264">
        <v>2024</v>
      </c>
      <c r="G264" s="1">
        <f>Table1[[#This Row],[dem_votes]]+Table1[[#This Row],[gop_votes]]</f>
        <v>273000</v>
      </c>
      <c r="H264" s="7">
        <f>ABS(Table1[[#This Row],[dem_votes]]-Table1[[#This Row],[gop_votes]])</f>
        <v>4434</v>
      </c>
      <c r="I264" s="5">
        <f>Table1[[#This Row],[margin]]/SUM(Table1[[#This Row],[dem_votes]:[gop_votes]])</f>
        <v>1.624175824175824E-2</v>
      </c>
      <c r="J264" s="5">
        <f>Table1[[#This Row],[dem_votes]]/SUM(Table1[[#This Row],[dem_votes]:[gop_votes]])</f>
        <v>0.49187912087912089</v>
      </c>
      <c r="K264" s="5">
        <f>Table1[[#This Row],[gop_votes]]/SUM(Table1[[#This Row],[dem_votes]:[gop_votes]])</f>
        <v>0.50812087912087911</v>
      </c>
      <c r="L264" s="13">
        <v>-104.879712</v>
      </c>
      <c r="M264" s="13">
        <v>39.48527</v>
      </c>
      <c r="N264" s="11">
        <v>-105.47657124481728</v>
      </c>
      <c r="O264" s="11">
        <v>38.935727739387985</v>
      </c>
      <c r="P264" s="12">
        <f>VLOOKUP(Table1[[#This Row],[State]],Sheet1!A:G,7,FALSE)</f>
        <v>9</v>
      </c>
      <c r="Q264" t="str">
        <f>VLOOKUP(Table1[[#This Row],[State]],Sheet1!A:F,6,FALSE)</f>
        <v>Democratic</v>
      </c>
    </row>
    <row r="265" spans="1:17" x14ac:dyDescent="0.2">
      <c r="A265" t="s">
        <v>323</v>
      </c>
      <c r="B265" t="s">
        <v>263</v>
      </c>
      <c r="C265" t="s">
        <v>677</v>
      </c>
      <c r="D265" s="4">
        <v>21972</v>
      </c>
      <c r="E265" s="4">
        <v>10342</v>
      </c>
      <c r="F265">
        <v>2024</v>
      </c>
      <c r="G265" s="1">
        <f>Table1[[#This Row],[dem_votes]]+Table1[[#This Row],[gop_votes]]</f>
        <v>32314</v>
      </c>
      <c r="H265" s="7">
        <f>ABS(Table1[[#This Row],[dem_votes]]-Table1[[#This Row],[gop_votes]])</f>
        <v>11630</v>
      </c>
      <c r="I265" s="5">
        <f>Table1[[#This Row],[margin]]/SUM(Table1[[#This Row],[dem_votes]:[gop_votes]])</f>
        <v>0.35990592312929381</v>
      </c>
      <c r="J265" s="5">
        <f>Table1[[#This Row],[dem_votes]]/SUM(Table1[[#This Row],[dem_votes]:[gop_votes]])</f>
        <v>0.67995296156464691</v>
      </c>
      <c r="K265" s="5">
        <f>Table1[[#This Row],[gop_votes]]/SUM(Table1[[#This Row],[dem_votes]:[gop_votes]])</f>
        <v>0.32004703843535309</v>
      </c>
      <c r="L265" s="13">
        <v>-106.717771</v>
      </c>
      <c r="M265" s="13">
        <v>39.599452999999997</v>
      </c>
      <c r="N265" s="11">
        <v>-105.47657124481728</v>
      </c>
      <c r="O265" s="11">
        <v>38.935727739387985</v>
      </c>
      <c r="P265" s="12">
        <f>VLOOKUP(Table1[[#This Row],[State]],Sheet1!A:G,7,FALSE)</f>
        <v>9</v>
      </c>
      <c r="Q265" t="str">
        <f>VLOOKUP(Table1[[#This Row],[State]],Sheet1!A:F,6,FALSE)</f>
        <v>Democratic</v>
      </c>
    </row>
    <row r="266" spans="1:17" x14ac:dyDescent="0.2">
      <c r="A266" t="s">
        <v>323</v>
      </c>
      <c r="B266" t="s">
        <v>264</v>
      </c>
      <c r="C266" t="s">
        <v>678</v>
      </c>
      <c r="D266" s="4">
        <v>4837</v>
      </c>
      <c r="E266" s="4">
        <v>16389</v>
      </c>
      <c r="F266">
        <v>2024</v>
      </c>
      <c r="G266" s="1">
        <f>Table1[[#This Row],[dem_votes]]+Table1[[#This Row],[gop_votes]]</f>
        <v>21226</v>
      </c>
      <c r="H266" s="7">
        <f>ABS(Table1[[#This Row],[dem_votes]]-Table1[[#This Row],[gop_votes]])</f>
        <v>11552</v>
      </c>
      <c r="I266" s="5">
        <f>Table1[[#This Row],[margin]]/SUM(Table1[[#This Row],[dem_votes]:[gop_votes]])</f>
        <v>0.5442381984358805</v>
      </c>
      <c r="J266" s="5">
        <f>Table1[[#This Row],[dem_votes]]/SUM(Table1[[#This Row],[dem_votes]:[gop_votes]])</f>
        <v>0.22788090078205975</v>
      </c>
      <c r="K266" s="5">
        <f>Table1[[#This Row],[gop_votes]]/SUM(Table1[[#This Row],[dem_votes]:[gop_votes]])</f>
        <v>0.77211909921794031</v>
      </c>
      <c r="L266" s="13">
        <v>-104.51913</v>
      </c>
      <c r="M266" s="13">
        <v>39.382868000000002</v>
      </c>
      <c r="N266" s="11">
        <v>-105.47657124481728</v>
      </c>
      <c r="O266" s="11">
        <v>38.935727739387985</v>
      </c>
      <c r="P266" s="12">
        <f>VLOOKUP(Table1[[#This Row],[State]],Sheet1!A:G,7,FALSE)</f>
        <v>9</v>
      </c>
      <c r="Q266" t="str">
        <f>VLOOKUP(Table1[[#This Row],[State]],Sheet1!A:F,6,FALSE)</f>
        <v>Democratic</v>
      </c>
    </row>
    <row r="267" spans="1:17" x14ac:dyDescent="0.2">
      <c r="A267" t="s">
        <v>323</v>
      </c>
      <c r="B267" t="s">
        <v>265</v>
      </c>
      <c r="C267" t="s">
        <v>679</v>
      </c>
      <c r="D267" s="4">
        <v>193076</v>
      </c>
      <c r="E267" s="4">
        <v>218737</v>
      </c>
      <c r="F267">
        <v>2024</v>
      </c>
      <c r="G267" s="1">
        <f>Table1[[#This Row],[dem_votes]]+Table1[[#This Row],[gop_votes]]</f>
        <v>411813</v>
      </c>
      <c r="H267" s="7">
        <f>ABS(Table1[[#This Row],[dem_votes]]-Table1[[#This Row],[gop_votes]])</f>
        <v>25661</v>
      </c>
      <c r="I267" s="5">
        <f>Table1[[#This Row],[margin]]/SUM(Table1[[#This Row],[dem_votes]:[gop_votes]])</f>
        <v>6.2312263090286125E-2</v>
      </c>
      <c r="J267" s="5">
        <f>Table1[[#This Row],[dem_votes]]/SUM(Table1[[#This Row],[dem_votes]:[gop_votes]])</f>
        <v>0.46884386845485693</v>
      </c>
      <c r="K267" s="5">
        <f>Table1[[#This Row],[gop_votes]]/SUM(Table1[[#This Row],[dem_votes]:[gop_votes]])</f>
        <v>0.53115613154514307</v>
      </c>
      <c r="L267" s="13">
        <v>-104.758477</v>
      </c>
      <c r="M267" s="13">
        <v>38.873669</v>
      </c>
      <c r="N267" s="11">
        <v>-105.47657124481728</v>
      </c>
      <c r="O267" s="11">
        <v>38.935727739387985</v>
      </c>
      <c r="P267" s="12">
        <f>VLOOKUP(Table1[[#This Row],[State]],Sheet1!A:G,7,FALSE)</f>
        <v>9</v>
      </c>
      <c r="Q267" t="str">
        <f>VLOOKUP(Table1[[#This Row],[State]],Sheet1!A:F,6,FALSE)</f>
        <v>Democratic</v>
      </c>
    </row>
    <row r="268" spans="1:17" x14ac:dyDescent="0.2">
      <c r="A268" t="s">
        <v>323</v>
      </c>
      <c r="B268" t="s">
        <v>266</v>
      </c>
      <c r="C268" t="s">
        <v>680</v>
      </c>
      <c r="D268" s="4">
        <v>6585</v>
      </c>
      <c r="E268" s="4">
        <v>19309</v>
      </c>
      <c r="F268">
        <v>2024</v>
      </c>
      <c r="G268" s="1">
        <f>Table1[[#This Row],[dem_votes]]+Table1[[#This Row],[gop_votes]]</f>
        <v>25894</v>
      </c>
      <c r="H268" s="7">
        <f>ABS(Table1[[#This Row],[dem_votes]]-Table1[[#This Row],[gop_votes]])</f>
        <v>12724</v>
      </c>
      <c r="I268" s="5">
        <f>Table1[[#This Row],[margin]]/SUM(Table1[[#This Row],[dem_votes]:[gop_votes]])</f>
        <v>0.49138796632424497</v>
      </c>
      <c r="J268" s="5">
        <f>Table1[[#This Row],[dem_votes]]/SUM(Table1[[#This Row],[dem_votes]:[gop_votes]])</f>
        <v>0.25430601683787751</v>
      </c>
      <c r="K268" s="5">
        <f>Table1[[#This Row],[gop_votes]]/SUM(Table1[[#This Row],[dem_votes]:[gop_votes]])</f>
        <v>0.74569398316212254</v>
      </c>
      <c r="L268" s="13">
        <v>-105.206532</v>
      </c>
      <c r="M268" s="13">
        <v>38.426057999999998</v>
      </c>
      <c r="N268" s="11">
        <v>-105.47657124481728</v>
      </c>
      <c r="O268" s="11">
        <v>38.935727739387985</v>
      </c>
      <c r="P268" s="12">
        <f>VLOOKUP(Table1[[#This Row],[State]],Sheet1!A:G,7,FALSE)</f>
        <v>9</v>
      </c>
      <c r="Q268" t="str">
        <f>VLOOKUP(Table1[[#This Row],[State]],Sheet1!A:F,6,FALSE)</f>
        <v>Democratic</v>
      </c>
    </row>
    <row r="269" spans="1:17" x14ac:dyDescent="0.2">
      <c r="A269" t="s">
        <v>323</v>
      </c>
      <c r="B269" t="s">
        <v>267</v>
      </c>
      <c r="C269" t="s">
        <v>681</v>
      </c>
      <c r="D269" s="4">
        <v>17751</v>
      </c>
      <c r="E269" s="4">
        <v>15824</v>
      </c>
      <c r="F269">
        <v>2024</v>
      </c>
      <c r="G269" s="1">
        <f>Table1[[#This Row],[dem_votes]]+Table1[[#This Row],[gop_votes]]</f>
        <v>33575</v>
      </c>
      <c r="H269" s="7">
        <f>ABS(Table1[[#This Row],[dem_votes]]-Table1[[#This Row],[gop_votes]])</f>
        <v>1927</v>
      </c>
      <c r="I269" s="5">
        <f>Table1[[#This Row],[margin]]/SUM(Table1[[#This Row],[dem_votes]:[gop_votes]])</f>
        <v>5.7393894266567387E-2</v>
      </c>
      <c r="J269" s="5">
        <f>Table1[[#This Row],[dem_votes]]/SUM(Table1[[#This Row],[dem_votes]:[gop_votes]])</f>
        <v>0.52869694713328375</v>
      </c>
      <c r="K269" s="5">
        <f>Table1[[#This Row],[gop_votes]]/SUM(Table1[[#This Row],[dem_votes]:[gop_votes]])</f>
        <v>0.47130305286671631</v>
      </c>
      <c r="L269" s="13">
        <v>-107.539356</v>
      </c>
      <c r="M269" s="13">
        <v>39.507560999999903</v>
      </c>
      <c r="N269" s="11">
        <v>-105.47657124481728</v>
      </c>
      <c r="O269" s="11">
        <v>38.935727739387985</v>
      </c>
      <c r="P269" s="12">
        <f>VLOOKUP(Table1[[#This Row],[State]],Sheet1!A:G,7,FALSE)</f>
        <v>9</v>
      </c>
      <c r="Q269" t="str">
        <f>VLOOKUP(Table1[[#This Row],[State]],Sheet1!A:F,6,FALSE)</f>
        <v>Democratic</v>
      </c>
    </row>
    <row r="270" spans="1:17" x14ac:dyDescent="0.2">
      <c r="A270" t="s">
        <v>323</v>
      </c>
      <c r="B270" t="s">
        <v>268</v>
      </c>
      <c r="C270" t="s">
        <v>682</v>
      </c>
      <c r="D270" s="4">
        <v>2367</v>
      </c>
      <c r="E270" s="4">
        <v>1981</v>
      </c>
      <c r="F270">
        <v>2024</v>
      </c>
      <c r="G270" s="1">
        <f>Table1[[#This Row],[dem_votes]]+Table1[[#This Row],[gop_votes]]</f>
        <v>4348</v>
      </c>
      <c r="H270" s="7">
        <f>ABS(Table1[[#This Row],[dem_votes]]-Table1[[#This Row],[gop_votes]])</f>
        <v>386</v>
      </c>
      <c r="I270" s="5">
        <f>Table1[[#This Row],[margin]]/SUM(Table1[[#This Row],[dem_votes]:[gop_votes]])</f>
        <v>8.8776448942042313E-2</v>
      </c>
      <c r="J270" s="5">
        <f>Table1[[#This Row],[dem_votes]]/SUM(Table1[[#This Row],[dem_votes]:[gop_votes]])</f>
        <v>0.5443882244710212</v>
      </c>
      <c r="K270" s="5">
        <f>Table1[[#This Row],[gop_votes]]/SUM(Table1[[#This Row],[dem_votes]:[gop_votes]])</f>
        <v>0.45561177552897886</v>
      </c>
      <c r="L270" s="13">
        <v>-105.48021</v>
      </c>
      <c r="M270" s="13">
        <v>39.857019999999999</v>
      </c>
      <c r="N270" s="11">
        <v>-105.47657124481728</v>
      </c>
      <c r="O270" s="11">
        <v>38.935727739387985</v>
      </c>
      <c r="P270" s="12">
        <f>VLOOKUP(Table1[[#This Row],[State]],Sheet1!A:G,7,FALSE)</f>
        <v>9</v>
      </c>
      <c r="Q270" t="str">
        <f>VLOOKUP(Table1[[#This Row],[State]],Sheet1!A:F,6,FALSE)</f>
        <v>Democratic</v>
      </c>
    </row>
    <row r="271" spans="1:17" x14ac:dyDescent="0.2">
      <c r="A271" t="s">
        <v>323</v>
      </c>
      <c r="B271" t="s">
        <v>269</v>
      </c>
      <c r="C271" t="s">
        <v>683</v>
      </c>
      <c r="D271" s="4">
        <v>5159</v>
      </c>
      <c r="E271" s="4">
        <v>5067</v>
      </c>
      <c r="F271">
        <v>2024</v>
      </c>
      <c r="G271" s="1">
        <f>Table1[[#This Row],[dem_votes]]+Table1[[#This Row],[gop_votes]]</f>
        <v>10226</v>
      </c>
      <c r="H271" s="7">
        <f>ABS(Table1[[#This Row],[dem_votes]]-Table1[[#This Row],[gop_votes]])</f>
        <v>92</v>
      </c>
      <c r="I271" s="5">
        <f>Table1[[#This Row],[margin]]/SUM(Table1[[#This Row],[dem_votes]:[gop_votes]])</f>
        <v>8.9966751417954235E-3</v>
      </c>
      <c r="J271" s="5">
        <f>Table1[[#This Row],[dem_votes]]/SUM(Table1[[#This Row],[dem_votes]:[gop_votes]])</f>
        <v>0.50449833757089768</v>
      </c>
      <c r="K271" s="5">
        <f>Table1[[#This Row],[gop_votes]]/SUM(Table1[[#This Row],[dem_votes]:[gop_votes]])</f>
        <v>0.49550166242910226</v>
      </c>
      <c r="L271" s="13">
        <v>-105.97539999999999</v>
      </c>
      <c r="M271" s="13">
        <v>40.050387999999998</v>
      </c>
      <c r="N271" s="11">
        <v>-105.47657124481728</v>
      </c>
      <c r="O271" s="11">
        <v>38.935727739387985</v>
      </c>
      <c r="P271" s="12">
        <f>VLOOKUP(Table1[[#This Row],[State]],Sheet1!A:G,7,FALSE)</f>
        <v>9</v>
      </c>
      <c r="Q271" t="str">
        <f>VLOOKUP(Table1[[#This Row],[State]],Sheet1!A:F,6,FALSE)</f>
        <v>Democratic</v>
      </c>
    </row>
    <row r="272" spans="1:17" x14ac:dyDescent="0.2">
      <c r="A272" t="s">
        <v>323</v>
      </c>
      <c r="B272" t="s">
        <v>270</v>
      </c>
      <c r="C272" t="s">
        <v>684</v>
      </c>
      <c r="D272" s="4">
        <v>8005</v>
      </c>
      <c r="E272" s="4">
        <v>3634</v>
      </c>
      <c r="F272">
        <v>2024</v>
      </c>
      <c r="G272" s="1">
        <f>Table1[[#This Row],[dem_votes]]+Table1[[#This Row],[gop_votes]]</f>
        <v>11639</v>
      </c>
      <c r="H272" s="7">
        <f>ABS(Table1[[#This Row],[dem_votes]]-Table1[[#This Row],[gop_votes]])</f>
        <v>4371</v>
      </c>
      <c r="I272" s="5">
        <f>Table1[[#This Row],[margin]]/SUM(Table1[[#This Row],[dem_votes]:[gop_votes]])</f>
        <v>0.37554772746799553</v>
      </c>
      <c r="J272" s="5">
        <f>Table1[[#This Row],[dem_votes]]/SUM(Table1[[#This Row],[dem_votes]:[gop_votes]])</f>
        <v>0.68777386373399774</v>
      </c>
      <c r="K272" s="5">
        <f>Table1[[#This Row],[gop_votes]]/SUM(Table1[[#This Row],[dem_votes]:[gop_votes]])</f>
        <v>0.31222613626600221</v>
      </c>
      <c r="L272" s="13">
        <v>-106.944723</v>
      </c>
      <c r="M272" s="13">
        <v>38.657885999999998</v>
      </c>
      <c r="N272" s="11">
        <v>-105.47657124481728</v>
      </c>
      <c r="O272" s="11">
        <v>38.935727739387985</v>
      </c>
      <c r="P272" s="12">
        <f>VLOOKUP(Table1[[#This Row],[State]],Sheet1!A:G,7,FALSE)</f>
        <v>9</v>
      </c>
      <c r="Q272" t="str">
        <f>VLOOKUP(Table1[[#This Row],[State]],Sheet1!A:F,6,FALSE)</f>
        <v>Democratic</v>
      </c>
    </row>
    <row r="273" spans="1:17" x14ac:dyDescent="0.2">
      <c r="A273" t="s">
        <v>323</v>
      </c>
      <c r="B273" t="s">
        <v>271</v>
      </c>
      <c r="C273" t="s">
        <v>685</v>
      </c>
      <c r="D273" s="4">
        <v>263</v>
      </c>
      <c r="E273" s="4">
        <v>350</v>
      </c>
      <c r="F273">
        <v>2024</v>
      </c>
      <c r="G273" s="1">
        <f>Table1[[#This Row],[dem_votes]]+Table1[[#This Row],[gop_votes]]</f>
        <v>613</v>
      </c>
      <c r="H273" s="7">
        <f>ABS(Table1[[#This Row],[dem_votes]]-Table1[[#This Row],[gop_votes]])</f>
        <v>87</v>
      </c>
      <c r="I273" s="5">
        <f>Table1[[#This Row],[margin]]/SUM(Table1[[#This Row],[dem_votes]:[gop_votes]])</f>
        <v>0.14192495921696574</v>
      </c>
      <c r="J273" s="5">
        <f>Table1[[#This Row],[dem_votes]]/SUM(Table1[[#This Row],[dem_votes]:[gop_votes]])</f>
        <v>0.4290375203915171</v>
      </c>
      <c r="K273" s="5">
        <f>Table1[[#This Row],[gop_votes]]/SUM(Table1[[#This Row],[dem_votes]:[gop_votes]])</f>
        <v>0.5709624796084829</v>
      </c>
      <c r="L273" s="13">
        <v>-107.29653</v>
      </c>
      <c r="M273" s="13">
        <v>37.996875000000003</v>
      </c>
      <c r="N273" s="11">
        <v>-105.47657124481728</v>
      </c>
      <c r="O273" s="11">
        <v>38.935727739387985</v>
      </c>
      <c r="P273" s="12">
        <f>VLOOKUP(Table1[[#This Row],[State]],Sheet1!A:G,7,FALSE)</f>
        <v>9</v>
      </c>
      <c r="Q273" t="str">
        <f>VLOOKUP(Table1[[#This Row],[State]],Sheet1!A:F,6,FALSE)</f>
        <v>Democratic</v>
      </c>
    </row>
    <row r="274" spans="1:17" x14ac:dyDescent="0.2">
      <c r="A274" t="s">
        <v>323</v>
      </c>
      <c r="B274" t="s">
        <v>272</v>
      </c>
      <c r="C274" t="s">
        <v>686</v>
      </c>
      <c r="D274" s="4">
        <v>1871</v>
      </c>
      <c r="E274" s="4">
        <v>1976</v>
      </c>
      <c r="F274">
        <v>2024</v>
      </c>
      <c r="G274" s="1">
        <f>Table1[[#This Row],[dem_votes]]+Table1[[#This Row],[gop_votes]]</f>
        <v>3847</v>
      </c>
      <c r="H274" s="7">
        <f>ABS(Table1[[#This Row],[dem_votes]]-Table1[[#This Row],[gop_votes]])</f>
        <v>105</v>
      </c>
      <c r="I274" s="5">
        <f>Table1[[#This Row],[margin]]/SUM(Table1[[#This Row],[dem_votes]:[gop_votes]])</f>
        <v>2.7293995321029375E-2</v>
      </c>
      <c r="J274" s="5">
        <f>Table1[[#This Row],[dem_votes]]/SUM(Table1[[#This Row],[dem_votes]:[gop_votes]])</f>
        <v>0.48635300233948531</v>
      </c>
      <c r="K274" s="5">
        <f>Table1[[#This Row],[gop_votes]]/SUM(Table1[[#This Row],[dem_votes]:[gop_votes]])</f>
        <v>0.51364699766051469</v>
      </c>
      <c r="L274" s="13">
        <v>-104.884201</v>
      </c>
      <c r="M274" s="13">
        <v>37.616312000000001</v>
      </c>
      <c r="N274" s="11">
        <v>-105.47657124481728</v>
      </c>
      <c r="O274" s="11">
        <v>38.935727739387985</v>
      </c>
      <c r="P274" s="12">
        <f>VLOOKUP(Table1[[#This Row],[State]],Sheet1!A:G,7,FALSE)</f>
        <v>9</v>
      </c>
      <c r="Q274" t="str">
        <f>VLOOKUP(Table1[[#This Row],[State]],Sheet1!A:F,6,FALSE)</f>
        <v>Democratic</v>
      </c>
    </row>
    <row r="275" spans="1:17" x14ac:dyDescent="0.2">
      <c r="A275" t="s">
        <v>323</v>
      </c>
      <c r="B275" t="s">
        <v>273</v>
      </c>
      <c r="C275" t="s">
        <v>444</v>
      </c>
      <c r="D275" s="4">
        <v>216</v>
      </c>
      <c r="E275" s="4">
        <v>621</v>
      </c>
      <c r="F275">
        <v>2024</v>
      </c>
      <c r="G275" s="1">
        <f>Table1[[#This Row],[dem_votes]]+Table1[[#This Row],[gop_votes]]</f>
        <v>837</v>
      </c>
      <c r="H275" s="7">
        <f>ABS(Table1[[#This Row],[dem_votes]]-Table1[[#This Row],[gop_votes]])</f>
        <v>405</v>
      </c>
      <c r="I275" s="5">
        <f>Table1[[#This Row],[margin]]/SUM(Table1[[#This Row],[dem_votes]:[gop_votes]])</f>
        <v>0.4838709677419355</v>
      </c>
      <c r="J275" s="5">
        <f>Table1[[#This Row],[dem_votes]]/SUM(Table1[[#This Row],[dem_votes]:[gop_votes]])</f>
        <v>0.25806451612903225</v>
      </c>
      <c r="K275" s="5">
        <f>Table1[[#This Row],[gop_votes]]/SUM(Table1[[#This Row],[dem_votes]:[gop_votes]])</f>
        <v>0.74193548387096775</v>
      </c>
      <c r="L275" s="13">
        <v>-106.291292</v>
      </c>
      <c r="M275" s="13">
        <v>40.692850999999997</v>
      </c>
      <c r="N275" s="11">
        <v>-105.47657124481728</v>
      </c>
      <c r="O275" s="11">
        <v>38.935727739387985</v>
      </c>
      <c r="P275" s="12">
        <f>VLOOKUP(Table1[[#This Row],[State]],Sheet1!A:G,7,FALSE)</f>
        <v>9</v>
      </c>
      <c r="Q275" t="str">
        <f>VLOOKUP(Table1[[#This Row],[State]],Sheet1!A:F,6,FALSE)</f>
        <v>Democratic</v>
      </c>
    </row>
    <row r="276" spans="1:17" x14ac:dyDescent="0.2">
      <c r="A276" t="s">
        <v>323</v>
      </c>
      <c r="B276" t="s">
        <v>274</v>
      </c>
      <c r="C276" t="s">
        <v>445</v>
      </c>
      <c r="D276" s="4">
        <v>246661</v>
      </c>
      <c r="E276" s="4">
        <v>147428</v>
      </c>
      <c r="F276">
        <v>2024</v>
      </c>
      <c r="G276" s="1">
        <f>Table1[[#This Row],[dem_votes]]+Table1[[#This Row],[gop_votes]]</f>
        <v>394089</v>
      </c>
      <c r="H276" s="7">
        <f>ABS(Table1[[#This Row],[dem_votes]]-Table1[[#This Row],[gop_votes]])</f>
        <v>99233</v>
      </c>
      <c r="I276" s="5">
        <f>Table1[[#This Row],[margin]]/SUM(Table1[[#This Row],[dem_votes]:[gop_votes]])</f>
        <v>0.25180352661454647</v>
      </c>
      <c r="J276" s="5">
        <f>Table1[[#This Row],[dem_votes]]/SUM(Table1[[#This Row],[dem_votes]:[gop_votes]])</f>
        <v>0.62590176330727321</v>
      </c>
      <c r="K276" s="5">
        <f>Table1[[#This Row],[gop_votes]]/SUM(Table1[[#This Row],[dem_votes]:[gop_votes]])</f>
        <v>0.37409823669272679</v>
      </c>
      <c r="L276" s="13">
        <v>-105.12881899999999</v>
      </c>
      <c r="M276" s="13">
        <v>39.720523999999997</v>
      </c>
      <c r="N276" s="11">
        <v>-105.47657124481728</v>
      </c>
      <c r="O276" s="11">
        <v>38.935727739387985</v>
      </c>
      <c r="P276" s="12">
        <f>VLOOKUP(Table1[[#This Row],[State]],Sheet1!A:G,7,FALSE)</f>
        <v>9</v>
      </c>
      <c r="Q276" t="str">
        <f>VLOOKUP(Table1[[#This Row],[State]],Sheet1!A:F,6,FALSE)</f>
        <v>Democratic</v>
      </c>
    </row>
    <row r="277" spans="1:17" x14ac:dyDescent="0.2">
      <c r="A277" t="s">
        <v>323</v>
      </c>
      <c r="B277" t="s">
        <v>275</v>
      </c>
      <c r="C277" t="s">
        <v>687</v>
      </c>
      <c r="D277" s="4">
        <v>130</v>
      </c>
      <c r="E277" s="4">
        <v>686</v>
      </c>
      <c r="F277">
        <v>2024</v>
      </c>
      <c r="G277" s="1">
        <f>Table1[[#This Row],[dem_votes]]+Table1[[#This Row],[gop_votes]]</f>
        <v>816</v>
      </c>
      <c r="H277" s="7">
        <f>ABS(Table1[[#This Row],[dem_votes]]-Table1[[#This Row],[gop_votes]])</f>
        <v>556</v>
      </c>
      <c r="I277" s="5">
        <f>Table1[[#This Row],[margin]]/SUM(Table1[[#This Row],[dem_votes]:[gop_votes]])</f>
        <v>0.68137254901960786</v>
      </c>
      <c r="J277" s="5">
        <f>Table1[[#This Row],[dem_votes]]/SUM(Table1[[#This Row],[dem_votes]:[gop_votes]])</f>
        <v>0.15931372549019607</v>
      </c>
      <c r="K277" s="5">
        <f>Table1[[#This Row],[gop_votes]]/SUM(Table1[[#This Row],[dem_votes]:[gop_votes]])</f>
        <v>0.84068627450980393</v>
      </c>
      <c r="L277" s="13">
        <v>-102.68057899999999</v>
      </c>
      <c r="M277" s="13">
        <v>38.470657000000003</v>
      </c>
      <c r="N277" s="11">
        <v>-105.47657124481728</v>
      </c>
      <c r="O277" s="11">
        <v>38.935727739387985</v>
      </c>
      <c r="P277" s="12">
        <f>VLOOKUP(Table1[[#This Row],[State]],Sheet1!A:G,7,FALSE)</f>
        <v>9</v>
      </c>
      <c r="Q277" t="str">
        <f>VLOOKUP(Table1[[#This Row],[State]],Sheet1!A:F,6,FALSE)</f>
        <v>Democratic</v>
      </c>
    </row>
    <row r="278" spans="1:17" x14ac:dyDescent="0.2">
      <c r="A278" t="s">
        <v>323</v>
      </c>
      <c r="B278" t="s">
        <v>276</v>
      </c>
      <c r="C278" t="s">
        <v>688</v>
      </c>
      <c r="D278" s="4">
        <v>938</v>
      </c>
      <c r="E278" s="4">
        <v>2805</v>
      </c>
      <c r="F278">
        <v>2024</v>
      </c>
      <c r="G278" s="1">
        <f>Table1[[#This Row],[dem_votes]]+Table1[[#This Row],[gop_votes]]</f>
        <v>3743</v>
      </c>
      <c r="H278" s="7">
        <f>ABS(Table1[[#This Row],[dem_votes]]-Table1[[#This Row],[gop_votes]])</f>
        <v>1867</v>
      </c>
      <c r="I278" s="5">
        <f>Table1[[#This Row],[margin]]/SUM(Table1[[#This Row],[dem_votes]:[gop_votes]])</f>
        <v>0.4987977558108469</v>
      </c>
      <c r="J278" s="5">
        <f>Table1[[#This Row],[dem_votes]]/SUM(Table1[[#This Row],[dem_votes]:[gop_votes]])</f>
        <v>0.25060112209457652</v>
      </c>
      <c r="K278" s="5">
        <f>Table1[[#This Row],[gop_votes]]/SUM(Table1[[#This Row],[dem_votes]:[gop_votes]])</f>
        <v>0.74939887790542348</v>
      </c>
      <c r="L278" s="13">
        <v>-102.435733</v>
      </c>
      <c r="M278" s="13">
        <v>39.309762999999997</v>
      </c>
      <c r="N278" s="11">
        <v>-105.47657124481728</v>
      </c>
      <c r="O278" s="11">
        <v>38.935727739387985</v>
      </c>
      <c r="P278" s="12">
        <f>VLOOKUP(Table1[[#This Row],[State]],Sheet1!A:G,7,FALSE)</f>
        <v>9</v>
      </c>
      <c r="Q278" t="str">
        <f>VLOOKUP(Table1[[#This Row],[State]],Sheet1!A:F,6,FALSE)</f>
        <v>Democratic</v>
      </c>
    </row>
    <row r="279" spans="1:17" x14ac:dyDescent="0.2">
      <c r="A279" t="s">
        <v>323</v>
      </c>
      <c r="B279" t="s">
        <v>277</v>
      </c>
      <c r="C279" t="s">
        <v>447</v>
      </c>
      <c r="D279" s="4">
        <v>1901</v>
      </c>
      <c r="E279" s="4">
        <v>1382</v>
      </c>
      <c r="F279">
        <v>2024</v>
      </c>
      <c r="G279" s="1">
        <f>Table1[[#This Row],[dem_votes]]+Table1[[#This Row],[gop_votes]]</f>
        <v>3283</v>
      </c>
      <c r="H279" s="7">
        <f>ABS(Table1[[#This Row],[dem_votes]]-Table1[[#This Row],[gop_votes]])</f>
        <v>519</v>
      </c>
      <c r="I279" s="5">
        <f>Table1[[#This Row],[margin]]/SUM(Table1[[#This Row],[dem_votes]:[gop_votes]])</f>
        <v>0.15808711544319221</v>
      </c>
      <c r="J279" s="5">
        <f>Table1[[#This Row],[dem_votes]]/SUM(Table1[[#This Row],[dem_votes]:[gop_votes]])</f>
        <v>0.5790435577215961</v>
      </c>
      <c r="K279" s="5">
        <f>Table1[[#This Row],[gop_votes]]/SUM(Table1[[#This Row],[dem_votes]:[gop_votes]])</f>
        <v>0.4209564422784039</v>
      </c>
      <c r="L279" s="13">
        <v>-106.308061</v>
      </c>
      <c r="M279" s="13">
        <v>39.245869999999996</v>
      </c>
      <c r="N279" s="11">
        <v>-105.47657124481728</v>
      </c>
      <c r="O279" s="11">
        <v>38.935727739387985</v>
      </c>
      <c r="P279" s="12">
        <f>VLOOKUP(Table1[[#This Row],[State]],Sheet1!A:G,7,FALSE)</f>
        <v>9</v>
      </c>
      <c r="Q279" t="str">
        <f>VLOOKUP(Table1[[#This Row],[State]],Sheet1!A:F,6,FALSE)</f>
        <v>Democratic</v>
      </c>
    </row>
    <row r="280" spans="1:17" x14ac:dyDescent="0.2">
      <c r="A280" t="s">
        <v>323</v>
      </c>
      <c r="B280" t="s">
        <v>278</v>
      </c>
      <c r="C280" t="s">
        <v>689</v>
      </c>
      <c r="D280" s="4">
        <v>23221</v>
      </c>
      <c r="E280" s="4">
        <v>14809</v>
      </c>
      <c r="F280">
        <v>2024</v>
      </c>
      <c r="G280" s="1">
        <f>Table1[[#This Row],[dem_votes]]+Table1[[#This Row],[gop_votes]]</f>
        <v>38030</v>
      </c>
      <c r="H280" s="7">
        <f>ABS(Table1[[#This Row],[dem_votes]]-Table1[[#This Row],[gop_votes]])</f>
        <v>8412</v>
      </c>
      <c r="I280" s="5">
        <f>Table1[[#This Row],[margin]]/SUM(Table1[[#This Row],[dem_votes]:[gop_votes]])</f>
        <v>0.22119379437286352</v>
      </c>
      <c r="J280" s="5">
        <f>Table1[[#This Row],[dem_votes]]/SUM(Table1[[#This Row],[dem_votes]:[gop_votes]])</f>
        <v>0.61059689718643173</v>
      </c>
      <c r="K280" s="5">
        <f>Table1[[#This Row],[gop_votes]]/SUM(Table1[[#This Row],[dem_votes]:[gop_votes]])</f>
        <v>0.38940310281356821</v>
      </c>
      <c r="L280" s="13">
        <v>-107.806184</v>
      </c>
      <c r="M280" s="13">
        <v>37.265197999999998</v>
      </c>
      <c r="N280" s="11">
        <v>-105.47657124481728</v>
      </c>
      <c r="O280" s="11">
        <v>38.935727739387985</v>
      </c>
      <c r="P280" s="12">
        <f>VLOOKUP(Table1[[#This Row],[State]],Sheet1!A:G,7,FALSE)</f>
        <v>9</v>
      </c>
      <c r="Q280" t="str">
        <f>VLOOKUP(Table1[[#This Row],[State]],Sheet1!A:F,6,FALSE)</f>
        <v>Democratic</v>
      </c>
    </row>
    <row r="281" spans="1:17" x14ac:dyDescent="0.2">
      <c r="A281" t="s">
        <v>323</v>
      </c>
      <c r="B281" t="s">
        <v>279</v>
      </c>
      <c r="C281" t="s">
        <v>690</v>
      </c>
      <c r="D281" s="4">
        <v>147215</v>
      </c>
      <c r="E281" s="4">
        <v>96482</v>
      </c>
      <c r="F281">
        <v>2024</v>
      </c>
      <c r="G281" s="1">
        <f>Table1[[#This Row],[dem_votes]]+Table1[[#This Row],[gop_votes]]</f>
        <v>243697</v>
      </c>
      <c r="H281" s="7">
        <f>ABS(Table1[[#This Row],[dem_votes]]-Table1[[#This Row],[gop_votes]])</f>
        <v>50733</v>
      </c>
      <c r="I281" s="5">
        <f>Table1[[#This Row],[margin]]/SUM(Table1[[#This Row],[dem_votes]:[gop_votes]])</f>
        <v>0.20818065056196836</v>
      </c>
      <c r="J281" s="5">
        <f>Table1[[#This Row],[dem_votes]]/SUM(Table1[[#This Row],[dem_votes]:[gop_votes]])</f>
        <v>0.60409032528098416</v>
      </c>
      <c r="K281" s="5">
        <f>Table1[[#This Row],[gop_votes]]/SUM(Table1[[#This Row],[dem_votes]:[gop_votes]])</f>
        <v>0.39590967471901584</v>
      </c>
      <c r="L281" s="13">
        <v>-105.09921799999999</v>
      </c>
      <c r="M281" s="13">
        <v>40.504545999999998</v>
      </c>
      <c r="N281" s="11">
        <v>-105.47657124481728</v>
      </c>
      <c r="O281" s="11">
        <v>38.935727739387985</v>
      </c>
      <c r="P281" s="12">
        <f>VLOOKUP(Table1[[#This Row],[State]],Sheet1!A:G,7,FALSE)</f>
        <v>9</v>
      </c>
      <c r="Q281" t="str">
        <f>VLOOKUP(Table1[[#This Row],[State]],Sheet1!A:F,6,FALSE)</f>
        <v>Democratic</v>
      </c>
    </row>
    <row r="282" spans="1:17" x14ac:dyDescent="0.2">
      <c r="A282" t="s">
        <v>323</v>
      </c>
      <c r="B282" t="s">
        <v>280</v>
      </c>
      <c r="C282" t="s">
        <v>691</v>
      </c>
      <c r="D282" s="4">
        <v>3521</v>
      </c>
      <c r="E282" s="4">
        <v>3719</v>
      </c>
      <c r="F282">
        <v>2024</v>
      </c>
      <c r="G282" s="1">
        <f>Table1[[#This Row],[dem_votes]]+Table1[[#This Row],[gop_votes]]</f>
        <v>7240</v>
      </c>
      <c r="H282" s="7">
        <f>ABS(Table1[[#This Row],[dem_votes]]-Table1[[#This Row],[gop_votes]])</f>
        <v>198</v>
      </c>
      <c r="I282" s="5">
        <f>Table1[[#This Row],[margin]]/SUM(Table1[[#This Row],[dem_votes]:[gop_votes]])</f>
        <v>2.7348066298342542E-2</v>
      </c>
      <c r="J282" s="5">
        <f>Table1[[#This Row],[dem_votes]]/SUM(Table1[[#This Row],[dem_votes]:[gop_votes]])</f>
        <v>0.48632596685082874</v>
      </c>
      <c r="K282" s="5">
        <f>Table1[[#This Row],[gop_votes]]/SUM(Table1[[#This Row],[dem_votes]:[gop_votes]])</f>
        <v>0.51367403314917126</v>
      </c>
      <c r="L282" s="13">
        <v>-104.50314899999999</v>
      </c>
      <c r="M282" s="13">
        <v>37.196601000000001</v>
      </c>
      <c r="N282" s="11">
        <v>-105.47657124481728</v>
      </c>
      <c r="O282" s="11">
        <v>38.935727739387985</v>
      </c>
      <c r="P282" s="12">
        <f>VLOOKUP(Table1[[#This Row],[State]],Sheet1!A:G,7,FALSE)</f>
        <v>9</v>
      </c>
      <c r="Q282" t="str">
        <f>VLOOKUP(Table1[[#This Row],[State]],Sheet1!A:F,6,FALSE)</f>
        <v>Democratic</v>
      </c>
    </row>
    <row r="283" spans="1:17" x14ac:dyDescent="0.2">
      <c r="A283" t="s">
        <v>323</v>
      </c>
      <c r="B283" t="s">
        <v>281</v>
      </c>
      <c r="C283" t="s">
        <v>578</v>
      </c>
      <c r="D283" s="4">
        <v>566</v>
      </c>
      <c r="E283" s="4">
        <v>1933</v>
      </c>
      <c r="F283">
        <v>2024</v>
      </c>
      <c r="G283" s="1">
        <f>Table1[[#This Row],[dem_votes]]+Table1[[#This Row],[gop_votes]]</f>
        <v>2499</v>
      </c>
      <c r="H283" s="7">
        <f>ABS(Table1[[#This Row],[dem_votes]]-Table1[[#This Row],[gop_votes]])</f>
        <v>1367</v>
      </c>
      <c r="I283" s="5">
        <f>Table1[[#This Row],[margin]]/SUM(Table1[[#This Row],[dem_votes]:[gop_votes]])</f>
        <v>0.54701880752300924</v>
      </c>
      <c r="J283" s="5">
        <f>Table1[[#This Row],[dem_votes]]/SUM(Table1[[#This Row],[dem_votes]:[gop_votes]])</f>
        <v>0.22649059623849541</v>
      </c>
      <c r="K283" s="5">
        <f>Table1[[#This Row],[gop_votes]]/SUM(Table1[[#This Row],[dem_votes]:[gop_votes]])</f>
        <v>0.77350940376150457</v>
      </c>
      <c r="L283" s="13">
        <v>-103.613697</v>
      </c>
      <c r="M283" s="13">
        <v>39.173231999999999</v>
      </c>
      <c r="N283" s="11">
        <v>-105.47657124481728</v>
      </c>
      <c r="O283" s="11">
        <v>38.935727739387985</v>
      </c>
      <c r="P283" s="12">
        <f>VLOOKUP(Table1[[#This Row],[State]],Sheet1!A:G,7,FALSE)</f>
        <v>9</v>
      </c>
      <c r="Q283" t="str">
        <f>VLOOKUP(Table1[[#This Row],[State]],Sheet1!A:F,6,FALSE)</f>
        <v>Democratic</v>
      </c>
    </row>
    <row r="284" spans="1:17" x14ac:dyDescent="0.2">
      <c r="A284" t="s">
        <v>323</v>
      </c>
      <c r="B284" t="s">
        <v>282</v>
      </c>
      <c r="C284" t="s">
        <v>580</v>
      </c>
      <c r="D284" s="4">
        <v>2643</v>
      </c>
      <c r="E284" s="4">
        <v>7775</v>
      </c>
      <c r="F284">
        <v>2024</v>
      </c>
      <c r="G284" s="1">
        <f>Table1[[#This Row],[dem_votes]]+Table1[[#This Row],[gop_votes]]</f>
        <v>10418</v>
      </c>
      <c r="H284" s="7">
        <f>ABS(Table1[[#This Row],[dem_votes]]-Table1[[#This Row],[gop_votes]])</f>
        <v>5132</v>
      </c>
      <c r="I284" s="5">
        <f>Table1[[#This Row],[margin]]/SUM(Table1[[#This Row],[dem_votes]:[gop_votes]])</f>
        <v>0.49260894605490496</v>
      </c>
      <c r="J284" s="5">
        <f>Table1[[#This Row],[dem_votes]]/SUM(Table1[[#This Row],[dem_votes]:[gop_votes]])</f>
        <v>0.25369552697254749</v>
      </c>
      <c r="K284" s="5">
        <f>Table1[[#This Row],[gop_votes]]/SUM(Table1[[#This Row],[dem_votes]:[gop_votes]])</f>
        <v>0.74630447302745251</v>
      </c>
      <c r="L284" s="13">
        <v>-103.187715</v>
      </c>
      <c r="M284" s="13">
        <v>40.639398999999997</v>
      </c>
      <c r="N284" s="11">
        <v>-105.47657124481728</v>
      </c>
      <c r="O284" s="11">
        <v>38.935727739387985</v>
      </c>
      <c r="P284" s="12">
        <f>VLOOKUP(Table1[[#This Row],[State]],Sheet1!A:G,7,FALSE)</f>
        <v>9</v>
      </c>
      <c r="Q284" t="str">
        <f>VLOOKUP(Table1[[#This Row],[State]],Sheet1!A:F,6,FALSE)</f>
        <v>Democratic</v>
      </c>
    </row>
    <row r="285" spans="1:17" x14ac:dyDescent="0.2">
      <c r="A285" t="s">
        <v>323</v>
      </c>
      <c r="B285" t="s">
        <v>283</v>
      </c>
      <c r="C285" t="s">
        <v>692</v>
      </c>
      <c r="D285" s="4">
        <v>33948</v>
      </c>
      <c r="E285" s="4">
        <v>62418</v>
      </c>
      <c r="F285">
        <v>2024</v>
      </c>
      <c r="G285" s="1">
        <f>Table1[[#This Row],[dem_votes]]+Table1[[#This Row],[gop_votes]]</f>
        <v>96366</v>
      </c>
      <c r="H285" s="7">
        <f>ABS(Table1[[#This Row],[dem_votes]]-Table1[[#This Row],[gop_votes]])</f>
        <v>28470</v>
      </c>
      <c r="I285" s="5">
        <f>Table1[[#This Row],[margin]]/SUM(Table1[[#This Row],[dem_votes]:[gop_votes]])</f>
        <v>0.2954361496793475</v>
      </c>
      <c r="J285" s="5">
        <f>Table1[[#This Row],[dem_votes]]/SUM(Table1[[#This Row],[dem_votes]:[gop_votes]])</f>
        <v>0.35228192516032625</v>
      </c>
      <c r="K285" s="5">
        <f>Table1[[#This Row],[gop_votes]]/SUM(Table1[[#This Row],[dem_votes]:[gop_votes]])</f>
        <v>0.6477180748396737</v>
      </c>
      <c r="L285" s="13">
        <v>-108.543768</v>
      </c>
      <c r="M285" s="13">
        <v>39.092851000000003</v>
      </c>
      <c r="N285" s="11">
        <v>-105.47657124481728</v>
      </c>
      <c r="O285" s="11">
        <v>38.935727739387985</v>
      </c>
      <c r="P285" s="12">
        <f>VLOOKUP(Table1[[#This Row],[State]],Sheet1!A:G,7,FALSE)</f>
        <v>9</v>
      </c>
      <c r="Q285" t="str">
        <f>VLOOKUP(Table1[[#This Row],[State]],Sheet1!A:F,6,FALSE)</f>
        <v>Democratic</v>
      </c>
    </row>
    <row r="286" spans="1:17" x14ac:dyDescent="0.2">
      <c r="A286" t="s">
        <v>323</v>
      </c>
      <c r="B286" t="s">
        <v>284</v>
      </c>
      <c r="C286" t="s">
        <v>693</v>
      </c>
      <c r="D286" s="4">
        <v>301</v>
      </c>
      <c r="E286" s="4">
        <v>407</v>
      </c>
      <c r="F286">
        <v>2024</v>
      </c>
      <c r="G286" s="1">
        <f>Table1[[#This Row],[dem_votes]]+Table1[[#This Row],[gop_votes]]</f>
        <v>708</v>
      </c>
      <c r="H286" s="7">
        <f>ABS(Table1[[#This Row],[dem_votes]]-Table1[[#This Row],[gop_votes]])</f>
        <v>106</v>
      </c>
      <c r="I286" s="5">
        <f>Table1[[#This Row],[margin]]/SUM(Table1[[#This Row],[dem_votes]:[gop_votes]])</f>
        <v>0.14971751412429379</v>
      </c>
      <c r="J286" s="5">
        <f>Table1[[#This Row],[dem_votes]]/SUM(Table1[[#This Row],[dem_votes]:[gop_votes]])</f>
        <v>0.4251412429378531</v>
      </c>
      <c r="K286" s="5">
        <f>Table1[[#This Row],[gop_votes]]/SUM(Table1[[#This Row],[dem_votes]:[gop_votes]])</f>
        <v>0.57485875706214684</v>
      </c>
      <c r="L286" s="13">
        <v>-106.935586</v>
      </c>
      <c r="M286" s="13">
        <v>37.798622999999999</v>
      </c>
      <c r="N286" s="11">
        <v>-105.47657124481728</v>
      </c>
      <c r="O286" s="11">
        <v>38.935727739387985</v>
      </c>
      <c r="P286" s="12">
        <f>VLOOKUP(Table1[[#This Row],[State]],Sheet1!A:G,7,FALSE)</f>
        <v>9</v>
      </c>
      <c r="Q286" t="str">
        <f>VLOOKUP(Table1[[#This Row],[State]],Sheet1!A:F,6,FALSE)</f>
        <v>Democratic</v>
      </c>
    </row>
    <row r="287" spans="1:17" x14ac:dyDescent="0.2">
      <c r="A287" t="s">
        <v>323</v>
      </c>
      <c r="B287" t="s">
        <v>285</v>
      </c>
      <c r="C287" t="s">
        <v>694</v>
      </c>
      <c r="D287" s="4">
        <v>1260</v>
      </c>
      <c r="E287" s="4">
        <v>5844</v>
      </c>
      <c r="F287">
        <v>2024</v>
      </c>
      <c r="G287" s="1">
        <f>Table1[[#This Row],[dem_votes]]+Table1[[#This Row],[gop_votes]]</f>
        <v>7104</v>
      </c>
      <c r="H287" s="7">
        <f>ABS(Table1[[#This Row],[dem_votes]]-Table1[[#This Row],[gop_votes]])</f>
        <v>4584</v>
      </c>
      <c r="I287" s="5">
        <f>Table1[[#This Row],[margin]]/SUM(Table1[[#This Row],[dem_votes]:[gop_votes]])</f>
        <v>0.64527027027027029</v>
      </c>
      <c r="J287" s="5">
        <f>Table1[[#This Row],[dem_votes]]/SUM(Table1[[#This Row],[dem_votes]:[gop_votes]])</f>
        <v>0.17736486486486486</v>
      </c>
      <c r="K287" s="5">
        <f>Table1[[#This Row],[gop_votes]]/SUM(Table1[[#This Row],[dem_votes]:[gop_votes]])</f>
        <v>0.82263513513513509</v>
      </c>
      <c r="L287" s="13">
        <v>-107.62585900000001</v>
      </c>
      <c r="M287" s="13">
        <v>40.515239000000001</v>
      </c>
      <c r="N287" s="11">
        <v>-105.47657124481728</v>
      </c>
      <c r="O287" s="11">
        <v>38.935727739387985</v>
      </c>
      <c r="P287" s="12">
        <f>VLOOKUP(Table1[[#This Row],[State]],Sheet1!A:G,7,FALSE)</f>
        <v>9</v>
      </c>
      <c r="Q287" t="str">
        <f>VLOOKUP(Table1[[#This Row],[State]],Sheet1!A:F,6,FALSE)</f>
        <v>Democratic</v>
      </c>
    </row>
    <row r="288" spans="1:17" x14ac:dyDescent="0.2">
      <c r="A288" t="s">
        <v>323</v>
      </c>
      <c r="B288" t="s">
        <v>286</v>
      </c>
      <c r="C288" t="s">
        <v>695</v>
      </c>
      <c r="D288" s="4">
        <v>6118</v>
      </c>
      <c r="E288" s="4">
        <v>9976</v>
      </c>
      <c r="F288">
        <v>2024</v>
      </c>
      <c r="G288" s="1">
        <f>Table1[[#This Row],[dem_votes]]+Table1[[#This Row],[gop_votes]]</f>
        <v>16094</v>
      </c>
      <c r="H288" s="7">
        <f>ABS(Table1[[#This Row],[dem_votes]]-Table1[[#This Row],[gop_votes]])</f>
        <v>3858</v>
      </c>
      <c r="I288" s="5">
        <f>Table1[[#This Row],[margin]]/SUM(Table1[[#This Row],[dem_votes]:[gop_votes]])</f>
        <v>0.23971666459550142</v>
      </c>
      <c r="J288" s="5">
        <f>Table1[[#This Row],[dem_votes]]/SUM(Table1[[#This Row],[dem_votes]:[gop_votes]])</f>
        <v>0.38014166770224928</v>
      </c>
      <c r="K288" s="5">
        <f>Table1[[#This Row],[gop_votes]]/SUM(Table1[[#This Row],[dem_votes]:[gop_votes]])</f>
        <v>0.61985833229775067</v>
      </c>
      <c r="L288" s="13">
        <v>-108.55711599999999</v>
      </c>
      <c r="M288" s="13">
        <v>37.370816999999903</v>
      </c>
      <c r="N288" s="11">
        <v>-105.47657124481728</v>
      </c>
      <c r="O288" s="11">
        <v>38.935727739387985</v>
      </c>
      <c r="P288" s="12">
        <f>VLOOKUP(Table1[[#This Row],[State]],Sheet1!A:G,7,FALSE)</f>
        <v>9</v>
      </c>
      <c r="Q288" t="str">
        <f>VLOOKUP(Table1[[#This Row],[State]],Sheet1!A:F,6,FALSE)</f>
        <v>Democratic</v>
      </c>
    </row>
    <row r="289" spans="1:17" x14ac:dyDescent="0.2">
      <c r="A289" t="s">
        <v>323</v>
      </c>
      <c r="B289" t="s">
        <v>287</v>
      </c>
      <c r="C289" t="s">
        <v>696</v>
      </c>
      <c r="D289" s="4">
        <v>7765</v>
      </c>
      <c r="E289" s="4">
        <v>18683</v>
      </c>
      <c r="F289">
        <v>2024</v>
      </c>
      <c r="G289" s="1">
        <f>Table1[[#This Row],[dem_votes]]+Table1[[#This Row],[gop_votes]]</f>
        <v>26448</v>
      </c>
      <c r="H289" s="7">
        <f>ABS(Table1[[#This Row],[dem_votes]]-Table1[[#This Row],[gop_votes]])</f>
        <v>10918</v>
      </c>
      <c r="I289" s="5">
        <f>Table1[[#This Row],[margin]]/SUM(Table1[[#This Row],[dem_votes]:[gop_votes]])</f>
        <v>0.41281004234724744</v>
      </c>
      <c r="J289" s="5">
        <f>Table1[[#This Row],[dem_votes]]/SUM(Table1[[#This Row],[dem_votes]:[gop_votes]])</f>
        <v>0.29359497882637631</v>
      </c>
      <c r="K289" s="5">
        <f>Table1[[#This Row],[gop_votes]]/SUM(Table1[[#This Row],[dem_votes]:[gop_votes]])</f>
        <v>0.70640502117362369</v>
      </c>
      <c r="L289" s="13">
        <v>-107.934568</v>
      </c>
      <c r="M289" s="13">
        <v>38.479141999999896</v>
      </c>
      <c r="N289" s="11">
        <v>-105.47657124481728</v>
      </c>
      <c r="O289" s="11">
        <v>38.935727739387985</v>
      </c>
      <c r="P289" s="12">
        <f>VLOOKUP(Table1[[#This Row],[State]],Sheet1!A:G,7,FALSE)</f>
        <v>9</v>
      </c>
      <c r="Q289" t="str">
        <f>VLOOKUP(Table1[[#This Row],[State]],Sheet1!A:F,6,FALSE)</f>
        <v>Democratic</v>
      </c>
    </row>
    <row r="290" spans="1:17" x14ac:dyDescent="0.2">
      <c r="A290" t="s">
        <v>323</v>
      </c>
      <c r="B290" t="s">
        <v>288</v>
      </c>
      <c r="C290" t="s">
        <v>522</v>
      </c>
      <c r="D290" s="4">
        <v>3067</v>
      </c>
      <c r="E290" s="4">
        <v>9776</v>
      </c>
      <c r="F290">
        <v>2024</v>
      </c>
      <c r="G290" s="1">
        <f>Table1[[#This Row],[dem_votes]]+Table1[[#This Row],[gop_votes]]</f>
        <v>12843</v>
      </c>
      <c r="H290" s="7">
        <f>ABS(Table1[[#This Row],[dem_votes]]-Table1[[#This Row],[gop_votes]])</f>
        <v>6709</v>
      </c>
      <c r="I290" s="5">
        <f>Table1[[#This Row],[margin]]/SUM(Table1[[#This Row],[dem_votes]:[gop_votes]])</f>
        <v>0.52238573542007316</v>
      </c>
      <c r="J290" s="5">
        <f>Table1[[#This Row],[dem_votes]]/SUM(Table1[[#This Row],[dem_votes]:[gop_votes]])</f>
        <v>0.23880713228996339</v>
      </c>
      <c r="K290" s="5">
        <f>Table1[[#This Row],[gop_votes]]/SUM(Table1[[#This Row],[dem_votes]:[gop_votes]])</f>
        <v>0.76119286771003658</v>
      </c>
      <c r="L290" s="13">
        <v>-103.78151699999999</v>
      </c>
      <c r="M290" s="13">
        <v>40.256022999999999</v>
      </c>
      <c r="N290" s="11">
        <v>-105.47657124481728</v>
      </c>
      <c r="O290" s="11">
        <v>38.935727739387985</v>
      </c>
      <c r="P290" s="12">
        <f>VLOOKUP(Table1[[#This Row],[State]],Sheet1!A:G,7,FALSE)</f>
        <v>9</v>
      </c>
      <c r="Q290" t="str">
        <f>VLOOKUP(Table1[[#This Row],[State]],Sheet1!A:F,6,FALSE)</f>
        <v>Democratic</v>
      </c>
    </row>
    <row r="291" spans="1:17" x14ac:dyDescent="0.2">
      <c r="A291" t="s">
        <v>323</v>
      </c>
      <c r="B291" t="s">
        <v>289</v>
      </c>
      <c r="C291" t="s">
        <v>697</v>
      </c>
      <c r="D291" s="4">
        <v>3515</v>
      </c>
      <c r="E291" s="4">
        <v>4363</v>
      </c>
      <c r="F291">
        <v>2024</v>
      </c>
      <c r="G291" s="1">
        <f>Table1[[#This Row],[dem_votes]]+Table1[[#This Row],[gop_votes]]</f>
        <v>7878</v>
      </c>
      <c r="H291" s="7">
        <f>ABS(Table1[[#This Row],[dem_votes]]-Table1[[#This Row],[gop_votes]])</f>
        <v>848</v>
      </c>
      <c r="I291" s="5">
        <f>Table1[[#This Row],[margin]]/SUM(Table1[[#This Row],[dem_votes]:[gop_votes]])</f>
        <v>0.10764153338410765</v>
      </c>
      <c r="J291" s="5">
        <f>Table1[[#This Row],[dem_votes]]/SUM(Table1[[#This Row],[dem_votes]:[gop_votes]])</f>
        <v>0.44617923330794618</v>
      </c>
      <c r="K291" s="5">
        <f>Table1[[#This Row],[gop_votes]]/SUM(Table1[[#This Row],[dem_votes]:[gop_votes]])</f>
        <v>0.55382076669205382</v>
      </c>
      <c r="L291" s="13">
        <v>-103.657432</v>
      </c>
      <c r="M291" s="13">
        <v>38.024096</v>
      </c>
      <c r="N291" s="11">
        <v>-105.47657124481728</v>
      </c>
      <c r="O291" s="11">
        <v>38.935727739387985</v>
      </c>
      <c r="P291" s="12">
        <f>VLOOKUP(Table1[[#This Row],[State]],Sheet1!A:G,7,FALSE)</f>
        <v>9</v>
      </c>
      <c r="Q291" t="str">
        <f>VLOOKUP(Table1[[#This Row],[State]],Sheet1!A:F,6,FALSE)</f>
        <v>Democratic</v>
      </c>
    </row>
    <row r="292" spans="1:17" x14ac:dyDescent="0.2">
      <c r="A292" t="s">
        <v>323</v>
      </c>
      <c r="B292" t="s">
        <v>290</v>
      </c>
      <c r="C292" t="s">
        <v>698</v>
      </c>
      <c r="D292" s="4">
        <v>2805</v>
      </c>
      <c r="E292" s="4">
        <v>1618</v>
      </c>
      <c r="F292">
        <v>2024</v>
      </c>
      <c r="G292" s="1">
        <f>Table1[[#This Row],[dem_votes]]+Table1[[#This Row],[gop_votes]]</f>
        <v>4423</v>
      </c>
      <c r="H292" s="7">
        <f>ABS(Table1[[#This Row],[dem_votes]]-Table1[[#This Row],[gop_votes]])</f>
        <v>1187</v>
      </c>
      <c r="I292" s="5">
        <f>Table1[[#This Row],[margin]]/SUM(Table1[[#This Row],[dem_votes]:[gop_votes]])</f>
        <v>0.26836988469364687</v>
      </c>
      <c r="J292" s="5">
        <f>Table1[[#This Row],[dem_votes]]/SUM(Table1[[#This Row],[dem_votes]:[gop_votes]])</f>
        <v>0.63418494234682343</v>
      </c>
      <c r="K292" s="5">
        <f>Table1[[#This Row],[gop_votes]]/SUM(Table1[[#This Row],[dem_votes]:[gop_votes]])</f>
        <v>0.36581505765317657</v>
      </c>
      <c r="L292" s="13">
        <v>-107.74623200000001</v>
      </c>
      <c r="M292" s="13">
        <v>38.139834</v>
      </c>
      <c r="N292" s="11">
        <v>-105.47657124481728</v>
      </c>
      <c r="O292" s="11">
        <v>38.935727739387985</v>
      </c>
      <c r="P292" s="12">
        <f>VLOOKUP(Table1[[#This Row],[State]],Sheet1!A:G,7,FALSE)</f>
        <v>9</v>
      </c>
      <c r="Q292" t="str">
        <f>VLOOKUP(Table1[[#This Row],[State]],Sheet1!A:F,6,FALSE)</f>
        <v>Democratic</v>
      </c>
    </row>
    <row r="293" spans="1:17" x14ac:dyDescent="0.2">
      <c r="A293" t="s">
        <v>323</v>
      </c>
      <c r="B293" t="s">
        <v>291</v>
      </c>
      <c r="C293" t="s">
        <v>699</v>
      </c>
      <c r="D293" s="4">
        <v>5380</v>
      </c>
      <c r="E293" s="4">
        <v>7865</v>
      </c>
      <c r="F293">
        <v>2024</v>
      </c>
      <c r="G293" s="1">
        <f>Table1[[#This Row],[dem_votes]]+Table1[[#This Row],[gop_votes]]</f>
        <v>13245</v>
      </c>
      <c r="H293" s="7">
        <f>ABS(Table1[[#This Row],[dem_votes]]-Table1[[#This Row],[gop_votes]])</f>
        <v>2485</v>
      </c>
      <c r="I293" s="5">
        <f>Table1[[#This Row],[margin]]/SUM(Table1[[#This Row],[dem_votes]:[gop_votes]])</f>
        <v>0.18761796904492262</v>
      </c>
      <c r="J293" s="5">
        <f>Table1[[#This Row],[dem_votes]]/SUM(Table1[[#This Row],[dem_votes]:[gop_votes]])</f>
        <v>0.40619101547753872</v>
      </c>
      <c r="K293" s="5">
        <f>Table1[[#This Row],[gop_votes]]/SUM(Table1[[#This Row],[dem_votes]:[gop_votes]])</f>
        <v>0.59380898452246134</v>
      </c>
      <c r="L293" s="13">
        <v>-105.623144</v>
      </c>
      <c r="M293" s="13">
        <v>39.311717999999999</v>
      </c>
      <c r="N293" s="11">
        <v>-105.47657124481728</v>
      </c>
      <c r="O293" s="11">
        <v>38.935727739387985</v>
      </c>
      <c r="P293" s="12">
        <f>VLOOKUP(Table1[[#This Row],[State]],Sheet1!A:G,7,FALSE)</f>
        <v>9</v>
      </c>
      <c r="Q293" t="str">
        <f>VLOOKUP(Table1[[#This Row],[State]],Sheet1!A:F,6,FALSE)</f>
        <v>Democratic</v>
      </c>
    </row>
    <row r="294" spans="1:17" x14ac:dyDescent="0.2">
      <c r="A294" t="s">
        <v>323</v>
      </c>
      <c r="B294" t="s">
        <v>292</v>
      </c>
      <c r="C294" t="s">
        <v>587</v>
      </c>
      <c r="D294" s="4">
        <v>654</v>
      </c>
      <c r="E294" s="4">
        <v>1768</v>
      </c>
      <c r="F294">
        <v>2024</v>
      </c>
      <c r="G294" s="1">
        <f>Table1[[#This Row],[dem_votes]]+Table1[[#This Row],[gop_votes]]</f>
        <v>2422</v>
      </c>
      <c r="H294" s="7">
        <f>ABS(Table1[[#This Row],[dem_votes]]-Table1[[#This Row],[gop_votes]])</f>
        <v>1114</v>
      </c>
      <c r="I294" s="5">
        <f>Table1[[#This Row],[margin]]/SUM(Table1[[#This Row],[dem_votes]:[gop_votes]])</f>
        <v>0.45995045417010733</v>
      </c>
      <c r="J294" s="5">
        <f>Table1[[#This Row],[dem_votes]]/SUM(Table1[[#This Row],[dem_votes]:[gop_votes]])</f>
        <v>0.27002477291494631</v>
      </c>
      <c r="K294" s="5">
        <f>Table1[[#This Row],[gop_votes]]/SUM(Table1[[#This Row],[dem_votes]:[gop_votes]])</f>
        <v>0.72997522708505369</v>
      </c>
      <c r="L294" s="13">
        <v>-102.387354</v>
      </c>
      <c r="M294" s="13">
        <v>40.599516999999999</v>
      </c>
      <c r="N294" s="11">
        <v>-105.47657124481728</v>
      </c>
      <c r="O294" s="11">
        <v>38.935727739387985</v>
      </c>
      <c r="P294" s="12">
        <f>VLOOKUP(Table1[[#This Row],[State]],Sheet1!A:G,7,FALSE)</f>
        <v>9</v>
      </c>
      <c r="Q294" t="str">
        <f>VLOOKUP(Table1[[#This Row],[State]],Sheet1!A:F,6,FALSE)</f>
        <v>Democratic</v>
      </c>
    </row>
    <row r="295" spans="1:17" x14ac:dyDescent="0.2">
      <c r="A295" t="s">
        <v>323</v>
      </c>
      <c r="B295" t="s">
        <v>293</v>
      </c>
      <c r="C295" t="s">
        <v>700</v>
      </c>
      <c r="D295" s="4">
        <v>9701</v>
      </c>
      <c r="E295" s="4">
        <v>2666</v>
      </c>
      <c r="F295">
        <v>2024</v>
      </c>
      <c r="G295" s="1">
        <f>Table1[[#This Row],[dem_votes]]+Table1[[#This Row],[gop_votes]]</f>
        <v>12367</v>
      </c>
      <c r="H295" s="7">
        <f>ABS(Table1[[#This Row],[dem_votes]]-Table1[[#This Row],[gop_votes]])</f>
        <v>7035</v>
      </c>
      <c r="I295" s="5">
        <f>Table1[[#This Row],[margin]]/SUM(Table1[[#This Row],[dem_votes]:[gop_votes]])</f>
        <v>0.56885259157435109</v>
      </c>
      <c r="J295" s="5">
        <f>Table1[[#This Row],[dem_votes]]/SUM(Table1[[#This Row],[dem_votes]:[gop_votes]])</f>
        <v>0.7844262957871756</v>
      </c>
      <c r="K295" s="5">
        <f>Table1[[#This Row],[gop_votes]]/SUM(Table1[[#This Row],[dem_votes]:[gop_votes]])</f>
        <v>0.21557370421282446</v>
      </c>
      <c r="L295" s="13">
        <v>-106.907765</v>
      </c>
      <c r="M295" s="13">
        <v>39.232543</v>
      </c>
      <c r="N295" s="11">
        <v>-105.47657124481728</v>
      </c>
      <c r="O295" s="11">
        <v>38.935727739387985</v>
      </c>
      <c r="P295" s="12">
        <f>VLOOKUP(Table1[[#This Row],[State]],Sheet1!A:G,7,FALSE)</f>
        <v>9</v>
      </c>
      <c r="Q295" t="str">
        <f>VLOOKUP(Table1[[#This Row],[State]],Sheet1!A:F,6,FALSE)</f>
        <v>Democratic</v>
      </c>
    </row>
    <row r="296" spans="1:17" x14ac:dyDescent="0.2">
      <c r="A296" t="s">
        <v>323</v>
      </c>
      <c r="B296" t="s">
        <v>294</v>
      </c>
      <c r="C296" t="s">
        <v>701</v>
      </c>
      <c r="D296" s="4">
        <v>1657</v>
      </c>
      <c r="E296" s="4">
        <v>3188</v>
      </c>
      <c r="F296">
        <v>2024</v>
      </c>
      <c r="G296" s="1">
        <f>Table1[[#This Row],[dem_votes]]+Table1[[#This Row],[gop_votes]]</f>
        <v>4845</v>
      </c>
      <c r="H296" s="7">
        <f>ABS(Table1[[#This Row],[dem_votes]]-Table1[[#This Row],[gop_votes]])</f>
        <v>1531</v>
      </c>
      <c r="I296" s="5">
        <f>Table1[[#This Row],[margin]]/SUM(Table1[[#This Row],[dem_votes]:[gop_votes]])</f>
        <v>0.31599587203302376</v>
      </c>
      <c r="J296" s="5">
        <f>Table1[[#This Row],[dem_votes]]/SUM(Table1[[#This Row],[dem_votes]:[gop_votes]])</f>
        <v>0.34200206398348815</v>
      </c>
      <c r="K296" s="5">
        <f>Table1[[#This Row],[gop_votes]]/SUM(Table1[[#This Row],[dem_votes]:[gop_votes]])</f>
        <v>0.65799793601651191</v>
      </c>
      <c r="L296" s="13">
        <v>-102.54703499999999</v>
      </c>
      <c r="M296" s="13">
        <v>38.083771999999897</v>
      </c>
      <c r="N296" s="11">
        <v>-105.47657124481728</v>
      </c>
      <c r="O296" s="11">
        <v>38.935727739387985</v>
      </c>
      <c r="P296" s="12">
        <f>VLOOKUP(Table1[[#This Row],[State]],Sheet1!A:G,7,FALSE)</f>
        <v>9</v>
      </c>
      <c r="Q296" t="str">
        <f>VLOOKUP(Table1[[#This Row],[State]],Sheet1!A:F,6,FALSE)</f>
        <v>Democratic</v>
      </c>
    </row>
    <row r="297" spans="1:17" x14ac:dyDescent="0.2">
      <c r="A297" t="s">
        <v>323</v>
      </c>
      <c r="B297" t="s">
        <v>295</v>
      </c>
      <c r="C297" t="s">
        <v>702</v>
      </c>
      <c r="D297" s="4">
        <v>36884</v>
      </c>
      <c r="E297" s="4">
        <v>39696</v>
      </c>
      <c r="F297">
        <v>2024</v>
      </c>
      <c r="G297" s="1">
        <f>Table1[[#This Row],[dem_votes]]+Table1[[#This Row],[gop_votes]]</f>
        <v>76580</v>
      </c>
      <c r="H297" s="7">
        <f>ABS(Table1[[#This Row],[dem_votes]]-Table1[[#This Row],[gop_votes]])</f>
        <v>2812</v>
      </c>
      <c r="I297" s="5">
        <f>Table1[[#This Row],[margin]]/SUM(Table1[[#This Row],[dem_votes]:[gop_votes]])</f>
        <v>3.6719770174980411E-2</v>
      </c>
      <c r="J297" s="5">
        <f>Table1[[#This Row],[dem_votes]]/SUM(Table1[[#This Row],[dem_votes]:[gop_votes]])</f>
        <v>0.4816401149125098</v>
      </c>
      <c r="K297" s="5">
        <f>Table1[[#This Row],[gop_votes]]/SUM(Table1[[#This Row],[dem_votes]:[gop_votes]])</f>
        <v>0.5183598850874902</v>
      </c>
      <c r="L297" s="13">
        <v>-104.64514699999999</v>
      </c>
      <c r="M297" s="13">
        <v>38.263684999999903</v>
      </c>
      <c r="N297" s="11">
        <v>-105.47657124481728</v>
      </c>
      <c r="O297" s="11">
        <v>38.935727739387985</v>
      </c>
      <c r="P297" s="12">
        <f>VLOOKUP(Table1[[#This Row],[State]],Sheet1!A:G,7,FALSE)</f>
        <v>9</v>
      </c>
      <c r="Q297" t="str">
        <f>VLOOKUP(Table1[[#This Row],[State]],Sheet1!A:F,6,FALSE)</f>
        <v>Democratic</v>
      </c>
    </row>
    <row r="298" spans="1:17" x14ac:dyDescent="0.2">
      <c r="A298" t="s">
        <v>323</v>
      </c>
      <c r="B298" t="s">
        <v>296</v>
      </c>
      <c r="C298" t="s">
        <v>703</v>
      </c>
      <c r="D298" s="4">
        <v>602</v>
      </c>
      <c r="E298" s="4">
        <v>3097</v>
      </c>
      <c r="F298">
        <v>2024</v>
      </c>
      <c r="G298" s="1">
        <f>Table1[[#This Row],[dem_votes]]+Table1[[#This Row],[gop_votes]]</f>
        <v>3699</v>
      </c>
      <c r="H298" s="7">
        <f>ABS(Table1[[#This Row],[dem_votes]]-Table1[[#This Row],[gop_votes]])</f>
        <v>2495</v>
      </c>
      <c r="I298" s="5">
        <f>Table1[[#This Row],[margin]]/SUM(Table1[[#This Row],[dem_votes]:[gop_votes]])</f>
        <v>0.67450662341173295</v>
      </c>
      <c r="J298" s="5">
        <f>Table1[[#This Row],[dem_votes]]/SUM(Table1[[#This Row],[dem_votes]:[gop_votes]])</f>
        <v>0.16274668829413355</v>
      </c>
      <c r="K298" s="5">
        <f>Table1[[#This Row],[gop_votes]]/SUM(Table1[[#This Row],[dem_votes]:[gop_votes]])</f>
        <v>0.83725331170586648</v>
      </c>
      <c r="L298" s="13">
        <v>-108.280174</v>
      </c>
      <c r="M298" s="13">
        <v>40.051032999999997</v>
      </c>
      <c r="N298" s="11">
        <v>-105.47657124481728</v>
      </c>
      <c r="O298" s="11">
        <v>38.935727739387985</v>
      </c>
      <c r="P298" s="12">
        <f>VLOOKUP(Table1[[#This Row],[State]],Sheet1!A:G,7,FALSE)</f>
        <v>9</v>
      </c>
      <c r="Q298" t="str">
        <f>VLOOKUP(Table1[[#This Row],[State]],Sheet1!A:F,6,FALSE)</f>
        <v>Democratic</v>
      </c>
    </row>
    <row r="299" spans="1:17" x14ac:dyDescent="0.2">
      <c r="A299" t="s">
        <v>323</v>
      </c>
      <c r="B299" t="s">
        <v>297</v>
      </c>
      <c r="C299" t="s">
        <v>704</v>
      </c>
      <c r="D299" s="4">
        <v>2321</v>
      </c>
      <c r="E299" s="4">
        <v>3261</v>
      </c>
      <c r="F299">
        <v>2024</v>
      </c>
      <c r="G299" s="1">
        <f>Table1[[#This Row],[dem_votes]]+Table1[[#This Row],[gop_votes]]</f>
        <v>5582</v>
      </c>
      <c r="H299" s="7">
        <f>ABS(Table1[[#This Row],[dem_votes]]-Table1[[#This Row],[gop_votes]])</f>
        <v>940</v>
      </c>
      <c r="I299" s="5">
        <f>Table1[[#This Row],[margin]]/SUM(Table1[[#This Row],[dem_votes]:[gop_votes]])</f>
        <v>0.16839842350412038</v>
      </c>
      <c r="J299" s="5">
        <f>Table1[[#This Row],[dem_votes]]/SUM(Table1[[#This Row],[dem_votes]:[gop_votes]])</f>
        <v>0.41580078824793981</v>
      </c>
      <c r="K299" s="5">
        <f>Table1[[#This Row],[gop_votes]]/SUM(Table1[[#This Row],[dem_votes]:[gop_votes]])</f>
        <v>0.58419921175206024</v>
      </c>
      <c r="L299" s="13">
        <v>-106.238805</v>
      </c>
      <c r="M299" s="13">
        <v>37.616658000000001</v>
      </c>
      <c r="N299" s="11">
        <v>-105.47657124481728</v>
      </c>
      <c r="O299" s="11">
        <v>38.935727739387985</v>
      </c>
      <c r="P299" s="12">
        <f>VLOOKUP(Table1[[#This Row],[State]],Sheet1!A:G,7,FALSE)</f>
        <v>9</v>
      </c>
      <c r="Q299" t="str">
        <f>VLOOKUP(Table1[[#This Row],[State]],Sheet1!A:F,6,FALSE)</f>
        <v>Democratic</v>
      </c>
    </row>
    <row r="300" spans="1:17" x14ac:dyDescent="0.2">
      <c r="A300" t="s">
        <v>323</v>
      </c>
      <c r="B300" t="s">
        <v>298</v>
      </c>
      <c r="C300" t="s">
        <v>705</v>
      </c>
      <c r="D300" s="4">
        <v>12023</v>
      </c>
      <c r="E300" s="4">
        <v>5956</v>
      </c>
      <c r="F300">
        <v>2024</v>
      </c>
      <c r="G300" s="1">
        <f>Table1[[#This Row],[dem_votes]]+Table1[[#This Row],[gop_votes]]</f>
        <v>17979</v>
      </c>
      <c r="H300" s="7">
        <f>ABS(Table1[[#This Row],[dem_votes]]-Table1[[#This Row],[gop_votes]])</f>
        <v>6067</v>
      </c>
      <c r="I300" s="5">
        <f>Table1[[#This Row],[margin]]/SUM(Table1[[#This Row],[dem_votes]:[gop_votes]])</f>
        <v>0.33744924634295564</v>
      </c>
      <c r="J300" s="5">
        <f>Table1[[#This Row],[dem_votes]]/SUM(Table1[[#This Row],[dem_votes]:[gop_votes]])</f>
        <v>0.66872462317147785</v>
      </c>
      <c r="K300" s="5">
        <f>Table1[[#This Row],[gop_votes]]/SUM(Table1[[#This Row],[dem_votes]:[gop_votes]])</f>
        <v>0.33127537682852215</v>
      </c>
      <c r="L300" s="13">
        <v>-106.899535</v>
      </c>
      <c r="M300" s="13">
        <v>40.453133000000001</v>
      </c>
      <c r="N300" s="11">
        <v>-105.47657124481728</v>
      </c>
      <c r="O300" s="11">
        <v>38.935727739387985</v>
      </c>
      <c r="P300" s="12">
        <f>VLOOKUP(Table1[[#This Row],[State]],Sheet1!A:G,7,FALSE)</f>
        <v>9</v>
      </c>
      <c r="Q300" t="str">
        <f>VLOOKUP(Table1[[#This Row],[State]],Sheet1!A:F,6,FALSE)</f>
        <v>Democratic</v>
      </c>
    </row>
    <row r="301" spans="1:17" x14ac:dyDescent="0.2">
      <c r="A301" t="s">
        <v>323</v>
      </c>
      <c r="B301" t="s">
        <v>299</v>
      </c>
      <c r="C301" t="s">
        <v>706</v>
      </c>
      <c r="D301" s="4">
        <v>1801</v>
      </c>
      <c r="E301" s="4">
        <v>1221</v>
      </c>
      <c r="F301">
        <v>2024</v>
      </c>
      <c r="G301" s="1">
        <f>Table1[[#This Row],[dem_votes]]+Table1[[#This Row],[gop_votes]]</f>
        <v>3022</v>
      </c>
      <c r="H301" s="7">
        <f>ABS(Table1[[#This Row],[dem_votes]]-Table1[[#This Row],[gop_votes]])</f>
        <v>580</v>
      </c>
      <c r="I301" s="5">
        <f>Table1[[#This Row],[margin]]/SUM(Table1[[#This Row],[dem_votes]:[gop_votes]])</f>
        <v>0.19192587690271343</v>
      </c>
      <c r="J301" s="5">
        <f>Table1[[#This Row],[dem_votes]]/SUM(Table1[[#This Row],[dem_votes]:[gop_votes]])</f>
        <v>0.59596293845135673</v>
      </c>
      <c r="K301" s="5">
        <f>Table1[[#This Row],[gop_votes]]/SUM(Table1[[#This Row],[dem_votes]:[gop_votes]])</f>
        <v>0.40403706154864327</v>
      </c>
      <c r="L301" s="13">
        <v>-106.01948899999999</v>
      </c>
      <c r="M301" s="13">
        <v>37.915301999999997</v>
      </c>
      <c r="N301" s="11">
        <v>-105.47657124481728</v>
      </c>
      <c r="O301" s="11">
        <v>38.935727739387985</v>
      </c>
      <c r="P301" s="12">
        <f>VLOOKUP(Table1[[#This Row],[State]],Sheet1!A:G,7,FALSE)</f>
        <v>9</v>
      </c>
      <c r="Q301" t="str">
        <f>VLOOKUP(Table1[[#This Row],[State]],Sheet1!A:F,6,FALSE)</f>
        <v>Democratic</v>
      </c>
    </row>
    <row r="302" spans="1:17" x14ac:dyDescent="0.2">
      <c r="A302" t="s">
        <v>323</v>
      </c>
      <c r="B302" t="s">
        <v>300</v>
      </c>
      <c r="C302" t="s">
        <v>707</v>
      </c>
      <c r="D302" s="4">
        <v>308</v>
      </c>
      <c r="E302" s="4">
        <v>204</v>
      </c>
      <c r="F302">
        <v>2024</v>
      </c>
      <c r="G302" s="1">
        <f>Table1[[#This Row],[dem_votes]]+Table1[[#This Row],[gop_votes]]</f>
        <v>512</v>
      </c>
      <c r="H302" s="7">
        <f>ABS(Table1[[#This Row],[dem_votes]]-Table1[[#This Row],[gop_votes]])</f>
        <v>104</v>
      </c>
      <c r="I302" s="5">
        <f>Table1[[#This Row],[margin]]/SUM(Table1[[#This Row],[dem_votes]:[gop_votes]])</f>
        <v>0.203125</v>
      </c>
      <c r="J302" s="5">
        <f>Table1[[#This Row],[dem_votes]]/SUM(Table1[[#This Row],[dem_votes]:[gop_votes]])</f>
        <v>0.6015625</v>
      </c>
      <c r="K302" s="5">
        <f>Table1[[#This Row],[gop_votes]]/SUM(Table1[[#This Row],[dem_votes]:[gop_votes]])</f>
        <v>0.3984375</v>
      </c>
      <c r="L302" s="13">
        <v>-107.673988999999</v>
      </c>
      <c r="M302" s="13">
        <v>37.804645999999998</v>
      </c>
      <c r="N302" s="11">
        <v>-105.47657124481728</v>
      </c>
      <c r="O302" s="11">
        <v>38.935727739387985</v>
      </c>
      <c r="P302" s="12">
        <f>VLOOKUP(Table1[[#This Row],[State]],Sheet1!A:G,7,FALSE)</f>
        <v>9</v>
      </c>
      <c r="Q302" t="str">
        <f>VLOOKUP(Table1[[#This Row],[State]],Sheet1!A:F,6,FALSE)</f>
        <v>Democratic</v>
      </c>
    </row>
    <row r="303" spans="1:17" x14ac:dyDescent="0.2">
      <c r="A303" t="s">
        <v>323</v>
      </c>
      <c r="B303" t="s">
        <v>301</v>
      </c>
      <c r="C303" t="s">
        <v>708</v>
      </c>
      <c r="D303" s="4">
        <v>4305</v>
      </c>
      <c r="E303" s="4">
        <v>1126</v>
      </c>
      <c r="F303">
        <v>2024</v>
      </c>
      <c r="G303" s="1">
        <f>Table1[[#This Row],[dem_votes]]+Table1[[#This Row],[gop_votes]]</f>
        <v>5431</v>
      </c>
      <c r="H303" s="7">
        <f>ABS(Table1[[#This Row],[dem_votes]]-Table1[[#This Row],[gop_votes]])</f>
        <v>3179</v>
      </c>
      <c r="I303" s="5">
        <f>Table1[[#This Row],[margin]]/SUM(Table1[[#This Row],[dem_votes]:[gop_votes]])</f>
        <v>0.58534339900570798</v>
      </c>
      <c r="J303" s="5">
        <f>Table1[[#This Row],[dem_votes]]/SUM(Table1[[#This Row],[dem_votes]:[gop_votes]])</f>
        <v>0.79267169950285399</v>
      </c>
      <c r="K303" s="5">
        <f>Table1[[#This Row],[gop_votes]]/SUM(Table1[[#This Row],[dem_votes]:[gop_votes]])</f>
        <v>0.20732830049714601</v>
      </c>
      <c r="L303" s="13">
        <v>-107.96003399999999</v>
      </c>
      <c r="M303" s="13">
        <v>37.974201999999998</v>
      </c>
      <c r="N303" s="11">
        <v>-105.47657124481728</v>
      </c>
      <c r="O303" s="11">
        <v>38.935727739387985</v>
      </c>
      <c r="P303" s="12">
        <f>VLOOKUP(Table1[[#This Row],[State]],Sheet1!A:G,7,FALSE)</f>
        <v>9</v>
      </c>
      <c r="Q303" t="str">
        <f>VLOOKUP(Table1[[#This Row],[State]],Sheet1!A:F,6,FALSE)</f>
        <v>Democratic</v>
      </c>
    </row>
    <row r="304" spans="1:17" x14ac:dyDescent="0.2">
      <c r="A304" t="s">
        <v>323</v>
      </c>
      <c r="B304" t="s">
        <v>302</v>
      </c>
      <c r="C304" t="s">
        <v>709</v>
      </c>
      <c r="D304" s="4">
        <v>400</v>
      </c>
      <c r="E304" s="4">
        <v>991</v>
      </c>
      <c r="F304">
        <v>2024</v>
      </c>
      <c r="G304" s="1">
        <f>Table1[[#This Row],[dem_votes]]+Table1[[#This Row],[gop_votes]]</f>
        <v>1391</v>
      </c>
      <c r="H304" s="7">
        <f>ABS(Table1[[#This Row],[dem_votes]]-Table1[[#This Row],[gop_votes]])</f>
        <v>591</v>
      </c>
      <c r="I304" s="5">
        <f>Table1[[#This Row],[margin]]/SUM(Table1[[#This Row],[dem_votes]:[gop_votes]])</f>
        <v>0.4248741912293314</v>
      </c>
      <c r="J304" s="5">
        <f>Table1[[#This Row],[dem_votes]]/SUM(Table1[[#This Row],[dem_votes]:[gop_votes]])</f>
        <v>0.28756290438533427</v>
      </c>
      <c r="K304" s="5">
        <f>Table1[[#This Row],[gop_votes]]/SUM(Table1[[#This Row],[dem_votes]:[gop_votes]])</f>
        <v>0.71243709561466573</v>
      </c>
      <c r="L304" s="13">
        <v>-102.32767</v>
      </c>
      <c r="M304" s="13">
        <v>40.960245999999998</v>
      </c>
      <c r="N304" s="11">
        <v>-105.47657124481728</v>
      </c>
      <c r="O304" s="11">
        <v>38.935727739387985</v>
      </c>
      <c r="P304" s="12">
        <f>VLOOKUP(Table1[[#This Row],[State]],Sheet1!A:G,7,FALSE)</f>
        <v>9</v>
      </c>
      <c r="Q304" t="str">
        <f>VLOOKUP(Table1[[#This Row],[State]],Sheet1!A:F,6,FALSE)</f>
        <v>Democratic</v>
      </c>
    </row>
    <row r="305" spans="1:17" x14ac:dyDescent="0.2">
      <c r="A305" t="s">
        <v>323</v>
      </c>
      <c r="B305" t="s">
        <v>303</v>
      </c>
      <c r="C305" t="s">
        <v>710</v>
      </c>
      <c r="D305" s="4">
        <v>14405</v>
      </c>
      <c r="E305" s="4">
        <v>5466</v>
      </c>
      <c r="F305">
        <v>2024</v>
      </c>
      <c r="G305" s="1">
        <f>Table1[[#This Row],[dem_votes]]+Table1[[#This Row],[gop_votes]]</f>
        <v>19871</v>
      </c>
      <c r="H305" s="7">
        <f>ABS(Table1[[#This Row],[dem_votes]]-Table1[[#This Row],[gop_votes]])</f>
        <v>8939</v>
      </c>
      <c r="I305" s="5">
        <f>Table1[[#This Row],[margin]]/SUM(Table1[[#This Row],[dem_votes]:[gop_votes]])</f>
        <v>0.44985154244879472</v>
      </c>
      <c r="J305" s="5">
        <f>Table1[[#This Row],[dem_votes]]/SUM(Table1[[#This Row],[dem_votes]:[gop_votes]])</f>
        <v>0.72492577122439739</v>
      </c>
      <c r="K305" s="5">
        <f>Table1[[#This Row],[gop_votes]]/SUM(Table1[[#This Row],[dem_votes]:[gop_votes]])</f>
        <v>0.27507422877560261</v>
      </c>
      <c r="L305" s="13">
        <v>-106.054579</v>
      </c>
      <c r="M305" s="13">
        <v>39.573130999999997</v>
      </c>
      <c r="N305" s="11">
        <v>-105.47657124481728</v>
      </c>
      <c r="O305" s="11">
        <v>38.935727739387985</v>
      </c>
      <c r="P305" s="12">
        <f>VLOOKUP(Table1[[#This Row],[State]],Sheet1!A:G,7,FALSE)</f>
        <v>9</v>
      </c>
      <c r="Q305" t="str">
        <f>VLOOKUP(Table1[[#This Row],[State]],Sheet1!A:F,6,FALSE)</f>
        <v>Democratic</v>
      </c>
    </row>
    <row r="306" spans="1:17" x14ac:dyDescent="0.2">
      <c r="A306" t="s">
        <v>323</v>
      </c>
      <c r="B306" t="s">
        <v>304</v>
      </c>
      <c r="C306" t="s">
        <v>711</v>
      </c>
      <c r="D306" s="4">
        <v>5778</v>
      </c>
      <c r="E306" s="4">
        <v>12487</v>
      </c>
      <c r="F306">
        <v>2024</v>
      </c>
      <c r="G306" s="1">
        <f>Table1[[#This Row],[dem_votes]]+Table1[[#This Row],[gop_votes]]</f>
        <v>18265</v>
      </c>
      <c r="H306" s="7">
        <f>ABS(Table1[[#This Row],[dem_votes]]-Table1[[#This Row],[gop_votes]])</f>
        <v>6709</v>
      </c>
      <c r="I306" s="5">
        <f>Table1[[#This Row],[margin]]/SUM(Table1[[#This Row],[dem_votes]:[gop_votes]])</f>
        <v>0.36731453599781</v>
      </c>
      <c r="J306" s="5">
        <f>Table1[[#This Row],[dem_votes]]/SUM(Table1[[#This Row],[dem_votes]:[gop_votes]])</f>
        <v>0.31634273200109497</v>
      </c>
      <c r="K306" s="5">
        <f>Table1[[#This Row],[gop_votes]]/SUM(Table1[[#This Row],[dem_votes]:[gop_votes]])</f>
        <v>0.68365726799890503</v>
      </c>
      <c r="L306" s="13">
        <v>-105.14053199999999</v>
      </c>
      <c r="M306" s="13">
        <v>38.943550000000002</v>
      </c>
      <c r="N306" s="11">
        <v>-105.47657124481728</v>
      </c>
      <c r="O306" s="11">
        <v>38.935727739387985</v>
      </c>
      <c r="P306" s="12">
        <f>VLOOKUP(Table1[[#This Row],[State]],Sheet1!A:G,7,FALSE)</f>
        <v>9</v>
      </c>
      <c r="Q306" t="str">
        <f>VLOOKUP(Table1[[#This Row],[State]],Sheet1!A:F,6,FALSE)</f>
        <v>Democratic</v>
      </c>
    </row>
    <row r="307" spans="1:17" x14ac:dyDescent="0.2">
      <c r="A307" t="s">
        <v>323</v>
      </c>
      <c r="B307" t="s">
        <v>305</v>
      </c>
      <c r="C307" t="s">
        <v>480</v>
      </c>
      <c r="D307" s="4">
        <v>532</v>
      </c>
      <c r="E307" s="4">
        <v>2306</v>
      </c>
      <c r="F307">
        <v>2024</v>
      </c>
      <c r="G307" s="1">
        <f>Table1[[#This Row],[dem_votes]]+Table1[[#This Row],[gop_votes]]</f>
        <v>2838</v>
      </c>
      <c r="H307" s="7">
        <f>ABS(Table1[[#This Row],[dem_votes]]-Table1[[#This Row],[gop_votes]])</f>
        <v>1774</v>
      </c>
      <c r="I307" s="5">
        <f>Table1[[#This Row],[margin]]/SUM(Table1[[#This Row],[dem_votes]:[gop_votes]])</f>
        <v>0.62508809020436928</v>
      </c>
      <c r="J307" s="5">
        <f>Table1[[#This Row],[dem_votes]]/SUM(Table1[[#This Row],[dem_votes]:[gop_votes]])</f>
        <v>0.18745595489781536</v>
      </c>
      <c r="K307" s="5">
        <f>Table1[[#This Row],[gop_votes]]/SUM(Table1[[#This Row],[dem_votes]:[gop_votes]])</f>
        <v>0.81254404510218459</v>
      </c>
      <c r="L307" s="13">
        <v>-103.156814</v>
      </c>
      <c r="M307" s="13">
        <v>40.092525999999999</v>
      </c>
      <c r="N307" s="11">
        <v>-105.47657124481728</v>
      </c>
      <c r="O307" s="11">
        <v>38.935727739387985</v>
      </c>
      <c r="P307" s="12">
        <f>VLOOKUP(Table1[[#This Row],[State]],Sheet1!A:G,7,FALSE)</f>
        <v>9</v>
      </c>
      <c r="Q307" t="str">
        <f>VLOOKUP(Table1[[#This Row],[State]],Sheet1!A:F,6,FALSE)</f>
        <v>Democratic</v>
      </c>
    </row>
    <row r="308" spans="1:17" x14ac:dyDescent="0.2">
      <c r="A308" t="s">
        <v>323</v>
      </c>
      <c r="B308" t="s">
        <v>306</v>
      </c>
      <c r="C308" t="s">
        <v>712</v>
      </c>
      <c r="D308" s="4">
        <v>76215</v>
      </c>
      <c r="E308" s="4">
        <v>114822</v>
      </c>
      <c r="F308">
        <v>2024</v>
      </c>
      <c r="G308" s="1">
        <f>Table1[[#This Row],[dem_votes]]+Table1[[#This Row],[gop_votes]]</f>
        <v>191037</v>
      </c>
      <c r="H308" s="7">
        <f>ABS(Table1[[#This Row],[dem_votes]]-Table1[[#This Row],[gop_votes]])</f>
        <v>38607</v>
      </c>
      <c r="I308" s="5">
        <f>Table1[[#This Row],[margin]]/SUM(Table1[[#This Row],[dem_votes]:[gop_votes]])</f>
        <v>0.20209174139041128</v>
      </c>
      <c r="J308" s="5">
        <f>Table1[[#This Row],[dem_votes]]/SUM(Table1[[#This Row],[dem_votes]:[gop_votes]])</f>
        <v>0.39895412930479435</v>
      </c>
      <c r="K308" s="5">
        <f>Table1[[#This Row],[gop_votes]]/SUM(Table1[[#This Row],[dem_votes]:[gop_votes]])</f>
        <v>0.60104587069520565</v>
      </c>
      <c r="L308" s="13">
        <v>-104.788507</v>
      </c>
      <c r="M308" s="13">
        <v>40.328082000000002</v>
      </c>
      <c r="N308" s="11">
        <v>-105.47657124481728</v>
      </c>
      <c r="O308" s="11">
        <v>38.935727739387985</v>
      </c>
      <c r="P308" s="12">
        <f>VLOOKUP(Table1[[#This Row],[State]],Sheet1!A:G,7,FALSE)</f>
        <v>9</v>
      </c>
      <c r="Q308" t="str">
        <f>VLOOKUP(Table1[[#This Row],[State]],Sheet1!A:F,6,FALSE)</f>
        <v>Democratic</v>
      </c>
    </row>
    <row r="309" spans="1:17" x14ac:dyDescent="0.2">
      <c r="A309" t="s">
        <v>323</v>
      </c>
      <c r="B309" t="s">
        <v>307</v>
      </c>
      <c r="C309" t="s">
        <v>550</v>
      </c>
      <c r="D309" s="4">
        <v>1188</v>
      </c>
      <c r="E309" s="4">
        <v>3805</v>
      </c>
      <c r="F309">
        <v>2024</v>
      </c>
      <c r="G309" s="1">
        <f>Table1[[#This Row],[dem_votes]]+Table1[[#This Row],[gop_votes]]</f>
        <v>4993</v>
      </c>
      <c r="H309" s="7">
        <f>ABS(Table1[[#This Row],[dem_votes]]-Table1[[#This Row],[gop_votes]])</f>
        <v>2617</v>
      </c>
      <c r="I309" s="5">
        <f>Table1[[#This Row],[margin]]/SUM(Table1[[#This Row],[dem_votes]:[gop_votes]])</f>
        <v>0.52413378730222315</v>
      </c>
      <c r="J309" s="5">
        <f>Table1[[#This Row],[dem_votes]]/SUM(Table1[[#This Row],[dem_votes]:[gop_votes]])</f>
        <v>0.23793310634888845</v>
      </c>
      <c r="K309" s="5">
        <f>Table1[[#This Row],[gop_votes]]/SUM(Table1[[#This Row],[dem_votes]:[gop_votes]])</f>
        <v>0.76206689365111158</v>
      </c>
      <c r="L309" s="13">
        <v>-102.486935</v>
      </c>
      <c r="M309" s="13">
        <v>40.069472999999903</v>
      </c>
      <c r="N309" s="11">
        <v>-105.47657124481728</v>
      </c>
      <c r="O309" s="11">
        <v>38.935727739387985</v>
      </c>
      <c r="P309" s="12">
        <f>VLOOKUP(Table1[[#This Row],[State]],Sheet1!A:G,7,FALSE)</f>
        <v>9</v>
      </c>
      <c r="Q309" t="str">
        <f>VLOOKUP(Table1[[#This Row],[State]],Sheet1!A:F,6,FALSE)</f>
        <v>Democratic</v>
      </c>
    </row>
    <row r="310" spans="1:17" x14ac:dyDescent="0.2">
      <c r="A310" t="s">
        <v>324</v>
      </c>
      <c r="B310" t="s">
        <v>308</v>
      </c>
      <c r="C310" t="s">
        <v>713</v>
      </c>
      <c r="D310" s="4">
        <v>309677</v>
      </c>
      <c r="E310" s="4">
        <v>176575</v>
      </c>
      <c r="F310">
        <v>2024</v>
      </c>
      <c r="G310" s="1">
        <f>Table1[[#This Row],[dem_votes]]+Table1[[#This Row],[gop_votes]]</f>
        <v>486252</v>
      </c>
      <c r="H310" s="7">
        <f>ABS(Table1[[#This Row],[dem_votes]]-Table1[[#This Row],[gop_votes]])</f>
        <v>133102</v>
      </c>
      <c r="I310" s="5">
        <f>Table1[[#This Row],[margin]]/SUM(Table1[[#This Row],[dem_votes]:[gop_votes]])</f>
        <v>0.27373049365349655</v>
      </c>
      <c r="J310" s="5">
        <f>Table1[[#This Row],[dem_votes]]/SUM(Table1[[#This Row],[dem_votes]:[gop_votes]])</f>
        <v>0.63686524682674828</v>
      </c>
      <c r="K310" s="5">
        <f>Table1[[#This Row],[gop_votes]]/SUM(Table1[[#This Row],[dem_votes]:[gop_votes]])</f>
        <v>0.36313475317325172</v>
      </c>
      <c r="L310" s="13">
        <v>-73.364520999999996</v>
      </c>
      <c r="M310" s="13">
        <v>41.207889000000002</v>
      </c>
      <c r="N310" s="11">
        <v>-72.655880874999909</v>
      </c>
      <c r="O310" s="11">
        <v>41.582832375000024</v>
      </c>
      <c r="P310" s="12">
        <f>VLOOKUP(Table1[[#This Row],[State]],Sheet1!A:G,7,FALSE)</f>
        <v>7</v>
      </c>
      <c r="Q310" t="str">
        <f>VLOOKUP(Table1[[#This Row],[State]],Sheet1!A:F,6,FALSE)</f>
        <v>Democratic</v>
      </c>
    </row>
    <row r="311" spans="1:17" x14ac:dyDescent="0.2">
      <c r="A311" t="s">
        <v>324</v>
      </c>
      <c r="B311" t="s">
        <v>309</v>
      </c>
      <c r="C311" t="s">
        <v>714</v>
      </c>
      <c r="D311" s="4">
        <v>270830</v>
      </c>
      <c r="E311" s="4">
        <v>153145</v>
      </c>
      <c r="F311">
        <v>2024</v>
      </c>
      <c r="G311" s="1">
        <f>Table1[[#This Row],[dem_votes]]+Table1[[#This Row],[gop_votes]]</f>
        <v>423975</v>
      </c>
      <c r="H311" s="7">
        <f>ABS(Table1[[#This Row],[dem_votes]]-Table1[[#This Row],[gop_votes]])</f>
        <v>117685</v>
      </c>
      <c r="I311" s="5">
        <f>Table1[[#This Row],[margin]]/SUM(Table1[[#This Row],[dem_votes]:[gop_votes]])</f>
        <v>0.27757532873400553</v>
      </c>
      <c r="J311" s="5">
        <f>Table1[[#This Row],[dem_votes]]/SUM(Table1[[#This Row],[dem_votes]:[gop_votes]])</f>
        <v>0.63878766436700274</v>
      </c>
      <c r="K311" s="5">
        <f>Table1[[#This Row],[gop_votes]]/SUM(Table1[[#This Row],[dem_votes]:[gop_votes]])</f>
        <v>0.36121233563299721</v>
      </c>
      <c r="L311" s="13">
        <v>-72.717281999999997</v>
      </c>
      <c r="M311" s="13">
        <v>41.761943000000002</v>
      </c>
      <c r="N311" s="11">
        <v>-72.655880874999909</v>
      </c>
      <c r="O311" s="11">
        <v>41.582832375000024</v>
      </c>
      <c r="P311" s="12">
        <f>VLOOKUP(Table1[[#This Row],[State]],Sheet1!A:G,7,FALSE)</f>
        <v>7</v>
      </c>
      <c r="Q311" t="str">
        <f>VLOOKUP(Table1[[#This Row],[State]],Sheet1!A:F,6,FALSE)</f>
        <v>Democratic</v>
      </c>
    </row>
    <row r="312" spans="1:17" x14ac:dyDescent="0.2">
      <c r="A312" t="s">
        <v>324</v>
      </c>
      <c r="B312" t="s">
        <v>310</v>
      </c>
      <c r="C312" t="s">
        <v>715</v>
      </c>
      <c r="D312" s="4">
        <v>47434</v>
      </c>
      <c r="E312" s="4">
        <v>51336</v>
      </c>
      <c r="F312">
        <v>2024</v>
      </c>
      <c r="G312" s="1">
        <f>Table1[[#This Row],[dem_votes]]+Table1[[#This Row],[gop_votes]]</f>
        <v>98770</v>
      </c>
      <c r="H312" s="7">
        <f>ABS(Table1[[#This Row],[dem_votes]]-Table1[[#This Row],[gop_votes]])</f>
        <v>3902</v>
      </c>
      <c r="I312" s="5">
        <f>Table1[[#This Row],[margin]]/SUM(Table1[[#This Row],[dem_votes]:[gop_votes]])</f>
        <v>3.9505922851068138E-2</v>
      </c>
      <c r="J312" s="5">
        <f>Table1[[#This Row],[dem_votes]]/SUM(Table1[[#This Row],[dem_votes]:[gop_votes]])</f>
        <v>0.48024703857446593</v>
      </c>
      <c r="K312" s="5">
        <f>Table1[[#This Row],[gop_votes]]/SUM(Table1[[#This Row],[dem_votes]:[gop_votes]])</f>
        <v>0.51975296142553407</v>
      </c>
      <c r="L312" s="13">
        <v>-73.187494000000001</v>
      </c>
      <c r="M312" s="13">
        <v>41.727851000000001</v>
      </c>
      <c r="N312" s="11">
        <v>-72.655880874999909</v>
      </c>
      <c r="O312" s="11">
        <v>41.582832375000024</v>
      </c>
      <c r="P312" s="12">
        <f>VLOOKUP(Table1[[#This Row],[State]],Sheet1!A:G,7,FALSE)</f>
        <v>7</v>
      </c>
      <c r="Q312" t="str">
        <f>VLOOKUP(Table1[[#This Row],[State]],Sheet1!A:F,6,FALSE)</f>
        <v>Democratic</v>
      </c>
    </row>
    <row r="313" spans="1:17" x14ac:dyDescent="0.2">
      <c r="A313" t="s">
        <v>324</v>
      </c>
      <c r="B313" t="s">
        <v>311</v>
      </c>
      <c r="C313" t="s">
        <v>716</v>
      </c>
      <c r="D313" s="4">
        <v>57991</v>
      </c>
      <c r="E313" s="4">
        <v>37777</v>
      </c>
      <c r="F313">
        <v>2024</v>
      </c>
      <c r="G313" s="1">
        <f>Table1[[#This Row],[dem_votes]]+Table1[[#This Row],[gop_votes]]</f>
        <v>95768</v>
      </c>
      <c r="H313" s="7">
        <f>ABS(Table1[[#This Row],[dem_votes]]-Table1[[#This Row],[gop_votes]])</f>
        <v>20214</v>
      </c>
      <c r="I313" s="5">
        <f>Table1[[#This Row],[margin]]/SUM(Table1[[#This Row],[dem_votes]:[gop_votes]])</f>
        <v>0.21107259209756912</v>
      </c>
      <c r="J313" s="5">
        <f>Table1[[#This Row],[dem_votes]]/SUM(Table1[[#This Row],[dem_votes]:[gop_votes]])</f>
        <v>0.60553629604878456</v>
      </c>
      <c r="K313" s="5">
        <f>Table1[[#This Row],[gop_votes]]/SUM(Table1[[#This Row],[dem_votes]:[gop_votes]])</f>
        <v>0.39446370395121544</v>
      </c>
      <c r="L313" s="13">
        <v>-72.571407999999906</v>
      </c>
      <c r="M313" s="13">
        <v>41.478563999999999</v>
      </c>
      <c r="N313" s="11">
        <v>-72.655880874999909</v>
      </c>
      <c r="O313" s="11">
        <v>41.582832375000024</v>
      </c>
      <c r="P313" s="12">
        <f>VLOOKUP(Table1[[#This Row],[State]],Sheet1!A:G,7,FALSE)</f>
        <v>7</v>
      </c>
      <c r="Q313" t="str">
        <f>VLOOKUP(Table1[[#This Row],[State]],Sheet1!A:F,6,FALSE)</f>
        <v>Democratic</v>
      </c>
    </row>
    <row r="314" spans="1:17" x14ac:dyDescent="0.2">
      <c r="A314" t="s">
        <v>324</v>
      </c>
      <c r="B314" t="s">
        <v>312</v>
      </c>
      <c r="C314" t="s">
        <v>717</v>
      </c>
      <c r="D314" s="4">
        <v>232175</v>
      </c>
      <c r="E314" s="4">
        <v>161475</v>
      </c>
      <c r="F314">
        <v>2024</v>
      </c>
      <c r="G314" s="1">
        <f>Table1[[#This Row],[dem_votes]]+Table1[[#This Row],[gop_votes]]</f>
        <v>393650</v>
      </c>
      <c r="H314" s="7">
        <f>ABS(Table1[[#This Row],[dem_votes]]-Table1[[#This Row],[gop_votes]])</f>
        <v>70700</v>
      </c>
      <c r="I314" s="5">
        <f>Table1[[#This Row],[margin]]/SUM(Table1[[#This Row],[dem_votes]:[gop_votes]])</f>
        <v>0.17960116855074304</v>
      </c>
      <c r="J314" s="5">
        <f>Table1[[#This Row],[dem_votes]]/SUM(Table1[[#This Row],[dem_votes]:[gop_votes]])</f>
        <v>0.58980058427537152</v>
      </c>
      <c r="K314" s="5">
        <f>Table1[[#This Row],[gop_votes]]/SUM(Table1[[#This Row],[dem_votes]:[gop_votes]])</f>
        <v>0.41019941572462848</v>
      </c>
      <c r="L314" s="13">
        <v>-72.941496999999998</v>
      </c>
      <c r="M314" s="13">
        <v>41.396051999999997</v>
      </c>
      <c r="N314" s="11">
        <v>-72.655880874999909</v>
      </c>
      <c r="O314" s="11">
        <v>41.582832375000024</v>
      </c>
      <c r="P314" s="12">
        <f>VLOOKUP(Table1[[#This Row],[State]],Sheet1!A:G,7,FALSE)</f>
        <v>7</v>
      </c>
      <c r="Q314" t="str">
        <f>VLOOKUP(Table1[[#This Row],[State]],Sheet1!A:F,6,FALSE)</f>
        <v>Democratic</v>
      </c>
    </row>
    <row r="315" spans="1:17" x14ac:dyDescent="0.2">
      <c r="A315" t="s">
        <v>324</v>
      </c>
      <c r="B315" t="s">
        <v>313</v>
      </c>
      <c r="C315" t="s">
        <v>718</v>
      </c>
      <c r="D315" s="4">
        <v>77827</v>
      </c>
      <c r="E315" s="4">
        <v>51323</v>
      </c>
      <c r="F315">
        <v>2024</v>
      </c>
      <c r="G315" s="1">
        <f>Table1[[#This Row],[dem_votes]]+Table1[[#This Row],[gop_votes]]</f>
        <v>129150</v>
      </c>
      <c r="H315" s="7">
        <f>ABS(Table1[[#This Row],[dem_votes]]-Table1[[#This Row],[gop_votes]])</f>
        <v>26504</v>
      </c>
      <c r="I315" s="5">
        <f>Table1[[#This Row],[margin]]/SUM(Table1[[#This Row],[dem_votes]:[gop_votes]])</f>
        <v>0.20521873790166473</v>
      </c>
      <c r="J315" s="5">
        <f>Table1[[#This Row],[dem_votes]]/SUM(Table1[[#This Row],[dem_votes]:[gop_votes]])</f>
        <v>0.60260936895083239</v>
      </c>
      <c r="K315" s="5">
        <f>Table1[[#This Row],[gop_votes]]/SUM(Table1[[#This Row],[dem_votes]:[gop_votes]])</f>
        <v>0.39739063104916761</v>
      </c>
      <c r="L315" s="13">
        <v>-72.097682999999904</v>
      </c>
      <c r="M315" s="13">
        <v>41.443373000000001</v>
      </c>
      <c r="N315" s="11">
        <v>-72.655880874999909</v>
      </c>
      <c r="O315" s="11">
        <v>41.582832375000024</v>
      </c>
      <c r="P315" s="12">
        <f>VLOOKUP(Table1[[#This Row],[State]],Sheet1!A:G,7,FALSE)</f>
        <v>7</v>
      </c>
      <c r="Q315" t="str">
        <f>VLOOKUP(Table1[[#This Row],[State]],Sheet1!A:F,6,FALSE)</f>
        <v>Democratic</v>
      </c>
    </row>
    <row r="316" spans="1:17" x14ac:dyDescent="0.2">
      <c r="A316" t="s">
        <v>324</v>
      </c>
      <c r="B316" t="s">
        <v>314</v>
      </c>
      <c r="C316" t="s">
        <v>719</v>
      </c>
      <c r="D316" s="4">
        <v>44549</v>
      </c>
      <c r="E316" s="4">
        <v>32857</v>
      </c>
      <c r="F316">
        <v>2024</v>
      </c>
      <c r="G316" s="1">
        <f>Table1[[#This Row],[dem_votes]]+Table1[[#This Row],[gop_votes]]</f>
        <v>77406</v>
      </c>
      <c r="H316" s="7">
        <f>ABS(Table1[[#This Row],[dem_votes]]-Table1[[#This Row],[gop_votes]])</f>
        <v>11692</v>
      </c>
      <c r="I316" s="5">
        <f>Table1[[#This Row],[margin]]/SUM(Table1[[#This Row],[dem_votes]:[gop_votes]])</f>
        <v>0.15104772239878045</v>
      </c>
      <c r="J316" s="5">
        <f>Table1[[#This Row],[dem_votes]]/SUM(Table1[[#This Row],[dem_votes]:[gop_votes]])</f>
        <v>0.57552386119939025</v>
      </c>
      <c r="K316" s="5">
        <f>Table1[[#This Row],[gop_votes]]/SUM(Table1[[#This Row],[dem_votes]:[gop_votes]])</f>
        <v>0.42447613880060975</v>
      </c>
      <c r="L316" s="13">
        <v>-72.37209</v>
      </c>
      <c r="M316" s="13">
        <v>41.842762</v>
      </c>
      <c r="N316" s="11">
        <v>-72.655880874999909</v>
      </c>
      <c r="O316" s="11">
        <v>41.582832375000024</v>
      </c>
      <c r="P316" s="12">
        <f>VLOOKUP(Table1[[#This Row],[State]],Sheet1!A:G,7,FALSE)</f>
        <v>7</v>
      </c>
      <c r="Q316" t="str">
        <f>VLOOKUP(Table1[[#This Row],[State]],Sheet1!A:F,6,FALSE)</f>
        <v>Democratic</v>
      </c>
    </row>
    <row r="317" spans="1:17" x14ac:dyDescent="0.2">
      <c r="A317" t="s">
        <v>324</v>
      </c>
      <c r="B317" t="s">
        <v>315</v>
      </c>
      <c r="C317" t="s">
        <v>720</v>
      </c>
      <c r="D317" s="4">
        <v>25001</v>
      </c>
      <c r="E317" s="4">
        <v>26127</v>
      </c>
      <c r="F317">
        <v>2024</v>
      </c>
      <c r="G317" s="1">
        <f>Table1[[#This Row],[dem_votes]]+Table1[[#This Row],[gop_votes]]</f>
        <v>51128</v>
      </c>
      <c r="H317" s="7">
        <f>ABS(Table1[[#This Row],[dem_votes]]-Table1[[#This Row],[gop_votes]])</f>
        <v>1126</v>
      </c>
      <c r="I317" s="5">
        <f>Table1[[#This Row],[margin]]/SUM(Table1[[#This Row],[dem_votes]:[gop_votes]])</f>
        <v>2.2023157565326239E-2</v>
      </c>
      <c r="J317" s="5">
        <f>Table1[[#This Row],[dem_votes]]/SUM(Table1[[#This Row],[dem_votes]:[gop_votes]])</f>
        <v>0.48898842121733688</v>
      </c>
      <c r="K317" s="5">
        <f>Table1[[#This Row],[gop_votes]]/SUM(Table1[[#This Row],[dem_votes]:[gop_votes]])</f>
        <v>0.51101157878266312</v>
      </c>
      <c r="L317" s="13">
        <v>-71.995071999999993</v>
      </c>
      <c r="M317" s="13">
        <v>41.804225000000002</v>
      </c>
      <c r="N317" s="11">
        <v>-72.655880874999909</v>
      </c>
      <c r="O317" s="11">
        <v>41.582832375000024</v>
      </c>
      <c r="P317" s="12">
        <f>VLOOKUP(Table1[[#This Row],[State]],Sheet1!A:G,7,FALSE)</f>
        <v>7</v>
      </c>
      <c r="Q317" t="str">
        <f>VLOOKUP(Table1[[#This Row],[State]],Sheet1!A:F,6,FALSE)</f>
        <v>Democratic</v>
      </c>
    </row>
    <row r="318" spans="1:17" x14ac:dyDescent="0.2">
      <c r="A318" t="s">
        <v>325</v>
      </c>
      <c r="B318" s="10">
        <v>10001</v>
      </c>
      <c r="C318" s="8" t="s">
        <v>411</v>
      </c>
      <c r="D318" s="4">
        <v>48828</v>
      </c>
      <c r="E318" s="4">
        <v>43233</v>
      </c>
      <c r="F318">
        <v>2024</v>
      </c>
      <c r="G318" s="1">
        <f>Table1[[#This Row],[dem_votes]]+Table1[[#This Row],[gop_votes]]</f>
        <v>92061</v>
      </c>
      <c r="H318" s="7">
        <f>ABS(Table1[[#This Row],[dem_votes]]-Table1[[#This Row],[gop_votes]])</f>
        <v>5595</v>
      </c>
      <c r="I318" s="5">
        <f>Table1[[#This Row],[margin]]/SUM(Table1[[#This Row],[dem_votes]:[gop_votes]])</f>
        <v>6.0774920976309189E-2</v>
      </c>
      <c r="J318" s="5">
        <f>Table1[[#This Row],[dem_votes]]/SUM(Table1[[#This Row],[dem_votes]:[gop_votes]])</f>
        <v>0.53038746048815455</v>
      </c>
      <c r="K318" s="5">
        <f>Table1[[#This Row],[gop_votes]]/SUM(Table1[[#This Row],[dem_votes]:[gop_votes]])</f>
        <v>0.46961253951184539</v>
      </c>
      <c r="L318" s="13">
        <v>-75.558604000000003</v>
      </c>
      <c r="M318" s="13">
        <v>39.123220000000003</v>
      </c>
      <c r="N318" s="11">
        <v>-75.513209666666654</v>
      </c>
      <c r="O318" s="11">
        <v>39.15687566666665</v>
      </c>
      <c r="P318" s="12">
        <f>VLOOKUP(Table1[[#This Row],[State]],Sheet1!A:G,7,FALSE)</f>
        <v>3</v>
      </c>
      <c r="Q318" t="str">
        <f>VLOOKUP(Table1[[#This Row],[State]],Sheet1!A:F,6,FALSE)</f>
        <v>Democratic</v>
      </c>
    </row>
    <row r="319" spans="1:17" x14ac:dyDescent="0.2">
      <c r="A319" t="s">
        <v>325</v>
      </c>
      <c r="B319" s="10">
        <v>10003</v>
      </c>
      <c r="C319" s="8" t="s">
        <v>412</v>
      </c>
      <c r="D319" s="4">
        <v>206935</v>
      </c>
      <c r="E319" s="4">
        <v>82460</v>
      </c>
      <c r="F319">
        <v>2024</v>
      </c>
      <c r="G319" s="1">
        <f>Table1[[#This Row],[dem_votes]]+Table1[[#This Row],[gop_votes]]</f>
        <v>289395</v>
      </c>
      <c r="H319" s="7">
        <f>ABS(Table1[[#This Row],[dem_votes]]-Table1[[#This Row],[gop_votes]])</f>
        <v>124475</v>
      </c>
      <c r="I319" s="5">
        <f>Table1[[#This Row],[margin]]/SUM(Table1[[#This Row],[dem_votes]:[gop_votes]])</f>
        <v>0.43012146028784187</v>
      </c>
      <c r="J319" s="5">
        <f>Table1[[#This Row],[dem_votes]]/SUM(Table1[[#This Row],[dem_votes]:[gop_votes]])</f>
        <v>0.71506073014392091</v>
      </c>
      <c r="K319" s="5">
        <f>Table1[[#This Row],[gop_votes]]/SUM(Table1[[#This Row],[dem_votes]:[gop_votes]])</f>
        <v>0.28493926985607904</v>
      </c>
      <c r="L319" s="13">
        <v>-75.634376000000003</v>
      </c>
      <c r="M319" s="13">
        <v>39.685020000000002</v>
      </c>
      <c r="N319" s="11">
        <v>-75.513209666666654</v>
      </c>
      <c r="O319" s="11">
        <v>39.15687566666665</v>
      </c>
      <c r="P319" s="12">
        <f>VLOOKUP(Table1[[#This Row],[State]],Sheet1!A:G,7,FALSE)</f>
        <v>3</v>
      </c>
      <c r="Q319" t="str">
        <f>VLOOKUP(Table1[[#This Row],[State]],Sheet1!A:F,6,FALSE)</f>
        <v>Democratic</v>
      </c>
    </row>
    <row r="320" spans="1:17" x14ac:dyDescent="0.2">
      <c r="A320" t="s">
        <v>325</v>
      </c>
      <c r="B320" s="10">
        <v>10005</v>
      </c>
      <c r="C320" s="8" t="s">
        <v>413</v>
      </c>
      <c r="D320" s="4">
        <v>65068</v>
      </c>
      <c r="E320" s="4">
        <v>79998</v>
      </c>
      <c r="F320">
        <v>2024</v>
      </c>
      <c r="G320" s="1">
        <f>Table1[[#This Row],[dem_votes]]+Table1[[#This Row],[gop_votes]]</f>
        <v>145066</v>
      </c>
      <c r="H320" s="7">
        <f>ABS(Table1[[#This Row],[dem_votes]]-Table1[[#This Row],[gop_votes]])</f>
        <v>14930</v>
      </c>
      <c r="I320" s="5">
        <f>Table1[[#This Row],[margin]]/SUM(Table1[[#This Row],[dem_votes]:[gop_votes]])</f>
        <v>0.10291867150124771</v>
      </c>
      <c r="J320" s="5">
        <f>Table1[[#This Row],[dem_votes]]/SUM(Table1[[#This Row],[dem_votes]:[gop_votes]])</f>
        <v>0.44854066424937616</v>
      </c>
      <c r="K320" s="5">
        <f>Table1[[#This Row],[gop_votes]]/SUM(Table1[[#This Row],[dem_votes]:[gop_votes]])</f>
        <v>0.55145933575062389</v>
      </c>
      <c r="L320" s="13">
        <v>-75.346648999999999</v>
      </c>
      <c r="M320" s="13">
        <v>38.662387000000003</v>
      </c>
      <c r="N320" s="11">
        <v>-75.513209666666654</v>
      </c>
      <c r="O320" s="11">
        <v>39.15687566666665</v>
      </c>
      <c r="P320" s="12">
        <f>VLOOKUP(Table1[[#This Row],[State]],Sheet1!A:G,7,FALSE)</f>
        <v>3</v>
      </c>
      <c r="Q320" t="str">
        <f>VLOOKUP(Table1[[#This Row],[State]],Sheet1!A:F,6,FALSE)</f>
        <v>Democratic</v>
      </c>
    </row>
    <row r="321" spans="1:17" x14ac:dyDescent="0.2">
      <c r="A321" t="s">
        <v>326</v>
      </c>
      <c r="B321" s="10">
        <v>11001</v>
      </c>
      <c r="C321" s="8" t="s">
        <v>326</v>
      </c>
      <c r="D321" s="4">
        <v>341497</v>
      </c>
      <c r="E321" s="4">
        <v>19095</v>
      </c>
      <c r="F321">
        <v>2024</v>
      </c>
      <c r="G321" s="1">
        <f>Table1[[#This Row],[dem_votes]]+Table1[[#This Row],[gop_votes]]</f>
        <v>360592</v>
      </c>
      <c r="H321" s="7">
        <f>ABS(Table1[[#This Row],[dem_votes]]-Table1[[#This Row],[gop_votes]])</f>
        <v>322402</v>
      </c>
      <c r="I321" s="5">
        <f>Table1[[#This Row],[margin]]/SUM(Table1[[#This Row],[dem_votes]:[gop_votes]])</f>
        <v>0.89409082841549448</v>
      </c>
      <c r="J321" s="5">
        <f>Table1[[#This Row],[dem_votes]]/SUM(Table1[[#This Row],[dem_votes]:[gop_votes]])</f>
        <v>0.94704541420774724</v>
      </c>
      <c r="K321" s="5">
        <f>Table1[[#This Row],[gop_votes]]/SUM(Table1[[#This Row],[dem_votes]:[gop_votes]])</f>
        <v>5.2954585792252741E-2</v>
      </c>
      <c r="L321" s="13">
        <v>-77.014467999999994</v>
      </c>
      <c r="M321" s="13">
        <v>38.910269999999997</v>
      </c>
      <c r="N321" s="11">
        <v>-77.014467999999994</v>
      </c>
      <c r="O321" s="11">
        <v>38.910269999999983</v>
      </c>
      <c r="P321" s="12">
        <f>VLOOKUP(Table1[[#This Row],[State]],Sheet1!A:G,7,FALSE)</f>
        <v>3</v>
      </c>
      <c r="Q321" t="str">
        <f>VLOOKUP(Table1[[#This Row],[State]],Sheet1!A:F,6,FALSE)</f>
        <v>Democratic</v>
      </c>
    </row>
    <row r="322" spans="1:17" x14ac:dyDescent="0.2">
      <c r="A322" t="s">
        <v>327</v>
      </c>
      <c r="B322" s="10">
        <v>12001</v>
      </c>
      <c r="C322" s="8" t="s">
        <v>414</v>
      </c>
      <c r="D322" s="4">
        <v>97972</v>
      </c>
      <c r="E322" s="4">
        <v>51659</v>
      </c>
      <c r="F322">
        <v>2024</v>
      </c>
      <c r="G322" s="1">
        <f>Table1[[#This Row],[dem_votes]]+Table1[[#This Row],[gop_votes]]</f>
        <v>149631</v>
      </c>
      <c r="H322" s="7">
        <f>ABS(Table1[[#This Row],[dem_votes]]-Table1[[#This Row],[gop_votes]])</f>
        <v>46313</v>
      </c>
      <c r="I322" s="5">
        <f>Table1[[#This Row],[margin]]/SUM(Table1[[#This Row],[dem_votes]:[gop_votes]])</f>
        <v>0.30951473959273146</v>
      </c>
      <c r="J322" s="5">
        <f>Table1[[#This Row],[dem_votes]]/SUM(Table1[[#This Row],[dem_votes]:[gop_votes]])</f>
        <v>0.65475736979636567</v>
      </c>
      <c r="K322" s="5">
        <f>Table1[[#This Row],[gop_votes]]/SUM(Table1[[#This Row],[dem_votes]:[gop_votes]])</f>
        <v>0.34524263020363427</v>
      </c>
      <c r="L322" s="13">
        <v>-82.386844999999994</v>
      </c>
      <c r="M322" s="13">
        <v>29.665903</v>
      </c>
      <c r="N322" s="11">
        <v>-82.69443707462699</v>
      </c>
      <c r="O322" s="11">
        <v>28.943176656716346</v>
      </c>
      <c r="P322" s="12">
        <f>VLOOKUP(Table1[[#This Row],[State]],Sheet1!A:G,7,FALSE)</f>
        <v>29</v>
      </c>
      <c r="Q322" t="str">
        <f>VLOOKUP(Table1[[#This Row],[State]],Sheet1!A:F,6,FALSE)</f>
        <v>Republican</v>
      </c>
    </row>
    <row r="323" spans="1:17" x14ac:dyDescent="0.2">
      <c r="A323" t="s">
        <v>327</v>
      </c>
      <c r="B323" s="10">
        <v>12003</v>
      </c>
      <c r="C323" s="8" t="s">
        <v>415</v>
      </c>
      <c r="D323" s="4">
        <v>1948</v>
      </c>
      <c r="E323" s="4">
        <v>13298</v>
      </c>
      <c r="F323">
        <v>2024</v>
      </c>
      <c r="G323" s="1">
        <f>Table1[[#This Row],[dem_votes]]+Table1[[#This Row],[gop_votes]]</f>
        <v>15246</v>
      </c>
      <c r="H323" s="7">
        <f>ABS(Table1[[#This Row],[dem_votes]]-Table1[[#This Row],[gop_votes]])</f>
        <v>11350</v>
      </c>
      <c r="I323" s="5">
        <f>Table1[[#This Row],[margin]]/SUM(Table1[[#This Row],[dem_votes]:[gop_votes]])</f>
        <v>0.74445756263938079</v>
      </c>
      <c r="J323" s="5">
        <f>Table1[[#This Row],[dem_votes]]/SUM(Table1[[#This Row],[dem_votes]:[gop_votes]])</f>
        <v>0.12777121868030958</v>
      </c>
      <c r="K323" s="5">
        <f>Table1[[#This Row],[gop_votes]]/SUM(Table1[[#This Row],[dem_votes]:[gop_votes]])</f>
        <v>0.87222878131969039</v>
      </c>
      <c r="L323" s="13">
        <v>-82.185477000000006</v>
      </c>
      <c r="M323" s="13">
        <v>30.288432</v>
      </c>
      <c r="N323" s="11">
        <v>-82.69443707462699</v>
      </c>
      <c r="O323" s="11">
        <v>28.943176656716346</v>
      </c>
      <c r="P323" s="12">
        <f>VLOOKUP(Table1[[#This Row],[State]],Sheet1!A:G,7,FALSE)</f>
        <v>29</v>
      </c>
      <c r="Q323" t="str">
        <f>VLOOKUP(Table1[[#This Row],[State]],Sheet1!A:F,6,FALSE)</f>
        <v>Republican</v>
      </c>
    </row>
    <row r="324" spans="1:17" x14ac:dyDescent="0.2">
      <c r="A324" t="s">
        <v>327</v>
      </c>
      <c r="B324" s="10">
        <v>12005</v>
      </c>
      <c r="C324" s="8" t="s">
        <v>416</v>
      </c>
      <c r="D324" s="4">
        <v>25682</v>
      </c>
      <c r="E324" s="4">
        <v>68877</v>
      </c>
      <c r="F324">
        <v>2024</v>
      </c>
      <c r="G324" s="1">
        <f>Table1[[#This Row],[dem_votes]]+Table1[[#This Row],[gop_votes]]</f>
        <v>94559</v>
      </c>
      <c r="H324" s="7">
        <f>ABS(Table1[[#This Row],[dem_votes]]-Table1[[#This Row],[gop_votes]])</f>
        <v>43195</v>
      </c>
      <c r="I324" s="5">
        <f>Table1[[#This Row],[margin]]/SUM(Table1[[#This Row],[dem_votes]:[gop_votes]])</f>
        <v>0.45680474624308631</v>
      </c>
      <c r="J324" s="5">
        <f>Table1[[#This Row],[dem_votes]]/SUM(Table1[[#This Row],[dem_votes]:[gop_votes]])</f>
        <v>0.27159762687845684</v>
      </c>
      <c r="K324" s="5">
        <f>Table1[[#This Row],[gop_votes]]/SUM(Table1[[#This Row],[dem_votes]:[gop_votes]])</f>
        <v>0.72840237312154321</v>
      </c>
      <c r="L324" s="13">
        <v>-85.660217000000003</v>
      </c>
      <c r="M324" s="13">
        <v>30.206924999999998</v>
      </c>
      <c r="N324" s="11">
        <v>-82.69443707462699</v>
      </c>
      <c r="O324" s="11">
        <v>28.943176656716346</v>
      </c>
      <c r="P324" s="12">
        <f>VLOOKUP(Table1[[#This Row],[State]],Sheet1!A:G,7,FALSE)</f>
        <v>29</v>
      </c>
      <c r="Q324" t="str">
        <f>VLOOKUP(Table1[[#This Row],[State]],Sheet1!A:F,6,FALSE)</f>
        <v>Republican</v>
      </c>
    </row>
    <row r="325" spans="1:17" x14ac:dyDescent="0.2">
      <c r="A325" t="s">
        <v>327</v>
      </c>
      <c r="B325" s="10">
        <v>12007</v>
      </c>
      <c r="C325" s="8" t="s">
        <v>417</v>
      </c>
      <c r="D325" s="4">
        <v>2964</v>
      </c>
      <c r="E325" s="4">
        <v>10848</v>
      </c>
      <c r="F325">
        <v>2024</v>
      </c>
      <c r="G325" s="1">
        <f>Table1[[#This Row],[dem_votes]]+Table1[[#This Row],[gop_votes]]</f>
        <v>13812</v>
      </c>
      <c r="H325" s="7">
        <f>ABS(Table1[[#This Row],[dem_votes]]-Table1[[#This Row],[gop_votes]])</f>
        <v>7884</v>
      </c>
      <c r="I325" s="5">
        <f>Table1[[#This Row],[margin]]/SUM(Table1[[#This Row],[dem_votes]:[gop_votes]])</f>
        <v>0.57080799304952212</v>
      </c>
      <c r="J325" s="5">
        <f>Table1[[#This Row],[dem_votes]]/SUM(Table1[[#This Row],[dem_votes]:[gop_votes]])</f>
        <v>0.21459600347523891</v>
      </c>
      <c r="K325" s="5">
        <f>Table1[[#This Row],[gop_votes]]/SUM(Table1[[#This Row],[dem_votes]:[gop_votes]])</f>
        <v>0.78540399652476112</v>
      </c>
      <c r="L325" s="13">
        <v>-82.128191999999999</v>
      </c>
      <c r="M325" s="13">
        <v>29.9534289999999</v>
      </c>
      <c r="N325" s="11">
        <v>-82.69443707462699</v>
      </c>
      <c r="O325" s="11">
        <v>28.943176656716346</v>
      </c>
      <c r="P325" s="12">
        <f>VLOOKUP(Table1[[#This Row],[State]],Sheet1!A:G,7,FALSE)</f>
        <v>29</v>
      </c>
      <c r="Q325" t="str">
        <f>VLOOKUP(Table1[[#This Row],[State]],Sheet1!A:F,6,FALSE)</f>
        <v>Republican</v>
      </c>
    </row>
    <row r="326" spans="1:17" x14ac:dyDescent="0.2">
      <c r="A326" t="s">
        <v>327</v>
      </c>
      <c r="B326" s="10">
        <v>12009</v>
      </c>
      <c r="C326" s="8" t="s">
        <v>418</v>
      </c>
      <c r="D326" s="4">
        <v>159232</v>
      </c>
      <c r="E326" s="4">
        <v>221452</v>
      </c>
      <c r="F326">
        <v>2024</v>
      </c>
      <c r="G326" s="1">
        <f>Table1[[#This Row],[dem_votes]]+Table1[[#This Row],[gop_votes]]</f>
        <v>380684</v>
      </c>
      <c r="H326" s="7">
        <f>ABS(Table1[[#This Row],[dem_votes]]-Table1[[#This Row],[gop_votes]])</f>
        <v>62220</v>
      </c>
      <c r="I326" s="5">
        <f>Table1[[#This Row],[margin]]/SUM(Table1[[#This Row],[dem_votes]:[gop_votes]])</f>
        <v>0.16344264534364461</v>
      </c>
      <c r="J326" s="5">
        <f>Table1[[#This Row],[dem_votes]]/SUM(Table1[[#This Row],[dem_votes]:[gop_votes]])</f>
        <v>0.41827867732817769</v>
      </c>
      <c r="K326" s="5">
        <f>Table1[[#This Row],[gop_votes]]/SUM(Table1[[#This Row],[dem_votes]:[gop_votes]])</f>
        <v>0.58172132267182231</v>
      </c>
      <c r="L326" s="13">
        <v>-80.690978999999999</v>
      </c>
      <c r="M326" s="13">
        <v>28.232195000000001</v>
      </c>
      <c r="N326" s="11">
        <v>-82.69443707462699</v>
      </c>
      <c r="O326" s="11">
        <v>28.943176656716346</v>
      </c>
      <c r="P326" s="12">
        <f>VLOOKUP(Table1[[#This Row],[State]],Sheet1!A:G,7,FALSE)</f>
        <v>29</v>
      </c>
      <c r="Q326" t="str">
        <f>VLOOKUP(Table1[[#This Row],[State]],Sheet1!A:F,6,FALSE)</f>
        <v>Republican</v>
      </c>
    </row>
    <row r="327" spans="1:17" x14ac:dyDescent="0.2">
      <c r="A327" t="s">
        <v>327</v>
      </c>
      <c r="B327" s="10">
        <v>12011</v>
      </c>
      <c r="C327" s="8" t="s">
        <v>419</v>
      </c>
      <c r="D327" s="4">
        <v>673234</v>
      </c>
      <c r="E327" s="4">
        <v>319571</v>
      </c>
      <c r="F327">
        <v>2024</v>
      </c>
      <c r="G327" s="1">
        <f>Table1[[#This Row],[dem_votes]]+Table1[[#This Row],[gop_votes]]</f>
        <v>992805</v>
      </c>
      <c r="H327" s="7">
        <f>ABS(Table1[[#This Row],[dem_votes]]-Table1[[#This Row],[gop_votes]])</f>
        <v>353663</v>
      </c>
      <c r="I327" s="5">
        <f>Table1[[#This Row],[margin]]/SUM(Table1[[#This Row],[dem_votes]:[gop_votes]])</f>
        <v>0.3562260464038759</v>
      </c>
      <c r="J327" s="5">
        <f>Table1[[#This Row],[dem_votes]]/SUM(Table1[[#This Row],[dem_votes]:[gop_votes]])</f>
        <v>0.67811302320193789</v>
      </c>
      <c r="K327" s="5">
        <f>Table1[[#This Row],[gop_votes]]/SUM(Table1[[#This Row],[dem_votes]:[gop_votes]])</f>
        <v>0.32188697679806205</v>
      </c>
      <c r="L327" s="13">
        <v>-80.227135000000004</v>
      </c>
      <c r="M327" s="13">
        <v>26.134058</v>
      </c>
      <c r="N327" s="11">
        <v>-82.69443707462699</v>
      </c>
      <c r="O327" s="11">
        <v>28.943176656716346</v>
      </c>
      <c r="P327" s="12">
        <f>VLOOKUP(Table1[[#This Row],[State]],Sheet1!A:G,7,FALSE)</f>
        <v>29</v>
      </c>
      <c r="Q327" t="str">
        <f>VLOOKUP(Table1[[#This Row],[State]],Sheet1!A:F,6,FALSE)</f>
        <v>Republican</v>
      </c>
    </row>
    <row r="328" spans="1:17" x14ac:dyDescent="0.2">
      <c r="A328" t="s">
        <v>327</v>
      </c>
      <c r="B328" s="10">
        <v>12013</v>
      </c>
      <c r="C328" s="8" t="s">
        <v>420</v>
      </c>
      <c r="D328" s="4">
        <v>1387</v>
      </c>
      <c r="E328" s="4">
        <v>5221</v>
      </c>
      <c r="F328">
        <v>2024</v>
      </c>
      <c r="G328" s="1">
        <f>Table1[[#This Row],[dem_votes]]+Table1[[#This Row],[gop_votes]]</f>
        <v>6608</v>
      </c>
      <c r="H328" s="7">
        <f>ABS(Table1[[#This Row],[dem_votes]]-Table1[[#This Row],[gop_votes]])</f>
        <v>3834</v>
      </c>
      <c r="I328" s="5">
        <f>Table1[[#This Row],[margin]]/SUM(Table1[[#This Row],[dem_votes]:[gop_votes]])</f>
        <v>0.5802058111380145</v>
      </c>
      <c r="J328" s="5">
        <f>Table1[[#This Row],[dem_votes]]/SUM(Table1[[#This Row],[dem_votes]:[gop_votes]])</f>
        <v>0.20989709443099275</v>
      </c>
      <c r="K328" s="5">
        <f>Table1[[#This Row],[gop_votes]]/SUM(Table1[[#This Row],[dem_votes]:[gop_votes]])</f>
        <v>0.79010290556900731</v>
      </c>
      <c r="L328" s="13">
        <v>-85.122189000000006</v>
      </c>
      <c r="M328" s="13">
        <v>30.463142999999999</v>
      </c>
      <c r="N328" s="11">
        <v>-82.69443707462699</v>
      </c>
      <c r="O328" s="11">
        <v>28.943176656716346</v>
      </c>
      <c r="P328" s="12">
        <f>VLOOKUP(Table1[[#This Row],[State]],Sheet1!A:G,7,FALSE)</f>
        <v>29</v>
      </c>
      <c r="Q328" t="str">
        <f>VLOOKUP(Table1[[#This Row],[State]],Sheet1!A:F,6,FALSE)</f>
        <v>Republican</v>
      </c>
    </row>
    <row r="329" spans="1:17" x14ac:dyDescent="0.2">
      <c r="A329" t="s">
        <v>327</v>
      </c>
      <c r="B329" s="10">
        <v>12015</v>
      </c>
      <c r="C329" s="8" t="s">
        <v>421</v>
      </c>
      <c r="D329" s="4">
        <v>44824</v>
      </c>
      <c r="E329" s="4">
        <v>83064</v>
      </c>
      <c r="F329">
        <v>2024</v>
      </c>
      <c r="G329" s="1">
        <f>Table1[[#This Row],[dem_votes]]+Table1[[#This Row],[gop_votes]]</f>
        <v>127888</v>
      </c>
      <c r="H329" s="7">
        <f>ABS(Table1[[#This Row],[dem_votes]]-Table1[[#This Row],[gop_votes]])</f>
        <v>38240</v>
      </c>
      <c r="I329" s="5">
        <f>Table1[[#This Row],[margin]]/SUM(Table1[[#This Row],[dem_votes]:[gop_votes]])</f>
        <v>0.29901163518078316</v>
      </c>
      <c r="J329" s="5">
        <f>Table1[[#This Row],[dem_votes]]/SUM(Table1[[#This Row],[dem_votes]:[gop_votes]])</f>
        <v>0.35049418240960839</v>
      </c>
      <c r="K329" s="5">
        <f>Table1[[#This Row],[gop_votes]]/SUM(Table1[[#This Row],[dem_votes]:[gop_votes]])</f>
        <v>0.64950581759039161</v>
      </c>
      <c r="L329" s="13">
        <v>-82.119945999999999</v>
      </c>
      <c r="M329" s="13">
        <v>26.954792999999999</v>
      </c>
      <c r="N329" s="11">
        <v>-82.69443707462699</v>
      </c>
      <c r="O329" s="11">
        <v>28.943176656716346</v>
      </c>
      <c r="P329" s="12">
        <f>VLOOKUP(Table1[[#This Row],[State]],Sheet1!A:G,7,FALSE)</f>
        <v>29</v>
      </c>
      <c r="Q329" t="str">
        <f>VLOOKUP(Table1[[#This Row],[State]],Sheet1!A:F,6,FALSE)</f>
        <v>Republican</v>
      </c>
    </row>
    <row r="330" spans="1:17" x14ac:dyDescent="0.2">
      <c r="A330" t="s">
        <v>327</v>
      </c>
      <c r="B330" s="10">
        <v>12017</v>
      </c>
      <c r="C330" s="8" t="s">
        <v>422</v>
      </c>
      <c r="D330" s="4">
        <v>27944</v>
      </c>
      <c r="E330" s="4">
        <v>74495</v>
      </c>
      <c r="F330">
        <v>2024</v>
      </c>
      <c r="G330" s="1">
        <f>Table1[[#This Row],[dem_votes]]+Table1[[#This Row],[gop_votes]]</f>
        <v>102439</v>
      </c>
      <c r="H330" s="7">
        <f>ABS(Table1[[#This Row],[dem_votes]]-Table1[[#This Row],[gop_votes]])</f>
        <v>46551</v>
      </c>
      <c r="I330" s="5">
        <f>Table1[[#This Row],[margin]]/SUM(Table1[[#This Row],[dem_votes]:[gop_votes]])</f>
        <v>0.45442653676822303</v>
      </c>
      <c r="J330" s="5">
        <f>Table1[[#This Row],[dem_votes]]/SUM(Table1[[#This Row],[dem_votes]:[gop_votes]])</f>
        <v>0.27278673161588846</v>
      </c>
      <c r="K330" s="5">
        <f>Table1[[#This Row],[gop_votes]]/SUM(Table1[[#This Row],[dem_votes]:[gop_votes]])</f>
        <v>0.72721326838411149</v>
      </c>
      <c r="L330" s="13">
        <v>-82.453512000000003</v>
      </c>
      <c r="M330" s="13">
        <v>28.863598</v>
      </c>
      <c r="N330" s="11">
        <v>-82.69443707462699</v>
      </c>
      <c r="O330" s="11">
        <v>28.943176656716346</v>
      </c>
      <c r="P330" s="12">
        <f>VLOOKUP(Table1[[#This Row],[State]],Sheet1!A:G,7,FALSE)</f>
        <v>29</v>
      </c>
      <c r="Q330" t="str">
        <f>VLOOKUP(Table1[[#This Row],[State]],Sheet1!A:F,6,FALSE)</f>
        <v>Republican</v>
      </c>
    </row>
    <row r="331" spans="1:17" x14ac:dyDescent="0.2">
      <c r="A331" t="s">
        <v>327</v>
      </c>
      <c r="B331" s="10">
        <v>12019</v>
      </c>
      <c r="C331" s="8" t="s">
        <v>423</v>
      </c>
      <c r="D331" s="4">
        <v>44700</v>
      </c>
      <c r="E331" s="4">
        <v>93292</v>
      </c>
      <c r="F331">
        <v>2024</v>
      </c>
      <c r="G331" s="1">
        <f>Table1[[#This Row],[dem_votes]]+Table1[[#This Row],[gop_votes]]</f>
        <v>137992</v>
      </c>
      <c r="H331" s="7">
        <f>ABS(Table1[[#This Row],[dem_votes]]-Table1[[#This Row],[gop_votes]])</f>
        <v>48592</v>
      </c>
      <c r="I331" s="5">
        <f>Table1[[#This Row],[margin]]/SUM(Table1[[#This Row],[dem_votes]:[gop_votes]])</f>
        <v>0.35213635573076701</v>
      </c>
      <c r="J331" s="5">
        <f>Table1[[#This Row],[dem_votes]]/SUM(Table1[[#This Row],[dem_votes]:[gop_votes]])</f>
        <v>0.32393182213461652</v>
      </c>
      <c r="K331" s="5">
        <f>Table1[[#This Row],[gop_votes]]/SUM(Table1[[#This Row],[dem_votes]:[gop_votes]])</f>
        <v>0.67606817786538353</v>
      </c>
      <c r="L331" s="13">
        <v>-81.799409999999995</v>
      </c>
      <c r="M331" s="13">
        <v>30.084385999999999</v>
      </c>
      <c r="N331" s="11">
        <v>-82.69443707462699</v>
      </c>
      <c r="O331" s="11">
        <v>28.943176656716346</v>
      </c>
      <c r="P331" s="12">
        <f>VLOOKUP(Table1[[#This Row],[State]],Sheet1!A:G,7,FALSE)</f>
        <v>29</v>
      </c>
      <c r="Q331" t="str">
        <f>VLOOKUP(Table1[[#This Row],[State]],Sheet1!A:F,6,FALSE)</f>
        <v>Republican</v>
      </c>
    </row>
    <row r="332" spans="1:17" x14ac:dyDescent="0.2">
      <c r="A332" t="s">
        <v>327</v>
      </c>
      <c r="B332" s="10">
        <v>12021</v>
      </c>
      <c r="C332" s="8" t="s">
        <v>424</v>
      </c>
      <c r="D332" s="4">
        <v>90987</v>
      </c>
      <c r="E332" s="4">
        <v>146720</v>
      </c>
      <c r="F332">
        <v>2024</v>
      </c>
      <c r="G332" s="1">
        <f>Table1[[#This Row],[dem_votes]]+Table1[[#This Row],[gop_votes]]</f>
        <v>237707</v>
      </c>
      <c r="H332" s="7">
        <f>ABS(Table1[[#This Row],[dem_votes]]-Table1[[#This Row],[gop_votes]])</f>
        <v>55733</v>
      </c>
      <c r="I332" s="5">
        <f>Table1[[#This Row],[margin]]/SUM(Table1[[#This Row],[dem_votes]:[gop_votes]])</f>
        <v>0.23446091196304694</v>
      </c>
      <c r="J332" s="5">
        <f>Table1[[#This Row],[dem_votes]]/SUM(Table1[[#This Row],[dem_votes]:[gop_votes]])</f>
        <v>0.38276954401847652</v>
      </c>
      <c r="K332" s="5">
        <f>Table1[[#This Row],[gop_votes]]/SUM(Table1[[#This Row],[dem_votes]:[gop_votes]])</f>
        <v>0.61723045598152348</v>
      </c>
      <c r="L332" s="13">
        <v>-81.699624999999997</v>
      </c>
      <c r="M332" s="13">
        <v>26.199831</v>
      </c>
      <c r="N332" s="11">
        <v>-82.69443707462699</v>
      </c>
      <c r="O332" s="11">
        <v>28.943176656716346</v>
      </c>
      <c r="P332" s="12">
        <f>VLOOKUP(Table1[[#This Row],[State]],Sheet1!A:G,7,FALSE)</f>
        <v>29</v>
      </c>
      <c r="Q332" t="str">
        <f>VLOOKUP(Table1[[#This Row],[State]],Sheet1!A:F,6,FALSE)</f>
        <v>Republican</v>
      </c>
    </row>
    <row r="333" spans="1:17" x14ac:dyDescent="0.2">
      <c r="A333" t="s">
        <v>327</v>
      </c>
      <c r="B333" s="10">
        <v>12023</v>
      </c>
      <c r="C333" s="8" t="s">
        <v>425</v>
      </c>
      <c r="D333" s="4">
        <v>8586</v>
      </c>
      <c r="E333" s="4">
        <v>25698</v>
      </c>
      <c r="F333">
        <v>2024</v>
      </c>
      <c r="G333" s="1">
        <f>Table1[[#This Row],[dem_votes]]+Table1[[#This Row],[gop_votes]]</f>
        <v>34284</v>
      </c>
      <c r="H333" s="7">
        <f>ABS(Table1[[#This Row],[dem_votes]]-Table1[[#This Row],[gop_votes]])</f>
        <v>17112</v>
      </c>
      <c r="I333" s="5">
        <f>Table1[[#This Row],[margin]]/SUM(Table1[[#This Row],[dem_votes]:[gop_votes]])</f>
        <v>0.49912495624781239</v>
      </c>
      <c r="J333" s="5">
        <f>Table1[[#This Row],[dem_votes]]/SUM(Table1[[#This Row],[dem_votes]:[gop_votes]])</f>
        <v>0.2504375218760938</v>
      </c>
      <c r="K333" s="5">
        <f>Table1[[#This Row],[gop_votes]]/SUM(Table1[[#This Row],[dem_votes]:[gop_votes]])</f>
        <v>0.7495624781239062</v>
      </c>
      <c r="L333" s="13">
        <v>-82.660566000000003</v>
      </c>
      <c r="M333" s="13">
        <v>30.126051</v>
      </c>
      <c r="N333" s="11">
        <v>-82.69443707462699</v>
      </c>
      <c r="O333" s="11">
        <v>28.943176656716346</v>
      </c>
      <c r="P333" s="12">
        <f>VLOOKUP(Table1[[#This Row],[State]],Sheet1!A:G,7,FALSE)</f>
        <v>29</v>
      </c>
      <c r="Q333" t="str">
        <f>VLOOKUP(Table1[[#This Row],[State]],Sheet1!A:F,6,FALSE)</f>
        <v>Republican</v>
      </c>
    </row>
    <row r="334" spans="1:17" x14ac:dyDescent="0.2">
      <c r="A334" t="s">
        <v>327</v>
      </c>
      <c r="B334" s="10">
        <v>12027</v>
      </c>
      <c r="C334" s="8" t="s">
        <v>426</v>
      </c>
      <c r="D334" s="4">
        <v>4222</v>
      </c>
      <c r="E334" s="4">
        <v>8710</v>
      </c>
      <c r="F334">
        <v>2024</v>
      </c>
      <c r="G334" s="1">
        <f>Table1[[#This Row],[dem_votes]]+Table1[[#This Row],[gop_votes]]</f>
        <v>12932</v>
      </c>
      <c r="H334" s="7">
        <f>ABS(Table1[[#This Row],[dem_votes]]-Table1[[#This Row],[gop_votes]])</f>
        <v>4488</v>
      </c>
      <c r="I334" s="5">
        <f>Table1[[#This Row],[margin]]/SUM(Table1[[#This Row],[dem_votes]:[gop_votes]])</f>
        <v>0.34704608722548719</v>
      </c>
      <c r="J334" s="5">
        <f>Table1[[#This Row],[dem_votes]]/SUM(Table1[[#This Row],[dem_votes]:[gop_votes]])</f>
        <v>0.32647695638725643</v>
      </c>
      <c r="K334" s="5">
        <f>Table1[[#This Row],[gop_votes]]/SUM(Table1[[#This Row],[dem_votes]:[gop_votes]])</f>
        <v>0.67352304361274362</v>
      </c>
      <c r="L334" s="13">
        <v>-81.864093999999994</v>
      </c>
      <c r="M334" s="13">
        <v>27.189368999999999</v>
      </c>
      <c r="N334" s="11">
        <v>-82.69443707462699</v>
      </c>
      <c r="O334" s="11">
        <v>28.943176656716346</v>
      </c>
      <c r="P334" s="12">
        <f>VLOOKUP(Table1[[#This Row],[State]],Sheet1!A:G,7,FALSE)</f>
        <v>29</v>
      </c>
      <c r="Q334" t="str">
        <f>VLOOKUP(Table1[[#This Row],[State]],Sheet1!A:F,6,FALSE)</f>
        <v>Republican</v>
      </c>
    </row>
    <row r="335" spans="1:17" x14ac:dyDescent="0.2">
      <c r="A335" t="s">
        <v>327</v>
      </c>
      <c r="B335" s="10">
        <v>12029</v>
      </c>
      <c r="C335" s="8" t="s">
        <v>427</v>
      </c>
      <c r="D335" s="4">
        <v>1435</v>
      </c>
      <c r="E335" s="4">
        <v>7326</v>
      </c>
      <c r="F335">
        <v>2024</v>
      </c>
      <c r="G335" s="1">
        <f>Table1[[#This Row],[dem_votes]]+Table1[[#This Row],[gop_votes]]</f>
        <v>8761</v>
      </c>
      <c r="H335" s="7">
        <f>ABS(Table1[[#This Row],[dem_votes]]-Table1[[#This Row],[gop_votes]])</f>
        <v>5891</v>
      </c>
      <c r="I335" s="5">
        <f>Table1[[#This Row],[margin]]/SUM(Table1[[#This Row],[dem_votes]:[gop_votes]])</f>
        <v>0.67241182513411712</v>
      </c>
      <c r="J335" s="5">
        <f>Table1[[#This Row],[dem_votes]]/SUM(Table1[[#This Row],[dem_votes]:[gop_votes]])</f>
        <v>0.16379408743294144</v>
      </c>
      <c r="K335" s="5">
        <f>Table1[[#This Row],[gop_votes]]/SUM(Table1[[#This Row],[dem_votes]:[gop_votes]])</f>
        <v>0.83620591256705856</v>
      </c>
      <c r="L335" s="13">
        <v>-83.056329000000005</v>
      </c>
      <c r="M335" s="13">
        <v>29.634179</v>
      </c>
      <c r="N335" s="11">
        <v>-82.69443707462699</v>
      </c>
      <c r="O335" s="11">
        <v>28.943176656716346</v>
      </c>
      <c r="P335" s="12">
        <f>VLOOKUP(Table1[[#This Row],[State]],Sheet1!A:G,7,FALSE)</f>
        <v>29</v>
      </c>
      <c r="Q335" t="str">
        <f>VLOOKUP(Table1[[#This Row],[State]],Sheet1!A:F,6,FALSE)</f>
        <v>Republican</v>
      </c>
    </row>
    <row r="336" spans="1:17" x14ac:dyDescent="0.2">
      <c r="A336" t="s">
        <v>327</v>
      </c>
      <c r="B336" s="10">
        <v>12031</v>
      </c>
      <c r="C336" s="8" t="s">
        <v>428</v>
      </c>
      <c r="D336" s="4">
        <v>274903</v>
      </c>
      <c r="E336" s="4">
        <v>232878</v>
      </c>
      <c r="F336">
        <v>2024</v>
      </c>
      <c r="G336" s="1">
        <f>Table1[[#This Row],[dem_votes]]+Table1[[#This Row],[gop_votes]]</f>
        <v>507781</v>
      </c>
      <c r="H336" s="7">
        <f>ABS(Table1[[#This Row],[dem_votes]]-Table1[[#This Row],[gop_votes]])</f>
        <v>42025</v>
      </c>
      <c r="I336" s="5">
        <f>Table1[[#This Row],[margin]]/SUM(Table1[[#This Row],[dem_votes]:[gop_votes]])</f>
        <v>8.2762056870973905E-2</v>
      </c>
      <c r="J336" s="5">
        <f>Table1[[#This Row],[dem_votes]]/SUM(Table1[[#This Row],[dem_votes]:[gop_votes]])</f>
        <v>0.54138102843548697</v>
      </c>
      <c r="K336" s="5">
        <f>Table1[[#This Row],[gop_votes]]/SUM(Table1[[#This Row],[dem_votes]:[gop_votes]])</f>
        <v>0.45861897156451303</v>
      </c>
      <c r="L336" s="13">
        <v>-81.622853000000006</v>
      </c>
      <c r="M336" s="13">
        <v>30.300301999999999</v>
      </c>
      <c r="N336" s="11">
        <v>-82.69443707462699</v>
      </c>
      <c r="O336" s="11">
        <v>28.943176656716346</v>
      </c>
      <c r="P336" s="12">
        <f>VLOOKUP(Table1[[#This Row],[State]],Sheet1!A:G,7,FALSE)</f>
        <v>29</v>
      </c>
      <c r="Q336" t="str">
        <f>VLOOKUP(Table1[[#This Row],[State]],Sheet1!A:F,6,FALSE)</f>
        <v>Republican</v>
      </c>
    </row>
    <row r="337" spans="1:17" x14ac:dyDescent="0.2">
      <c r="A337" t="s">
        <v>327</v>
      </c>
      <c r="B337" s="10">
        <v>12033</v>
      </c>
      <c r="C337" s="8" t="s">
        <v>429</v>
      </c>
      <c r="D337" s="4">
        <v>73024</v>
      </c>
      <c r="E337" s="4">
        <v>93767</v>
      </c>
      <c r="F337">
        <v>2024</v>
      </c>
      <c r="G337" s="1">
        <f>Table1[[#This Row],[dem_votes]]+Table1[[#This Row],[gop_votes]]</f>
        <v>166791</v>
      </c>
      <c r="H337" s="7">
        <f>ABS(Table1[[#This Row],[dem_votes]]-Table1[[#This Row],[gop_votes]])</f>
        <v>20743</v>
      </c>
      <c r="I337" s="5">
        <f>Table1[[#This Row],[margin]]/SUM(Table1[[#This Row],[dem_votes]:[gop_votes]])</f>
        <v>0.12436522354323674</v>
      </c>
      <c r="J337" s="5">
        <f>Table1[[#This Row],[dem_votes]]/SUM(Table1[[#This Row],[dem_votes]:[gop_votes]])</f>
        <v>0.43781738822838162</v>
      </c>
      <c r="K337" s="5">
        <f>Table1[[#This Row],[gop_votes]]/SUM(Table1[[#This Row],[dem_votes]:[gop_votes]])</f>
        <v>0.56218261177161832</v>
      </c>
      <c r="L337" s="13">
        <v>-87.274788000000001</v>
      </c>
      <c r="M337" s="13">
        <v>30.485313999999999</v>
      </c>
      <c r="N337" s="11">
        <v>-82.69443707462699</v>
      </c>
      <c r="O337" s="11">
        <v>28.943176656716346</v>
      </c>
      <c r="P337" s="12">
        <f>VLOOKUP(Table1[[#This Row],[State]],Sheet1!A:G,7,FALSE)</f>
        <v>29</v>
      </c>
      <c r="Q337" t="str">
        <f>VLOOKUP(Table1[[#This Row],[State]],Sheet1!A:F,6,FALSE)</f>
        <v>Republican</v>
      </c>
    </row>
    <row r="338" spans="1:17" x14ac:dyDescent="0.2">
      <c r="A338" t="s">
        <v>327</v>
      </c>
      <c r="B338" s="10">
        <v>12035</v>
      </c>
      <c r="C338" s="8" t="s">
        <v>430</v>
      </c>
      <c r="D338" s="4">
        <v>31374</v>
      </c>
      <c r="E338" s="4">
        <v>53356</v>
      </c>
      <c r="F338">
        <v>2024</v>
      </c>
      <c r="G338" s="1">
        <f>Table1[[#This Row],[dem_votes]]+Table1[[#This Row],[gop_votes]]</f>
        <v>84730</v>
      </c>
      <c r="H338" s="7">
        <f>ABS(Table1[[#This Row],[dem_votes]]-Table1[[#This Row],[gop_votes]])</f>
        <v>21982</v>
      </c>
      <c r="I338" s="5">
        <f>Table1[[#This Row],[margin]]/SUM(Table1[[#This Row],[dem_votes]:[gop_votes]])</f>
        <v>0.25943585506904282</v>
      </c>
      <c r="J338" s="5">
        <f>Table1[[#This Row],[dem_votes]]/SUM(Table1[[#This Row],[dem_votes]:[gop_votes]])</f>
        <v>0.37028207246547856</v>
      </c>
      <c r="K338" s="5">
        <f>Table1[[#This Row],[gop_votes]]/SUM(Table1[[#This Row],[dem_votes]:[gop_votes]])</f>
        <v>0.62971792753452138</v>
      </c>
      <c r="L338" s="13">
        <v>-81.224734999999995</v>
      </c>
      <c r="M338" s="13">
        <v>29.523493999999999</v>
      </c>
      <c r="N338" s="11">
        <v>-82.69443707462699</v>
      </c>
      <c r="O338" s="11">
        <v>28.943176656716346</v>
      </c>
      <c r="P338" s="12">
        <f>VLOOKUP(Table1[[#This Row],[State]],Sheet1!A:G,7,FALSE)</f>
        <v>29</v>
      </c>
      <c r="Q338" t="str">
        <f>VLOOKUP(Table1[[#This Row],[State]],Sheet1!A:F,6,FALSE)</f>
        <v>Republican</v>
      </c>
    </row>
    <row r="339" spans="1:17" x14ac:dyDescent="0.2">
      <c r="A339" t="s">
        <v>327</v>
      </c>
      <c r="B339" s="10">
        <v>12037</v>
      </c>
      <c r="C339" s="8" t="s">
        <v>431</v>
      </c>
      <c r="D339" s="4">
        <v>1935</v>
      </c>
      <c r="E339" s="4">
        <v>4593</v>
      </c>
      <c r="F339">
        <v>2024</v>
      </c>
      <c r="G339" s="1">
        <f>Table1[[#This Row],[dem_votes]]+Table1[[#This Row],[gop_votes]]</f>
        <v>6528</v>
      </c>
      <c r="H339" s="7">
        <f>ABS(Table1[[#This Row],[dem_votes]]-Table1[[#This Row],[gop_votes]])</f>
        <v>2658</v>
      </c>
      <c r="I339" s="5">
        <f>Table1[[#This Row],[margin]]/SUM(Table1[[#This Row],[dem_votes]:[gop_votes]])</f>
        <v>0.40716911764705882</v>
      </c>
      <c r="J339" s="5">
        <f>Table1[[#This Row],[dem_votes]]/SUM(Table1[[#This Row],[dem_votes]:[gop_votes]])</f>
        <v>0.29641544117647056</v>
      </c>
      <c r="K339" s="5">
        <f>Table1[[#This Row],[gop_votes]]/SUM(Table1[[#This Row],[dem_votes]:[gop_votes]])</f>
        <v>0.70358455882352944</v>
      </c>
      <c r="L339" s="13">
        <v>-84.822838000000004</v>
      </c>
      <c r="M339" s="13">
        <v>29.786787</v>
      </c>
      <c r="N339" s="11">
        <v>-82.69443707462699</v>
      </c>
      <c r="O339" s="11">
        <v>28.943176656716346</v>
      </c>
      <c r="P339" s="12">
        <f>VLOOKUP(Table1[[#This Row],[State]],Sheet1!A:G,7,FALSE)</f>
        <v>29</v>
      </c>
      <c r="Q339" t="str">
        <f>VLOOKUP(Table1[[#This Row],[State]],Sheet1!A:F,6,FALSE)</f>
        <v>Republican</v>
      </c>
    </row>
    <row r="340" spans="1:17" x14ac:dyDescent="0.2">
      <c r="A340" t="s">
        <v>327</v>
      </c>
      <c r="B340" s="10">
        <v>12039</v>
      </c>
      <c r="C340" s="8" t="s">
        <v>432</v>
      </c>
      <c r="D340" s="4">
        <v>16596</v>
      </c>
      <c r="E340" s="4">
        <v>5715</v>
      </c>
      <c r="F340">
        <v>2024</v>
      </c>
      <c r="G340" s="1">
        <f>Table1[[#This Row],[dem_votes]]+Table1[[#This Row],[gop_votes]]</f>
        <v>22311</v>
      </c>
      <c r="H340" s="7">
        <f>ABS(Table1[[#This Row],[dem_votes]]-Table1[[#This Row],[gop_votes]])</f>
        <v>10881</v>
      </c>
      <c r="I340" s="5">
        <f>Table1[[#This Row],[margin]]/SUM(Table1[[#This Row],[dem_votes]:[gop_votes]])</f>
        <v>0.48769665187575634</v>
      </c>
      <c r="J340" s="5">
        <f>Table1[[#This Row],[dem_votes]]/SUM(Table1[[#This Row],[dem_votes]:[gop_votes]])</f>
        <v>0.7438483259378782</v>
      </c>
      <c r="K340" s="5">
        <f>Table1[[#This Row],[gop_votes]]/SUM(Table1[[#This Row],[dem_votes]:[gop_votes]])</f>
        <v>0.2561516740621218</v>
      </c>
      <c r="L340" s="13">
        <v>-84.581396999999996</v>
      </c>
      <c r="M340" s="13">
        <v>30.598279999999999</v>
      </c>
      <c r="N340" s="11">
        <v>-82.69443707462699</v>
      </c>
      <c r="O340" s="11">
        <v>28.943176656716346</v>
      </c>
      <c r="P340" s="12">
        <f>VLOOKUP(Table1[[#This Row],[State]],Sheet1!A:G,7,FALSE)</f>
        <v>29</v>
      </c>
      <c r="Q340" t="str">
        <f>VLOOKUP(Table1[[#This Row],[State]],Sheet1!A:F,6,FALSE)</f>
        <v>Republican</v>
      </c>
    </row>
    <row r="341" spans="1:17" x14ac:dyDescent="0.2">
      <c r="A341" t="s">
        <v>327</v>
      </c>
      <c r="B341" s="10">
        <v>12041</v>
      </c>
      <c r="C341" s="8" t="s">
        <v>433</v>
      </c>
      <c r="D341" s="4">
        <v>1638</v>
      </c>
      <c r="E341" s="4">
        <v>8902</v>
      </c>
      <c r="F341">
        <v>2024</v>
      </c>
      <c r="G341" s="1">
        <f>Table1[[#This Row],[dem_votes]]+Table1[[#This Row],[gop_votes]]</f>
        <v>10540</v>
      </c>
      <c r="H341" s="7">
        <f>ABS(Table1[[#This Row],[dem_votes]]-Table1[[#This Row],[gop_votes]])</f>
        <v>7264</v>
      </c>
      <c r="I341" s="5">
        <f>Table1[[#This Row],[margin]]/SUM(Table1[[#This Row],[dem_votes]:[gop_votes]])</f>
        <v>0.68918406072106264</v>
      </c>
      <c r="J341" s="5">
        <f>Table1[[#This Row],[dem_votes]]/SUM(Table1[[#This Row],[dem_votes]:[gop_votes]])</f>
        <v>0.15540796963946868</v>
      </c>
      <c r="K341" s="5">
        <f>Table1[[#This Row],[gop_votes]]/SUM(Table1[[#This Row],[dem_votes]:[gop_votes]])</f>
        <v>0.84459203036053132</v>
      </c>
      <c r="L341" s="13">
        <v>-82.808261999999999</v>
      </c>
      <c r="M341" s="13">
        <v>29.704639</v>
      </c>
      <c r="N341" s="11">
        <v>-82.69443707462699</v>
      </c>
      <c r="O341" s="11">
        <v>28.943176656716346</v>
      </c>
      <c r="P341" s="12">
        <f>VLOOKUP(Table1[[#This Row],[State]],Sheet1!A:G,7,FALSE)</f>
        <v>29</v>
      </c>
      <c r="Q341" t="str">
        <f>VLOOKUP(Table1[[#This Row],[State]],Sheet1!A:F,6,FALSE)</f>
        <v>Republican</v>
      </c>
    </row>
    <row r="342" spans="1:17" x14ac:dyDescent="0.2">
      <c r="A342" t="s">
        <v>327</v>
      </c>
      <c r="B342" s="10">
        <v>12043</v>
      </c>
      <c r="C342" s="8" t="s">
        <v>434</v>
      </c>
      <c r="D342" s="4">
        <v>1362</v>
      </c>
      <c r="E342" s="4">
        <v>4010</v>
      </c>
      <c r="F342">
        <v>2024</v>
      </c>
      <c r="G342" s="1">
        <f>Table1[[#This Row],[dem_votes]]+Table1[[#This Row],[gop_votes]]</f>
        <v>5372</v>
      </c>
      <c r="H342" s="7">
        <f>ABS(Table1[[#This Row],[dem_votes]]-Table1[[#This Row],[gop_votes]])</f>
        <v>2648</v>
      </c>
      <c r="I342" s="5">
        <f>Table1[[#This Row],[margin]]/SUM(Table1[[#This Row],[dem_votes]:[gop_votes]])</f>
        <v>0.49292628443782577</v>
      </c>
      <c r="J342" s="5">
        <f>Table1[[#This Row],[dem_votes]]/SUM(Table1[[#This Row],[dem_votes]:[gop_votes]])</f>
        <v>0.25353685778108714</v>
      </c>
      <c r="K342" s="5">
        <f>Table1[[#This Row],[gop_votes]]/SUM(Table1[[#This Row],[dem_votes]:[gop_votes]])</f>
        <v>0.74646314221891286</v>
      </c>
      <c r="L342" s="13">
        <v>-81.185404000000005</v>
      </c>
      <c r="M342" s="13">
        <v>26.896028999999999</v>
      </c>
      <c r="N342" s="11">
        <v>-82.69443707462699</v>
      </c>
      <c r="O342" s="11">
        <v>28.943176656716346</v>
      </c>
      <c r="P342" s="12">
        <f>VLOOKUP(Table1[[#This Row],[State]],Sheet1!A:G,7,FALSE)</f>
        <v>29</v>
      </c>
      <c r="Q342" t="str">
        <f>VLOOKUP(Table1[[#This Row],[State]],Sheet1!A:F,6,FALSE)</f>
        <v>Republican</v>
      </c>
    </row>
    <row r="343" spans="1:17" x14ac:dyDescent="0.2">
      <c r="A343" t="s">
        <v>327</v>
      </c>
      <c r="B343" s="10">
        <v>12045</v>
      </c>
      <c r="C343" s="8" t="s">
        <v>435</v>
      </c>
      <c r="D343" s="4">
        <v>1942</v>
      </c>
      <c r="E343" s="4">
        <v>5889</v>
      </c>
      <c r="F343">
        <v>2024</v>
      </c>
      <c r="G343" s="1">
        <f>Table1[[#This Row],[dem_votes]]+Table1[[#This Row],[gop_votes]]</f>
        <v>7831</v>
      </c>
      <c r="H343" s="7">
        <f>ABS(Table1[[#This Row],[dem_votes]]-Table1[[#This Row],[gop_votes]])</f>
        <v>3947</v>
      </c>
      <c r="I343" s="5">
        <f>Table1[[#This Row],[margin]]/SUM(Table1[[#This Row],[dem_votes]:[gop_votes]])</f>
        <v>0.50402247477972162</v>
      </c>
      <c r="J343" s="5">
        <f>Table1[[#This Row],[dem_votes]]/SUM(Table1[[#This Row],[dem_votes]:[gop_votes]])</f>
        <v>0.24798876261013919</v>
      </c>
      <c r="K343" s="5">
        <f>Table1[[#This Row],[gop_votes]]/SUM(Table1[[#This Row],[dem_votes]:[gop_votes]])</f>
        <v>0.75201123738986086</v>
      </c>
      <c r="L343" s="13">
        <v>-85.259478000000001</v>
      </c>
      <c r="M343" s="13">
        <v>29.988578999999898</v>
      </c>
      <c r="N343" s="11">
        <v>-82.69443707462699</v>
      </c>
      <c r="O343" s="11">
        <v>28.943176656716346</v>
      </c>
      <c r="P343" s="12">
        <f>VLOOKUP(Table1[[#This Row],[State]],Sheet1!A:G,7,FALSE)</f>
        <v>29</v>
      </c>
      <c r="Q343" t="str">
        <f>VLOOKUP(Table1[[#This Row],[State]],Sheet1!A:F,6,FALSE)</f>
        <v>Republican</v>
      </c>
    </row>
    <row r="344" spans="1:17" x14ac:dyDescent="0.2">
      <c r="A344" t="s">
        <v>327</v>
      </c>
      <c r="B344" s="10">
        <v>12047</v>
      </c>
      <c r="C344" s="8" t="s">
        <v>436</v>
      </c>
      <c r="D344" s="4">
        <v>1867</v>
      </c>
      <c r="E344" s="4">
        <v>3750</v>
      </c>
      <c r="F344">
        <v>2024</v>
      </c>
      <c r="G344" s="1">
        <f>Table1[[#This Row],[dem_votes]]+Table1[[#This Row],[gop_votes]]</f>
        <v>5617</v>
      </c>
      <c r="H344" s="7">
        <f>ABS(Table1[[#This Row],[dem_votes]]-Table1[[#This Row],[gop_votes]])</f>
        <v>1883</v>
      </c>
      <c r="I344" s="5">
        <f>Table1[[#This Row],[margin]]/SUM(Table1[[#This Row],[dem_votes]:[gop_votes]])</f>
        <v>0.33523233042549405</v>
      </c>
      <c r="J344" s="5">
        <f>Table1[[#This Row],[dem_votes]]/SUM(Table1[[#This Row],[dem_votes]:[gop_votes]])</f>
        <v>0.33238383478725297</v>
      </c>
      <c r="K344" s="5">
        <f>Table1[[#This Row],[gop_votes]]/SUM(Table1[[#This Row],[dem_votes]:[gop_votes]])</f>
        <v>0.66761616521274703</v>
      </c>
      <c r="L344" s="13">
        <v>-82.997218000000004</v>
      </c>
      <c r="M344" s="13">
        <v>30.501533999999999</v>
      </c>
      <c r="N344" s="11">
        <v>-82.69443707462699</v>
      </c>
      <c r="O344" s="11">
        <v>28.943176656716346</v>
      </c>
      <c r="P344" s="12">
        <f>VLOOKUP(Table1[[#This Row],[State]],Sheet1!A:G,7,FALSE)</f>
        <v>29</v>
      </c>
      <c r="Q344" t="str">
        <f>VLOOKUP(Table1[[#This Row],[State]],Sheet1!A:F,6,FALSE)</f>
        <v>Republican</v>
      </c>
    </row>
    <row r="345" spans="1:17" x14ac:dyDescent="0.2">
      <c r="A345" t="s">
        <v>327</v>
      </c>
      <c r="B345" s="10">
        <v>12049</v>
      </c>
      <c r="C345" s="8" t="s">
        <v>437</v>
      </c>
      <c r="D345" s="4">
        <v>2122</v>
      </c>
      <c r="E345" s="4">
        <v>5793</v>
      </c>
      <c r="F345">
        <v>2024</v>
      </c>
      <c r="G345" s="1">
        <f>Table1[[#This Row],[dem_votes]]+Table1[[#This Row],[gop_votes]]</f>
        <v>7915</v>
      </c>
      <c r="H345" s="7">
        <f>ABS(Table1[[#This Row],[dem_votes]]-Table1[[#This Row],[gop_votes]])</f>
        <v>3671</v>
      </c>
      <c r="I345" s="5">
        <f>Table1[[#This Row],[margin]]/SUM(Table1[[#This Row],[dem_votes]:[gop_votes]])</f>
        <v>0.46380290587492101</v>
      </c>
      <c r="J345" s="5">
        <f>Table1[[#This Row],[dem_votes]]/SUM(Table1[[#This Row],[dem_votes]:[gop_votes]])</f>
        <v>0.26809854706253949</v>
      </c>
      <c r="K345" s="5">
        <f>Table1[[#This Row],[gop_votes]]/SUM(Table1[[#This Row],[dem_votes]:[gop_votes]])</f>
        <v>0.73190145293746056</v>
      </c>
      <c r="L345" s="13">
        <v>-81.815432000000001</v>
      </c>
      <c r="M345" s="13">
        <v>27.548311999999999</v>
      </c>
      <c r="N345" s="11">
        <v>-82.69443707462699</v>
      </c>
      <c r="O345" s="11">
        <v>28.943176656716346</v>
      </c>
      <c r="P345" s="12">
        <f>VLOOKUP(Table1[[#This Row],[State]],Sheet1!A:G,7,FALSE)</f>
        <v>29</v>
      </c>
      <c r="Q345" t="str">
        <f>VLOOKUP(Table1[[#This Row],[State]],Sheet1!A:F,6,FALSE)</f>
        <v>Republican</v>
      </c>
    </row>
    <row r="346" spans="1:17" x14ac:dyDescent="0.2">
      <c r="A346" t="s">
        <v>327</v>
      </c>
      <c r="B346" s="10">
        <v>12051</v>
      </c>
      <c r="C346" s="8" t="s">
        <v>438</v>
      </c>
      <c r="D346" s="4">
        <v>4997</v>
      </c>
      <c r="E346" s="4">
        <v>8150</v>
      </c>
      <c r="F346">
        <v>2024</v>
      </c>
      <c r="G346" s="1">
        <f>Table1[[#This Row],[dem_votes]]+Table1[[#This Row],[gop_votes]]</f>
        <v>13147</v>
      </c>
      <c r="H346" s="7">
        <f>ABS(Table1[[#This Row],[dem_votes]]-Table1[[#This Row],[gop_votes]])</f>
        <v>3153</v>
      </c>
      <c r="I346" s="5">
        <f>Table1[[#This Row],[margin]]/SUM(Table1[[#This Row],[dem_votes]:[gop_votes]])</f>
        <v>0.23982657640526356</v>
      </c>
      <c r="J346" s="5">
        <f>Table1[[#This Row],[dem_votes]]/SUM(Table1[[#This Row],[dem_votes]:[gop_votes]])</f>
        <v>0.38008671179736825</v>
      </c>
      <c r="K346" s="5">
        <f>Table1[[#This Row],[gop_votes]]/SUM(Table1[[#This Row],[dem_votes]:[gop_votes]])</f>
        <v>0.61991328820263181</v>
      </c>
      <c r="L346" s="13">
        <v>-81.202570999999907</v>
      </c>
      <c r="M346" s="13">
        <v>26.705392</v>
      </c>
      <c r="N346" s="11">
        <v>-82.69443707462699</v>
      </c>
      <c r="O346" s="11">
        <v>28.943176656716346</v>
      </c>
      <c r="P346" s="12">
        <f>VLOOKUP(Table1[[#This Row],[State]],Sheet1!A:G,7,FALSE)</f>
        <v>29</v>
      </c>
      <c r="Q346" t="str">
        <f>VLOOKUP(Table1[[#This Row],[State]],Sheet1!A:F,6,FALSE)</f>
        <v>Republican</v>
      </c>
    </row>
    <row r="347" spans="1:17" x14ac:dyDescent="0.2">
      <c r="A347" t="s">
        <v>327</v>
      </c>
      <c r="B347" s="10">
        <v>12053</v>
      </c>
      <c r="C347" s="8" t="s">
        <v>439</v>
      </c>
      <c r="D347" s="4">
        <v>39190</v>
      </c>
      <c r="E347" s="4">
        <v>80900</v>
      </c>
      <c r="F347">
        <v>2024</v>
      </c>
      <c r="G347" s="1">
        <f>Table1[[#This Row],[dem_votes]]+Table1[[#This Row],[gop_votes]]</f>
        <v>120090</v>
      </c>
      <c r="H347" s="7">
        <f>ABS(Table1[[#This Row],[dem_votes]]-Table1[[#This Row],[gop_votes]])</f>
        <v>41710</v>
      </c>
      <c r="I347" s="5">
        <f>Table1[[#This Row],[margin]]/SUM(Table1[[#This Row],[dem_votes]:[gop_votes]])</f>
        <v>0.34732284120243151</v>
      </c>
      <c r="J347" s="5">
        <f>Table1[[#This Row],[dem_votes]]/SUM(Table1[[#This Row],[dem_votes]:[gop_votes]])</f>
        <v>0.32633857939878425</v>
      </c>
      <c r="K347" s="5">
        <f>Table1[[#This Row],[gop_votes]]/SUM(Table1[[#This Row],[dem_votes]:[gop_votes]])</f>
        <v>0.67366142060121581</v>
      </c>
      <c r="L347" s="13">
        <v>-82.496960999999999</v>
      </c>
      <c r="M347" s="13">
        <v>28.504850000000001</v>
      </c>
      <c r="N347" s="11">
        <v>-82.69443707462699</v>
      </c>
      <c r="O347" s="11">
        <v>28.943176656716346</v>
      </c>
      <c r="P347" s="12">
        <f>VLOOKUP(Table1[[#This Row],[State]],Sheet1!A:G,7,FALSE)</f>
        <v>29</v>
      </c>
      <c r="Q347" t="str">
        <f>VLOOKUP(Table1[[#This Row],[State]],Sheet1!A:F,6,FALSE)</f>
        <v>Republican</v>
      </c>
    </row>
    <row r="348" spans="1:17" x14ac:dyDescent="0.2">
      <c r="A348" t="s">
        <v>327</v>
      </c>
      <c r="B348" s="10">
        <v>12055</v>
      </c>
      <c r="C348" s="8" t="s">
        <v>440</v>
      </c>
      <c r="D348" s="4">
        <v>17362</v>
      </c>
      <c r="E348" s="4">
        <v>37667</v>
      </c>
      <c r="F348">
        <v>2024</v>
      </c>
      <c r="G348" s="1">
        <f>Table1[[#This Row],[dem_votes]]+Table1[[#This Row],[gop_votes]]</f>
        <v>55029</v>
      </c>
      <c r="H348" s="7">
        <f>ABS(Table1[[#This Row],[dem_votes]]-Table1[[#This Row],[gop_votes]])</f>
        <v>20305</v>
      </c>
      <c r="I348" s="5">
        <f>Table1[[#This Row],[margin]]/SUM(Table1[[#This Row],[dem_votes]:[gop_votes]])</f>
        <v>0.36898726126224357</v>
      </c>
      <c r="J348" s="5">
        <f>Table1[[#This Row],[dem_votes]]/SUM(Table1[[#This Row],[dem_votes]:[gop_votes]])</f>
        <v>0.31550636936887821</v>
      </c>
      <c r="K348" s="5">
        <f>Table1[[#This Row],[gop_votes]]/SUM(Table1[[#This Row],[dem_votes]:[gop_votes]])</f>
        <v>0.68449363063112179</v>
      </c>
      <c r="L348" s="13">
        <v>-81.442554999999999</v>
      </c>
      <c r="M348" s="13">
        <v>27.460415000000001</v>
      </c>
      <c r="N348" s="11">
        <v>-82.69443707462699</v>
      </c>
      <c r="O348" s="11">
        <v>28.943176656716346</v>
      </c>
      <c r="P348" s="12">
        <f>VLOOKUP(Table1[[#This Row],[State]],Sheet1!A:G,7,FALSE)</f>
        <v>29</v>
      </c>
      <c r="Q348" t="str">
        <f>VLOOKUP(Table1[[#This Row],[State]],Sheet1!A:F,6,FALSE)</f>
        <v>Republican</v>
      </c>
    </row>
    <row r="349" spans="1:17" x14ac:dyDescent="0.2">
      <c r="A349" t="s">
        <v>327</v>
      </c>
      <c r="B349" s="10">
        <v>12057</v>
      </c>
      <c r="C349" s="8" t="s">
        <v>441</v>
      </c>
      <c r="D349" s="4">
        <v>432990</v>
      </c>
      <c r="E349" s="4">
        <v>351383</v>
      </c>
      <c r="F349">
        <v>2024</v>
      </c>
      <c r="G349" s="1">
        <f>Table1[[#This Row],[dem_votes]]+Table1[[#This Row],[gop_votes]]</f>
        <v>784373</v>
      </c>
      <c r="H349" s="7">
        <f>ABS(Table1[[#This Row],[dem_votes]]-Table1[[#This Row],[gop_votes]])</f>
        <v>81607</v>
      </c>
      <c r="I349" s="5">
        <f>Table1[[#This Row],[margin]]/SUM(Table1[[#This Row],[dem_votes]:[gop_votes]])</f>
        <v>0.10404106209673204</v>
      </c>
      <c r="J349" s="5">
        <f>Table1[[#This Row],[dem_votes]]/SUM(Table1[[#This Row],[dem_votes]:[gop_votes]])</f>
        <v>0.55202053104836601</v>
      </c>
      <c r="K349" s="5">
        <f>Table1[[#This Row],[gop_votes]]/SUM(Table1[[#This Row],[dem_votes]:[gop_votes]])</f>
        <v>0.44797946895163399</v>
      </c>
      <c r="L349" s="13">
        <v>-82.401274999999998</v>
      </c>
      <c r="M349" s="13">
        <v>27.976528999999999</v>
      </c>
      <c r="N349" s="11">
        <v>-82.69443707462699</v>
      </c>
      <c r="O349" s="11">
        <v>28.943176656716346</v>
      </c>
      <c r="P349" s="12">
        <f>VLOOKUP(Table1[[#This Row],[State]],Sheet1!A:G,7,FALSE)</f>
        <v>29</v>
      </c>
      <c r="Q349" t="str">
        <f>VLOOKUP(Table1[[#This Row],[State]],Sheet1!A:F,6,FALSE)</f>
        <v>Republican</v>
      </c>
    </row>
    <row r="350" spans="1:17" x14ac:dyDescent="0.2">
      <c r="A350" t="s">
        <v>327</v>
      </c>
      <c r="B350" s="10">
        <v>12059</v>
      </c>
      <c r="C350" s="8" t="s">
        <v>442</v>
      </c>
      <c r="D350" s="4">
        <v>1354</v>
      </c>
      <c r="E350" s="4">
        <v>7575</v>
      </c>
      <c r="F350">
        <v>2024</v>
      </c>
      <c r="G350" s="1">
        <f>Table1[[#This Row],[dem_votes]]+Table1[[#This Row],[gop_votes]]</f>
        <v>8929</v>
      </c>
      <c r="H350" s="7">
        <f>ABS(Table1[[#This Row],[dem_votes]]-Table1[[#This Row],[gop_votes]])</f>
        <v>6221</v>
      </c>
      <c r="I350" s="5">
        <f>Table1[[#This Row],[margin]]/SUM(Table1[[#This Row],[dem_votes]:[gop_votes]])</f>
        <v>0.69671855750923961</v>
      </c>
      <c r="J350" s="5">
        <f>Table1[[#This Row],[dem_votes]]/SUM(Table1[[#This Row],[dem_votes]:[gop_votes]])</f>
        <v>0.15164072124538022</v>
      </c>
      <c r="K350" s="5">
        <f>Table1[[#This Row],[gop_votes]]/SUM(Table1[[#This Row],[dem_votes]:[gop_votes]])</f>
        <v>0.84835927875461981</v>
      </c>
      <c r="L350" s="13">
        <v>-85.758557999999994</v>
      </c>
      <c r="M350" s="13">
        <v>30.847684000000001</v>
      </c>
      <c r="N350" s="11">
        <v>-82.69443707462699</v>
      </c>
      <c r="O350" s="11">
        <v>28.943176656716346</v>
      </c>
      <c r="P350" s="12">
        <f>VLOOKUP(Table1[[#This Row],[State]],Sheet1!A:G,7,FALSE)</f>
        <v>29</v>
      </c>
      <c r="Q350" t="str">
        <f>VLOOKUP(Table1[[#This Row],[State]],Sheet1!A:F,6,FALSE)</f>
        <v>Republican</v>
      </c>
    </row>
    <row r="351" spans="1:17" x14ac:dyDescent="0.2">
      <c r="A351" t="s">
        <v>327</v>
      </c>
      <c r="B351" s="10">
        <v>12061</v>
      </c>
      <c r="C351" s="8" t="s">
        <v>443</v>
      </c>
      <c r="D351" s="4">
        <v>42370</v>
      </c>
      <c r="E351" s="4">
        <v>65858</v>
      </c>
      <c r="F351">
        <v>2024</v>
      </c>
      <c r="G351" s="1">
        <f>Table1[[#This Row],[dem_votes]]+Table1[[#This Row],[gop_votes]]</f>
        <v>108228</v>
      </c>
      <c r="H351" s="7">
        <f>ABS(Table1[[#This Row],[dem_votes]]-Table1[[#This Row],[gop_votes]])</f>
        <v>23488</v>
      </c>
      <c r="I351" s="5">
        <f>Table1[[#This Row],[margin]]/SUM(Table1[[#This Row],[dem_votes]:[gop_votes]])</f>
        <v>0.21702332113685921</v>
      </c>
      <c r="J351" s="5">
        <f>Table1[[#This Row],[dem_votes]]/SUM(Table1[[#This Row],[dem_votes]:[gop_votes]])</f>
        <v>0.39148833943157041</v>
      </c>
      <c r="K351" s="5">
        <f>Table1[[#This Row],[gop_votes]]/SUM(Table1[[#This Row],[dem_votes]:[gop_votes]])</f>
        <v>0.60851166056842965</v>
      </c>
      <c r="L351" s="13">
        <v>-80.440580999999995</v>
      </c>
      <c r="M351" s="13">
        <v>27.671827</v>
      </c>
      <c r="N351" s="11">
        <v>-82.69443707462699</v>
      </c>
      <c r="O351" s="11">
        <v>28.943176656716346</v>
      </c>
      <c r="P351" s="12">
        <f>VLOOKUP(Table1[[#This Row],[State]],Sheet1!A:G,7,FALSE)</f>
        <v>29</v>
      </c>
      <c r="Q351" t="str">
        <f>VLOOKUP(Table1[[#This Row],[State]],Sheet1!A:F,6,FALSE)</f>
        <v>Republican</v>
      </c>
    </row>
    <row r="352" spans="1:17" x14ac:dyDescent="0.2">
      <c r="A352" t="s">
        <v>327</v>
      </c>
      <c r="B352" s="10">
        <v>12063</v>
      </c>
      <c r="C352" s="8" t="s">
        <v>444</v>
      </c>
      <c r="D352" s="4">
        <v>6372</v>
      </c>
      <c r="E352" s="4">
        <v>13967</v>
      </c>
      <c r="F352">
        <v>2024</v>
      </c>
      <c r="G352" s="1">
        <f>Table1[[#This Row],[dem_votes]]+Table1[[#This Row],[gop_votes]]</f>
        <v>20339</v>
      </c>
      <c r="H352" s="7">
        <f>ABS(Table1[[#This Row],[dem_votes]]-Table1[[#This Row],[gop_votes]])</f>
        <v>7595</v>
      </c>
      <c r="I352" s="5">
        <f>Table1[[#This Row],[margin]]/SUM(Table1[[#This Row],[dem_votes]:[gop_votes]])</f>
        <v>0.37342052214956489</v>
      </c>
      <c r="J352" s="5">
        <f>Table1[[#This Row],[dem_votes]]/SUM(Table1[[#This Row],[dem_votes]:[gop_votes]])</f>
        <v>0.31328973892521755</v>
      </c>
      <c r="K352" s="5">
        <f>Table1[[#This Row],[gop_votes]]/SUM(Table1[[#This Row],[dem_votes]:[gop_votes]])</f>
        <v>0.68671026107478239</v>
      </c>
      <c r="L352" s="13">
        <v>-85.216118999999907</v>
      </c>
      <c r="M352" s="13">
        <v>30.800239999999999</v>
      </c>
      <c r="N352" s="11">
        <v>-82.69443707462699</v>
      </c>
      <c r="O352" s="11">
        <v>28.943176656716346</v>
      </c>
      <c r="P352" s="12">
        <f>VLOOKUP(Table1[[#This Row],[State]],Sheet1!A:G,7,FALSE)</f>
        <v>29</v>
      </c>
      <c r="Q352" t="str">
        <f>VLOOKUP(Table1[[#This Row],[State]],Sheet1!A:F,6,FALSE)</f>
        <v>Republican</v>
      </c>
    </row>
    <row r="353" spans="1:17" x14ac:dyDescent="0.2">
      <c r="A353" t="s">
        <v>327</v>
      </c>
      <c r="B353" s="10">
        <v>12065</v>
      </c>
      <c r="C353" s="8" t="s">
        <v>445</v>
      </c>
      <c r="D353" s="4">
        <v>3919</v>
      </c>
      <c r="E353" s="4">
        <v>4319</v>
      </c>
      <c r="F353">
        <v>2024</v>
      </c>
      <c r="G353" s="1">
        <f>Table1[[#This Row],[dem_votes]]+Table1[[#This Row],[gop_votes]]</f>
        <v>8238</v>
      </c>
      <c r="H353" s="7">
        <f>ABS(Table1[[#This Row],[dem_votes]]-Table1[[#This Row],[gop_votes]])</f>
        <v>400</v>
      </c>
      <c r="I353" s="5">
        <f>Table1[[#This Row],[margin]]/SUM(Table1[[#This Row],[dem_votes]:[gop_votes]])</f>
        <v>4.8555474629764506E-2</v>
      </c>
      <c r="J353" s="5">
        <f>Table1[[#This Row],[dem_votes]]/SUM(Table1[[#This Row],[dem_votes]:[gop_votes]])</f>
        <v>0.47572226268511775</v>
      </c>
      <c r="K353" s="5">
        <f>Table1[[#This Row],[gop_votes]]/SUM(Table1[[#This Row],[dem_votes]:[gop_votes]])</f>
        <v>0.52427773731488225</v>
      </c>
      <c r="L353" s="13">
        <v>-83.886291</v>
      </c>
      <c r="M353" s="13">
        <v>30.504031000000001</v>
      </c>
      <c r="N353" s="11">
        <v>-82.69443707462699</v>
      </c>
      <c r="O353" s="11">
        <v>28.943176656716346</v>
      </c>
      <c r="P353" s="12">
        <f>VLOOKUP(Table1[[#This Row],[State]],Sheet1!A:G,7,FALSE)</f>
        <v>29</v>
      </c>
      <c r="Q353" t="str">
        <f>VLOOKUP(Table1[[#This Row],[State]],Sheet1!A:F,6,FALSE)</f>
        <v>Republican</v>
      </c>
    </row>
    <row r="354" spans="1:17" x14ac:dyDescent="0.2">
      <c r="A354" t="s">
        <v>327</v>
      </c>
      <c r="B354" s="10">
        <v>12067</v>
      </c>
      <c r="C354" s="8" t="s">
        <v>446</v>
      </c>
      <c r="D354" s="4">
        <v>614</v>
      </c>
      <c r="E354" s="4">
        <v>3197</v>
      </c>
      <c r="F354">
        <v>2024</v>
      </c>
      <c r="G354" s="1">
        <f>Table1[[#This Row],[dem_votes]]+Table1[[#This Row],[gop_votes]]</f>
        <v>3811</v>
      </c>
      <c r="H354" s="7">
        <f>ABS(Table1[[#This Row],[dem_votes]]-Table1[[#This Row],[gop_votes]])</f>
        <v>2583</v>
      </c>
      <c r="I354" s="5">
        <f>Table1[[#This Row],[margin]]/SUM(Table1[[#This Row],[dem_votes]:[gop_votes]])</f>
        <v>0.67777486224088168</v>
      </c>
      <c r="J354" s="5">
        <f>Table1[[#This Row],[dem_votes]]/SUM(Table1[[#This Row],[dem_votes]:[gop_votes]])</f>
        <v>0.16111256887955916</v>
      </c>
      <c r="K354" s="5">
        <f>Table1[[#This Row],[gop_votes]]/SUM(Table1[[#This Row],[dem_votes]:[gop_votes]])</f>
        <v>0.83888743112044084</v>
      </c>
      <c r="L354" s="13">
        <v>-83.179507999999998</v>
      </c>
      <c r="M354" s="13">
        <v>30.065417999999902</v>
      </c>
      <c r="N354" s="11">
        <v>-82.69443707462699</v>
      </c>
      <c r="O354" s="11">
        <v>28.943176656716346</v>
      </c>
      <c r="P354" s="12">
        <f>VLOOKUP(Table1[[#This Row],[State]],Sheet1!A:G,7,FALSE)</f>
        <v>29</v>
      </c>
      <c r="Q354" t="str">
        <f>VLOOKUP(Table1[[#This Row],[State]],Sheet1!A:F,6,FALSE)</f>
        <v>Republican</v>
      </c>
    </row>
    <row r="355" spans="1:17" x14ac:dyDescent="0.2">
      <c r="A355" t="s">
        <v>327</v>
      </c>
      <c r="B355" s="10">
        <v>12069</v>
      </c>
      <c r="C355" s="8" t="s">
        <v>447</v>
      </c>
      <c r="D355" s="4">
        <v>95610</v>
      </c>
      <c r="E355" s="4">
        <v>146778</v>
      </c>
      <c r="F355">
        <v>2024</v>
      </c>
      <c r="G355" s="1">
        <f>Table1[[#This Row],[dem_votes]]+Table1[[#This Row],[gop_votes]]</f>
        <v>242388</v>
      </c>
      <c r="H355" s="7">
        <f>ABS(Table1[[#This Row],[dem_votes]]-Table1[[#This Row],[gop_votes]])</f>
        <v>51168</v>
      </c>
      <c r="I355" s="5">
        <f>Table1[[#This Row],[margin]]/SUM(Table1[[#This Row],[dem_votes]:[gop_votes]])</f>
        <v>0.21109955938412792</v>
      </c>
      <c r="J355" s="5">
        <f>Table1[[#This Row],[dem_votes]]/SUM(Table1[[#This Row],[dem_votes]:[gop_votes]])</f>
        <v>0.39445022030793603</v>
      </c>
      <c r="K355" s="5">
        <f>Table1[[#This Row],[gop_votes]]/SUM(Table1[[#This Row],[dem_votes]:[gop_votes]])</f>
        <v>0.60554977969206392</v>
      </c>
      <c r="L355" s="13">
        <v>-81.752026000000001</v>
      </c>
      <c r="M355" s="13">
        <v>28.735689000000001</v>
      </c>
      <c r="N355" s="11">
        <v>-82.69443707462699</v>
      </c>
      <c r="O355" s="11">
        <v>28.943176656716346</v>
      </c>
      <c r="P355" s="12">
        <f>VLOOKUP(Table1[[#This Row],[State]],Sheet1!A:G,7,FALSE)</f>
        <v>29</v>
      </c>
      <c r="Q355" t="str">
        <f>VLOOKUP(Table1[[#This Row],[State]],Sheet1!A:F,6,FALSE)</f>
        <v>Republican</v>
      </c>
    </row>
    <row r="356" spans="1:17" x14ac:dyDescent="0.2">
      <c r="A356" t="s">
        <v>327</v>
      </c>
      <c r="B356" s="10">
        <v>12071</v>
      </c>
      <c r="C356" s="8" t="s">
        <v>448</v>
      </c>
      <c r="D356" s="4">
        <v>178447</v>
      </c>
      <c r="E356" s="4">
        <v>265195</v>
      </c>
      <c r="F356">
        <v>2024</v>
      </c>
      <c r="G356" s="1">
        <f>Table1[[#This Row],[dem_votes]]+Table1[[#This Row],[gop_votes]]</f>
        <v>443642</v>
      </c>
      <c r="H356" s="7">
        <f>ABS(Table1[[#This Row],[dem_votes]]-Table1[[#This Row],[gop_votes]])</f>
        <v>86748</v>
      </c>
      <c r="I356" s="5">
        <f>Table1[[#This Row],[margin]]/SUM(Table1[[#This Row],[dem_votes]:[gop_votes]])</f>
        <v>0.19553604032079921</v>
      </c>
      <c r="J356" s="5">
        <f>Table1[[#This Row],[dem_votes]]/SUM(Table1[[#This Row],[dem_votes]:[gop_votes]])</f>
        <v>0.40223197983960041</v>
      </c>
      <c r="K356" s="5">
        <f>Table1[[#This Row],[gop_votes]]/SUM(Table1[[#This Row],[dem_votes]:[gop_votes]])</f>
        <v>0.59776802016039965</v>
      </c>
      <c r="L356" s="13">
        <v>-81.858143999999996</v>
      </c>
      <c r="M356" s="13">
        <v>26.574991999999899</v>
      </c>
      <c r="N356" s="11">
        <v>-82.69443707462699</v>
      </c>
      <c r="O356" s="11">
        <v>28.943176656716346</v>
      </c>
      <c r="P356" s="12">
        <f>VLOOKUP(Table1[[#This Row],[State]],Sheet1!A:G,7,FALSE)</f>
        <v>29</v>
      </c>
      <c r="Q356" t="str">
        <f>VLOOKUP(Table1[[#This Row],[State]],Sheet1!A:F,6,FALSE)</f>
        <v>Republican</v>
      </c>
    </row>
    <row r="357" spans="1:17" x14ac:dyDescent="0.2">
      <c r="A357" t="s">
        <v>327</v>
      </c>
      <c r="B357" s="10">
        <v>12073</v>
      </c>
      <c r="C357" s="8" t="s">
        <v>449</v>
      </c>
      <c r="D357" s="4">
        <v>111512</v>
      </c>
      <c r="E357" s="4">
        <v>57887</v>
      </c>
      <c r="F357">
        <v>2024</v>
      </c>
      <c r="G357" s="1">
        <f>Table1[[#This Row],[dem_votes]]+Table1[[#This Row],[gop_votes]]</f>
        <v>169399</v>
      </c>
      <c r="H357" s="7">
        <f>ABS(Table1[[#This Row],[dem_votes]]-Table1[[#This Row],[gop_votes]])</f>
        <v>53625</v>
      </c>
      <c r="I357" s="5">
        <f>Table1[[#This Row],[margin]]/SUM(Table1[[#This Row],[dem_votes]:[gop_votes]])</f>
        <v>0.31656031027337822</v>
      </c>
      <c r="J357" s="5">
        <f>Table1[[#This Row],[dem_votes]]/SUM(Table1[[#This Row],[dem_votes]:[gop_votes]])</f>
        <v>0.65828015513668914</v>
      </c>
      <c r="K357" s="5">
        <f>Table1[[#This Row],[gop_votes]]/SUM(Table1[[#This Row],[dem_votes]:[gop_votes]])</f>
        <v>0.34171984486331086</v>
      </c>
      <c r="L357" s="13">
        <v>-84.270370999999997</v>
      </c>
      <c r="M357" s="13">
        <v>30.466103</v>
      </c>
      <c r="N357" s="11">
        <v>-82.69443707462699</v>
      </c>
      <c r="O357" s="11">
        <v>28.943176656716346</v>
      </c>
      <c r="P357" s="12">
        <f>VLOOKUP(Table1[[#This Row],[State]],Sheet1!A:G,7,FALSE)</f>
        <v>29</v>
      </c>
      <c r="Q357" t="str">
        <f>VLOOKUP(Table1[[#This Row],[State]],Sheet1!A:F,6,FALSE)</f>
        <v>Republican</v>
      </c>
    </row>
    <row r="358" spans="1:17" x14ac:dyDescent="0.2">
      <c r="A358" t="s">
        <v>327</v>
      </c>
      <c r="B358" s="10">
        <v>12075</v>
      </c>
      <c r="C358" s="8" t="s">
        <v>450</v>
      </c>
      <c r="D358" s="4">
        <v>6114</v>
      </c>
      <c r="E358" s="4">
        <v>18822</v>
      </c>
      <c r="F358">
        <v>2024</v>
      </c>
      <c r="G358" s="1">
        <f>Table1[[#This Row],[dem_votes]]+Table1[[#This Row],[gop_votes]]</f>
        <v>24936</v>
      </c>
      <c r="H358" s="7">
        <f>ABS(Table1[[#This Row],[dem_votes]]-Table1[[#This Row],[gop_votes]])</f>
        <v>12708</v>
      </c>
      <c r="I358" s="5">
        <f>Table1[[#This Row],[margin]]/SUM(Table1[[#This Row],[dem_votes]:[gop_votes]])</f>
        <v>0.50962463907603461</v>
      </c>
      <c r="J358" s="5">
        <f>Table1[[#This Row],[dem_votes]]/SUM(Table1[[#This Row],[dem_votes]:[gop_votes]])</f>
        <v>0.24518768046198267</v>
      </c>
      <c r="K358" s="5">
        <f>Table1[[#This Row],[gop_votes]]/SUM(Table1[[#This Row],[dem_votes]:[gop_votes]])</f>
        <v>0.75481231953801731</v>
      </c>
      <c r="L358" s="13">
        <v>-82.666319000000001</v>
      </c>
      <c r="M358" s="13">
        <v>29.379995000000001</v>
      </c>
      <c r="N358" s="11">
        <v>-82.69443707462699</v>
      </c>
      <c r="O358" s="11">
        <v>28.943176656716346</v>
      </c>
      <c r="P358" s="12">
        <f>VLOOKUP(Table1[[#This Row],[State]],Sheet1!A:G,7,FALSE)</f>
        <v>29</v>
      </c>
      <c r="Q358" t="str">
        <f>VLOOKUP(Table1[[#This Row],[State]],Sheet1!A:F,6,FALSE)</f>
        <v>Republican</v>
      </c>
    </row>
    <row r="359" spans="1:17" x14ac:dyDescent="0.2">
      <c r="A359" t="s">
        <v>327</v>
      </c>
      <c r="B359" s="10">
        <v>12077</v>
      </c>
      <c r="C359" s="8" t="s">
        <v>451</v>
      </c>
      <c r="D359" s="4">
        <v>729</v>
      </c>
      <c r="E359" s="4">
        <v>2764</v>
      </c>
      <c r="F359">
        <v>2024</v>
      </c>
      <c r="G359" s="1">
        <f>Table1[[#This Row],[dem_votes]]+Table1[[#This Row],[gop_votes]]</f>
        <v>3493</v>
      </c>
      <c r="H359" s="7">
        <f>ABS(Table1[[#This Row],[dem_votes]]-Table1[[#This Row],[gop_votes]])</f>
        <v>2035</v>
      </c>
      <c r="I359" s="5">
        <f>Table1[[#This Row],[margin]]/SUM(Table1[[#This Row],[dem_votes]:[gop_votes]])</f>
        <v>0.58259375894646437</v>
      </c>
      <c r="J359" s="5">
        <f>Table1[[#This Row],[dem_votes]]/SUM(Table1[[#This Row],[dem_votes]:[gop_votes]])</f>
        <v>0.20870312052676782</v>
      </c>
      <c r="K359" s="5">
        <f>Table1[[#This Row],[gop_votes]]/SUM(Table1[[#This Row],[dem_votes]:[gop_votes]])</f>
        <v>0.79129687947323213</v>
      </c>
      <c r="L359" s="13">
        <v>-84.905169000000001</v>
      </c>
      <c r="M359" s="13">
        <v>30.399795000000001</v>
      </c>
      <c r="N359" s="11">
        <v>-82.69443707462699</v>
      </c>
      <c r="O359" s="11">
        <v>28.943176656716346</v>
      </c>
      <c r="P359" s="12">
        <f>VLOOKUP(Table1[[#This Row],[State]],Sheet1!A:G,7,FALSE)</f>
        <v>29</v>
      </c>
      <c r="Q359" t="str">
        <f>VLOOKUP(Table1[[#This Row],[State]],Sheet1!A:F,6,FALSE)</f>
        <v>Republican</v>
      </c>
    </row>
    <row r="360" spans="1:17" x14ac:dyDescent="0.2">
      <c r="A360" t="s">
        <v>327</v>
      </c>
      <c r="B360" s="10">
        <v>12079</v>
      </c>
      <c r="C360" s="8" t="s">
        <v>452</v>
      </c>
      <c r="D360" s="4">
        <v>3584</v>
      </c>
      <c r="E360" s="4">
        <v>4904</v>
      </c>
      <c r="F360">
        <v>2024</v>
      </c>
      <c r="G360" s="1">
        <f>Table1[[#This Row],[dem_votes]]+Table1[[#This Row],[gop_votes]]</f>
        <v>8488</v>
      </c>
      <c r="H360" s="7">
        <f>ABS(Table1[[#This Row],[dem_votes]]-Table1[[#This Row],[gop_votes]])</f>
        <v>1320</v>
      </c>
      <c r="I360" s="5">
        <f>Table1[[#This Row],[margin]]/SUM(Table1[[#This Row],[dem_votes]:[gop_votes]])</f>
        <v>0.15551366635249764</v>
      </c>
      <c r="J360" s="5">
        <f>Table1[[#This Row],[dem_votes]]/SUM(Table1[[#This Row],[dem_votes]:[gop_votes]])</f>
        <v>0.42224316682375118</v>
      </c>
      <c r="K360" s="5">
        <f>Table1[[#This Row],[gop_votes]]/SUM(Table1[[#This Row],[dem_votes]:[gop_votes]])</f>
        <v>0.57775683317624882</v>
      </c>
      <c r="L360" s="13">
        <v>-83.430563000000006</v>
      </c>
      <c r="M360" s="13">
        <v>30.472629999999999</v>
      </c>
      <c r="N360" s="11">
        <v>-82.69443707462699</v>
      </c>
      <c r="O360" s="11">
        <v>28.943176656716346</v>
      </c>
      <c r="P360" s="12">
        <f>VLOOKUP(Table1[[#This Row],[State]],Sheet1!A:G,7,FALSE)</f>
        <v>29</v>
      </c>
      <c r="Q360" t="str">
        <f>VLOOKUP(Table1[[#This Row],[State]],Sheet1!A:F,6,FALSE)</f>
        <v>Republican</v>
      </c>
    </row>
    <row r="361" spans="1:17" x14ac:dyDescent="0.2">
      <c r="A361" t="s">
        <v>327</v>
      </c>
      <c r="B361" s="10">
        <v>12081</v>
      </c>
      <c r="C361" s="8" t="s">
        <v>453</v>
      </c>
      <c r="D361" s="4">
        <v>99977</v>
      </c>
      <c r="E361" s="4">
        <v>140299</v>
      </c>
      <c r="F361">
        <v>2024</v>
      </c>
      <c r="G361" s="1">
        <f>Table1[[#This Row],[dem_votes]]+Table1[[#This Row],[gop_votes]]</f>
        <v>240276</v>
      </c>
      <c r="H361" s="7">
        <f>ABS(Table1[[#This Row],[dem_votes]]-Table1[[#This Row],[gop_votes]])</f>
        <v>40322</v>
      </c>
      <c r="I361" s="5">
        <f>Table1[[#This Row],[margin]]/SUM(Table1[[#This Row],[dem_votes]:[gop_votes]])</f>
        <v>0.16781534568579468</v>
      </c>
      <c r="J361" s="5">
        <f>Table1[[#This Row],[dem_votes]]/SUM(Table1[[#This Row],[dem_votes]:[gop_votes]])</f>
        <v>0.41609232715710265</v>
      </c>
      <c r="K361" s="5">
        <f>Table1[[#This Row],[gop_votes]]/SUM(Table1[[#This Row],[dem_votes]:[gop_votes]])</f>
        <v>0.58390767284289735</v>
      </c>
      <c r="L361" s="13">
        <v>-82.532775000000001</v>
      </c>
      <c r="M361" s="13">
        <v>27.477053999999999</v>
      </c>
      <c r="N361" s="11">
        <v>-82.69443707462699</v>
      </c>
      <c r="O361" s="11">
        <v>28.943176656716346</v>
      </c>
      <c r="P361" s="12">
        <f>VLOOKUP(Table1[[#This Row],[State]],Sheet1!A:G,7,FALSE)</f>
        <v>29</v>
      </c>
      <c r="Q361" t="str">
        <f>VLOOKUP(Table1[[#This Row],[State]],Sheet1!A:F,6,FALSE)</f>
        <v>Republican</v>
      </c>
    </row>
    <row r="362" spans="1:17" x14ac:dyDescent="0.2">
      <c r="A362" t="s">
        <v>327</v>
      </c>
      <c r="B362" s="10">
        <v>12083</v>
      </c>
      <c r="C362" s="8" t="s">
        <v>454</v>
      </c>
      <c r="D362" s="4">
        <v>80557</v>
      </c>
      <c r="E362" s="4">
        <v>144966</v>
      </c>
      <c r="F362">
        <v>2024</v>
      </c>
      <c r="G362" s="1">
        <f>Table1[[#This Row],[dem_votes]]+Table1[[#This Row],[gop_votes]]</f>
        <v>225523</v>
      </c>
      <c r="H362" s="7">
        <f>ABS(Table1[[#This Row],[dem_votes]]-Table1[[#This Row],[gop_votes]])</f>
        <v>64409</v>
      </c>
      <c r="I362" s="5">
        <f>Table1[[#This Row],[margin]]/SUM(Table1[[#This Row],[dem_votes]:[gop_votes]])</f>
        <v>0.28559836469007593</v>
      </c>
      <c r="J362" s="5">
        <f>Table1[[#This Row],[dem_votes]]/SUM(Table1[[#This Row],[dem_votes]:[gop_votes]])</f>
        <v>0.35720081765496203</v>
      </c>
      <c r="K362" s="5">
        <f>Table1[[#This Row],[gop_votes]]/SUM(Table1[[#This Row],[dem_votes]:[gop_votes]])</f>
        <v>0.64279918234503797</v>
      </c>
      <c r="L362" s="13">
        <v>-82.123367000000002</v>
      </c>
      <c r="M362" s="13">
        <v>29.140115999999999</v>
      </c>
      <c r="N362" s="11">
        <v>-82.69443707462699</v>
      </c>
      <c r="O362" s="11">
        <v>28.943176656716346</v>
      </c>
      <c r="P362" s="12">
        <f>VLOOKUP(Table1[[#This Row],[State]],Sheet1!A:G,7,FALSE)</f>
        <v>29</v>
      </c>
      <c r="Q362" t="str">
        <f>VLOOKUP(Table1[[#This Row],[State]],Sheet1!A:F,6,FALSE)</f>
        <v>Republican</v>
      </c>
    </row>
    <row r="363" spans="1:17" x14ac:dyDescent="0.2">
      <c r="A363" t="s">
        <v>327</v>
      </c>
      <c r="B363" s="10">
        <v>12085</v>
      </c>
      <c r="C363" s="8" t="s">
        <v>455</v>
      </c>
      <c r="D363" s="4">
        <v>39587</v>
      </c>
      <c r="E363" s="4">
        <v>66336</v>
      </c>
      <c r="F363">
        <v>2024</v>
      </c>
      <c r="G363" s="1">
        <f>Table1[[#This Row],[dem_votes]]+Table1[[#This Row],[gop_votes]]</f>
        <v>105923</v>
      </c>
      <c r="H363" s="7">
        <f>ABS(Table1[[#This Row],[dem_votes]]-Table1[[#This Row],[gop_votes]])</f>
        <v>26749</v>
      </c>
      <c r="I363" s="5">
        <f>Table1[[#This Row],[margin]]/SUM(Table1[[#This Row],[dem_votes]:[gop_votes]])</f>
        <v>0.25253250002360206</v>
      </c>
      <c r="J363" s="5">
        <f>Table1[[#This Row],[dem_votes]]/SUM(Table1[[#This Row],[dem_votes]:[gop_votes]])</f>
        <v>0.37373374998819897</v>
      </c>
      <c r="K363" s="5">
        <f>Table1[[#This Row],[gop_votes]]/SUM(Table1[[#This Row],[dem_votes]:[gop_votes]])</f>
        <v>0.62626625001180103</v>
      </c>
      <c r="L363" s="13">
        <v>-80.244394999999997</v>
      </c>
      <c r="M363" s="13">
        <v>27.144300000000001</v>
      </c>
      <c r="N363" s="11">
        <v>-82.69443707462699</v>
      </c>
      <c r="O363" s="11">
        <v>28.943176656716346</v>
      </c>
      <c r="P363" s="12">
        <f>VLOOKUP(Table1[[#This Row],[State]],Sheet1!A:G,7,FALSE)</f>
        <v>29</v>
      </c>
      <c r="Q363" t="str">
        <f>VLOOKUP(Table1[[#This Row],[State]],Sheet1!A:F,6,FALSE)</f>
        <v>Republican</v>
      </c>
    </row>
    <row r="364" spans="1:17" x14ac:dyDescent="0.2">
      <c r="A364" t="s">
        <v>327</v>
      </c>
      <c r="B364" s="10">
        <v>12086</v>
      </c>
      <c r="C364" s="8" t="s">
        <v>456</v>
      </c>
      <c r="D364" s="4">
        <v>658762</v>
      </c>
      <c r="E364" s="4">
        <v>531770</v>
      </c>
      <c r="F364">
        <v>2024</v>
      </c>
      <c r="G364" s="1">
        <f>Table1[[#This Row],[dem_votes]]+Table1[[#This Row],[gop_votes]]</f>
        <v>1190532</v>
      </c>
      <c r="H364" s="7">
        <f>ABS(Table1[[#This Row],[dem_votes]]-Table1[[#This Row],[gop_votes]])</f>
        <v>126992</v>
      </c>
      <c r="I364" s="5">
        <f>Table1[[#This Row],[margin]]/SUM(Table1[[#This Row],[dem_votes]:[gop_votes]])</f>
        <v>0.10666827939106215</v>
      </c>
      <c r="J364" s="5">
        <f>Table1[[#This Row],[dem_votes]]/SUM(Table1[[#This Row],[dem_votes]:[gop_votes]])</f>
        <v>0.55333413969553102</v>
      </c>
      <c r="K364" s="5">
        <f>Table1[[#This Row],[gop_votes]]/SUM(Table1[[#This Row],[dem_votes]:[gop_votes]])</f>
        <v>0.44666586030446892</v>
      </c>
      <c r="L364" s="13">
        <v>-80.298888000000005</v>
      </c>
      <c r="M364" s="13">
        <v>25.774564999999999</v>
      </c>
      <c r="N364" s="11">
        <v>-82.69443707462699</v>
      </c>
      <c r="O364" s="11">
        <v>28.943176656716346</v>
      </c>
      <c r="P364" s="12">
        <f>VLOOKUP(Table1[[#This Row],[State]],Sheet1!A:G,7,FALSE)</f>
        <v>29</v>
      </c>
      <c r="Q364" t="str">
        <f>VLOOKUP(Table1[[#This Row],[State]],Sheet1!A:F,6,FALSE)</f>
        <v>Republican</v>
      </c>
    </row>
    <row r="365" spans="1:17" x14ac:dyDescent="0.2">
      <c r="A365" t="s">
        <v>327</v>
      </c>
      <c r="B365" s="10">
        <v>12087</v>
      </c>
      <c r="C365" s="8" t="s">
        <v>457</v>
      </c>
      <c r="D365" s="4">
        <v>22240</v>
      </c>
      <c r="E365" s="4">
        <v>25704</v>
      </c>
      <c r="F365">
        <v>2024</v>
      </c>
      <c r="G365" s="1">
        <f>Table1[[#This Row],[dem_votes]]+Table1[[#This Row],[gop_votes]]</f>
        <v>47944</v>
      </c>
      <c r="H365" s="7">
        <f>ABS(Table1[[#This Row],[dem_votes]]-Table1[[#This Row],[gop_votes]])</f>
        <v>3464</v>
      </c>
      <c r="I365" s="5">
        <f>Table1[[#This Row],[margin]]/SUM(Table1[[#This Row],[dem_votes]:[gop_votes]])</f>
        <v>7.2250959452694816E-2</v>
      </c>
      <c r="J365" s="5">
        <f>Table1[[#This Row],[dem_votes]]/SUM(Table1[[#This Row],[dem_votes]:[gop_votes]])</f>
        <v>0.46387452027365261</v>
      </c>
      <c r="K365" s="5">
        <f>Table1[[#This Row],[gop_votes]]/SUM(Table1[[#This Row],[dem_votes]:[gop_votes]])</f>
        <v>0.53612547972634739</v>
      </c>
      <c r="L365" s="13">
        <v>-81.263944999999893</v>
      </c>
      <c r="M365" s="13">
        <v>24.739678000000001</v>
      </c>
      <c r="N365" s="11">
        <v>-82.69443707462699</v>
      </c>
      <c r="O365" s="11">
        <v>28.943176656716346</v>
      </c>
      <c r="P365" s="12">
        <f>VLOOKUP(Table1[[#This Row],[State]],Sheet1!A:G,7,FALSE)</f>
        <v>29</v>
      </c>
      <c r="Q365" t="str">
        <f>VLOOKUP(Table1[[#This Row],[State]],Sheet1!A:F,6,FALSE)</f>
        <v>Republican</v>
      </c>
    </row>
    <row r="366" spans="1:17" x14ac:dyDescent="0.2">
      <c r="A366" t="s">
        <v>327</v>
      </c>
      <c r="B366" s="10">
        <v>12089</v>
      </c>
      <c r="C366" s="8" t="s">
        <v>458</v>
      </c>
      <c r="D366" s="4">
        <v>17303</v>
      </c>
      <c r="E366" s="4">
        <v>50121</v>
      </c>
      <c r="F366">
        <v>2024</v>
      </c>
      <c r="G366" s="1">
        <f>Table1[[#This Row],[dem_votes]]+Table1[[#This Row],[gop_votes]]</f>
        <v>67424</v>
      </c>
      <c r="H366" s="7">
        <f>ABS(Table1[[#This Row],[dem_votes]]-Table1[[#This Row],[gop_votes]])</f>
        <v>32818</v>
      </c>
      <c r="I366" s="5">
        <f>Table1[[#This Row],[margin]]/SUM(Table1[[#This Row],[dem_votes]:[gop_votes]])</f>
        <v>0.48674062648315142</v>
      </c>
      <c r="J366" s="5">
        <f>Table1[[#This Row],[dem_votes]]/SUM(Table1[[#This Row],[dem_votes]:[gop_votes]])</f>
        <v>0.25662968675842429</v>
      </c>
      <c r="K366" s="5">
        <f>Table1[[#This Row],[gop_votes]]/SUM(Table1[[#This Row],[dem_votes]:[gop_votes]])</f>
        <v>0.74337031324157565</v>
      </c>
      <c r="L366" s="13">
        <v>-81.647153000000003</v>
      </c>
      <c r="M366" s="13">
        <v>30.607962000000001</v>
      </c>
      <c r="N366" s="11">
        <v>-82.69443707462699</v>
      </c>
      <c r="O366" s="11">
        <v>28.943176656716346</v>
      </c>
      <c r="P366" s="12">
        <f>VLOOKUP(Table1[[#This Row],[State]],Sheet1!A:G,7,FALSE)</f>
        <v>29</v>
      </c>
      <c r="Q366" t="str">
        <f>VLOOKUP(Table1[[#This Row],[State]],Sheet1!A:F,6,FALSE)</f>
        <v>Republican</v>
      </c>
    </row>
    <row r="367" spans="1:17" x14ac:dyDescent="0.2">
      <c r="A367" t="s">
        <v>327</v>
      </c>
      <c r="B367" s="10">
        <v>12091</v>
      </c>
      <c r="C367" s="8" t="s">
        <v>459</v>
      </c>
      <c r="D367" s="4">
        <v>36420</v>
      </c>
      <c r="E367" s="4">
        <v>83263</v>
      </c>
      <c r="F367">
        <v>2024</v>
      </c>
      <c r="G367" s="1">
        <f>Table1[[#This Row],[dem_votes]]+Table1[[#This Row],[gop_votes]]</f>
        <v>119683</v>
      </c>
      <c r="H367" s="7">
        <f>ABS(Table1[[#This Row],[dem_votes]]-Table1[[#This Row],[gop_votes]])</f>
        <v>46843</v>
      </c>
      <c r="I367" s="5">
        <f>Table1[[#This Row],[margin]]/SUM(Table1[[#This Row],[dem_votes]:[gop_votes]])</f>
        <v>0.39139226122339849</v>
      </c>
      <c r="J367" s="5">
        <f>Table1[[#This Row],[dem_votes]]/SUM(Table1[[#This Row],[dem_votes]:[gop_votes]])</f>
        <v>0.30430386938830079</v>
      </c>
      <c r="K367" s="5">
        <f>Table1[[#This Row],[gop_votes]]/SUM(Table1[[#This Row],[dem_votes]:[gop_votes]])</f>
        <v>0.69569613061169921</v>
      </c>
      <c r="L367" s="13">
        <v>-86.567104999999998</v>
      </c>
      <c r="M367" s="13">
        <v>30.542828999999902</v>
      </c>
      <c r="N367" s="11">
        <v>-82.69443707462699</v>
      </c>
      <c r="O367" s="11">
        <v>28.943176656716346</v>
      </c>
      <c r="P367" s="12">
        <f>VLOOKUP(Table1[[#This Row],[State]],Sheet1!A:G,7,FALSE)</f>
        <v>29</v>
      </c>
      <c r="Q367" t="str">
        <f>VLOOKUP(Table1[[#This Row],[State]],Sheet1!A:F,6,FALSE)</f>
        <v>Republican</v>
      </c>
    </row>
    <row r="368" spans="1:17" x14ac:dyDescent="0.2">
      <c r="A368" t="s">
        <v>327</v>
      </c>
      <c r="B368" s="10">
        <v>12093</v>
      </c>
      <c r="C368" s="8" t="s">
        <v>460</v>
      </c>
      <c r="D368" s="4">
        <v>4374</v>
      </c>
      <c r="E368" s="4">
        <v>12749</v>
      </c>
      <c r="F368">
        <v>2024</v>
      </c>
      <c r="G368" s="1">
        <f>Table1[[#This Row],[dem_votes]]+Table1[[#This Row],[gop_votes]]</f>
        <v>17123</v>
      </c>
      <c r="H368" s="7">
        <f>ABS(Table1[[#This Row],[dem_votes]]-Table1[[#This Row],[gop_votes]])</f>
        <v>8375</v>
      </c>
      <c r="I368" s="5">
        <f>Table1[[#This Row],[margin]]/SUM(Table1[[#This Row],[dem_votes]:[gop_votes]])</f>
        <v>0.48910821701804591</v>
      </c>
      <c r="J368" s="5">
        <f>Table1[[#This Row],[dem_votes]]/SUM(Table1[[#This Row],[dem_votes]:[gop_votes]])</f>
        <v>0.25544589149097707</v>
      </c>
      <c r="K368" s="5">
        <f>Table1[[#This Row],[gop_votes]]/SUM(Table1[[#This Row],[dem_votes]:[gop_votes]])</f>
        <v>0.74455410850902293</v>
      </c>
      <c r="L368" s="13">
        <v>-80.822153</v>
      </c>
      <c r="M368" s="13">
        <v>27.272057</v>
      </c>
      <c r="N368" s="11">
        <v>-82.69443707462699</v>
      </c>
      <c r="O368" s="11">
        <v>28.943176656716346</v>
      </c>
      <c r="P368" s="12">
        <f>VLOOKUP(Table1[[#This Row],[State]],Sheet1!A:G,7,FALSE)</f>
        <v>29</v>
      </c>
      <c r="Q368" t="str">
        <f>VLOOKUP(Table1[[#This Row],[State]],Sheet1!A:F,6,FALSE)</f>
        <v>Republican</v>
      </c>
    </row>
    <row r="369" spans="1:17" x14ac:dyDescent="0.2">
      <c r="A369" t="s">
        <v>327</v>
      </c>
      <c r="B369" s="10">
        <v>12095</v>
      </c>
      <c r="C369" s="8" t="s">
        <v>461</v>
      </c>
      <c r="D369" s="4">
        <v>465326</v>
      </c>
      <c r="E369" s="4">
        <v>260101</v>
      </c>
      <c r="F369">
        <v>2024</v>
      </c>
      <c r="G369" s="1">
        <f>Table1[[#This Row],[dem_votes]]+Table1[[#This Row],[gop_votes]]</f>
        <v>725427</v>
      </c>
      <c r="H369" s="7">
        <f>ABS(Table1[[#This Row],[dem_votes]]-Table1[[#This Row],[gop_votes]])</f>
        <v>205225</v>
      </c>
      <c r="I369" s="5">
        <f>Table1[[#This Row],[margin]]/SUM(Table1[[#This Row],[dem_votes]:[gop_votes]])</f>
        <v>0.28290234579082391</v>
      </c>
      <c r="J369" s="5">
        <f>Table1[[#This Row],[dem_votes]]/SUM(Table1[[#This Row],[dem_votes]:[gop_votes]])</f>
        <v>0.64145117289541198</v>
      </c>
      <c r="K369" s="5">
        <f>Table1[[#This Row],[gop_votes]]/SUM(Table1[[#This Row],[dem_votes]:[gop_votes]])</f>
        <v>0.35854882710458807</v>
      </c>
      <c r="L369" s="13">
        <v>-81.384377000000001</v>
      </c>
      <c r="M369" s="13">
        <v>28.532854999999898</v>
      </c>
      <c r="N369" s="11">
        <v>-82.69443707462699</v>
      </c>
      <c r="O369" s="11">
        <v>28.943176656716346</v>
      </c>
      <c r="P369" s="12">
        <f>VLOOKUP(Table1[[#This Row],[State]],Sheet1!A:G,7,FALSE)</f>
        <v>29</v>
      </c>
      <c r="Q369" t="str">
        <f>VLOOKUP(Table1[[#This Row],[State]],Sheet1!A:F,6,FALSE)</f>
        <v>Republican</v>
      </c>
    </row>
    <row r="370" spans="1:17" x14ac:dyDescent="0.2">
      <c r="A370" t="s">
        <v>327</v>
      </c>
      <c r="B370" s="10">
        <v>12097</v>
      </c>
      <c r="C370" s="8" t="s">
        <v>462</v>
      </c>
      <c r="D370" s="4">
        <v>117021</v>
      </c>
      <c r="E370" s="4">
        <v>88495</v>
      </c>
      <c r="F370">
        <v>2024</v>
      </c>
      <c r="G370" s="1">
        <f>Table1[[#This Row],[dem_votes]]+Table1[[#This Row],[gop_votes]]</f>
        <v>205516</v>
      </c>
      <c r="H370" s="7">
        <f>ABS(Table1[[#This Row],[dem_votes]]-Table1[[#This Row],[gop_votes]])</f>
        <v>28526</v>
      </c>
      <c r="I370" s="5">
        <f>Table1[[#This Row],[margin]]/SUM(Table1[[#This Row],[dem_votes]:[gop_votes]])</f>
        <v>0.13880184511181612</v>
      </c>
      <c r="J370" s="5">
        <f>Table1[[#This Row],[dem_votes]]/SUM(Table1[[#This Row],[dem_votes]:[gop_votes]])</f>
        <v>0.56940092255590802</v>
      </c>
      <c r="K370" s="5">
        <f>Table1[[#This Row],[gop_votes]]/SUM(Table1[[#This Row],[dem_votes]:[gop_votes]])</f>
        <v>0.43059907744409193</v>
      </c>
      <c r="L370" s="13">
        <v>-81.383483999999996</v>
      </c>
      <c r="M370" s="13">
        <v>28.266764999999999</v>
      </c>
      <c r="N370" s="11">
        <v>-82.69443707462699</v>
      </c>
      <c r="O370" s="11">
        <v>28.943176656716346</v>
      </c>
      <c r="P370" s="12">
        <f>VLOOKUP(Table1[[#This Row],[State]],Sheet1!A:G,7,FALSE)</f>
        <v>29</v>
      </c>
      <c r="Q370" t="str">
        <f>VLOOKUP(Table1[[#This Row],[State]],Sheet1!A:F,6,FALSE)</f>
        <v>Republican</v>
      </c>
    </row>
    <row r="371" spans="1:17" x14ac:dyDescent="0.2">
      <c r="A371" t="s">
        <v>327</v>
      </c>
      <c r="B371" s="10">
        <v>12099</v>
      </c>
      <c r="C371" s="8" t="s">
        <v>463</v>
      </c>
      <c r="D371" s="4">
        <v>472910</v>
      </c>
      <c r="E371" s="4">
        <v>361197</v>
      </c>
      <c r="F371">
        <v>2024</v>
      </c>
      <c r="G371" s="1">
        <f>Table1[[#This Row],[dem_votes]]+Table1[[#This Row],[gop_votes]]</f>
        <v>834107</v>
      </c>
      <c r="H371" s="7">
        <f>ABS(Table1[[#This Row],[dem_votes]]-Table1[[#This Row],[gop_votes]])</f>
        <v>111713</v>
      </c>
      <c r="I371" s="5">
        <f>Table1[[#This Row],[margin]]/SUM(Table1[[#This Row],[dem_votes]:[gop_votes]])</f>
        <v>0.13393125821986868</v>
      </c>
      <c r="J371" s="5">
        <f>Table1[[#This Row],[dem_votes]]/SUM(Table1[[#This Row],[dem_votes]:[gop_votes]])</f>
        <v>0.56696562910993431</v>
      </c>
      <c r="K371" s="5">
        <f>Table1[[#This Row],[gop_votes]]/SUM(Table1[[#This Row],[dem_votes]:[gop_votes]])</f>
        <v>0.43303437089006569</v>
      </c>
      <c r="L371" s="13">
        <v>-80.146118999999999</v>
      </c>
      <c r="M371" s="13">
        <v>26.617075</v>
      </c>
      <c r="N371" s="11">
        <v>-82.69443707462699</v>
      </c>
      <c r="O371" s="11">
        <v>28.943176656716346</v>
      </c>
      <c r="P371" s="12">
        <f>VLOOKUP(Table1[[#This Row],[State]],Sheet1!A:G,7,FALSE)</f>
        <v>29</v>
      </c>
      <c r="Q371" t="str">
        <f>VLOOKUP(Table1[[#This Row],[State]],Sheet1!A:F,6,FALSE)</f>
        <v>Republican</v>
      </c>
    </row>
    <row r="372" spans="1:17" x14ac:dyDescent="0.2">
      <c r="A372" t="s">
        <v>327</v>
      </c>
      <c r="B372" s="10">
        <v>12101</v>
      </c>
      <c r="C372" s="8" t="s">
        <v>464</v>
      </c>
      <c r="D372" s="4">
        <v>127474</v>
      </c>
      <c r="E372" s="4">
        <v>206575</v>
      </c>
      <c r="F372">
        <v>2024</v>
      </c>
      <c r="G372" s="1">
        <f>Table1[[#This Row],[dem_votes]]+Table1[[#This Row],[gop_votes]]</f>
        <v>334049</v>
      </c>
      <c r="H372" s="7">
        <f>ABS(Table1[[#This Row],[dem_votes]]-Table1[[#This Row],[gop_votes]])</f>
        <v>79101</v>
      </c>
      <c r="I372" s="5">
        <f>Table1[[#This Row],[margin]]/SUM(Table1[[#This Row],[dem_votes]:[gop_votes]])</f>
        <v>0.23679460198952848</v>
      </c>
      <c r="J372" s="5">
        <f>Table1[[#This Row],[dem_votes]]/SUM(Table1[[#This Row],[dem_votes]:[gop_votes]])</f>
        <v>0.38160269900523575</v>
      </c>
      <c r="K372" s="5">
        <f>Table1[[#This Row],[gop_votes]]/SUM(Table1[[#This Row],[dem_votes]:[gop_votes]])</f>
        <v>0.6183973009947642</v>
      </c>
      <c r="L372" s="13">
        <v>-82.516080000000002</v>
      </c>
      <c r="M372" s="13">
        <v>28.261606</v>
      </c>
      <c r="N372" s="11">
        <v>-82.69443707462699</v>
      </c>
      <c r="O372" s="11">
        <v>28.943176656716346</v>
      </c>
      <c r="P372" s="12">
        <f>VLOOKUP(Table1[[#This Row],[State]],Sheet1!A:G,7,FALSE)</f>
        <v>29</v>
      </c>
      <c r="Q372" t="str">
        <f>VLOOKUP(Table1[[#This Row],[State]],Sheet1!A:F,6,FALSE)</f>
        <v>Republican</v>
      </c>
    </row>
    <row r="373" spans="1:17" x14ac:dyDescent="0.2">
      <c r="A373" t="s">
        <v>327</v>
      </c>
      <c r="B373" s="10">
        <v>12103</v>
      </c>
      <c r="C373" s="8" t="s">
        <v>465</v>
      </c>
      <c r="D373" s="4">
        <v>284833</v>
      </c>
      <c r="E373" s="4">
        <v>265682</v>
      </c>
      <c r="F373">
        <v>2024</v>
      </c>
      <c r="G373" s="1">
        <f>Table1[[#This Row],[dem_votes]]+Table1[[#This Row],[gop_votes]]</f>
        <v>550515</v>
      </c>
      <c r="H373" s="7">
        <f>ABS(Table1[[#This Row],[dem_votes]]-Table1[[#This Row],[gop_votes]])</f>
        <v>19151</v>
      </c>
      <c r="I373" s="5">
        <f>Table1[[#This Row],[margin]]/SUM(Table1[[#This Row],[dem_votes]:[gop_votes]])</f>
        <v>3.4787426318992218E-2</v>
      </c>
      <c r="J373" s="5">
        <f>Table1[[#This Row],[dem_votes]]/SUM(Table1[[#This Row],[dem_votes]:[gop_votes]])</f>
        <v>0.51739371315949612</v>
      </c>
      <c r="K373" s="5">
        <f>Table1[[#This Row],[gop_votes]]/SUM(Table1[[#This Row],[dem_votes]:[gop_votes]])</f>
        <v>0.48260628684050388</v>
      </c>
      <c r="L373" s="13">
        <v>-82.727650999999994</v>
      </c>
      <c r="M373" s="13">
        <v>27.899794</v>
      </c>
      <c r="N373" s="11">
        <v>-82.69443707462699</v>
      </c>
      <c r="O373" s="11">
        <v>28.943176656716346</v>
      </c>
      <c r="P373" s="12">
        <f>VLOOKUP(Table1[[#This Row],[State]],Sheet1!A:G,7,FALSE)</f>
        <v>29</v>
      </c>
      <c r="Q373" t="str">
        <f>VLOOKUP(Table1[[#This Row],[State]],Sheet1!A:F,6,FALSE)</f>
        <v>Republican</v>
      </c>
    </row>
    <row r="374" spans="1:17" x14ac:dyDescent="0.2">
      <c r="A374" t="s">
        <v>327</v>
      </c>
      <c r="B374" s="10">
        <v>12105</v>
      </c>
      <c r="C374" s="8" t="s">
        <v>466</v>
      </c>
      <c r="D374" s="4">
        <v>160247</v>
      </c>
      <c r="E374" s="4">
        <v>218109</v>
      </c>
      <c r="F374">
        <v>2024</v>
      </c>
      <c r="G374" s="1">
        <f>Table1[[#This Row],[dem_votes]]+Table1[[#This Row],[gop_votes]]</f>
        <v>378356</v>
      </c>
      <c r="H374" s="7">
        <f>ABS(Table1[[#This Row],[dem_votes]]-Table1[[#This Row],[gop_votes]])</f>
        <v>57862</v>
      </c>
      <c r="I374" s="5">
        <f>Table1[[#This Row],[margin]]/SUM(Table1[[#This Row],[dem_votes]:[gop_votes]])</f>
        <v>0.15293004471978772</v>
      </c>
      <c r="J374" s="5">
        <f>Table1[[#This Row],[dem_votes]]/SUM(Table1[[#This Row],[dem_votes]:[gop_votes]])</f>
        <v>0.42353497764010617</v>
      </c>
      <c r="K374" s="5">
        <f>Table1[[#This Row],[gop_votes]]/SUM(Table1[[#This Row],[dem_votes]:[gop_votes]])</f>
        <v>0.57646502235989383</v>
      </c>
      <c r="L374" s="13">
        <v>-81.799975000000003</v>
      </c>
      <c r="M374" s="13">
        <v>28.031140000000001</v>
      </c>
      <c r="N374" s="11">
        <v>-82.69443707462699</v>
      </c>
      <c r="O374" s="11">
        <v>28.943176656716346</v>
      </c>
      <c r="P374" s="12">
        <f>VLOOKUP(Table1[[#This Row],[State]],Sheet1!A:G,7,FALSE)</f>
        <v>29</v>
      </c>
      <c r="Q374" t="str">
        <f>VLOOKUP(Table1[[#This Row],[State]],Sheet1!A:F,6,FALSE)</f>
        <v>Republican</v>
      </c>
    </row>
    <row r="375" spans="1:17" x14ac:dyDescent="0.2">
      <c r="A375" t="s">
        <v>327</v>
      </c>
      <c r="B375" s="10">
        <v>12107</v>
      </c>
      <c r="C375" s="8" t="s">
        <v>467</v>
      </c>
      <c r="D375" s="4">
        <v>10529</v>
      </c>
      <c r="E375" s="4">
        <v>27136</v>
      </c>
      <c r="F375">
        <v>2024</v>
      </c>
      <c r="G375" s="1">
        <f>Table1[[#This Row],[dem_votes]]+Table1[[#This Row],[gop_votes]]</f>
        <v>37665</v>
      </c>
      <c r="H375" s="7">
        <f>ABS(Table1[[#This Row],[dem_votes]]-Table1[[#This Row],[gop_votes]])</f>
        <v>16607</v>
      </c>
      <c r="I375" s="5">
        <f>Table1[[#This Row],[margin]]/SUM(Table1[[#This Row],[dem_votes]:[gop_votes]])</f>
        <v>0.4409133147484402</v>
      </c>
      <c r="J375" s="5">
        <f>Table1[[#This Row],[dem_votes]]/SUM(Table1[[#This Row],[dem_votes]:[gop_votes]])</f>
        <v>0.2795433426257799</v>
      </c>
      <c r="K375" s="5">
        <f>Table1[[#This Row],[gop_votes]]/SUM(Table1[[#This Row],[dem_votes]:[gop_votes]])</f>
        <v>0.72045665737422004</v>
      </c>
      <c r="L375" s="13">
        <v>-81.720431000000005</v>
      </c>
      <c r="M375" s="13">
        <v>29.609299</v>
      </c>
      <c r="N375" s="11">
        <v>-82.69443707462699</v>
      </c>
      <c r="O375" s="11">
        <v>28.943176656716346</v>
      </c>
      <c r="P375" s="12">
        <f>VLOOKUP(Table1[[#This Row],[State]],Sheet1!A:G,7,FALSE)</f>
        <v>29</v>
      </c>
      <c r="Q375" t="str">
        <f>VLOOKUP(Table1[[#This Row],[State]],Sheet1!A:F,6,FALSE)</f>
        <v>Republican</v>
      </c>
    </row>
    <row r="376" spans="1:17" x14ac:dyDescent="0.2">
      <c r="A376" t="s">
        <v>327</v>
      </c>
      <c r="B376" s="10">
        <v>12109</v>
      </c>
      <c r="C376" s="8" t="s">
        <v>468</v>
      </c>
      <c r="D376" s="4">
        <v>82323</v>
      </c>
      <c r="E376" s="4">
        <v>132426</v>
      </c>
      <c r="F376">
        <v>2024</v>
      </c>
      <c r="G376" s="1">
        <f>Table1[[#This Row],[dem_votes]]+Table1[[#This Row],[gop_votes]]</f>
        <v>214749</v>
      </c>
      <c r="H376" s="7">
        <f>ABS(Table1[[#This Row],[dem_votes]]-Table1[[#This Row],[gop_votes]])</f>
        <v>50103</v>
      </c>
      <c r="I376" s="5">
        <f>Table1[[#This Row],[margin]]/SUM(Table1[[#This Row],[dem_votes]:[gop_votes]])</f>
        <v>0.23330958467792631</v>
      </c>
      <c r="J376" s="5">
        <f>Table1[[#This Row],[dem_votes]]/SUM(Table1[[#This Row],[dem_votes]:[gop_votes]])</f>
        <v>0.38334520766103686</v>
      </c>
      <c r="K376" s="5">
        <f>Table1[[#This Row],[gop_votes]]/SUM(Table1[[#This Row],[dem_votes]:[gop_votes]])</f>
        <v>0.61665479233896314</v>
      </c>
      <c r="L376" s="13">
        <v>-81.421503999999999</v>
      </c>
      <c r="M376" s="13">
        <v>29.977087999999998</v>
      </c>
      <c r="N376" s="11">
        <v>-82.69443707462699</v>
      </c>
      <c r="O376" s="11">
        <v>28.943176656716346</v>
      </c>
      <c r="P376" s="12">
        <f>VLOOKUP(Table1[[#This Row],[State]],Sheet1!A:G,7,FALSE)</f>
        <v>29</v>
      </c>
      <c r="Q376" t="str">
        <f>VLOOKUP(Table1[[#This Row],[State]],Sheet1!A:F,6,FALSE)</f>
        <v>Republican</v>
      </c>
    </row>
    <row r="377" spans="1:17" x14ac:dyDescent="0.2">
      <c r="A377" t="s">
        <v>327</v>
      </c>
      <c r="B377" s="10">
        <v>12111</v>
      </c>
      <c r="C377" s="8" t="s">
        <v>469</v>
      </c>
      <c r="D377" s="4">
        <v>94724</v>
      </c>
      <c r="E377" s="4">
        <v>101431</v>
      </c>
      <c r="F377">
        <v>2024</v>
      </c>
      <c r="G377" s="1">
        <f>Table1[[#This Row],[dem_votes]]+Table1[[#This Row],[gop_votes]]</f>
        <v>196155</v>
      </c>
      <c r="H377" s="7">
        <f>ABS(Table1[[#This Row],[dem_votes]]-Table1[[#This Row],[gop_votes]])</f>
        <v>6707</v>
      </c>
      <c r="I377" s="5">
        <f>Table1[[#This Row],[margin]]/SUM(Table1[[#This Row],[dem_votes]:[gop_votes]])</f>
        <v>3.4192347888149677E-2</v>
      </c>
      <c r="J377" s="5">
        <f>Table1[[#This Row],[dem_votes]]/SUM(Table1[[#This Row],[dem_votes]:[gop_votes]])</f>
        <v>0.48290382605592513</v>
      </c>
      <c r="K377" s="5">
        <f>Table1[[#This Row],[gop_votes]]/SUM(Table1[[#This Row],[dem_votes]:[gop_votes]])</f>
        <v>0.51709617394407481</v>
      </c>
      <c r="L377" s="13">
        <v>-80.353183000000001</v>
      </c>
      <c r="M377" s="13">
        <v>27.338066999999999</v>
      </c>
      <c r="N377" s="11">
        <v>-82.69443707462699</v>
      </c>
      <c r="O377" s="11">
        <v>28.943176656716346</v>
      </c>
      <c r="P377" s="12">
        <f>VLOOKUP(Table1[[#This Row],[State]],Sheet1!A:G,7,FALSE)</f>
        <v>29</v>
      </c>
      <c r="Q377" t="str">
        <f>VLOOKUP(Table1[[#This Row],[State]],Sheet1!A:F,6,FALSE)</f>
        <v>Republican</v>
      </c>
    </row>
    <row r="378" spans="1:17" x14ac:dyDescent="0.2">
      <c r="A378" t="s">
        <v>327</v>
      </c>
      <c r="B378" s="10">
        <v>12113</v>
      </c>
      <c r="C378" s="8" t="s">
        <v>470</v>
      </c>
      <c r="D378" s="4">
        <v>31394</v>
      </c>
      <c r="E378" s="4">
        <v>86852</v>
      </c>
      <c r="F378">
        <v>2024</v>
      </c>
      <c r="G378" s="1">
        <f>Table1[[#This Row],[dem_votes]]+Table1[[#This Row],[gop_votes]]</f>
        <v>118246</v>
      </c>
      <c r="H378" s="7">
        <f>ABS(Table1[[#This Row],[dem_votes]]-Table1[[#This Row],[gop_votes]])</f>
        <v>55458</v>
      </c>
      <c r="I378" s="5">
        <f>Table1[[#This Row],[margin]]/SUM(Table1[[#This Row],[dem_votes]:[gop_votes]])</f>
        <v>0.46900529404800162</v>
      </c>
      <c r="J378" s="5">
        <f>Table1[[#This Row],[dem_votes]]/SUM(Table1[[#This Row],[dem_votes]:[gop_votes]])</f>
        <v>0.26549735297599919</v>
      </c>
      <c r="K378" s="5">
        <f>Table1[[#This Row],[gop_votes]]/SUM(Table1[[#This Row],[dem_votes]:[gop_votes]])</f>
        <v>0.73450264702400081</v>
      </c>
      <c r="L378" s="13">
        <v>-87.036953999999994</v>
      </c>
      <c r="M378" s="13">
        <v>30.549592999999899</v>
      </c>
      <c r="N378" s="11">
        <v>-82.69443707462699</v>
      </c>
      <c r="O378" s="11">
        <v>28.943176656716346</v>
      </c>
      <c r="P378" s="12">
        <f>VLOOKUP(Table1[[#This Row],[State]],Sheet1!A:G,7,FALSE)</f>
        <v>29</v>
      </c>
      <c r="Q378" t="str">
        <f>VLOOKUP(Table1[[#This Row],[State]],Sheet1!A:F,6,FALSE)</f>
        <v>Republican</v>
      </c>
    </row>
    <row r="379" spans="1:17" x14ac:dyDescent="0.2">
      <c r="A379" t="s">
        <v>327</v>
      </c>
      <c r="B379" s="10">
        <v>12115</v>
      </c>
      <c r="C379" s="8" t="s">
        <v>471</v>
      </c>
      <c r="D379" s="4">
        <v>130729</v>
      </c>
      <c r="E379" s="4">
        <v>157234</v>
      </c>
      <c r="F379">
        <v>2024</v>
      </c>
      <c r="G379" s="1">
        <f>Table1[[#This Row],[dem_votes]]+Table1[[#This Row],[gop_votes]]</f>
        <v>287963</v>
      </c>
      <c r="H379" s="7">
        <f>ABS(Table1[[#This Row],[dem_votes]]-Table1[[#This Row],[gop_votes]])</f>
        <v>26505</v>
      </c>
      <c r="I379" s="5">
        <f>Table1[[#This Row],[margin]]/SUM(Table1[[#This Row],[dem_votes]:[gop_votes]])</f>
        <v>9.2043074978382641E-2</v>
      </c>
      <c r="J379" s="5">
        <f>Table1[[#This Row],[dem_votes]]/SUM(Table1[[#This Row],[dem_votes]:[gop_votes]])</f>
        <v>0.4539784625108087</v>
      </c>
      <c r="K379" s="5">
        <f>Table1[[#This Row],[gop_votes]]/SUM(Table1[[#This Row],[dem_votes]:[gop_votes]])</f>
        <v>0.54602153748919136</v>
      </c>
      <c r="L379" s="13">
        <v>-82.423893000000007</v>
      </c>
      <c r="M379" s="13">
        <v>27.208205</v>
      </c>
      <c r="N379" s="11">
        <v>-82.69443707462699</v>
      </c>
      <c r="O379" s="11">
        <v>28.943176656716346</v>
      </c>
      <c r="P379" s="12">
        <f>VLOOKUP(Table1[[#This Row],[State]],Sheet1!A:G,7,FALSE)</f>
        <v>29</v>
      </c>
      <c r="Q379" t="str">
        <f>VLOOKUP(Table1[[#This Row],[State]],Sheet1!A:F,6,FALSE)</f>
        <v>Republican</v>
      </c>
    </row>
    <row r="380" spans="1:17" x14ac:dyDescent="0.2">
      <c r="A380" t="s">
        <v>327</v>
      </c>
      <c r="B380" s="10">
        <v>12117</v>
      </c>
      <c r="C380" s="8" t="s">
        <v>472</v>
      </c>
      <c r="D380" s="4">
        <v>152169</v>
      </c>
      <c r="E380" s="4">
        <v>132681</v>
      </c>
      <c r="F380">
        <v>2024</v>
      </c>
      <c r="G380" s="1">
        <f>Table1[[#This Row],[dem_votes]]+Table1[[#This Row],[gop_votes]]</f>
        <v>284850</v>
      </c>
      <c r="H380" s="7">
        <f>ABS(Table1[[#This Row],[dem_votes]]-Table1[[#This Row],[gop_votes]])</f>
        <v>19488</v>
      </c>
      <c r="I380" s="5">
        <f>Table1[[#This Row],[margin]]/SUM(Table1[[#This Row],[dem_votes]:[gop_votes]])</f>
        <v>6.8414955239599784E-2</v>
      </c>
      <c r="J380" s="5">
        <f>Table1[[#This Row],[dem_votes]]/SUM(Table1[[#This Row],[dem_votes]:[gop_votes]])</f>
        <v>0.53420747761979992</v>
      </c>
      <c r="K380" s="5">
        <f>Table1[[#This Row],[gop_votes]]/SUM(Table1[[#This Row],[dem_votes]:[gop_votes]])</f>
        <v>0.46579252238020008</v>
      </c>
      <c r="L380" s="13">
        <v>-81.310445000000001</v>
      </c>
      <c r="M380" s="13">
        <v>28.697834</v>
      </c>
      <c r="N380" s="11">
        <v>-82.69443707462699</v>
      </c>
      <c r="O380" s="11">
        <v>28.943176656716346</v>
      </c>
      <c r="P380" s="12">
        <f>VLOOKUP(Table1[[#This Row],[State]],Sheet1!A:G,7,FALSE)</f>
        <v>29</v>
      </c>
      <c r="Q380" t="str">
        <f>VLOOKUP(Table1[[#This Row],[State]],Sheet1!A:F,6,FALSE)</f>
        <v>Republican</v>
      </c>
    </row>
    <row r="381" spans="1:17" x14ac:dyDescent="0.2">
      <c r="A381" t="s">
        <v>327</v>
      </c>
      <c r="B381" s="10">
        <v>12119</v>
      </c>
      <c r="C381" s="8" t="s">
        <v>473</v>
      </c>
      <c r="D381" s="4">
        <v>36024</v>
      </c>
      <c r="E381" s="4">
        <v>79068</v>
      </c>
      <c r="F381">
        <v>2024</v>
      </c>
      <c r="G381" s="1">
        <f>Table1[[#This Row],[dem_votes]]+Table1[[#This Row],[gop_votes]]</f>
        <v>115092</v>
      </c>
      <c r="H381" s="7">
        <f>ABS(Table1[[#This Row],[dem_votes]]-Table1[[#This Row],[gop_votes]])</f>
        <v>43044</v>
      </c>
      <c r="I381" s="5">
        <f>Table1[[#This Row],[margin]]/SUM(Table1[[#This Row],[dem_votes]:[gop_votes]])</f>
        <v>0.37399645500990514</v>
      </c>
      <c r="J381" s="5">
        <f>Table1[[#This Row],[dem_votes]]/SUM(Table1[[#This Row],[dem_votes]:[gop_votes]])</f>
        <v>0.31300177249504746</v>
      </c>
      <c r="K381" s="5">
        <f>Table1[[#This Row],[gop_votes]]/SUM(Table1[[#This Row],[dem_votes]:[gop_votes]])</f>
        <v>0.68699822750495254</v>
      </c>
      <c r="L381" s="13">
        <v>-82.035468999999907</v>
      </c>
      <c r="M381" s="13">
        <v>28.825768</v>
      </c>
      <c r="N381" s="11">
        <v>-82.69443707462699</v>
      </c>
      <c r="O381" s="11">
        <v>28.943176656716346</v>
      </c>
      <c r="P381" s="12">
        <f>VLOOKUP(Table1[[#This Row],[State]],Sheet1!A:G,7,FALSE)</f>
        <v>29</v>
      </c>
      <c r="Q381" t="str">
        <f>VLOOKUP(Table1[[#This Row],[State]],Sheet1!A:F,6,FALSE)</f>
        <v>Republican</v>
      </c>
    </row>
    <row r="382" spans="1:17" x14ac:dyDescent="0.2">
      <c r="A382" t="s">
        <v>327</v>
      </c>
      <c r="B382" s="10">
        <v>12121</v>
      </c>
      <c r="C382" s="8" t="s">
        <v>474</v>
      </c>
      <c r="D382" s="4">
        <v>4174</v>
      </c>
      <c r="E382" s="4">
        <v>17717</v>
      </c>
      <c r="F382">
        <v>2024</v>
      </c>
      <c r="G382" s="1">
        <f>Table1[[#This Row],[dem_votes]]+Table1[[#This Row],[gop_votes]]</f>
        <v>21891</v>
      </c>
      <c r="H382" s="7">
        <f>ABS(Table1[[#This Row],[dem_votes]]-Table1[[#This Row],[gop_votes]])</f>
        <v>13543</v>
      </c>
      <c r="I382" s="5">
        <f>Table1[[#This Row],[margin]]/SUM(Table1[[#This Row],[dem_votes]:[gop_votes]])</f>
        <v>0.61865606870403367</v>
      </c>
      <c r="J382" s="5">
        <f>Table1[[#This Row],[dem_votes]]/SUM(Table1[[#This Row],[dem_votes]:[gop_votes]])</f>
        <v>0.19067196564798319</v>
      </c>
      <c r="K382" s="5">
        <f>Table1[[#This Row],[gop_votes]]/SUM(Table1[[#This Row],[dem_votes]:[gop_votes]])</f>
        <v>0.80932803435201683</v>
      </c>
      <c r="L382" s="13">
        <v>-82.987545999999995</v>
      </c>
      <c r="M382" s="13">
        <v>30.214687999999999</v>
      </c>
      <c r="N382" s="11">
        <v>-82.69443707462699</v>
      </c>
      <c r="O382" s="11">
        <v>28.943176656716346</v>
      </c>
      <c r="P382" s="12">
        <f>VLOOKUP(Table1[[#This Row],[State]],Sheet1!A:G,7,FALSE)</f>
        <v>29</v>
      </c>
      <c r="Q382" t="str">
        <f>VLOOKUP(Table1[[#This Row],[State]],Sheet1!A:F,6,FALSE)</f>
        <v>Republican</v>
      </c>
    </row>
    <row r="383" spans="1:17" x14ac:dyDescent="0.2">
      <c r="A383" t="s">
        <v>327</v>
      </c>
      <c r="B383" s="10">
        <v>12123</v>
      </c>
      <c r="C383" s="8" t="s">
        <v>475</v>
      </c>
      <c r="D383" s="4">
        <v>2334</v>
      </c>
      <c r="E383" s="4">
        <v>7328</v>
      </c>
      <c r="F383">
        <v>2024</v>
      </c>
      <c r="G383" s="1">
        <f>Table1[[#This Row],[dem_votes]]+Table1[[#This Row],[gop_votes]]</f>
        <v>9662</v>
      </c>
      <c r="H383" s="7">
        <f>ABS(Table1[[#This Row],[dem_votes]]-Table1[[#This Row],[gop_votes]])</f>
        <v>4994</v>
      </c>
      <c r="I383" s="5">
        <f>Table1[[#This Row],[margin]]/SUM(Table1[[#This Row],[dem_votes]:[gop_votes]])</f>
        <v>0.5168702132063755</v>
      </c>
      <c r="J383" s="5">
        <f>Table1[[#This Row],[dem_votes]]/SUM(Table1[[#This Row],[dem_votes]:[gop_votes]])</f>
        <v>0.24156489339681225</v>
      </c>
      <c r="K383" s="5">
        <f>Table1[[#This Row],[gop_votes]]/SUM(Table1[[#This Row],[dem_votes]:[gop_votes]])</f>
        <v>0.75843510660318769</v>
      </c>
      <c r="L383" s="13">
        <v>-83.597966999999997</v>
      </c>
      <c r="M383" s="13">
        <v>30.064881</v>
      </c>
      <c r="N383" s="11">
        <v>-82.69443707462699</v>
      </c>
      <c r="O383" s="11">
        <v>28.943176656716346</v>
      </c>
      <c r="P383" s="12">
        <f>VLOOKUP(Table1[[#This Row],[State]],Sheet1!A:G,7,FALSE)</f>
        <v>29</v>
      </c>
      <c r="Q383" t="str">
        <f>VLOOKUP(Table1[[#This Row],[State]],Sheet1!A:F,6,FALSE)</f>
        <v>Republican</v>
      </c>
    </row>
    <row r="384" spans="1:17" x14ac:dyDescent="0.2">
      <c r="A384" t="s">
        <v>327</v>
      </c>
      <c r="B384" s="10">
        <v>12125</v>
      </c>
      <c r="C384" s="8" t="s">
        <v>476</v>
      </c>
      <c r="D384" s="4">
        <v>1043</v>
      </c>
      <c r="E384" s="4">
        <v>5560</v>
      </c>
      <c r="F384">
        <v>2024</v>
      </c>
      <c r="G384" s="1">
        <f>Table1[[#This Row],[dem_votes]]+Table1[[#This Row],[gop_votes]]</f>
        <v>6603</v>
      </c>
      <c r="H384" s="7">
        <f>ABS(Table1[[#This Row],[dem_votes]]-Table1[[#This Row],[gop_votes]])</f>
        <v>4517</v>
      </c>
      <c r="I384" s="5">
        <f>Table1[[#This Row],[margin]]/SUM(Table1[[#This Row],[dem_votes]:[gop_votes]])</f>
        <v>0.68408299257913074</v>
      </c>
      <c r="J384" s="5">
        <f>Table1[[#This Row],[dem_votes]]/SUM(Table1[[#This Row],[dem_votes]:[gop_votes]])</f>
        <v>0.15795850371043466</v>
      </c>
      <c r="K384" s="5">
        <f>Table1[[#This Row],[gop_votes]]/SUM(Table1[[#This Row],[dem_votes]:[gop_votes]])</f>
        <v>0.84204149628956537</v>
      </c>
      <c r="L384" s="13">
        <v>-82.356918999999905</v>
      </c>
      <c r="M384" s="13">
        <v>30.010767999999999</v>
      </c>
      <c r="N384" s="11">
        <v>-82.69443707462699</v>
      </c>
      <c r="O384" s="11">
        <v>28.943176656716346</v>
      </c>
      <c r="P384" s="12">
        <f>VLOOKUP(Table1[[#This Row],[State]],Sheet1!A:G,7,FALSE)</f>
        <v>29</v>
      </c>
      <c r="Q384" t="str">
        <f>VLOOKUP(Table1[[#This Row],[State]],Sheet1!A:F,6,FALSE)</f>
        <v>Republican</v>
      </c>
    </row>
    <row r="385" spans="1:17" x14ac:dyDescent="0.2">
      <c r="A385" t="s">
        <v>327</v>
      </c>
      <c r="B385" s="10">
        <v>12127</v>
      </c>
      <c r="C385" s="8" t="s">
        <v>477</v>
      </c>
      <c r="D385" s="4">
        <v>136381</v>
      </c>
      <c r="E385" s="4">
        <v>195717</v>
      </c>
      <c r="F385">
        <v>2024</v>
      </c>
      <c r="G385" s="1">
        <f>Table1[[#This Row],[dem_votes]]+Table1[[#This Row],[gop_votes]]</f>
        <v>332098</v>
      </c>
      <c r="H385" s="7">
        <f>ABS(Table1[[#This Row],[dem_votes]]-Table1[[#This Row],[gop_votes]])</f>
        <v>59336</v>
      </c>
      <c r="I385" s="5">
        <f>Table1[[#This Row],[margin]]/SUM(Table1[[#This Row],[dem_votes]:[gop_votes]])</f>
        <v>0.178670151581762</v>
      </c>
      <c r="J385" s="5">
        <f>Table1[[#This Row],[dem_votes]]/SUM(Table1[[#This Row],[dem_votes]:[gop_votes]])</f>
        <v>0.41066492420911899</v>
      </c>
      <c r="K385" s="5">
        <f>Table1[[#This Row],[gop_votes]]/SUM(Table1[[#This Row],[dem_votes]:[gop_votes]])</f>
        <v>0.58933507579088096</v>
      </c>
      <c r="L385" s="13">
        <v>-81.123943999999995</v>
      </c>
      <c r="M385" s="13">
        <v>29.073725</v>
      </c>
      <c r="N385" s="11">
        <v>-82.69443707462699</v>
      </c>
      <c r="O385" s="11">
        <v>28.943176656716346</v>
      </c>
      <c r="P385" s="12">
        <f>VLOOKUP(Table1[[#This Row],[State]],Sheet1!A:G,7,FALSE)</f>
        <v>29</v>
      </c>
      <c r="Q385" t="str">
        <f>VLOOKUP(Table1[[#This Row],[State]],Sheet1!A:F,6,FALSE)</f>
        <v>Republican</v>
      </c>
    </row>
    <row r="386" spans="1:17" x14ac:dyDescent="0.2">
      <c r="A386" t="s">
        <v>327</v>
      </c>
      <c r="B386" s="10">
        <v>12129</v>
      </c>
      <c r="C386" s="8" t="s">
        <v>478</v>
      </c>
      <c r="D386" s="4">
        <v>5518</v>
      </c>
      <c r="E386" s="4">
        <v>14794</v>
      </c>
      <c r="F386">
        <v>2024</v>
      </c>
      <c r="G386" s="1">
        <f>Table1[[#This Row],[dem_votes]]+Table1[[#This Row],[gop_votes]]</f>
        <v>20312</v>
      </c>
      <c r="H386" s="7">
        <f>ABS(Table1[[#This Row],[dem_votes]]-Table1[[#This Row],[gop_votes]])</f>
        <v>9276</v>
      </c>
      <c r="I386" s="5">
        <f>Table1[[#This Row],[margin]]/SUM(Table1[[#This Row],[dem_votes]:[gop_votes]])</f>
        <v>0.45667585663647103</v>
      </c>
      <c r="J386" s="5">
        <f>Table1[[#This Row],[dem_votes]]/SUM(Table1[[#This Row],[dem_votes]:[gop_votes]])</f>
        <v>0.27166207168176448</v>
      </c>
      <c r="K386" s="5">
        <f>Table1[[#This Row],[gop_votes]]/SUM(Table1[[#This Row],[dem_votes]:[gop_votes]])</f>
        <v>0.72833792831823552</v>
      </c>
      <c r="L386" s="13">
        <v>-84.331546000000003</v>
      </c>
      <c r="M386" s="13">
        <v>30.185524999999998</v>
      </c>
      <c r="N386" s="11">
        <v>-82.69443707462699</v>
      </c>
      <c r="O386" s="11">
        <v>28.943176656716346</v>
      </c>
      <c r="P386" s="12">
        <f>VLOOKUP(Table1[[#This Row],[State]],Sheet1!A:G,7,FALSE)</f>
        <v>29</v>
      </c>
      <c r="Q386" t="str">
        <f>VLOOKUP(Table1[[#This Row],[State]],Sheet1!A:F,6,FALSE)</f>
        <v>Republican</v>
      </c>
    </row>
    <row r="387" spans="1:17" x14ac:dyDescent="0.2">
      <c r="A387" t="s">
        <v>327</v>
      </c>
      <c r="B387" s="10">
        <v>12131</v>
      </c>
      <c r="C387" s="8" t="s">
        <v>479</v>
      </c>
      <c r="D387" s="4">
        <v>10440</v>
      </c>
      <c r="E387" s="4">
        <v>38901</v>
      </c>
      <c r="F387">
        <v>2024</v>
      </c>
      <c r="G387" s="1">
        <f>Table1[[#This Row],[dem_votes]]+Table1[[#This Row],[gop_votes]]</f>
        <v>49341</v>
      </c>
      <c r="H387" s="7">
        <f>ABS(Table1[[#This Row],[dem_votes]]-Table1[[#This Row],[gop_votes]])</f>
        <v>28461</v>
      </c>
      <c r="I387" s="5">
        <f>Table1[[#This Row],[margin]]/SUM(Table1[[#This Row],[dem_votes]:[gop_votes]])</f>
        <v>0.5768225208244665</v>
      </c>
      <c r="J387" s="5">
        <f>Table1[[#This Row],[dem_votes]]/SUM(Table1[[#This Row],[dem_votes]:[gop_votes]])</f>
        <v>0.21158873958776678</v>
      </c>
      <c r="K387" s="5">
        <f>Table1[[#This Row],[gop_votes]]/SUM(Table1[[#This Row],[dem_votes]:[gop_votes]])</f>
        <v>0.78841126041223319</v>
      </c>
      <c r="L387" s="13">
        <v>-86.190664999999996</v>
      </c>
      <c r="M387" s="13">
        <v>30.583728999999899</v>
      </c>
      <c r="N387" s="11">
        <v>-82.69443707462699</v>
      </c>
      <c r="O387" s="11">
        <v>28.943176656716346</v>
      </c>
      <c r="P387" s="12">
        <f>VLOOKUP(Table1[[#This Row],[State]],Sheet1!A:G,7,FALSE)</f>
        <v>29</v>
      </c>
      <c r="Q387" t="str">
        <f>VLOOKUP(Table1[[#This Row],[State]],Sheet1!A:F,6,FALSE)</f>
        <v>Republican</v>
      </c>
    </row>
    <row r="388" spans="1:17" x14ac:dyDescent="0.2">
      <c r="A388" t="s">
        <v>327</v>
      </c>
      <c r="B388" s="10">
        <v>12133</v>
      </c>
      <c r="C388" s="8" t="s">
        <v>480</v>
      </c>
      <c r="D388" s="4">
        <v>2350</v>
      </c>
      <c r="E388" s="4">
        <v>10005</v>
      </c>
      <c r="F388">
        <v>2024</v>
      </c>
      <c r="G388" s="1">
        <f>Table1[[#This Row],[dem_votes]]+Table1[[#This Row],[gop_votes]]</f>
        <v>12355</v>
      </c>
      <c r="H388" s="7">
        <f>ABS(Table1[[#This Row],[dem_votes]]-Table1[[#This Row],[gop_votes]])</f>
        <v>7655</v>
      </c>
      <c r="I388" s="5">
        <f>Table1[[#This Row],[margin]]/SUM(Table1[[#This Row],[dem_votes]:[gop_votes]])</f>
        <v>0.61958721165520037</v>
      </c>
      <c r="J388" s="5">
        <f>Table1[[#This Row],[dem_votes]]/SUM(Table1[[#This Row],[dem_votes]:[gop_votes]])</f>
        <v>0.19020639417239985</v>
      </c>
      <c r="K388" s="5">
        <f>Table1[[#This Row],[gop_votes]]/SUM(Table1[[#This Row],[dem_votes]:[gop_votes]])</f>
        <v>0.80979360582760018</v>
      </c>
      <c r="L388" s="13">
        <v>-85.625418999999994</v>
      </c>
      <c r="M388" s="13">
        <v>30.650717999999902</v>
      </c>
      <c r="N388" s="11">
        <v>-82.69443707462699</v>
      </c>
      <c r="O388" s="11">
        <v>28.943176656716346</v>
      </c>
      <c r="P388" s="12">
        <f>VLOOKUP(Table1[[#This Row],[State]],Sheet1!A:G,7,FALSE)</f>
        <v>29</v>
      </c>
      <c r="Q388" t="str">
        <f>VLOOKUP(Table1[[#This Row],[State]],Sheet1!A:F,6,FALSE)</f>
        <v>Republican</v>
      </c>
    </row>
    <row r="389" spans="1:17" x14ac:dyDescent="0.2">
      <c r="A389" t="s">
        <v>328</v>
      </c>
      <c r="B389" s="10">
        <v>13001</v>
      </c>
      <c r="C389" t="s">
        <v>721</v>
      </c>
      <c r="D389" s="4">
        <v>1872</v>
      </c>
      <c r="E389" s="4">
        <v>6326</v>
      </c>
      <c r="F389">
        <v>2024</v>
      </c>
      <c r="G389" s="1">
        <f>Table1[[#This Row],[dem_votes]]+Table1[[#This Row],[gop_votes]]</f>
        <v>8198</v>
      </c>
      <c r="H389" s="7">
        <f>ABS(Table1[[#This Row],[dem_votes]]-Table1[[#This Row],[gop_votes]])</f>
        <v>4454</v>
      </c>
      <c r="I389" s="5">
        <f>Table1[[#This Row],[margin]]/SUM(Table1[[#This Row],[dem_votes]:[gop_votes]])</f>
        <v>0.54330324469382774</v>
      </c>
      <c r="J389" s="5">
        <f>Table1[[#This Row],[dem_votes]]/SUM(Table1[[#This Row],[dem_votes]:[gop_votes]])</f>
        <v>0.22834837765308613</v>
      </c>
      <c r="K389" s="5">
        <f>Table1[[#This Row],[gop_votes]]/SUM(Table1[[#This Row],[dem_votes]:[gop_votes]])</f>
        <v>0.77165162234691387</v>
      </c>
      <c r="L389" s="13">
        <v>-82.338472999999993</v>
      </c>
      <c r="M389" s="13">
        <v>31.773879999999998</v>
      </c>
      <c r="N389" s="11">
        <v>-83.579424163521679</v>
      </c>
      <c r="O389" s="11">
        <v>32.812350503144607</v>
      </c>
      <c r="P389" s="12">
        <f>VLOOKUP(Table1[[#This Row],[State]],Sheet1!A:G,7,FALSE)</f>
        <v>16</v>
      </c>
      <c r="Q389" t="str">
        <f>VLOOKUP(Table1[[#This Row],[State]],Sheet1!A:F,6,FALSE)</f>
        <v>Democratic</v>
      </c>
    </row>
    <row r="390" spans="1:17" x14ac:dyDescent="0.2">
      <c r="A390" t="s">
        <v>328</v>
      </c>
      <c r="B390" s="10">
        <v>13003</v>
      </c>
      <c r="C390" t="s">
        <v>722</v>
      </c>
      <c r="D390" s="4">
        <v>892</v>
      </c>
      <c r="E390" s="4">
        <v>2108</v>
      </c>
      <c r="F390">
        <v>2024</v>
      </c>
      <c r="G390" s="1">
        <f>Table1[[#This Row],[dem_votes]]+Table1[[#This Row],[gop_votes]]</f>
        <v>3000</v>
      </c>
      <c r="H390" s="7">
        <f>ABS(Table1[[#This Row],[dem_votes]]-Table1[[#This Row],[gop_votes]])</f>
        <v>1216</v>
      </c>
      <c r="I390" s="5">
        <f>Table1[[#This Row],[margin]]/SUM(Table1[[#This Row],[dem_votes]:[gop_votes]])</f>
        <v>0.40533333333333332</v>
      </c>
      <c r="J390" s="5">
        <f>Table1[[#This Row],[dem_votes]]/SUM(Table1[[#This Row],[dem_votes]:[gop_votes]])</f>
        <v>0.29733333333333334</v>
      </c>
      <c r="K390" s="5">
        <f>Table1[[#This Row],[gop_votes]]/SUM(Table1[[#This Row],[dem_votes]:[gop_votes]])</f>
        <v>0.70266666666666666</v>
      </c>
      <c r="L390" s="13">
        <v>-82.886363000000003</v>
      </c>
      <c r="M390" s="13">
        <v>31.317301</v>
      </c>
      <c r="N390" s="11">
        <v>-83.579424163521679</v>
      </c>
      <c r="O390" s="11">
        <v>32.812350503144607</v>
      </c>
      <c r="P390" s="12">
        <f>VLOOKUP(Table1[[#This Row],[State]],Sheet1!A:G,7,FALSE)</f>
        <v>16</v>
      </c>
      <c r="Q390" t="str">
        <f>VLOOKUP(Table1[[#This Row],[State]],Sheet1!A:F,6,FALSE)</f>
        <v>Democratic</v>
      </c>
    </row>
    <row r="391" spans="1:17" x14ac:dyDescent="0.2">
      <c r="A391" t="s">
        <v>328</v>
      </c>
      <c r="B391" s="10">
        <v>13005</v>
      </c>
      <c r="C391" t="s">
        <v>723</v>
      </c>
      <c r="D391" s="4">
        <v>943</v>
      </c>
      <c r="E391" s="4">
        <v>3615</v>
      </c>
      <c r="F391">
        <v>2024</v>
      </c>
      <c r="G391" s="1">
        <f>Table1[[#This Row],[dem_votes]]+Table1[[#This Row],[gop_votes]]</f>
        <v>4558</v>
      </c>
      <c r="H391" s="7">
        <f>ABS(Table1[[#This Row],[dem_votes]]-Table1[[#This Row],[gop_votes]])</f>
        <v>2672</v>
      </c>
      <c r="I391" s="5">
        <f>Table1[[#This Row],[margin]]/SUM(Table1[[#This Row],[dem_votes]:[gop_votes]])</f>
        <v>0.58622202720491445</v>
      </c>
      <c r="J391" s="5">
        <f>Table1[[#This Row],[dem_votes]]/SUM(Table1[[#This Row],[dem_votes]:[gop_votes]])</f>
        <v>0.20688898639754277</v>
      </c>
      <c r="K391" s="5">
        <f>Table1[[#This Row],[gop_votes]]/SUM(Table1[[#This Row],[dem_votes]:[gop_votes]])</f>
        <v>0.79311101360245717</v>
      </c>
      <c r="L391" s="13">
        <v>-82.466070999999999</v>
      </c>
      <c r="M391" s="13">
        <v>31.547221</v>
      </c>
      <c r="N391" s="11">
        <v>-83.579424163521679</v>
      </c>
      <c r="O391" s="11">
        <v>32.812350503144607</v>
      </c>
      <c r="P391" s="12">
        <f>VLOOKUP(Table1[[#This Row],[State]],Sheet1!A:G,7,FALSE)</f>
        <v>16</v>
      </c>
      <c r="Q391" t="str">
        <f>VLOOKUP(Table1[[#This Row],[State]],Sheet1!A:F,6,FALSE)</f>
        <v>Democratic</v>
      </c>
    </row>
    <row r="392" spans="1:17" x14ac:dyDescent="0.2">
      <c r="A392" t="s">
        <v>328</v>
      </c>
      <c r="B392" s="10">
        <v>13007</v>
      </c>
      <c r="C392" t="s">
        <v>415</v>
      </c>
      <c r="D392" s="4">
        <v>748</v>
      </c>
      <c r="E392" s="4">
        <v>536</v>
      </c>
      <c r="F392">
        <v>2024</v>
      </c>
      <c r="G392" s="1">
        <f>Table1[[#This Row],[dem_votes]]+Table1[[#This Row],[gop_votes]]</f>
        <v>1284</v>
      </c>
      <c r="H392" s="7">
        <f>ABS(Table1[[#This Row],[dem_votes]]-Table1[[#This Row],[gop_votes]])</f>
        <v>212</v>
      </c>
      <c r="I392" s="5">
        <f>Table1[[#This Row],[margin]]/SUM(Table1[[#This Row],[dem_votes]:[gop_votes]])</f>
        <v>0.16510903426791276</v>
      </c>
      <c r="J392" s="5">
        <f>Table1[[#This Row],[dem_votes]]/SUM(Table1[[#This Row],[dem_votes]:[gop_votes]])</f>
        <v>0.58255451713395634</v>
      </c>
      <c r="K392" s="5">
        <f>Table1[[#This Row],[gop_votes]]/SUM(Table1[[#This Row],[dem_votes]:[gop_votes]])</f>
        <v>0.4174454828660436</v>
      </c>
      <c r="L392" s="13">
        <v>-84.437989000000002</v>
      </c>
      <c r="M392" s="13">
        <v>31.307753999999999</v>
      </c>
      <c r="N392" s="11">
        <v>-83.579424163521679</v>
      </c>
      <c r="O392" s="11">
        <v>32.812350503144607</v>
      </c>
      <c r="P392" s="12">
        <f>VLOOKUP(Table1[[#This Row],[State]],Sheet1!A:G,7,FALSE)</f>
        <v>16</v>
      </c>
      <c r="Q392" t="str">
        <f>VLOOKUP(Table1[[#This Row],[State]],Sheet1!A:F,6,FALSE)</f>
        <v>Democratic</v>
      </c>
    </row>
    <row r="393" spans="1:17" x14ac:dyDescent="0.2">
      <c r="A393" t="s">
        <v>328</v>
      </c>
      <c r="B393" s="10">
        <v>13009</v>
      </c>
      <c r="C393" t="s">
        <v>482</v>
      </c>
      <c r="D393" s="4">
        <v>9294</v>
      </c>
      <c r="E393" s="4">
        <v>8541</v>
      </c>
      <c r="F393">
        <v>2024</v>
      </c>
      <c r="G393" s="1">
        <f>Table1[[#This Row],[dem_votes]]+Table1[[#This Row],[gop_votes]]</f>
        <v>17835</v>
      </c>
      <c r="H393" s="7">
        <f>ABS(Table1[[#This Row],[dem_votes]]-Table1[[#This Row],[gop_votes]])</f>
        <v>753</v>
      </c>
      <c r="I393" s="5">
        <f>Table1[[#This Row],[margin]]/SUM(Table1[[#This Row],[dem_votes]:[gop_votes]])</f>
        <v>4.2220353238015138E-2</v>
      </c>
      <c r="J393" s="5">
        <f>Table1[[#This Row],[dem_votes]]/SUM(Table1[[#This Row],[dem_votes]:[gop_votes]])</f>
        <v>0.5211101766190076</v>
      </c>
      <c r="K393" s="5">
        <f>Table1[[#This Row],[gop_votes]]/SUM(Table1[[#This Row],[dem_votes]:[gop_votes]])</f>
        <v>0.47888982338099245</v>
      </c>
      <c r="L393" s="13">
        <v>-83.245659000000003</v>
      </c>
      <c r="M393" s="13">
        <v>33.084848999999998</v>
      </c>
      <c r="N393" s="11">
        <v>-83.579424163521679</v>
      </c>
      <c r="O393" s="11">
        <v>32.812350503144607</v>
      </c>
      <c r="P393" s="12">
        <f>VLOOKUP(Table1[[#This Row],[State]],Sheet1!A:G,7,FALSE)</f>
        <v>16</v>
      </c>
      <c r="Q393" t="str">
        <f>VLOOKUP(Table1[[#This Row],[State]],Sheet1!A:F,6,FALSE)</f>
        <v>Democratic</v>
      </c>
    </row>
    <row r="394" spans="1:17" x14ac:dyDescent="0.2">
      <c r="A394" t="s">
        <v>328</v>
      </c>
      <c r="B394" s="10">
        <v>13011</v>
      </c>
      <c r="C394" t="s">
        <v>724</v>
      </c>
      <c r="D394" s="4">
        <v>1093</v>
      </c>
      <c r="E394" s="4">
        <v>9067</v>
      </c>
      <c r="F394">
        <v>2024</v>
      </c>
      <c r="G394" s="1">
        <f>Table1[[#This Row],[dem_votes]]+Table1[[#This Row],[gop_votes]]</f>
        <v>10160</v>
      </c>
      <c r="H394" s="7">
        <f>ABS(Table1[[#This Row],[dem_votes]]-Table1[[#This Row],[gop_votes]])</f>
        <v>7974</v>
      </c>
      <c r="I394" s="5">
        <f>Table1[[#This Row],[margin]]/SUM(Table1[[#This Row],[dem_votes]:[gop_votes]])</f>
        <v>0.78484251968503937</v>
      </c>
      <c r="J394" s="5">
        <f>Table1[[#This Row],[dem_votes]]/SUM(Table1[[#This Row],[dem_votes]:[gop_votes]])</f>
        <v>0.10757874015748031</v>
      </c>
      <c r="K394" s="5">
        <f>Table1[[#This Row],[gop_votes]]/SUM(Table1[[#This Row],[dem_votes]:[gop_votes]])</f>
        <v>0.89242125984251963</v>
      </c>
      <c r="L394" s="13">
        <v>-83.506647000000001</v>
      </c>
      <c r="M394" s="13">
        <v>34.351255000000002</v>
      </c>
      <c r="N394" s="11">
        <v>-83.579424163521679</v>
      </c>
      <c r="O394" s="11">
        <v>32.812350503144607</v>
      </c>
      <c r="P394" s="12">
        <f>VLOOKUP(Table1[[#This Row],[State]],Sheet1!A:G,7,FALSE)</f>
        <v>16</v>
      </c>
      <c r="Q394" t="str">
        <f>VLOOKUP(Table1[[#This Row],[State]],Sheet1!A:F,6,FALSE)</f>
        <v>Democratic</v>
      </c>
    </row>
    <row r="395" spans="1:17" x14ac:dyDescent="0.2">
      <c r="A395" t="s">
        <v>328</v>
      </c>
      <c r="B395" s="10">
        <v>13013</v>
      </c>
      <c r="C395" t="s">
        <v>725</v>
      </c>
      <c r="D395" s="4">
        <v>10967</v>
      </c>
      <c r="E395" s="4">
        <v>31810</v>
      </c>
      <c r="F395">
        <v>2024</v>
      </c>
      <c r="G395" s="1">
        <f>Table1[[#This Row],[dem_votes]]+Table1[[#This Row],[gop_votes]]</f>
        <v>42777</v>
      </c>
      <c r="H395" s="7">
        <f>ABS(Table1[[#This Row],[dem_votes]]-Table1[[#This Row],[gop_votes]])</f>
        <v>20843</v>
      </c>
      <c r="I395" s="5">
        <f>Table1[[#This Row],[margin]]/SUM(Table1[[#This Row],[dem_votes]:[gop_votes]])</f>
        <v>0.48724782009023543</v>
      </c>
      <c r="J395" s="5">
        <f>Table1[[#This Row],[dem_votes]]/SUM(Table1[[#This Row],[dem_votes]:[gop_votes]])</f>
        <v>0.25637608995488231</v>
      </c>
      <c r="K395" s="5">
        <f>Table1[[#This Row],[gop_votes]]/SUM(Table1[[#This Row],[dem_votes]:[gop_votes]])</f>
        <v>0.74362391004511774</v>
      </c>
      <c r="L395" s="13">
        <v>-83.727500000000006</v>
      </c>
      <c r="M395" s="13">
        <v>33.993054000000001</v>
      </c>
      <c r="N395" s="11">
        <v>-83.579424163521679</v>
      </c>
      <c r="O395" s="11">
        <v>32.812350503144607</v>
      </c>
      <c r="P395" s="12">
        <f>VLOOKUP(Table1[[#This Row],[State]],Sheet1!A:G,7,FALSE)</f>
        <v>16</v>
      </c>
      <c r="Q395" t="str">
        <f>VLOOKUP(Table1[[#This Row],[State]],Sheet1!A:F,6,FALSE)</f>
        <v>Democratic</v>
      </c>
    </row>
    <row r="396" spans="1:17" x14ac:dyDescent="0.2">
      <c r="A396" t="s">
        <v>328</v>
      </c>
      <c r="B396" s="10">
        <v>13015</v>
      </c>
      <c r="C396" t="s">
        <v>726</v>
      </c>
      <c r="D396" s="4">
        <v>10687</v>
      </c>
      <c r="E396" s="4">
        <v>43710</v>
      </c>
      <c r="F396">
        <v>2024</v>
      </c>
      <c r="G396" s="1">
        <f>Table1[[#This Row],[dem_votes]]+Table1[[#This Row],[gop_votes]]</f>
        <v>54397</v>
      </c>
      <c r="H396" s="7">
        <f>ABS(Table1[[#This Row],[dem_votes]]-Table1[[#This Row],[gop_votes]])</f>
        <v>33023</v>
      </c>
      <c r="I396" s="5">
        <f>Table1[[#This Row],[margin]]/SUM(Table1[[#This Row],[dem_votes]:[gop_votes]])</f>
        <v>0.60707391951762046</v>
      </c>
      <c r="J396" s="5">
        <f>Table1[[#This Row],[dem_votes]]/SUM(Table1[[#This Row],[dem_votes]:[gop_votes]])</f>
        <v>0.19646304024118977</v>
      </c>
      <c r="K396" s="5">
        <f>Table1[[#This Row],[gop_votes]]/SUM(Table1[[#This Row],[dem_votes]:[gop_votes]])</f>
        <v>0.80353695975881023</v>
      </c>
      <c r="L396" s="13">
        <v>-84.829121999999998</v>
      </c>
      <c r="M396" s="13">
        <v>34.208434999999902</v>
      </c>
      <c r="N396" s="11">
        <v>-83.579424163521679</v>
      </c>
      <c r="O396" s="11">
        <v>32.812350503144607</v>
      </c>
      <c r="P396" s="12">
        <f>VLOOKUP(Table1[[#This Row],[State]],Sheet1!A:G,7,FALSE)</f>
        <v>16</v>
      </c>
      <c r="Q396" t="str">
        <f>VLOOKUP(Table1[[#This Row],[State]],Sheet1!A:F,6,FALSE)</f>
        <v>Democratic</v>
      </c>
    </row>
    <row r="397" spans="1:17" x14ac:dyDescent="0.2">
      <c r="A397" t="s">
        <v>328</v>
      </c>
      <c r="B397" s="10">
        <v>13017</v>
      </c>
      <c r="C397" t="s">
        <v>727</v>
      </c>
      <c r="D397" s="4">
        <v>2223</v>
      </c>
      <c r="E397" s="4">
        <v>3685</v>
      </c>
      <c r="F397">
        <v>2024</v>
      </c>
      <c r="G397" s="1">
        <f>Table1[[#This Row],[dem_votes]]+Table1[[#This Row],[gop_votes]]</f>
        <v>5908</v>
      </c>
      <c r="H397" s="7">
        <f>ABS(Table1[[#This Row],[dem_votes]]-Table1[[#This Row],[gop_votes]])</f>
        <v>1462</v>
      </c>
      <c r="I397" s="5">
        <f>Table1[[#This Row],[margin]]/SUM(Table1[[#This Row],[dem_votes]:[gop_votes]])</f>
        <v>0.24746106973595125</v>
      </c>
      <c r="J397" s="5">
        <f>Table1[[#This Row],[dem_votes]]/SUM(Table1[[#This Row],[dem_votes]:[gop_votes]])</f>
        <v>0.37626946513202436</v>
      </c>
      <c r="K397" s="5">
        <f>Table1[[#This Row],[gop_votes]]/SUM(Table1[[#This Row],[dem_votes]:[gop_votes]])</f>
        <v>0.62373053486797558</v>
      </c>
      <c r="L397" s="13">
        <v>-83.248636000000005</v>
      </c>
      <c r="M397" s="13">
        <v>31.727637999999999</v>
      </c>
      <c r="N397" s="11">
        <v>-83.579424163521679</v>
      </c>
      <c r="O397" s="11">
        <v>32.812350503144607</v>
      </c>
      <c r="P397" s="12">
        <f>VLOOKUP(Table1[[#This Row],[State]],Sheet1!A:G,7,FALSE)</f>
        <v>16</v>
      </c>
      <c r="Q397" t="str">
        <f>VLOOKUP(Table1[[#This Row],[State]],Sheet1!A:F,6,FALSE)</f>
        <v>Democratic</v>
      </c>
    </row>
    <row r="398" spans="1:17" x14ac:dyDescent="0.2">
      <c r="A398" t="s">
        <v>328</v>
      </c>
      <c r="B398" s="10">
        <v>13019</v>
      </c>
      <c r="C398" t="s">
        <v>728</v>
      </c>
      <c r="D398" s="4">
        <v>1593</v>
      </c>
      <c r="E398" s="4">
        <v>5391</v>
      </c>
      <c r="F398">
        <v>2024</v>
      </c>
      <c r="G398" s="1">
        <f>Table1[[#This Row],[dem_votes]]+Table1[[#This Row],[gop_votes]]</f>
        <v>6984</v>
      </c>
      <c r="H398" s="7">
        <f>ABS(Table1[[#This Row],[dem_votes]]-Table1[[#This Row],[gop_votes]])</f>
        <v>3798</v>
      </c>
      <c r="I398" s="5">
        <f>Table1[[#This Row],[margin]]/SUM(Table1[[#This Row],[dem_votes]:[gop_votes]])</f>
        <v>0.54381443298969068</v>
      </c>
      <c r="J398" s="5">
        <f>Table1[[#This Row],[dem_votes]]/SUM(Table1[[#This Row],[dem_votes]:[gop_votes]])</f>
        <v>0.22809278350515463</v>
      </c>
      <c r="K398" s="5">
        <f>Table1[[#This Row],[gop_votes]]/SUM(Table1[[#This Row],[dem_votes]:[gop_votes]])</f>
        <v>0.77190721649484539</v>
      </c>
      <c r="L398" s="13">
        <v>-83.252459000000002</v>
      </c>
      <c r="M398" s="13">
        <v>31.238588</v>
      </c>
      <c r="N398" s="11">
        <v>-83.579424163521679</v>
      </c>
      <c r="O398" s="11">
        <v>32.812350503144607</v>
      </c>
      <c r="P398" s="12">
        <f>VLOOKUP(Table1[[#This Row],[State]],Sheet1!A:G,7,FALSE)</f>
        <v>16</v>
      </c>
      <c r="Q398" t="str">
        <f>VLOOKUP(Table1[[#This Row],[State]],Sheet1!A:F,6,FALSE)</f>
        <v>Democratic</v>
      </c>
    </row>
    <row r="399" spans="1:17" x14ac:dyDescent="0.2">
      <c r="A399" t="s">
        <v>328</v>
      </c>
      <c r="B399" s="10">
        <v>13021</v>
      </c>
      <c r="C399" t="s">
        <v>484</v>
      </c>
      <c r="D399" s="4">
        <v>40485</v>
      </c>
      <c r="E399" s="4">
        <v>21792</v>
      </c>
      <c r="F399">
        <v>2024</v>
      </c>
      <c r="G399" s="1">
        <f>Table1[[#This Row],[dem_votes]]+Table1[[#This Row],[gop_votes]]</f>
        <v>62277</v>
      </c>
      <c r="H399" s="7">
        <f>ABS(Table1[[#This Row],[dem_votes]]-Table1[[#This Row],[gop_votes]])</f>
        <v>18693</v>
      </c>
      <c r="I399" s="5">
        <f>Table1[[#This Row],[margin]]/SUM(Table1[[#This Row],[dem_votes]:[gop_votes]])</f>
        <v>0.30015896719495161</v>
      </c>
      <c r="J399" s="5">
        <f>Table1[[#This Row],[dem_votes]]/SUM(Table1[[#This Row],[dem_votes]:[gop_votes]])</f>
        <v>0.6500794835974758</v>
      </c>
      <c r="K399" s="5">
        <f>Table1[[#This Row],[gop_votes]]/SUM(Table1[[#This Row],[dem_votes]:[gop_votes]])</f>
        <v>0.3499205164025242</v>
      </c>
      <c r="L399" s="13">
        <v>-83.687184000000002</v>
      </c>
      <c r="M399" s="13">
        <v>32.832048999999998</v>
      </c>
      <c r="N399" s="11">
        <v>-83.579424163521679</v>
      </c>
      <c r="O399" s="11">
        <v>32.812350503144607</v>
      </c>
      <c r="P399" s="12">
        <f>VLOOKUP(Table1[[#This Row],[State]],Sheet1!A:G,7,FALSE)</f>
        <v>16</v>
      </c>
      <c r="Q399" t="str">
        <f>VLOOKUP(Table1[[#This Row],[State]],Sheet1!A:F,6,FALSE)</f>
        <v>Democratic</v>
      </c>
    </row>
    <row r="400" spans="1:17" x14ac:dyDescent="0.2">
      <c r="A400" t="s">
        <v>328</v>
      </c>
      <c r="B400" s="10">
        <v>13023</v>
      </c>
      <c r="C400" t="s">
        <v>729</v>
      </c>
      <c r="D400" s="4">
        <v>1308</v>
      </c>
      <c r="E400" s="4">
        <v>3767</v>
      </c>
      <c r="F400">
        <v>2024</v>
      </c>
      <c r="G400" s="1">
        <f>Table1[[#This Row],[dem_votes]]+Table1[[#This Row],[gop_votes]]</f>
        <v>5075</v>
      </c>
      <c r="H400" s="7">
        <f>ABS(Table1[[#This Row],[dem_votes]]-Table1[[#This Row],[gop_votes]])</f>
        <v>2459</v>
      </c>
      <c r="I400" s="5">
        <f>Table1[[#This Row],[margin]]/SUM(Table1[[#This Row],[dem_votes]:[gop_votes]])</f>
        <v>0.48453201970443349</v>
      </c>
      <c r="J400" s="5">
        <f>Table1[[#This Row],[dem_votes]]/SUM(Table1[[#This Row],[dem_votes]:[gop_votes]])</f>
        <v>0.25773399014778325</v>
      </c>
      <c r="K400" s="5">
        <f>Table1[[#This Row],[gop_votes]]/SUM(Table1[[#This Row],[dem_votes]:[gop_votes]])</f>
        <v>0.7422660098522168</v>
      </c>
      <c r="L400" s="13">
        <v>-83.332139999999995</v>
      </c>
      <c r="M400" s="13">
        <v>32.401367999999998</v>
      </c>
      <c r="N400" s="11">
        <v>-83.579424163521679</v>
      </c>
      <c r="O400" s="11">
        <v>32.812350503144607</v>
      </c>
      <c r="P400" s="12">
        <f>VLOOKUP(Table1[[#This Row],[State]],Sheet1!A:G,7,FALSE)</f>
        <v>16</v>
      </c>
      <c r="Q400" t="str">
        <f>VLOOKUP(Table1[[#This Row],[State]],Sheet1!A:F,6,FALSE)</f>
        <v>Democratic</v>
      </c>
    </row>
    <row r="401" spans="1:17" x14ac:dyDescent="0.2">
      <c r="A401" t="s">
        <v>328</v>
      </c>
      <c r="B401" s="10">
        <v>13025</v>
      </c>
      <c r="C401" t="s">
        <v>730</v>
      </c>
      <c r="D401" s="4">
        <v>953</v>
      </c>
      <c r="E401" s="4">
        <v>7735</v>
      </c>
      <c r="F401">
        <v>2024</v>
      </c>
      <c r="G401" s="1">
        <f>Table1[[#This Row],[dem_votes]]+Table1[[#This Row],[gop_votes]]</f>
        <v>8688</v>
      </c>
      <c r="H401" s="7">
        <f>ABS(Table1[[#This Row],[dem_votes]]-Table1[[#This Row],[gop_votes]])</f>
        <v>6782</v>
      </c>
      <c r="I401" s="5">
        <f>Table1[[#This Row],[margin]]/SUM(Table1[[#This Row],[dem_votes]:[gop_votes]])</f>
        <v>0.78061694290976058</v>
      </c>
      <c r="J401" s="5">
        <f>Table1[[#This Row],[dem_votes]]/SUM(Table1[[#This Row],[dem_votes]:[gop_votes]])</f>
        <v>0.10969152854511971</v>
      </c>
      <c r="K401" s="5">
        <f>Table1[[#This Row],[gop_votes]]/SUM(Table1[[#This Row],[dem_votes]:[gop_votes]])</f>
        <v>0.89030847145488035</v>
      </c>
      <c r="L401" s="13">
        <v>-81.969969999999904</v>
      </c>
      <c r="M401" s="13">
        <v>31.216647999999999</v>
      </c>
      <c r="N401" s="11">
        <v>-83.579424163521679</v>
      </c>
      <c r="O401" s="11">
        <v>32.812350503144607</v>
      </c>
      <c r="P401" s="12">
        <f>VLOOKUP(Table1[[#This Row],[State]],Sheet1!A:G,7,FALSE)</f>
        <v>16</v>
      </c>
      <c r="Q401" t="str">
        <f>VLOOKUP(Table1[[#This Row],[State]],Sheet1!A:F,6,FALSE)</f>
        <v>Democratic</v>
      </c>
    </row>
    <row r="402" spans="1:17" x14ac:dyDescent="0.2">
      <c r="A402" t="s">
        <v>328</v>
      </c>
      <c r="B402" s="10">
        <v>13027</v>
      </c>
      <c r="C402" t="s">
        <v>731</v>
      </c>
      <c r="D402" s="4">
        <v>2548</v>
      </c>
      <c r="E402" s="4">
        <v>3642</v>
      </c>
      <c r="F402">
        <v>2024</v>
      </c>
      <c r="G402" s="1">
        <f>Table1[[#This Row],[dem_votes]]+Table1[[#This Row],[gop_votes]]</f>
        <v>6190</v>
      </c>
      <c r="H402" s="7">
        <f>ABS(Table1[[#This Row],[dem_votes]]-Table1[[#This Row],[gop_votes]])</f>
        <v>1094</v>
      </c>
      <c r="I402" s="5">
        <f>Table1[[#This Row],[margin]]/SUM(Table1[[#This Row],[dem_votes]:[gop_votes]])</f>
        <v>0.1767366720516963</v>
      </c>
      <c r="J402" s="5">
        <f>Table1[[#This Row],[dem_votes]]/SUM(Table1[[#This Row],[dem_votes]:[gop_votes]])</f>
        <v>0.41163166397415185</v>
      </c>
      <c r="K402" s="5">
        <f>Table1[[#This Row],[gop_votes]]/SUM(Table1[[#This Row],[dem_votes]:[gop_votes]])</f>
        <v>0.58836833602584815</v>
      </c>
      <c r="L402" s="13">
        <v>-83.540090000000006</v>
      </c>
      <c r="M402" s="13">
        <v>30.842082000000001</v>
      </c>
      <c r="N402" s="11">
        <v>-83.579424163521679</v>
      </c>
      <c r="O402" s="11">
        <v>32.812350503144607</v>
      </c>
      <c r="P402" s="12">
        <f>VLOOKUP(Table1[[#This Row],[State]],Sheet1!A:G,7,FALSE)</f>
        <v>16</v>
      </c>
      <c r="Q402" t="str">
        <f>VLOOKUP(Table1[[#This Row],[State]],Sheet1!A:F,6,FALSE)</f>
        <v>Democratic</v>
      </c>
    </row>
    <row r="403" spans="1:17" x14ac:dyDescent="0.2">
      <c r="A403" t="s">
        <v>328</v>
      </c>
      <c r="B403" s="10">
        <v>13029</v>
      </c>
      <c r="C403" t="s">
        <v>732</v>
      </c>
      <c r="D403" s="4">
        <v>8286</v>
      </c>
      <c r="E403" s="4">
        <v>17032</v>
      </c>
      <c r="F403">
        <v>2024</v>
      </c>
      <c r="G403" s="1">
        <f>Table1[[#This Row],[dem_votes]]+Table1[[#This Row],[gop_votes]]</f>
        <v>25318</v>
      </c>
      <c r="H403" s="7">
        <f>ABS(Table1[[#This Row],[dem_votes]]-Table1[[#This Row],[gop_votes]])</f>
        <v>8746</v>
      </c>
      <c r="I403" s="5">
        <f>Table1[[#This Row],[margin]]/SUM(Table1[[#This Row],[dem_votes]:[gop_votes]])</f>
        <v>0.34544592779840427</v>
      </c>
      <c r="J403" s="5">
        <f>Table1[[#This Row],[dem_votes]]/SUM(Table1[[#This Row],[dem_votes]:[gop_votes]])</f>
        <v>0.32727703610079784</v>
      </c>
      <c r="K403" s="5">
        <f>Table1[[#This Row],[gop_votes]]/SUM(Table1[[#This Row],[dem_votes]:[gop_votes]])</f>
        <v>0.67272296389920216</v>
      </c>
      <c r="L403" s="13">
        <v>-81.375953999999993</v>
      </c>
      <c r="M403" s="13">
        <v>31.979537000000001</v>
      </c>
      <c r="N403" s="11">
        <v>-83.579424163521679</v>
      </c>
      <c r="O403" s="11">
        <v>32.812350503144607</v>
      </c>
      <c r="P403" s="12">
        <f>VLOOKUP(Table1[[#This Row],[State]],Sheet1!A:G,7,FALSE)</f>
        <v>16</v>
      </c>
      <c r="Q403" t="str">
        <f>VLOOKUP(Table1[[#This Row],[State]],Sheet1!A:F,6,FALSE)</f>
        <v>Democratic</v>
      </c>
    </row>
    <row r="404" spans="1:17" x14ac:dyDescent="0.2">
      <c r="A404" t="s">
        <v>328</v>
      </c>
      <c r="B404" s="10">
        <v>13031</v>
      </c>
      <c r="C404" t="s">
        <v>733</v>
      </c>
      <c r="D404" s="4">
        <v>11748</v>
      </c>
      <c r="E404" s="4">
        <v>19680</v>
      </c>
      <c r="F404">
        <v>2024</v>
      </c>
      <c r="G404" s="1">
        <f>Table1[[#This Row],[dem_votes]]+Table1[[#This Row],[gop_votes]]</f>
        <v>31428</v>
      </c>
      <c r="H404" s="7">
        <f>ABS(Table1[[#This Row],[dem_votes]]-Table1[[#This Row],[gop_votes]])</f>
        <v>7932</v>
      </c>
      <c r="I404" s="5">
        <f>Table1[[#This Row],[margin]]/SUM(Table1[[#This Row],[dem_votes]:[gop_votes]])</f>
        <v>0.25238640702558229</v>
      </c>
      <c r="J404" s="5">
        <f>Table1[[#This Row],[dem_votes]]/SUM(Table1[[#This Row],[dem_votes]:[gop_votes]])</f>
        <v>0.37380679648720888</v>
      </c>
      <c r="K404" s="5">
        <f>Table1[[#This Row],[gop_votes]]/SUM(Table1[[#This Row],[dem_votes]:[gop_votes]])</f>
        <v>0.62619320351279117</v>
      </c>
      <c r="L404" s="13">
        <v>-81.762419999999906</v>
      </c>
      <c r="M404" s="13">
        <v>32.417701999999998</v>
      </c>
      <c r="N404" s="11">
        <v>-83.579424163521679</v>
      </c>
      <c r="O404" s="11">
        <v>32.812350503144607</v>
      </c>
      <c r="P404" s="12">
        <f>VLOOKUP(Table1[[#This Row],[State]],Sheet1!A:G,7,FALSE)</f>
        <v>16</v>
      </c>
      <c r="Q404" t="str">
        <f>VLOOKUP(Table1[[#This Row],[State]],Sheet1!A:F,6,FALSE)</f>
        <v>Democratic</v>
      </c>
    </row>
    <row r="405" spans="1:17" x14ac:dyDescent="0.2">
      <c r="A405" t="s">
        <v>328</v>
      </c>
      <c r="B405" s="10">
        <v>13033</v>
      </c>
      <c r="C405" t="s">
        <v>734</v>
      </c>
      <c r="D405" s="4">
        <v>5219</v>
      </c>
      <c r="E405" s="4">
        <v>4840</v>
      </c>
      <c r="F405">
        <v>2024</v>
      </c>
      <c r="G405" s="1">
        <f>Table1[[#This Row],[dem_votes]]+Table1[[#This Row],[gop_votes]]</f>
        <v>10059</v>
      </c>
      <c r="H405" s="7">
        <f>ABS(Table1[[#This Row],[dem_votes]]-Table1[[#This Row],[gop_votes]])</f>
        <v>379</v>
      </c>
      <c r="I405" s="5">
        <f>Table1[[#This Row],[margin]]/SUM(Table1[[#This Row],[dem_votes]:[gop_votes]])</f>
        <v>3.7677701560791331E-2</v>
      </c>
      <c r="J405" s="5">
        <f>Table1[[#This Row],[dem_votes]]/SUM(Table1[[#This Row],[dem_votes]:[gop_votes]])</f>
        <v>0.51883885078039571</v>
      </c>
      <c r="K405" s="5">
        <f>Table1[[#This Row],[gop_votes]]/SUM(Table1[[#This Row],[dem_votes]:[gop_votes]])</f>
        <v>0.48116114921960434</v>
      </c>
      <c r="L405" s="13">
        <v>-81.998446999999999</v>
      </c>
      <c r="M405" s="13">
        <v>33.101987000000001</v>
      </c>
      <c r="N405" s="11">
        <v>-83.579424163521679</v>
      </c>
      <c r="O405" s="11">
        <v>32.812350503144607</v>
      </c>
      <c r="P405" s="12">
        <f>VLOOKUP(Table1[[#This Row],[State]],Sheet1!A:G,7,FALSE)</f>
        <v>16</v>
      </c>
      <c r="Q405" t="str">
        <f>VLOOKUP(Table1[[#This Row],[State]],Sheet1!A:F,6,FALSE)</f>
        <v>Democratic</v>
      </c>
    </row>
    <row r="406" spans="1:17" x14ac:dyDescent="0.2">
      <c r="A406" t="s">
        <v>328</v>
      </c>
      <c r="B406" s="10">
        <v>13035</v>
      </c>
      <c r="C406" t="s">
        <v>735</v>
      </c>
      <c r="D406" s="4">
        <v>2876</v>
      </c>
      <c r="E406" s="4">
        <v>9426</v>
      </c>
      <c r="F406">
        <v>2024</v>
      </c>
      <c r="G406" s="1">
        <f>Table1[[#This Row],[dem_votes]]+Table1[[#This Row],[gop_votes]]</f>
        <v>12302</v>
      </c>
      <c r="H406" s="7">
        <f>ABS(Table1[[#This Row],[dem_votes]]-Table1[[#This Row],[gop_votes]])</f>
        <v>6550</v>
      </c>
      <c r="I406" s="5">
        <f>Table1[[#This Row],[margin]]/SUM(Table1[[#This Row],[dem_votes]:[gop_votes]])</f>
        <v>0.53243375060965692</v>
      </c>
      <c r="J406" s="5">
        <f>Table1[[#This Row],[dem_votes]]/SUM(Table1[[#This Row],[dem_votes]:[gop_votes]])</f>
        <v>0.23378312469517151</v>
      </c>
      <c r="K406" s="5">
        <f>Table1[[#This Row],[gop_votes]]/SUM(Table1[[#This Row],[dem_votes]:[gop_votes]])</f>
        <v>0.76621687530482852</v>
      </c>
      <c r="L406" s="13">
        <v>-83.970001999999994</v>
      </c>
      <c r="M406" s="13">
        <v>33.296101999999998</v>
      </c>
      <c r="N406" s="11">
        <v>-83.579424163521679</v>
      </c>
      <c r="O406" s="11">
        <v>32.812350503144607</v>
      </c>
      <c r="P406" s="12">
        <f>VLOOKUP(Table1[[#This Row],[State]],Sheet1!A:G,7,FALSE)</f>
        <v>16</v>
      </c>
      <c r="Q406" t="str">
        <f>VLOOKUP(Table1[[#This Row],[State]],Sheet1!A:F,6,FALSE)</f>
        <v>Democratic</v>
      </c>
    </row>
    <row r="407" spans="1:17" x14ac:dyDescent="0.2">
      <c r="A407" t="s">
        <v>328</v>
      </c>
      <c r="B407" s="10">
        <v>13037</v>
      </c>
      <c r="C407" t="s">
        <v>420</v>
      </c>
      <c r="D407" s="4">
        <v>1178</v>
      </c>
      <c r="E407" s="4">
        <v>637</v>
      </c>
      <c r="F407">
        <v>2024</v>
      </c>
      <c r="G407" s="1">
        <f>Table1[[#This Row],[dem_votes]]+Table1[[#This Row],[gop_votes]]</f>
        <v>1815</v>
      </c>
      <c r="H407" s="7">
        <f>ABS(Table1[[#This Row],[dem_votes]]-Table1[[#This Row],[gop_votes]])</f>
        <v>541</v>
      </c>
      <c r="I407" s="5">
        <f>Table1[[#This Row],[margin]]/SUM(Table1[[#This Row],[dem_votes]:[gop_votes]])</f>
        <v>0.29807162534435261</v>
      </c>
      <c r="J407" s="5">
        <f>Table1[[#This Row],[dem_votes]]/SUM(Table1[[#This Row],[dem_votes]:[gop_votes]])</f>
        <v>0.64903581267217636</v>
      </c>
      <c r="K407" s="5">
        <f>Table1[[#This Row],[gop_votes]]/SUM(Table1[[#This Row],[dem_votes]:[gop_votes]])</f>
        <v>0.3509641873278237</v>
      </c>
      <c r="L407" s="13">
        <v>-84.668444999999906</v>
      </c>
      <c r="M407" s="13">
        <v>31.527411999999899</v>
      </c>
      <c r="N407" s="11">
        <v>-83.579424163521679</v>
      </c>
      <c r="O407" s="11">
        <v>32.812350503144607</v>
      </c>
      <c r="P407" s="12">
        <f>VLOOKUP(Table1[[#This Row],[State]],Sheet1!A:G,7,FALSE)</f>
        <v>16</v>
      </c>
      <c r="Q407" t="str">
        <f>VLOOKUP(Table1[[#This Row],[State]],Sheet1!A:F,6,FALSE)</f>
        <v>Democratic</v>
      </c>
    </row>
    <row r="408" spans="1:17" x14ac:dyDescent="0.2">
      <c r="A408" t="s">
        <v>328</v>
      </c>
      <c r="B408" s="10">
        <v>13039</v>
      </c>
      <c r="C408" t="s">
        <v>736</v>
      </c>
      <c r="D408" s="4">
        <v>8530</v>
      </c>
      <c r="E408" s="4">
        <v>17520</v>
      </c>
      <c r="F408">
        <v>2024</v>
      </c>
      <c r="G408" s="1">
        <f>Table1[[#This Row],[dem_votes]]+Table1[[#This Row],[gop_votes]]</f>
        <v>26050</v>
      </c>
      <c r="H408" s="7">
        <f>ABS(Table1[[#This Row],[dem_votes]]-Table1[[#This Row],[gop_votes]])</f>
        <v>8990</v>
      </c>
      <c r="I408" s="5">
        <f>Table1[[#This Row],[margin]]/SUM(Table1[[#This Row],[dem_votes]:[gop_votes]])</f>
        <v>0.34510556621881</v>
      </c>
      <c r="J408" s="5">
        <f>Table1[[#This Row],[dem_votes]]/SUM(Table1[[#This Row],[dem_votes]:[gop_votes]])</f>
        <v>0.32744721689059503</v>
      </c>
      <c r="K408" s="5">
        <f>Table1[[#This Row],[gop_votes]]/SUM(Table1[[#This Row],[dem_votes]:[gop_votes]])</f>
        <v>0.67255278310940503</v>
      </c>
      <c r="L408" s="13">
        <v>-81.635079000000005</v>
      </c>
      <c r="M408" s="13">
        <v>30.814164999999999</v>
      </c>
      <c r="N408" s="11">
        <v>-83.579424163521679</v>
      </c>
      <c r="O408" s="11">
        <v>32.812350503144607</v>
      </c>
      <c r="P408" s="12">
        <f>VLOOKUP(Table1[[#This Row],[State]],Sheet1!A:G,7,FALSE)</f>
        <v>16</v>
      </c>
      <c r="Q408" t="str">
        <f>VLOOKUP(Table1[[#This Row],[State]],Sheet1!A:F,6,FALSE)</f>
        <v>Democratic</v>
      </c>
    </row>
    <row r="409" spans="1:17" x14ac:dyDescent="0.2">
      <c r="A409" t="s">
        <v>328</v>
      </c>
      <c r="B409" s="10">
        <v>13043</v>
      </c>
      <c r="C409" t="s">
        <v>737</v>
      </c>
      <c r="D409" s="4">
        <v>1095</v>
      </c>
      <c r="E409" s="4">
        <v>2810</v>
      </c>
      <c r="F409">
        <v>2024</v>
      </c>
      <c r="G409" s="1">
        <f>Table1[[#This Row],[dem_votes]]+Table1[[#This Row],[gop_votes]]</f>
        <v>3905</v>
      </c>
      <c r="H409" s="7">
        <f>ABS(Table1[[#This Row],[dem_votes]]-Table1[[#This Row],[gop_votes]])</f>
        <v>1715</v>
      </c>
      <c r="I409" s="5">
        <f>Table1[[#This Row],[margin]]/SUM(Table1[[#This Row],[dem_votes]:[gop_votes]])</f>
        <v>0.43918053777208704</v>
      </c>
      <c r="J409" s="5">
        <f>Table1[[#This Row],[dem_votes]]/SUM(Table1[[#This Row],[dem_votes]:[gop_votes]])</f>
        <v>0.28040973111395645</v>
      </c>
      <c r="K409" s="5">
        <f>Table1[[#This Row],[gop_votes]]/SUM(Table1[[#This Row],[dem_votes]:[gop_votes]])</f>
        <v>0.71959026888604349</v>
      </c>
      <c r="L409" s="13">
        <v>-82.062304999999995</v>
      </c>
      <c r="M409" s="13">
        <v>32.399861000000001</v>
      </c>
      <c r="N409" s="11">
        <v>-83.579424163521679</v>
      </c>
      <c r="O409" s="11">
        <v>32.812350503144607</v>
      </c>
      <c r="P409" s="12">
        <f>VLOOKUP(Table1[[#This Row],[State]],Sheet1!A:G,7,FALSE)</f>
        <v>16</v>
      </c>
      <c r="Q409" t="str">
        <f>VLOOKUP(Table1[[#This Row],[State]],Sheet1!A:F,6,FALSE)</f>
        <v>Democratic</v>
      </c>
    </row>
    <row r="410" spans="1:17" x14ac:dyDescent="0.2">
      <c r="A410" t="s">
        <v>328</v>
      </c>
      <c r="B410" s="10">
        <v>13045</v>
      </c>
      <c r="C410" t="s">
        <v>557</v>
      </c>
      <c r="D410" s="4">
        <v>15515</v>
      </c>
      <c r="E410" s="4">
        <v>41406</v>
      </c>
      <c r="F410">
        <v>2024</v>
      </c>
      <c r="G410" s="1">
        <f>Table1[[#This Row],[dem_votes]]+Table1[[#This Row],[gop_votes]]</f>
        <v>56921</v>
      </c>
      <c r="H410" s="7">
        <f>ABS(Table1[[#This Row],[dem_votes]]-Table1[[#This Row],[gop_votes]])</f>
        <v>25891</v>
      </c>
      <c r="I410" s="5">
        <f>Table1[[#This Row],[margin]]/SUM(Table1[[#This Row],[dem_votes]:[gop_votes]])</f>
        <v>0.45485848807997048</v>
      </c>
      <c r="J410" s="5">
        <f>Table1[[#This Row],[dem_votes]]/SUM(Table1[[#This Row],[dem_votes]:[gop_votes]])</f>
        <v>0.27257075596001473</v>
      </c>
      <c r="K410" s="5">
        <f>Table1[[#This Row],[gop_votes]]/SUM(Table1[[#This Row],[dem_votes]:[gop_votes]])</f>
        <v>0.72742924403998521</v>
      </c>
      <c r="L410" s="13">
        <v>-85.044673000000003</v>
      </c>
      <c r="M410" s="13">
        <v>33.622192999999903</v>
      </c>
      <c r="N410" s="11">
        <v>-83.579424163521679</v>
      </c>
      <c r="O410" s="11">
        <v>32.812350503144607</v>
      </c>
      <c r="P410" s="12">
        <f>VLOOKUP(Table1[[#This Row],[State]],Sheet1!A:G,7,FALSE)</f>
        <v>16</v>
      </c>
      <c r="Q410" t="str">
        <f>VLOOKUP(Table1[[#This Row],[State]],Sheet1!A:F,6,FALSE)</f>
        <v>Democratic</v>
      </c>
    </row>
    <row r="411" spans="1:17" x14ac:dyDescent="0.2">
      <c r="A411" t="s">
        <v>328</v>
      </c>
      <c r="B411" s="10">
        <v>13047</v>
      </c>
      <c r="C411" t="s">
        <v>738</v>
      </c>
      <c r="D411" s="4">
        <v>5989</v>
      </c>
      <c r="E411" s="4">
        <v>27922</v>
      </c>
      <c r="F411">
        <v>2024</v>
      </c>
      <c r="G411" s="1">
        <f>Table1[[#This Row],[dem_votes]]+Table1[[#This Row],[gop_votes]]</f>
        <v>33911</v>
      </c>
      <c r="H411" s="7">
        <f>ABS(Table1[[#This Row],[dem_votes]]-Table1[[#This Row],[gop_votes]])</f>
        <v>21933</v>
      </c>
      <c r="I411" s="5">
        <f>Table1[[#This Row],[margin]]/SUM(Table1[[#This Row],[dem_votes]:[gop_votes]])</f>
        <v>0.64678128041048633</v>
      </c>
      <c r="J411" s="5">
        <f>Table1[[#This Row],[dem_votes]]/SUM(Table1[[#This Row],[dem_votes]:[gop_votes]])</f>
        <v>0.17660935979475686</v>
      </c>
      <c r="K411" s="5">
        <f>Table1[[#This Row],[gop_votes]]/SUM(Table1[[#This Row],[dem_votes]:[gop_votes]])</f>
        <v>0.82339064020524311</v>
      </c>
      <c r="L411" s="13">
        <v>-85.172820000000002</v>
      </c>
      <c r="M411" s="13">
        <v>34.927795000000003</v>
      </c>
      <c r="N411" s="11">
        <v>-83.579424163521679</v>
      </c>
      <c r="O411" s="11">
        <v>32.812350503144607</v>
      </c>
      <c r="P411" s="12">
        <f>VLOOKUP(Table1[[#This Row],[State]],Sheet1!A:G,7,FALSE)</f>
        <v>16</v>
      </c>
      <c r="Q411" t="str">
        <f>VLOOKUP(Table1[[#This Row],[State]],Sheet1!A:F,6,FALSE)</f>
        <v>Democratic</v>
      </c>
    </row>
    <row r="412" spans="1:17" x14ac:dyDescent="0.2">
      <c r="A412" t="s">
        <v>328</v>
      </c>
      <c r="B412" s="10">
        <v>13049</v>
      </c>
      <c r="C412" t="s">
        <v>739</v>
      </c>
      <c r="D412" s="4">
        <v>1074</v>
      </c>
      <c r="E412" s="4">
        <v>3446</v>
      </c>
      <c r="F412">
        <v>2024</v>
      </c>
      <c r="G412" s="1">
        <f>Table1[[#This Row],[dem_votes]]+Table1[[#This Row],[gop_votes]]</f>
        <v>4520</v>
      </c>
      <c r="H412" s="7">
        <f>ABS(Table1[[#This Row],[dem_votes]]-Table1[[#This Row],[gop_votes]])</f>
        <v>2372</v>
      </c>
      <c r="I412" s="5">
        <f>Table1[[#This Row],[margin]]/SUM(Table1[[#This Row],[dem_votes]:[gop_votes]])</f>
        <v>0.52477876106194687</v>
      </c>
      <c r="J412" s="5">
        <f>Table1[[#This Row],[dem_votes]]/SUM(Table1[[#This Row],[dem_votes]:[gop_votes]])</f>
        <v>0.23761061946902653</v>
      </c>
      <c r="K412" s="5">
        <f>Table1[[#This Row],[gop_votes]]/SUM(Table1[[#This Row],[dem_votes]:[gop_votes]])</f>
        <v>0.76238938053097349</v>
      </c>
      <c r="L412" s="13">
        <v>-82.023032999999998</v>
      </c>
      <c r="M412" s="13">
        <v>30.780002</v>
      </c>
      <c r="N412" s="11">
        <v>-83.579424163521679</v>
      </c>
      <c r="O412" s="11">
        <v>32.812350503144607</v>
      </c>
      <c r="P412" s="12">
        <f>VLOOKUP(Table1[[#This Row],[State]],Sheet1!A:G,7,FALSE)</f>
        <v>16</v>
      </c>
      <c r="Q412" t="str">
        <f>VLOOKUP(Table1[[#This Row],[State]],Sheet1!A:F,6,FALSE)</f>
        <v>Democratic</v>
      </c>
    </row>
    <row r="413" spans="1:17" x14ac:dyDescent="0.2">
      <c r="A413" t="s">
        <v>328</v>
      </c>
      <c r="B413" s="10">
        <v>13051</v>
      </c>
      <c r="C413" t="s">
        <v>740</v>
      </c>
      <c r="D413" s="4">
        <v>84837</v>
      </c>
      <c r="E413" s="4">
        <v>45797</v>
      </c>
      <c r="F413">
        <v>2024</v>
      </c>
      <c r="G413" s="1">
        <f>Table1[[#This Row],[dem_votes]]+Table1[[#This Row],[gop_votes]]</f>
        <v>130634</v>
      </c>
      <c r="H413" s="7">
        <f>ABS(Table1[[#This Row],[dem_votes]]-Table1[[#This Row],[gop_votes]])</f>
        <v>39040</v>
      </c>
      <c r="I413" s="5">
        <f>Table1[[#This Row],[margin]]/SUM(Table1[[#This Row],[dem_votes]:[gop_votes]])</f>
        <v>0.29885022275977158</v>
      </c>
      <c r="J413" s="5">
        <f>Table1[[#This Row],[dem_votes]]/SUM(Table1[[#This Row],[dem_votes]:[gop_votes]])</f>
        <v>0.64942511137988579</v>
      </c>
      <c r="K413" s="5">
        <f>Table1[[#This Row],[gop_votes]]/SUM(Table1[[#This Row],[dem_votes]:[gop_votes]])</f>
        <v>0.35057488862011421</v>
      </c>
      <c r="L413" s="13">
        <v>-81.126448999999994</v>
      </c>
      <c r="M413" s="13">
        <v>32.036008000000002</v>
      </c>
      <c r="N413" s="11">
        <v>-83.579424163521679</v>
      </c>
      <c r="O413" s="11">
        <v>32.812350503144607</v>
      </c>
      <c r="P413" s="12">
        <f>VLOOKUP(Table1[[#This Row],[State]],Sheet1!A:G,7,FALSE)</f>
        <v>16</v>
      </c>
      <c r="Q413" t="str">
        <f>VLOOKUP(Table1[[#This Row],[State]],Sheet1!A:F,6,FALSE)</f>
        <v>Democratic</v>
      </c>
    </row>
    <row r="414" spans="1:17" x14ac:dyDescent="0.2">
      <c r="A414" t="s">
        <v>328</v>
      </c>
      <c r="B414" s="10">
        <v>13053</v>
      </c>
      <c r="C414" t="s">
        <v>741</v>
      </c>
      <c r="D414" s="4">
        <v>656</v>
      </c>
      <c r="E414" s="4">
        <v>859</v>
      </c>
      <c r="F414">
        <v>2024</v>
      </c>
      <c r="G414" s="1">
        <f>Table1[[#This Row],[dem_votes]]+Table1[[#This Row],[gop_votes]]</f>
        <v>1515</v>
      </c>
      <c r="H414" s="7">
        <f>ABS(Table1[[#This Row],[dem_votes]]-Table1[[#This Row],[gop_votes]])</f>
        <v>203</v>
      </c>
      <c r="I414" s="5">
        <f>Table1[[#This Row],[margin]]/SUM(Table1[[#This Row],[dem_votes]:[gop_votes]])</f>
        <v>0.13399339933993398</v>
      </c>
      <c r="J414" s="5">
        <f>Table1[[#This Row],[dem_votes]]/SUM(Table1[[#This Row],[dem_votes]:[gop_votes]])</f>
        <v>0.43300330033003298</v>
      </c>
      <c r="K414" s="5">
        <f>Table1[[#This Row],[gop_votes]]/SUM(Table1[[#This Row],[dem_votes]:[gop_votes]])</f>
        <v>0.56699669966996702</v>
      </c>
      <c r="L414" s="13">
        <v>-84.899253999999999</v>
      </c>
      <c r="M414" s="13">
        <v>32.344231000000001</v>
      </c>
      <c r="N414" s="11">
        <v>-83.579424163521679</v>
      </c>
      <c r="O414" s="11">
        <v>32.812350503144607</v>
      </c>
      <c r="P414" s="12">
        <f>VLOOKUP(Table1[[#This Row],[State]],Sheet1!A:G,7,FALSE)</f>
        <v>16</v>
      </c>
      <c r="Q414" t="str">
        <f>VLOOKUP(Table1[[#This Row],[State]],Sheet1!A:F,6,FALSE)</f>
        <v>Democratic</v>
      </c>
    </row>
    <row r="415" spans="1:17" x14ac:dyDescent="0.2">
      <c r="A415" t="s">
        <v>328</v>
      </c>
      <c r="B415" s="10">
        <v>13055</v>
      </c>
      <c r="C415" t="s">
        <v>742</v>
      </c>
      <c r="D415" s="4">
        <v>2480</v>
      </c>
      <c r="E415" s="4">
        <v>8565</v>
      </c>
      <c r="F415">
        <v>2024</v>
      </c>
      <c r="G415" s="1">
        <f>Table1[[#This Row],[dem_votes]]+Table1[[#This Row],[gop_votes]]</f>
        <v>11045</v>
      </c>
      <c r="H415" s="7">
        <f>ABS(Table1[[#This Row],[dem_votes]]-Table1[[#This Row],[gop_votes]])</f>
        <v>6085</v>
      </c>
      <c r="I415" s="5">
        <f>Table1[[#This Row],[margin]]/SUM(Table1[[#This Row],[dem_votes]:[gop_votes]])</f>
        <v>0.55092802172928923</v>
      </c>
      <c r="J415" s="5">
        <f>Table1[[#This Row],[dem_votes]]/SUM(Table1[[#This Row],[dem_votes]:[gop_votes]])</f>
        <v>0.22453598913535536</v>
      </c>
      <c r="K415" s="5">
        <f>Table1[[#This Row],[gop_votes]]/SUM(Table1[[#This Row],[dem_votes]:[gop_votes]])</f>
        <v>0.77546401086464467</v>
      </c>
      <c r="L415" s="13">
        <v>-85.344166999999999</v>
      </c>
      <c r="M415" s="13">
        <v>34.495508999999998</v>
      </c>
      <c r="N415" s="11">
        <v>-83.579424163521679</v>
      </c>
      <c r="O415" s="11">
        <v>32.812350503144607</v>
      </c>
      <c r="P415" s="12">
        <f>VLOOKUP(Table1[[#This Row],[State]],Sheet1!A:G,7,FALSE)</f>
        <v>16</v>
      </c>
      <c r="Q415" t="str">
        <f>VLOOKUP(Table1[[#This Row],[State]],Sheet1!A:F,6,FALSE)</f>
        <v>Democratic</v>
      </c>
    </row>
    <row r="416" spans="1:17" x14ac:dyDescent="0.2">
      <c r="A416" t="s">
        <v>328</v>
      </c>
      <c r="B416" s="10">
        <v>13057</v>
      </c>
      <c r="C416" t="s">
        <v>489</v>
      </c>
      <c r="D416" s="4">
        <v>56975</v>
      </c>
      <c r="E416" s="4">
        <v>115829</v>
      </c>
      <c r="F416">
        <v>2024</v>
      </c>
      <c r="G416" s="1">
        <f>Table1[[#This Row],[dem_votes]]+Table1[[#This Row],[gop_votes]]</f>
        <v>172804</v>
      </c>
      <c r="H416" s="7">
        <f>ABS(Table1[[#This Row],[dem_votes]]-Table1[[#This Row],[gop_votes]])</f>
        <v>58854</v>
      </c>
      <c r="I416" s="5">
        <f>Table1[[#This Row],[margin]]/SUM(Table1[[#This Row],[dem_votes]:[gop_votes]])</f>
        <v>0.34058239392606654</v>
      </c>
      <c r="J416" s="5">
        <f>Table1[[#This Row],[dem_votes]]/SUM(Table1[[#This Row],[dem_votes]:[gop_votes]])</f>
        <v>0.32970880303696676</v>
      </c>
      <c r="K416" s="5">
        <f>Table1[[#This Row],[gop_votes]]/SUM(Table1[[#This Row],[dem_votes]:[gop_votes]])</f>
        <v>0.6702911969630333</v>
      </c>
      <c r="L416" s="13">
        <v>-84.496594999999999</v>
      </c>
      <c r="M416" s="13">
        <v>34.169606000000002</v>
      </c>
      <c r="N416" s="11">
        <v>-83.579424163521679</v>
      </c>
      <c r="O416" s="11">
        <v>32.812350503144607</v>
      </c>
      <c r="P416" s="12">
        <f>VLOOKUP(Table1[[#This Row],[State]],Sheet1!A:G,7,FALSE)</f>
        <v>16</v>
      </c>
      <c r="Q416" t="str">
        <f>VLOOKUP(Table1[[#This Row],[State]],Sheet1!A:F,6,FALSE)</f>
        <v>Democratic</v>
      </c>
    </row>
    <row r="417" spans="1:17" x14ac:dyDescent="0.2">
      <c r="A417" t="s">
        <v>328</v>
      </c>
      <c r="B417" s="10">
        <v>13059</v>
      </c>
      <c r="C417" t="s">
        <v>492</v>
      </c>
      <c r="D417" s="4">
        <v>39487</v>
      </c>
      <c r="E417" s="4">
        <v>13779</v>
      </c>
      <c r="F417">
        <v>2024</v>
      </c>
      <c r="G417" s="1">
        <f>Table1[[#This Row],[dem_votes]]+Table1[[#This Row],[gop_votes]]</f>
        <v>53266</v>
      </c>
      <c r="H417" s="7">
        <f>ABS(Table1[[#This Row],[dem_votes]]-Table1[[#This Row],[gop_votes]])</f>
        <v>25708</v>
      </c>
      <c r="I417" s="5">
        <f>Table1[[#This Row],[margin]]/SUM(Table1[[#This Row],[dem_votes]:[gop_votes]])</f>
        <v>0.48263432583636839</v>
      </c>
      <c r="J417" s="5">
        <f>Table1[[#This Row],[dem_votes]]/SUM(Table1[[#This Row],[dem_votes]:[gop_votes]])</f>
        <v>0.74131716291818417</v>
      </c>
      <c r="K417" s="5">
        <f>Table1[[#This Row],[gop_votes]]/SUM(Table1[[#This Row],[dem_votes]:[gop_votes]])</f>
        <v>0.25868283708181578</v>
      </c>
      <c r="L417" s="13">
        <v>-83.380863000000005</v>
      </c>
      <c r="M417" s="13">
        <v>33.950406000000001</v>
      </c>
      <c r="N417" s="11">
        <v>-83.579424163521679</v>
      </c>
      <c r="O417" s="11">
        <v>32.812350503144607</v>
      </c>
      <c r="P417" s="12">
        <f>VLOOKUP(Table1[[#This Row],[State]],Sheet1!A:G,7,FALSE)</f>
        <v>16</v>
      </c>
      <c r="Q417" t="str">
        <f>VLOOKUP(Table1[[#This Row],[State]],Sheet1!A:F,6,FALSE)</f>
        <v>Democratic</v>
      </c>
    </row>
    <row r="418" spans="1:17" x14ac:dyDescent="0.2">
      <c r="A418" t="s">
        <v>328</v>
      </c>
      <c r="B418" s="10">
        <v>13061</v>
      </c>
      <c r="C418" t="s">
        <v>423</v>
      </c>
      <c r="D418" s="4">
        <v>753</v>
      </c>
      <c r="E418" s="4">
        <v>407</v>
      </c>
      <c r="F418">
        <v>2024</v>
      </c>
      <c r="G418" s="1">
        <f>Table1[[#This Row],[dem_votes]]+Table1[[#This Row],[gop_votes]]</f>
        <v>1160</v>
      </c>
      <c r="H418" s="7">
        <f>ABS(Table1[[#This Row],[dem_votes]]-Table1[[#This Row],[gop_votes]])</f>
        <v>346</v>
      </c>
      <c r="I418" s="5">
        <f>Table1[[#This Row],[margin]]/SUM(Table1[[#This Row],[dem_votes]:[gop_votes]])</f>
        <v>0.2982758620689655</v>
      </c>
      <c r="J418" s="5">
        <f>Table1[[#This Row],[dem_votes]]/SUM(Table1[[#This Row],[dem_votes]:[gop_votes]])</f>
        <v>0.64913793103448281</v>
      </c>
      <c r="K418" s="5">
        <f>Table1[[#This Row],[gop_votes]]/SUM(Table1[[#This Row],[dem_votes]:[gop_votes]])</f>
        <v>0.35086206896551725</v>
      </c>
      <c r="L418" s="13">
        <v>-85.013368</v>
      </c>
      <c r="M418" s="13">
        <v>31.633548999999999</v>
      </c>
      <c r="N418" s="11">
        <v>-83.579424163521679</v>
      </c>
      <c r="O418" s="11">
        <v>32.812350503144607</v>
      </c>
      <c r="P418" s="12">
        <f>VLOOKUP(Table1[[#This Row],[State]],Sheet1!A:G,7,FALSE)</f>
        <v>16</v>
      </c>
      <c r="Q418" t="str">
        <f>VLOOKUP(Table1[[#This Row],[State]],Sheet1!A:F,6,FALSE)</f>
        <v>Democratic</v>
      </c>
    </row>
    <row r="419" spans="1:17" x14ac:dyDescent="0.2">
      <c r="A419" t="s">
        <v>328</v>
      </c>
      <c r="B419" s="10">
        <v>13063</v>
      </c>
      <c r="C419" t="s">
        <v>743</v>
      </c>
      <c r="D419" s="4">
        <v>105274</v>
      </c>
      <c r="E419" s="4">
        <v>17783</v>
      </c>
      <c r="F419">
        <v>2024</v>
      </c>
      <c r="G419" s="1">
        <f>Table1[[#This Row],[dem_votes]]+Table1[[#This Row],[gop_votes]]</f>
        <v>123057</v>
      </c>
      <c r="H419" s="7">
        <f>ABS(Table1[[#This Row],[dem_votes]]-Table1[[#This Row],[gop_votes]])</f>
        <v>87491</v>
      </c>
      <c r="I419" s="5">
        <f>Table1[[#This Row],[margin]]/SUM(Table1[[#This Row],[dem_votes]:[gop_votes]])</f>
        <v>0.7109794648008646</v>
      </c>
      <c r="J419" s="5">
        <f>Table1[[#This Row],[dem_votes]]/SUM(Table1[[#This Row],[dem_votes]:[gop_votes]])</f>
        <v>0.85548973240043236</v>
      </c>
      <c r="K419" s="5">
        <f>Table1[[#This Row],[gop_votes]]/SUM(Table1[[#This Row],[dem_votes]:[gop_votes]])</f>
        <v>0.14451026759956767</v>
      </c>
      <c r="L419" s="13">
        <v>-84.362238000000005</v>
      </c>
      <c r="M419" s="13">
        <v>33.553382999999997</v>
      </c>
      <c r="N419" s="11">
        <v>-83.579424163521679</v>
      </c>
      <c r="O419" s="11">
        <v>32.812350503144607</v>
      </c>
      <c r="P419" s="12">
        <f>VLOOKUP(Table1[[#This Row],[State]],Sheet1!A:G,7,FALSE)</f>
        <v>16</v>
      </c>
      <c r="Q419" t="str">
        <f>VLOOKUP(Table1[[#This Row],[State]],Sheet1!A:F,6,FALSE)</f>
        <v>Democratic</v>
      </c>
    </row>
    <row r="420" spans="1:17" x14ac:dyDescent="0.2">
      <c r="A420" t="s">
        <v>328</v>
      </c>
      <c r="B420" s="10">
        <v>13065</v>
      </c>
      <c r="C420" t="s">
        <v>744</v>
      </c>
      <c r="D420" s="4">
        <v>778</v>
      </c>
      <c r="E420" s="4">
        <v>1871</v>
      </c>
      <c r="F420">
        <v>2024</v>
      </c>
      <c r="G420" s="1">
        <f>Table1[[#This Row],[dem_votes]]+Table1[[#This Row],[gop_votes]]</f>
        <v>2649</v>
      </c>
      <c r="H420" s="7">
        <f>ABS(Table1[[#This Row],[dem_votes]]-Table1[[#This Row],[gop_votes]])</f>
        <v>1093</v>
      </c>
      <c r="I420" s="5">
        <f>Table1[[#This Row],[margin]]/SUM(Table1[[#This Row],[dem_votes]:[gop_votes]])</f>
        <v>0.41260853152132881</v>
      </c>
      <c r="J420" s="5">
        <f>Table1[[#This Row],[dem_votes]]/SUM(Table1[[#This Row],[dem_votes]:[gop_votes]])</f>
        <v>0.29369573423933559</v>
      </c>
      <c r="K420" s="5">
        <f>Table1[[#This Row],[gop_votes]]/SUM(Table1[[#This Row],[dem_votes]:[gop_votes]])</f>
        <v>0.70630426576066441</v>
      </c>
      <c r="L420" s="13">
        <v>-82.740932000000001</v>
      </c>
      <c r="M420" s="13">
        <v>31.017887999999999</v>
      </c>
      <c r="N420" s="11">
        <v>-83.579424163521679</v>
      </c>
      <c r="O420" s="11">
        <v>32.812350503144607</v>
      </c>
      <c r="P420" s="12">
        <f>VLOOKUP(Table1[[#This Row],[State]],Sheet1!A:G,7,FALSE)</f>
        <v>16</v>
      </c>
      <c r="Q420" t="str">
        <f>VLOOKUP(Table1[[#This Row],[State]],Sheet1!A:F,6,FALSE)</f>
        <v>Democratic</v>
      </c>
    </row>
    <row r="421" spans="1:17" x14ac:dyDescent="0.2">
      <c r="A421" t="s">
        <v>328</v>
      </c>
      <c r="B421" s="10">
        <v>13067</v>
      </c>
      <c r="C421" t="s">
        <v>745</v>
      </c>
      <c r="D421" s="4">
        <v>265092</v>
      </c>
      <c r="E421" s="4">
        <v>170266</v>
      </c>
      <c r="F421">
        <v>2024</v>
      </c>
      <c r="G421" s="1">
        <f>Table1[[#This Row],[dem_votes]]+Table1[[#This Row],[gop_votes]]</f>
        <v>435358</v>
      </c>
      <c r="H421" s="7">
        <f>ABS(Table1[[#This Row],[dem_votes]]-Table1[[#This Row],[gop_votes]])</f>
        <v>94826</v>
      </c>
      <c r="I421" s="5">
        <f>Table1[[#This Row],[margin]]/SUM(Table1[[#This Row],[dem_votes]:[gop_votes]])</f>
        <v>0.21781154819711593</v>
      </c>
      <c r="J421" s="5">
        <f>Table1[[#This Row],[dem_votes]]/SUM(Table1[[#This Row],[dem_votes]:[gop_votes]])</f>
        <v>0.60890577409855795</v>
      </c>
      <c r="K421" s="5">
        <f>Table1[[#This Row],[gop_votes]]/SUM(Table1[[#This Row],[dem_votes]:[gop_votes]])</f>
        <v>0.39109422590144205</v>
      </c>
      <c r="L421" s="13">
        <v>-84.557878000000002</v>
      </c>
      <c r="M421" s="13">
        <v>33.943253999999897</v>
      </c>
      <c r="N421" s="11">
        <v>-83.579424163521679</v>
      </c>
      <c r="O421" s="11">
        <v>32.812350503144607</v>
      </c>
      <c r="P421" s="12">
        <f>VLOOKUP(Table1[[#This Row],[State]],Sheet1!A:G,7,FALSE)</f>
        <v>16</v>
      </c>
      <c r="Q421" t="str">
        <f>VLOOKUP(Table1[[#This Row],[State]],Sheet1!A:F,6,FALSE)</f>
        <v>Democratic</v>
      </c>
    </row>
    <row r="422" spans="1:17" x14ac:dyDescent="0.2">
      <c r="A422" t="s">
        <v>328</v>
      </c>
      <c r="B422" s="10">
        <v>13069</v>
      </c>
      <c r="C422" t="s">
        <v>494</v>
      </c>
      <c r="D422" s="4">
        <v>3974</v>
      </c>
      <c r="E422" s="4">
        <v>10447</v>
      </c>
      <c r="F422">
        <v>2024</v>
      </c>
      <c r="G422" s="1">
        <f>Table1[[#This Row],[dem_votes]]+Table1[[#This Row],[gop_votes]]</f>
        <v>14421</v>
      </c>
      <c r="H422" s="7">
        <f>ABS(Table1[[#This Row],[dem_votes]]-Table1[[#This Row],[gop_votes]])</f>
        <v>6473</v>
      </c>
      <c r="I422" s="5">
        <f>Table1[[#This Row],[margin]]/SUM(Table1[[#This Row],[dem_votes]:[gop_votes]])</f>
        <v>0.44885930240621313</v>
      </c>
      <c r="J422" s="5">
        <f>Table1[[#This Row],[dem_votes]]/SUM(Table1[[#This Row],[dem_votes]:[gop_votes]])</f>
        <v>0.27557034879689341</v>
      </c>
      <c r="K422" s="5">
        <f>Table1[[#This Row],[gop_votes]]/SUM(Table1[[#This Row],[dem_votes]:[gop_votes]])</f>
        <v>0.72442965120310654</v>
      </c>
      <c r="L422" s="13">
        <v>-82.840666999999996</v>
      </c>
      <c r="M422" s="13">
        <v>31.515999999999998</v>
      </c>
      <c r="N422" s="11">
        <v>-83.579424163521679</v>
      </c>
      <c r="O422" s="11">
        <v>32.812350503144607</v>
      </c>
      <c r="P422" s="12">
        <f>VLOOKUP(Table1[[#This Row],[State]],Sheet1!A:G,7,FALSE)</f>
        <v>16</v>
      </c>
      <c r="Q422" t="str">
        <f>VLOOKUP(Table1[[#This Row],[State]],Sheet1!A:F,6,FALSE)</f>
        <v>Democratic</v>
      </c>
    </row>
    <row r="423" spans="1:17" x14ac:dyDescent="0.2">
      <c r="A423" t="s">
        <v>328</v>
      </c>
      <c r="B423" s="10">
        <v>13071</v>
      </c>
      <c r="C423" t="s">
        <v>746</v>
      </c>
      <c r="D423" s="4">
        <v>3663</v>
      </c>
      <c r="E423" s="4">
        <v>9738</v>
      </c>
      <c r="F423">
        <v>2024</v>
      </c>
      <c r="G423" s="1">
        <f>Table1[[#This Row],[dem_votes]]+Table1[[#This Row],[gop_votes]]</f>
        <v>13401</v>
      </c>
      <c r="H423" s="7">
        <f>ABS(Table1[[#This Row],[dem_votes]]-Table1[[#This Row],[gop_votes]])</f>
        <v>6075</v>
      </c>
      <c r="I423" s="5">
        <f>Table1[[#This Row],[margin]]/SUM(Table1[[#This Row],[dem_votes]:[gop_votes]])</f>
        <v>0.45332437877770315</v>
      </c>
      <c r="J423" s="5">
        <f>Table1[[#This Row],[dem_votes]]/SUM(Table1[[#This Row],[dem_votes]:[gop_votes]])</f>
        <v>0.27333781061114842</v>
      </c>
      <c r="K423" s="5">
        <f>Table1[[#This Row],[gop_votes]]/SUM(Table1[[#This Row],[dem_votes]:[gop_votes]])</f>
        <v>0.72666218938885163</v>
      </c>
      <c r="L423" s="13">
        <v>-83.768670999999998</v>
      </c>
      <c r="M423" s="13">
        <v>31.180954999999901</v>
      </c>
      <c r="N423" s="11">
        <v>-83.579424163521679</v>
      </c>
      <c r="O423" s="11">
        <v>32.812350503144607</v>
      </c>
      <c r="P423" s="12">
        <f>VLOOKUP(Table1[[#This Row],[State]],Sheet1!A:G,7,FALSE)</f>
        <v>16</v>
      </c>
      <c r="Q423" t="str">
        <f>VLOOKUP(Table1[[#This Row],[State]],Sheet1!A:F,6,FALSE)</f>
        <v>Democratic</v>
      </c>
    </row>
    <row r="424" spans="1:17" x14ac:dyDescent="0.2">
      <c r="A424" t="s">
        <v>328</v>
      </c>
      <c r="B424" s="10">
        <v>13073</v>
      </c>
      <c r="C424" t="s">
        <v>425</v>
      </c>
      <c r="D424" s="4">
        <v>37259</v>
      </c>
      <c r="E424" s="4">
        <v>55367</v>
      </c>
      <c r="F424">
        <v>2024</v>
      </c>
      <c r="G424" s="1">
        <f>Table1[[#This Row],[dem_votes]]+Table1[[#This Row],[gop_votes]]</f>
        <v>92626</v>
      </c>
      <c r="H424" s="7">
        <f>ABS(Table1[[#This Row],[dem_votes]]-Table1[[#This Row],[gop_votes]])</f>
        <v>18108</v>
      </c>
      <c r="I424" s="5">
        <f>Table1[[#This Row],[margin]]/SUM(Table1[[#This Row],[dem_votes]:[gop_votes]])</f>
        <v>0.19549586509187486</v>
      </c>
      <c r="J424" s="5">
        <f>Table1[[#This Row],[dem_votes]]/SUM(Table1[[#This Row],[dem_votes]:[gop_votes]])</f>
        <v>0.40225206745406256</v>
      </c>
      <c r="K424" s="5">
        <f>Table1[[#This Row],[gop_votes]]/SUM(Table1[[#This Row],[dem_votes]:[gop_votes]])</f>
        <v>0.59774793254593739</v>
      </c>
      <c r="L424" s="13">
        <v>-82.165654000000004</v>
      </c>
      <c r="M424" s="13">
        <v>33.516219999999997</v>
      </c>
      <c r="N424" s="11">
        <v>-83.579424163521679</v>
      </c>
      <c r="O424" s="11">
        <v>32.812350503144607</v>
      </c>
      <c r="P424" s="12">
        <f>VLOOKUP(Table1[[#This Row],[State]],Sheet1!A:G,7,FALSE)</f>
        <v>16</v>
      </c>
      <c r="Q424" t="str">
        <f>VLOOKUP(Table1[[#This Row],[State]],Sheet1!A:F,6,FALSE)</f>
        <v>Democratic</v>
      </c>
    </row>
    <row r="425" spans="1:17" x14ac:dyDescent="0.2">
      <c r="A425" t="s">
        <v>328</v>
      </c>
      <c r="B425" s="10">
        <v>13075</v>
      </c>
      <c r="C425" t="s">
        <v>747</v>
      </c>
      <c r="D425" s="4">
        <v>1777</v>
      </c>
      <c r="E425" s="4">
        <v>4679</v>
      </c>
      <c r="F425">
        <v>2024</v>
      </c>
      <c r="G425" s="1">
        <f>Table1[[#This Row],[dem_votes]]+Table1[[#This Row],[gop_votes]]</f>
        <v>6456</v>
      </c>
      <c r="H425" s="7">
        <f>ABS(Table1[[#This Row],[dem_votes]]-Table1[[#This Row],[gop_votes]])</f>
        <v>2902</v>
      </c>
      <c r="I425" s="5">
        <f>Table1[[#This Row],[margin]]/SUM(Table1[[#This Row],[dem_votes]:[gop_votes]])</f>
        <v>0.44950433705080545</v>
      </c>
      <c r="J425" s="5">
        <f>Table1[[#This Row],[dem_votes]]/SUM(Table1[[#This Row],[dem_votes]:[gop_votes]])</f>
        <v>0.27524783147459725</v>
      </c>
      <c r="K425" s="5">
        <f>Table1[[#This Row],[gop_votes]]/SUM(Table1[[#This Row],[dem_votes]:[gop_votes]])</f>
        <v>0.7247521685254027</v>
      </c>
      <c r="L425" s="13">
        <v>-83.424498999999997</v>
      </c>
      <c r="M425" s="13">
        <v>31.149846999999902</v>
      </c>
      <c r="N425" s="11">
        <v>-83.579424163521679</v>
      </c>
      <c r="O425" s="11">
        <v>32.812350503144607</v>
      </c>
      <c r="P425" s="12">
        <f>VLOOKUP(Table1[[#This Row],[State]],Sheet1!A:G,7,FALSE)</f>
        <v>16</v>
      </c>
      <c r="Q425" t="str">
        <f>VLOOKUP(Table1[[#This Row],[State]],Sheet1!A:F,6,FALSE)</f>
        <v>Democratic</v>
      </c>
    </row>
    <row r="426" spans="1:17" x14ac:dyDescent="0.2">
      <c r="A426" t="s">
        <v>328</v>
      </c>
      <c r="B426" s="10">
        <v>13077</v>
      </c>
      <c r="C426" t="s">
        <v>748</v>
      </c>
      <c r="D426" s="4">
        <v>28852</v>
      </c>
      <c r="E426" s="4">
        <v>59038</v>
      </c>
      <c r="F426">
        <v>2024</v>
      </c>
      <c r="G426" s="1">
        <f>Table1[[#This Row],[dem_votes]]+Table1[[#This Row],[gop_votes]]</f>
        <v>87890</v>
      </c>
      <c r="H426" s="7">
        <f>ABS(Table1[[#This Row],[dem_votes]]-Table1[[#This Row],[gop_votes]])</f>
        <v>30186</v>
      </c>
      <c r="I426" s="5">
        <f>Table1[[#This Row],[margin]]/SUM(Table1[[#This Row],[dem_votes]:[gop_votes]])</f>
        <v>0.34345204232563431</v>
      </c>
      <c r="J426" s="5">
        <f>Table1[[#This Row],[dem_votes]]/SUM(Table1[[#This Row],[dem_votes]:[gop_votes]])</f>
        <v>0.32827397883718284</v>
      </c>
      <c r="K426" s="5">
        <f>Table1[[#This Row],[gop_votes]]/SUM(Table1[[#This Row],[dem_votes]:[gop_votes]])</f>
        <v>0.67172602116281721</v>
      </c>
      <c r="L426" s="13">
        <v>-84.736399000000006</v>
      </c>
      <c r="M426" s="13">
        <v>33.379117000000001</v>
      </c>
      <c r="N426" s="11">
        <v>-83.579424163521679</v>
      </c>
      <c r="O426" s="11">
        <v>32.812350503144607</v>
      </c>
      <c r="P426" s="12">
        <f>VLOOKUP(Table1[[#This Row],[State]],Sheet1!A:G,7,FALSE)</f>
        <v>16</v>
      </c>
      <c r="Q426" t="str">
        <f>VLOOKUP(Table1[[#This Row],[State]],Sheet1!A:F,6,FALSE)</f>
        <v>Democratic</v>
      </c>
    </row>
    <row r="427" spans="1:17" x14ac:dyDescent="0.2">
      <c r="A427" t="s">
        <v>328</v>
      </c>
      <c r="B427" s="10">
        <v>13079</v>
      </c>
      <c r="C427" t="s">
        <v>563</v>
      </c>
      <c r="D427" s="4">
        <v>1556</v>
      </c>
      <c r="E427" s="4">
        <v>4775</v>
      </c>
      <c r="F427">
        <v>2024</v>
      </c>
      <c r="G427" s="1">
        <f>Table1[[#This Row],[dem_votes]]+Table1[[#This Row],[gop_votes]]</f>
        <v>6331</v>
      </c>
      <c r="H427" s="7">
        <f>ABS(Table1[[#This Row],[dem_votes]]-Table1[[#This Row],[gop_votes]])</f>
        <v>3219</v>
      </c>
      <c r="I427" s="5">
        <f>Table1[[#This Row],[margin]]/SUM(Table1[[#This Row],[dem_votes]:[gop_votes]])</f>
        <v>0.50845048175643659</v>
      </c>
      <c r="J427" s="5">
        <f>Table1[[#This Row],[dem_votes]]/SUM(Table1[[#This Row],[dem_votes]:[gop_votes]])</f>
        <v>0.24577475912178171</v>
      </c>
      <c r="K427" s="5">
        <f>Table1[[#This Row],[gop_votes]]/SUM(Table1[[#This Row],[dem_votes]:[gop_votes]])</f>
        <v>0.75422524087821829</v>
      </c>
      <c r="L427" s="13">
        <v>-83.934002000000007</v>
      </c>
      <c r="M427" s="13">
        <v>32.707681000000001</v>
      </c>
      <c r="N427" s="11">
        <v>-83.579424163521679</v>
      </c>
      <c r="O427" s="11">
        <v>32.812350503144607</v>
      </c>
      <c r="P427" s="12">
        <f>VLOOKUP(Table1[[#This Row],[State]],Sheet1!A:G,7,FALSE)</f>
        <v>16</v>
      </c>
      <c r="Q427" t="str">
        <f>VLOOKUP(Table1[[#This Row],[State]],Sheet1!A:F,6,FALSE)</f>
        <v>Democratic</v>
      </c>
    </row>
    <row r="428" spans="1:17" x14ac:dyDescent="0.2">
      <c r="A428" t="s">
        <v>328</v>
      </c>
      <c r="B428" s="10">
        <v>13081</v>
      </c>
      <c r="C428" t="s">
        <v>749</v>
      </c>
      <c r="D428" s="4">
        <v>2609</v>
      </c>
      <c r="E428" s="4">
        <v>3852</v>
      </c>
      <c r="F428">
        <v>2024</v>
      </c>
      <c r="G428" s="1">
        <f>Table1[[#This Row],[dem_votes]]+Table1[[#This Row],[gop_votes]]</f>
        <v>6461</v>
      </c>
      <c r="H428" s="7">
        <f>ABS(Table1[[#This Row],[dem_votes]]-Table1[[#This Row],[gop_votes]])</f>
        <v>1243</v>
      </c>
      <c r="I428" s="5">
        <f>Table1[[#This Row],[margin]]/SUM(Table1[[#This Row],[dem_votes]:[gop_votes]])</f>
        <v>0.19238507970902338</v>
      </c>
      <c r="J428" s="5">
        <f>Table1[[#This Row],[dem_votes]]/SUM(Table1[[#This Row],[dem_votes]:[gop_votes]])</f>
        <v>0.4038074601454883</v>
      </c>
      <c r="K428" s="5">
        <f>Table1[[#This Row],[gop_votes]]/SUM(Table1[[#This Row],[dem_votes]:[gop_votes]])</f>
        <v>0.5961925398545117</v>
      </c>
      <c r="L428" s="13">
        <v>-83.777790999999993</v>
      </c>
      <c r="M428" s="13">
        <v>31.947962</v>
      </c>
      <c r="N428" s="11">
        <v>-83.579424163521679</v>
      </c>
      <c r="O428" s="11">
        <v>32.812350503144607</v>
      </c>
      <c r="P428" s="12">
        <f>VLOOKUP(Table1[[#This Row],[State]],Sheet1!A:G,7,FALSE)</f>
        <v>16</v>
      </c>
      <c r="Q428" t="str">
        <f>VLOOKUP(Table1[[#This Row],[State]],Sheet1!A:F,6,FALSE)</f>
        <v>Democratic</v>
      </c>
    </row>
    <row r="429" spans="1:17" x14ac:dyDescent="0.2">
      <c r="A429" t="s">
        <v>328</v>
      </c>
      <c r="B429" s="10">
        <v>13083</v>
      </c>
      <c r="C429" t="s">
        <v>750</v>
      </c>
      <c r="D429" s="4">
        <v>1328</v>
      </c>
      <c r="E429" s="4">
        <v>6407</v>
      </c>
      <c r="F429">
        <v>2024</v>
      </c>
      <c r="G429" s="1">
        <f>Table1[[#This Row],[dem_votes]]+Table1[[#This Row],[gop_votes]]</f>
        <v>7735</v>
      </c>
      <c r="H429" s="7">
        <f>ABS(Table1[[#This Row],[dem_votes]]-Table1[[#This Row],[gop_votes]])</f>
        <v>5079</v>
      </c>
      <c r="I429" s="5">
        <f>Table1[[#This Row],[margin]]/SUM(Table1[[#This Row],[dem_votes]:[gop_votes]])</f>
        <v>0.65662572721396251</v>
      </c>
      <c r="J429" s="5">
        <f>Table1[[#This Row],[dem_votes]]/SUM(Table1[[#This Row],[dem_votes]:[gop_votes]])</f>
        <v>0.17168713639301875</v>
      </c>
      <c r="K429" s="5">
        <f>Table1[[#This Row],[gop_votes]]/SUM(Table1[[#This Row],[dem_votes]:[gop_votes]])</f>
        <v>0.82831286360698131</v>
      </c>
      <c r="L429" s="13">
        <v>-85.497004000000004</v>
      </c>
      <c r="M429" s="13">
        <v>34.882708999999998</v>
      </c>
      <c r="N429" s="11">
        <v>-83.579424163521679</v>
      </c>
      <c r="O429" s="11">
        <v>32.812350503144607</v>
      </c>
      <c r="P429" s="12">
        <f>VLOOKUP(Table1[[#This Row],[State]],Sheet1!A:G,7,FALSE)</f>
        <v>16</v>
      </c>
      <c r="Q429" t="str">
        <f>VLOOKUP(Table1[[#This Row],[State]],Sheet1!A:F,6,FALSE)</f>
        <v>Democratic</v>
      </c>
    </row>
    <row r="430" spans="1:17" x14ac:dyDescent="0.2">
      <c r="A430" t="s">
        <v>328</v>
      </c>
      <c r="B430" s="10">
        <v>13085</v>
      </c>
      <c r="C430" t="s">
        <v>751</v>
      </c>
      <c r="D430" s="4">
        <v>2115</v>
      </c>
      <c r="E430" s="4">
        <v>16358</v>
      </c>
      <c r="F430">
        <v>2024</v>
      </c>
      <c r="G430" s="1">
        <f>Table1[[#This Row],[dem_votes]]+Table1[[#This Row],[gop_votes]]</f>
        <v>18473</v>
      </c>
      <c r="H430" s="7">
        <f>ABS(Table1[[#This Row],[dem_votes]]-Table1[[#This Row],[gop_votes]])</f>
        <v>14243</v>
      </c>
      <c r="I430" s="5">
        <f>Table1[[#This Row],[margin]]/SUM(Table1[[#This Row],[dem_votes]:[gop_votes]])</f>
        <v>0.77101716017972177</v>
      </c>
      <c r="J430" s="5">
        <f>Table1[[#This Row],[dem_votes]]/SUM(Table1[[#This Row],[dem_votes]:[gop_votes]])</f>
        <v>0.11449141991013913</v>
      </c>
      <c r="K430" s="5">
        <f>Table1[[#This Row],[gop_votes]]/SUM(Table1[[#This Row],[dem_votes]:[gop_votes]])</f>
        <v>0.88550858008986089</v>
      </c>
      <c r="L430" s="13">
        <v>-84.104118999999997</v>
      </c>
      <c r="M430" s="13">
        <v>34.401379999999897</v>
      </c>
      <c r="N430" s="11">
        <v>-83.579424163521679</v>
      </c>
      <c r="O430" s="11">
        <v>32.812350503144607</v>
      </c>
      <c r="P430" s="12">
        <f>VLOOKUP(Table1[[#This Row],[State]],Sheet1!A:G,7,FALSE)</f>
        <v>16</v>
      </c>
      <c r="Q430" t="str">
        <f>VLOOKUP(Table1[[#This Row],[State]],Sheet1!A:F,6,FALSE)</f>
        <v>Democratic</v>
      </c>
    </row>
    <row r="431" spans="1:17" x14ac:dyDescent="0.2">
      <c r="A431" t="s">
        <v>328</v>
      </c>
      <c r="B431" s="10">
        <v>13087</v>
      </c>
      <c r="C431" t="s">
        <v>752</v>
      </c>
      <c r="D431" s="4">
        <v>4435</v>
      </c>
      <c r="E431" s="4">
        <v>4997</v>
      </c>
      <c r="F431">
        <v>2024</v>
      </c>
      <c r="G431" s="1">
        <f>Table1[[#This Row],[dem_votes]]+Table1[[#This Row],[gop_votes]]</f>
        <v>9432</v>
      </c>
      <c r="H431" s="7">
        <f>ABS(Table1[[#This Row],[dem_votes]]-Table1[[#This Row],[gop_votes]])</f>
        <v>562</v>
      </c>
      <c r="I431" s="5">
        <f>Table1[[#This Row],[margin]]/SUM(Table1[[#This Row],[dem_votes]:[gop_votes]])</f>
        <v>5.9584393553859201E-2</v>
      </c>
      <c r="J431" s="5">
        <f>Table1[[#This Row],[dem_votes]]/SUM(Table1[[#This Row],[dem_votes]:[gop_votes]])</f>
        <v>0.47020780322307038</v>
      </c>
      <c r="K431" s="5">
        <f>Table1[[#This Row],[gop_votes]]/SUM(Table1[[#This Row],[dem_votes]:[gop_votes]])</f>
        <v>0.52979219677692957</v>
      </c>
      <c r="L431" s="13">
        <v>-84.570359999999994</v>
      </c>
      <c r="M431" s="13">
        <v>30.888345000000001</v>
      </c>
      <c r="N431" s="11">
        <v>-83.579424163521679</v>
      </c>
      <c r="O431" s="11">
        <v>32.812350503144607</v>
      </c>
      <c r="P431" s="12">
        <f>VLOOKUP(Table1[[#This Row],[State]],Sheet1!A:G,7,FALSE)</f>
        <v>16</v>
      </c>
      <c r="Q431" t="str">
        <f>VLOOKUP(Table1[[#This Row],[State]],Sheet1!A:F,6,FALSE)</f>
        <v>Democratic</v>
      </c>
    </row>
    <row r="432" spans="1:17" x14ac:dyDescent="0.2">
      <c r="A432" t="s">
        <v>328</v>
      </c>
      <c r="B432" s="10">
        <v>13089</v>
      </c>
      <c r="C432" t="s">
        <v>503</v>
      </c>
      <c r="D432" s="4">
        <v>337950</v>
      </c>
      <c r="E432" s="4">
        <v>66851</v>
      </c>
      <c r="F432">
        <v>2024</v>
      </c>
      <c r="G432" s="1">
        <f>Table1[[#This Row],[dem_votes]]+Table1[[#This Row],[gop_votes]]</f>
        <v>404801</v>
      </c>
      <c r="H432" s="7">
        <f>ABS(Table1[[#This Row],[dem_votes]]-Table1[[#This Row],[gop_votes]])</f>
        <v>271099</v>
      </c>
      <c r="I432" s="5">
        <f>Table1[[#This Row],[margin]]/SUM(Table1[[#This Row],[dem_votes]:[gop_votes]])</f>
        <v>0.66970931395920463</v>
      </c>
      <c r="J432" s="5">
        <f>Table1[[#This Row],[dem_votes]]/SUM(Table1[[#This Row],[dem_votes]:[gop_votes]])</f>
        <v>0.83485465697960237</v>
      </c>
      <c r="K432" s="5">
        <f>Table1[[#This Row],[gop_votes]]/SUM(Table1[[#This Row],[dem_votes]:[gop_votes]])</f>
        <v>0.16514534302039768</v>
      </c>
      <c r="L432" s="13">
        <v>-84.248029000000002</v>
      </c>
      <c r="M432" s="13">
        <v>33.789813000000002</v>
      </c>
      <c r="N432" s="11">
        <v>-83.579424163521679</v>
      </c>
      <c r="O432" s="11">
        <v>32.812350503144607</v>
      </c>
      <c r="P432" s="12">
        <f>VLOOKUP(Table1[[#This Row],[State]],Sheet1!A:G,7,FALSE)</f>
        <v>16</v>
      </c>
      <c r="Q432" t="str">
        <f>VLOOKUP(Table1[[#This Row],[State]],Sheet1!A:F,6,FALSE)</f>
        <v>Democratic</v>
      </c>
    </row>
    <row r="433" spans="1:17" x14ac:dyDescent="0.2">
      <c r="A433" t="s">
        <v>328</v>
      </c>
      <c r="B433" s="10">
        <v>13091</v>
      </c>
      <c r="C433" t="s">
        <v>753</v>
      </c>
      <c r="D433" s="4">
        <v>2473</v>
      </c>
      <c r="E433" s="4">
        <v>4761</v>
      </c>
      <c r="F433">
        <v>2024</v>
      </c>
      <c r="G433" s="1">
        <f>Table1[[#This Row],[dem_votes]]+Table1[[#This Row],[gop_votes]]</f>
        <v>7234</v>
      </c>
      <c r="H433" s="7">
        <f>ABS(Table1[[#This Row],[dem_votes]]-Table1[[#This Row],[gop_votes]])</f>
        <v>2288</v>
      </c>
      <c r="I433" s="5">
        <f>Table1[[#This Row],[margin]]/SUM(Table1[[#This Row],[dem_votes]:[gop_votes]])</f>
        <v>0.31628421343654961</v>
      </c>
      <c r="J433" s="5">
        <f>Table1[[#This Row],[dem_votes]]/SUM(Table1[[#This Row],[dem_votes]:[gop_votes]])</f>
        <v>0.34185789328172517</v>
      </c>
      <c r="K433" s="5">
        <f>Table1[[#This Row],[gop_votes]]/SUM(Table1[[#This Row],[dem_votes]:[gop_votes]])</f>
        <v>0.65814210671827478</v>
      </c>
      <c r="L433" s="13">
        <v>-83.175590999999997</v>
      </c>
      <c r="M433" s="13">
        <v>32.212814999999999</v>
      </c>
      <c r="N433" s="11">
        <v>-83.579424163521679</v>
      </c>
      <c r="O433" s="11">
        <v>32.812350503144607</v>
      </c>
      <c r="P433" s="12">
        <f>VLOOKUP(Table1[[#This Row],[State]],Sheet1!A:G,7,FALSE)</f>
        <v>16</v>
      </c>
      <c r="Q433" t="str">
        <f>VLOOKUP(Table1[[#This Row],[State]],Sheet1!A:F,6,FALSE)</f>
        <v>Democratic</v>
      </c>
    </row>
    <row r="434" spans="1:17" x14ac:dyDescent="0.2">
      <c r="A434" t="s">
        <v>328</v>
      </c>
      <c r="B434" s="10">
        <v>13093</v>
      </c>
      <c r="C434" t="s">
        <v>754</v>
      </c>
      <c r="D434" s="4">
        <v>1847</v>
      </c>
      <c r="E434" s="4">
        <v>1539</v>
      </c>
      <c r="F434">
        <v>2024</v>
      </c>
      <c r="G434" s="1">
        <f>Table1[[#This Row],[dem_votes]]+Table1[[#This Row],[gop_votes]]</f>
        <v>3386</v>
      </c>
      <c r="H434" s="7">
        <f>ABS(Table1[[#This Row],[dem_votes]]-Table1[[#This Row],[gop_votes]])</f>
        <v>308</v>
      </c>
      <c r="I434" s="5">
        <f>Table1[[#This Row],[margin]]/SUM(Table1[[#This Row],[dem_votes]:[gop_votes]])</f>
        <v>9.0962787950383928E-2</v>
      </c>
      <c r="J434" s="5">
        <f>Table1[[#This Row],[dem_votes]]/SUM(Table1[[#This Row],[dem_votes]:[gop_votes]])</f>
        <v>0.54548139397519202</v>
      </c>
      <c r="K434" s="5">
        <f>Table1[[#This Row],[gop_votes]]/SUM(Table1[[#This Row],[dem_votes]:[gop_votes]])</f>
        <v>0.45451860602480804</v>
      </c>
      <c r="L434" s="13">
        <v>-83.784194999999997</v>
      </c>
      <c r="M434" s="13">
        <v>32.167580000000001</v>
      </c>
      <c r="N434" s="11">
        <v>-83.579424163521679</v>
      </c>
      <c r="O434" s="11">
        <v>32.812350503144607</v>
      </c>
      <c r="P434" s="12">
        <f>VLOOKUP(Table1[[#This Row],[State]],Sheet1!A:G,7,FALSE)</f>
        <v>16</v>
      </c>
      <c r="Q434" t="str">
        <f>VLOOKUP(Table1[[#This Row],[State]],Sheet1!A:F,6,FALSE)</f>
        <v>Democratic</v>
      </c>
    </row>
    <row r="435" spans="1:17" x14ac:dyDescent="0.2">
      <c r="A435" t="s">
        <v>328</v>
      </c>
      <c r="B435" s="10">
        <v>13095</v>
      </c>
      <c r="C435" t="s">
        <v>755</v>
      </c>
      <c r="D435" s="4">
        <v>25149</v>
      </c>
      <c r="E435" s="4">
        <v>11954</v>
      </c>
      <c r="F435">
        <v>2024</v>
      </c>
      <c r="G435" s="1">
        <f>Table1[[#This Row],[dem_votes]]+Table1[[#This Row],[gop_votes]]</f>
        <v>37103</v>
      </c>
      <c r="H435" s="7">
        <f>ABS(Table1[[#This Row],[dem_votes]]-Table1[[#This Row],[gop_votes]])</f>
        <v>13195</v>
      </c>
      <c r="I435" s="5">
        <f>Table1[[#This Row],[margin]]/SUM(Table1[[#This Row],[dem_votes]:[gop_votes]])</f>
        <v>0.35563162008462929</v>
      </c>
      <c r="J435" s="5">
        <f>Table1[[#This Row],[dem_votes]]/SUM(Table1[[#This Row],[dem_votes]:[gop_votes]])</f>
        <v>0.67781581004231461</v>
      </c>
      <c r="K435" s="5">
        <f>Table1[[#This Row],[gop_votes]]/SUM(Table1[[#This Row],[dem_votes]:[gop_votes]])</f>
        <v>0.32218418995768539</v>
      </c>
      <c r="L435" s="13">
        <v>-84.167625000000001</v>
      </c>
      <c r="M435" s="13">
        <v>31.573426000000001</v>
      </c>
      <c r="N435" s="11">
        <v>-83.579424163521679</v>
      </c>
      <c r="O435" s="11">
        <v>32.812350503144607</v>
      </c>
      <c r="P435" s="12">
        <f>VLOOKUP(Table1[[#This Row],[State]],Sheet1!A:G,7,FALSE)</f>
        <v>16</v>
      </c>
      <c r="Q435" t="str">
        <f>VLOOKUP(Table1[[#This Row],[State]],Sheet1!A:F,6,FALSE)</f>
        <v>Democratic</v>
      </c>
    </row>
    <row r="436" spans="1:17" x14ac:dyDescent="0.2">
      <c r="A436" t="s">
        <v>328</v>
      </c>
      <c r="B436" s="10">
        <v>13097</v>
      </c>
      <c r="C436" t="s">
        <v>676</v>
      </c>
      <c r="D436" s="4">
        <v>51621</v>
      </c>
      <c r="E436" s="4">
        <v>26324</v>
      </c>
      <c r="F436">
        <v>2024</v>
      </c>
      <c r="G436" s="1">
        <f>Table1[[#This Row],[dem_votes]]+Table1[[#This Row],[gop_votes]]</f>
        <v>77945</v>
      </c>
      <c r="H436" s="7">
        <f>ABS(Table1[[#This Row],[dem_votes]]-Table1[[#This Row],[gop_votes]])</f>
        <v>25297</v>
      </c>
      <c r="I436" s="5">
        <f>Table1[[#This Row],[margin]]/SUM(Table1[[#This Row],[dem_votes]:[gop_votes]])</f>
        <v>0.32454936172942461</v>
      </c>
      <c r="J436" s="5">
        <f>Table1[[#This Row],[dem_votes]]/SUM(Table1[[#This Row],[dem_votes]:[gop_votes]])</f>
        <v>0.66227468086471231</v>
      </c>
      <c r="K436" s="5">
        <f>Table1[[#This Row],[gop_votes]]/SUM(Table1[[#This Row],[dem_votes]:[gop_votes]])</f>
        <v>0.33772531913528769</v>
      </c>
      <c r="L436" s="13">
        <v>-84.734643999999903</v>
      </c>
      <c r="M436" s="13">
        <v>33.724922999999997</v>
      </c>
      <c r="N436" s="11">
        <v>-83.579424163521679</v>
      </c>
      <c r="O436" s="11">
        <v>32.812350503144607</v>
      </c>
      <c r="P436" s="12">
        <f>VLOOKUP(Table1[[#This Row],[State]],Sheet1!A:G,7,FALSE)</f>
        <v>16</v>
      </c>
      <c r="Q436" t="str">
        <f>VLOOKUP(Table1[[#This Row],[State]],Sheet1!A:F,6,FALSE)</f>
        <v>Democratic</v>
      </c>
    </row>
    <row r="437" spans="1:17" x14ac:dyDescent="0.2">
      <c r="A437" t="s">
        <v>328</v>
      </c>
      <c r="B437" s="10">
        <v>13099</v>
      </c>
      <c r="C437" t="s">
        <v>756</v>
      </c>
      <c r="D437" s="4">
        <v>2094</v>
      </c>
      <c r="E437" s="4">
        <v>1954</v>
      </c>
      <c r="F437">
        <v>2024</v>
      </c>
      <c r="G437" s="1">
        <f>Table1[[#This Row],[dem_votes]]+Table1[[#This Row],[gop_votes]]</f>
        <v>4048</v>
      </c>
      <c r="H437" s="7">
        <f>ABS(Table1[[#This Row],[dem_votes]]-Table1[[#This Row],[gop_votes]])</f>
        <v>140</v>
      </c>
      <c r="I437" s="5">
        <f>Table1[[#This Row],[margin]]/SUM(Table1[[#This Row],[dem_votes]:[gop_votes]])</f>
        <v>3.4584980237154152E-2</v>
      </c>
      <c r="J437" s="5">
        <f>Table1[[#This Row],[dem_votes]]/SUM(Table1[[#This Row],[dem_votes]:[gop_votes]])</f>
        <v>0.51729249011857703</v>
      </c>
      <c r="K437" s="5">
        <f>Table1[[#This Row],[gop_votes]]/SUM(Table1[[#This Row],[dem_votes]:[gop_votes]])</f>
        <v>0.48270750988142291</v>
      </c>
      <c r="L437" s="13">
        <v>-84.916721999999993</v>
      </c>
      <c r="M437" s="13">
        <v>31.331726</v>
      </c>
      <c r="N437" s="11">
        <v>-83.579424163521679</v>
      </c>
      <c r="O437" s="11">
        <v>32.812350503144607</v>
      </c>
      <c r="P437" s="12">
        <f>VLOOKUP(Table1[[#This Row],[State]],Sheet1!A:G,7,FALSE)</f>
        <v>16</v>
      </c>
      <c r="Q437" t="str">
        <f>VLOOKUP(Table1[[#This Row],[State]],Sheet1!A:F,6,FALSE)</f>
        <v>Democratic</v>
      </c>
    </row>
    <row r="438" spans="1:17" x14ac:dyDescent="0.2">
      <c r="A438" t="s">
        <v>328</v>
      </c>
      <c r="B438" s="10">
        <v>13101</v>
      </c>
      <c r="C438" t="s">
        <v>757</v>
      </c>
      <c r="D438" s="4">
        <v>218</v>
      </c>
      <c r="E438" s="4">
        <v>1266</v>
      </c>
      <c r="F438">
        <v>2024</v>
      </c>
      <c r="G438" s="1">
        <f>Table1[[#This Row],[dem_votes]]+Table1[[#This Row],[gop_votes]]</f>
        <v>1484</v>
      </c>
      <c r="H438" s="7">
        <f>ABS(Table1[[#This Row],[dem_votes]]-Table1[[#This Row],[gop_votes]])</f>
        <v>1048</v>
      </c>
      <c r="I438" s="5">
        <f>Table1[[#This Row],[margin]]/SUM(Table1[[#This Row],[dem_votes]:[gop_votes]])</f>
        <v>0.70619946091644203</v>
      </c>
      <c r="J438" s="5">
        <f>Table1[[#This Row],[dem_votes]]/SUM(Table1[[#This Row],[dem_votes]:[gop_votes]])</f>
        <v>0.14690026954177898</v>
      </c>
      <c r="K438" s="5">
        <f>Table1[[#This Row],[gop_votes]]/SUM(Table1[[#This Row],[dem_votes]:[gop_votes]])</f>
        <v>0.85309973045822107</v>
      </c>
      <c r="L438" s="13">
        <v>-83.057989000000006</v>
      </c>
      <c r="M438" s="13">
        <v>30.708628999999998</v>
      </c>
      <c r="N438" s="11">
        <v>-83.579424163521679</v>
      </c>
      <c r="O438" s="11">
        <v>32.812350503144607</v>
      </c>
      <c r="P438" s="12">
        <f>VLOOKUP(Table1[[#This Row],[State]],Sheet1!A:G,7,FALSE)</f>
        <v>16</v>
      </c>
      <c r="Q438" t="str">
        <f>VLOOKUP(Table1[[#This Row],[State]],Sheet1!A:F,6,FALSE)</f>
        <v>Democratic</v>
      </c>
    </row>
    <row r="439" spans="1:17" x14ac:dyDescent="0.2">
      <c r="A439" t="s">
        <v>328</v>
      </c>
      <c r="B439" s="10">
        <v>13103</v>
      </c>
      <c r="C439" t="s">
        <v>758</v>
      </c>
      <c r="D439" s="4">
        <v>8578</v>
      </c>
      <c r="E439" s="4">
        <v>27670</v>
      </c>
      <c r="F439">
        <v>2024</v>
      </c>
      <c r="G439" s="1">
        <f>Table1[[#This Row],[dem_votes]]+Table1[[#This Row],[gop_votes]]</f>
        <v>36248</v>
      </c>
      <c r="H439" s="7">
        <f>ABS(Table1[[#This Row],[dem_votes]]-Table1[[#This Row],[gop_votes]])</f>
        <v>19092</v>
      </c>
      <c r="I439" s="5">
        <f>Table1[[#This Row],[margin]]/SUM(Table1[[#This Row],[dem_votes]:[gop_votes]])</f>
        <v>0.5267049216508497</v>
      </c>
      <c r="J439" s="5">
        <f>Table1[[#This Row],[dem_votes]]/SUM(Table1[[#This Row],[dem_votes]:[gop_votes]])</f>
        <v>0.23664753917457515</v>
      </c>
      <c r="K439" s="5">
        <f>Table1[[#This Row],[gop_votes]]/SUM(Table1[[#This Row],[dem_votes]:[gop_votes]])</f>
        <v>0.76335246082542485</v>
      </c>
      <c r="L439" s="13">
        <v>-81.299510999999995</v>
      </c>
      <c r="M439" s="13">
        <v>32.291744999999999</v>
      </c>
      <c r="N439" s="11">
        <v>-83.579424163521679</v>
      </c>
      <c r="O439" s="11">
        <v>32.812350503144607</v>
      </c>
      <c r="P439" s="12">
        <f>VLOOKUP(Table1[[#This Row],[State]],Sheet1!A:G,7,FALSE)</f>
        <v>16</v>
      </c>
      <c r="Q439" t="str">
        <f>VLOOKUP(Table1[[#This Row],[State]],Sheet1!A:F,6,FALSE)</f>
        <v>Democratic</v>
      </c>
    </row>
    <row r="440" spans="1:17" x14ac:dyDescent="0.2">
      <c r="A440" t="s">
        <v>328</v>
      </c>
      <c r="B440" s="10">
        <v>13105</v>
      </c>
      <c r="C440" t="s">
        <v>678</v>
      </c>
      <c r="D440" s="4">
        <v>2813</v>
      </c>
      <c r="E440" s="4">
        <v>6016</v>
      </c>
      <c r="F440">
        <v>2024</v>
      </c>
      <c r="G440" s="1">
        <f>Table1[[#This Row],[dem_votes]]+Table1[[#This Row],[gop_votes]]</f>
        <v>8829</v>
      </c>
      <c r="H440" s="7">
        <f>ABS(Table1[[#This Row],[dem_votes]]-Table1[[#This Row],[gop_votes]])</f>
        <v>3203</v>
      </c>
      <c r="I440" s="5">
        <f>Table1[[#This Row],[margin]]/SUM(Table1[[#This Row],[dem_votes]:[gop_votes]])</f>
        <v>0.36278174198663493</v>
      </c>
      <c r="J440" s="5">
        <f>Table1[[#This Row],[dem_votes]]/SUM(Table1[[#This Row],[dem_votes]:[gop_votes]])</f>
        <v>0.31860912900668253</v>
      </c>
      <c r="K440" s="5">
        <f>Table1[[#This Row],[gop_votes]]/SUM(Table1[[#This Row],[dem_votes]:[gop_votes]])</f>
        <v>0.68139087099331752</v>
      </c>
      <c r="L440" s="13">
        <v>-82.879522999999907</v>
      </c>
      <c r="M440" s="13">
        <v>34.126520999999997</v>
      </c>
      <c r="N440" s="11">
        <v>-83.579424163521679</v>
      </c>
      <c r="O440" s="11">
        <v>32.812350503144607</v>
      </c>
      <c r="P440" s="12">
        <f>VLOOKUP(Table1[[#This Row],[State]],Sheet1!A:G,7,FALSE)</f>
        <v>16</v>
      </c>
      <c r="Q440" t="str">
        <f>VLOOKUP(Table1[[#This Row],[State]],Sheet1!A:F,6,FALSE)</f>
        <v>Democratic</v>
      </c>
    </row>
    <row r="441" spans="1:17" x14ac:dyDescent="0.2">
      <c r="A441" t="s">
        <v>328</v>
      </c>
      <c r="B441" s="10">
        <v>13107</v>
      </c>
      <c r="C441" t="s">
        <v>759</v>
      </c>
      <c r="D441" s="4">
        <v>2755</v>
      </c>
      <c r="E441" s="4">
        <v>5600</v>
      </c>
      <c r="F441">
        <v>2024</v>
      </c>
      <c r="G441" s="1">
        <f>Table1[[#This Row],[dem_votes]]+Table1[[#This Row],[gop_votes]]</f>
        <v>8355</v>
      </c>
      <c r="H441" s="7">
        <f>ABS(Table1[[#This Row],[dem_votes]]-Table1[[#This Row],[gop_votes]])</f>
        <v>2845</v>
      </c>
      <c r="I441" s="5">
        <f>Table1[[#This Row],[margin]]/SUM(Table1[[#This Row],[dem_votes]:[gop_votes]])</f>
        <v>0.34051466187911428</v>
      </c>
      <c r="J441" s="5">
        <f>Table1[[#This Row],[dem_votes]]/SUM(Table1[[#This Row],[dem_votes]:[gop_votes]])</f>
        <v>0.32974266906044286</v>
      </c>
      <c r="K441" s="5">
        <f>Table1[[#This Row],[gop_votes]]/SUM(Table1[[#This Row],[dem_votes]:[gop_votes]])</f>
        <v>0.67025733093955719</v>
      </c>
      <c r="L441" s="13">
        <v>-82.307952</v>
      </c>
      <c r="M441" s="13">
        <v>32.585859999999997</v>
      </c>
      <c r="N441" s="11">
        <v>-83.579424163521679</v>
      </c>
      <c r="O441" s="11">
        <v>32.812350503144607</v>
      </c>
      <c r="P441" s="12">
        <f>VLOOKUP(Table1[[#This Row],[State]],Sheet1!A:G,7,FALSE)</f>
        <v>16</v>
      </c>
      <c r="Q441" t="str">
        <f>VLOOKUP(Table1[[#This Row],[State]],Sheet1!A:F,6,FALSE)</f>
        <v>Democratic</v>
      </c>
    </row>
    <row r="442" spans="1:17" x14ac:dyDescent="0.2">
      <c r="A442" t="s">
        <v>328</v>
      </c>
      <c r="B442" s="10">
        <v>13109</v>
      </c>
      <c r="C442" t="s">
        <v>760</v>
      </c>
      <c r="D442" s="4">
        <v>1201</v>
      </c>
      <c r="E442" s="4">
        <v>2480</v>
      </c>
      <c r="F442">
        <v>2024</v>
      </c>
      <c r="G442" s="1">
        <f>Table1[[#This Row],[dem_votes]]+Table1[[#This Row],[gop_votes]]</f>
        <v>3681</v>
      </c>
      <c r="H442" s="7">
        <f>ABS(Table1[[#This Row],[dem_votes]]-Table1[[#This Row],[gop_votes]])</f>
        <v>1279</v>
      </c>
      <c r="I442" s="5">
        <f>Table1[[#This Row],[margin]]/SUM(Table1[[#This Row],[dem_votes]:[gop_votes]])</f>
        <v>0.3474599293670198</v>
      </c>
      <c r="J442" s="5">
        <f>Table1[[#This Row],[dem_votes]]/SUM(Table1[[#This Row],[dem_votes]:[gop_votes]])</f>
        <v>0.32627003531649007</v>
      </c>
      <c r="K442" s="5">
        <f>Table1[[#This Row],[gop_votes]]/SUM(Table1[[#This Row],[dem_votes]:[gop_votes]])</f>
        <v>0.67372996468350987</v>
      </c>
      <c r="L442" s="13">
        <v>-81.907366999999994</v>
      </c>
      <c r="M442" s="13">
        <v>32.169649</v>
      </c>
      <c r="N442" s="11">
        <v>-83.579424163521679</v>
      </c>
      <c r="O442" s="11">
        <v>32.812350503144607</v>
      </c>
      <c r="P442" s="12">
        <f>VLOOKUP(Table1[[#This Row],[State]],Sheet1!A:G,7,FALSE)</f>
        <v>16</v>
      </c>
      <c r="Q442" t="str">
        <f>VLOOKUP(Table1[[#This Row],[State]],Sheet1!A:F,6,FALSE)</f>
        <v>Democratic</v>
      </c>
    </row>
    <row r="443" spans="1:17" x14ac:dyDescent="0.2">
      <c r="A443" t="s">
        <v>328</v>
      </c>
      <c r="B443" s="10">
        <v>13111</v>
      </c>
      <c r="C443" t="s">
        <v>761</v>
      </c>
      <c r="D443" s="4">
        <v>2343</v>
      </c>
      <c r="E443" s="4">
        <v>14449</v>
      </c>
      <c r="F443">
        <v>2024</v>
      </c>
      <c r="G443" s="1">
        <f>Table1[[#This Row],[dem_votes]]+Table1[[#This Row],[gop_votes]]</f>
        <v>16792</v>
      </c>
      <c r="H443" s="7">
        <f>ABS(Table1[[#This Row],[dem_votes]]-Table1[[#This Row],[gop_votes]])</f>
        <v>12106</v>
      </c>
      <c r="I443" s="5">
        <f>Table1[[#This Row],[margin]]/SUM(Table1[[#This Row],[dem_votes]:[gop_votes]])</f>
        <v>0.72093854216293474</v>
      </c>
      <c r="J443" s="5">
        <f>Table1[[#This Row],[dem_votes]]/SUM(Table1[[#This Row],[dem_votes]:[gop_votes]])</f>
        <v>0.13953072891853263</v>
      </c>
      <c r="K443" s="5">
        <f>Table1[[#This Row],[gop_votes]]/SUM(Table1[[#This Row],[dem_votes]:[gop_votes]])</f>
        <v>0.86046927108146731</v>
      </c>
      <c r="L443" s="13">
        <v>-84.313401999999996</v>
      </c>
      <c r="M443" s="13">
        <v>34.901383000000003</v>
      </c>
      <c r="N443" s="11">
        <v>-83.579424163521679</v>
      </c>
      <c r="O443" s="11">
        <v>32.812350503144607</v>
      </c>
      <c r="P443" s="12">
        <f>VLOOKUP(Table1[[#This Row],[State]],Sheet1!A:G,7,FALSE)</f>
        <v>16</v>
      </c>
      <c r="Q443" t="str">
        <f>VLOOKUP(Table1[[#This Row],[State]],Sheet1!A:F,6,FALSE)</f>
        <v>Democratic</v>
      </c>
    </row>
    <row r="444" spans="1:17" x14ac:dyDescent="0.2">
      <c r="A444" t="s">
        <v>328</v>
      </c>
      <c r="B444" s="10">
        <v>13113</v>
      </c>
      <c r="C444" t="s">
        <v>506</v>
      </c>
      <c r="D444" s="4">
        <v>40453</v>
      </c>
      <c r="E444" s="4">
        <v>40107</v>
      </c>
      <c r="F444">
        <v>2024</v>
      </c>
      <c r="G444" s="1">
        <f>Table1[[#This Row],[dem_votes]]+Table1[[#This Row],[gop_votes]]</f>
        <v>80560</v>
      </c>
      <c r="H444" s="7">
        <f>ABS(Table1[[#This Row],[dem_votes]]-Table1[[#This Row],[gop_votes]])</f>
        <v>346</v>
      </c>
      <c r="I444" s="5">
        <f>Table1[[#This Row],[margin]]/SUM(Table1[[#This Row],[dem_votes]:[gop_votes]])</f>
        <v>4.2949354518371403E-3</v>
      </c>
      <c r="J444" s="5">
        <f>Table1[[#This Row],[dem_votes]]/SUM(Table1[[#This Row],[dem_votes]:[gop_votes]])</f>
        <v>0.50214746772591856</v>
      </c>
      <c r="K444" s="5">
        <f>Table1[[#This Row],[gop_votes]]/SUM(Table1[[#This Row],[dem_votes]:[gop_votes]])</f>
        <v>0.49785253227408144</v>
      </c>
      <c r="L444" s="13">
        <v>-84.512414000000007</v>
      </c>
      <c r="M444" s="13">
        <v>33.427940999999997</v>
      </c>
      <c r="N444" s="11">
        <v>-83.579424163521679</v>
      </c>
      <c r="O444" s="11">
        <v>32.812350503144607</v>
      </c>
      <c r="P444" s="12">
        <f>VLOOKUP(Table1[[#This Row],[State]],Sheet1!A:G,7,FALSE)</f>
        <v>16</v>
      </c>
      <c r="Q444" t="str">
        <f>VLOOKUP(Table1[[#This Row],[State]],Sheet1!A:F,6,FALSE)</f>
        <v>Democratic</v>
      </c>
    </row>
    <row r="445" spans="1:17" x14ac:dyDescent="0.2">
      <c r="A445" t="s">
        <v>328</v>
      </c>
      <c r="B445" s="10">
        <v>13115</v>
      </c>
      <c r="C445" t="s">
        <v>762</v>
      </c>
      <c r="D445" s="4">
        <v>10264</v>
      </c>
      <c r="E445" s="4">
        <v>28642</v>
      </c>
      <c r="F445">
        <v>2024</v>
      </c>
      <c r="G445" s="1">
        <f>Table1[[#This Row],[dem_votes]]+Table1[[#This Row],[gop_votes]]</f>
        <v>38906</v>
      </c>
      <c r="H445" s="7">
        <f>ABS(Table1[[#This Row],[dem_votes]]-Table1[[#This Row],[gop_votes]])</f>
        <v>18378</v>
      </c>
      <c r="I445" s="5">
        <f>Table1[[#This Row],[margin]]/SUM(Table1[[#This Row],[dem_votes]:[gop_votes]])</f>
        <v>0.47236930036498226</v>
      </c>
      <c r="J445" s="5">
        <f>Table1[[#This Row],[dem_votes]]/SUM(Table1[[#This Row],[dem_votes]:[gop_votes]])</f>
        <v>0.26381534981750887</v>
      </c>
      <c r="K445" s="5">
        <f>Table1[[#This Row],[gop_votes]]/SUM(Table1[[#This Row],[dem_votes]:[gop_votes]])</f>
        <v>0.73618465018249113</v>
      </c>
      <c r="L445" s="13">
        <v>-85.183164000000005</v>
      </c>
      <c r="M445" s="13">
        <v>34.255795999999997</v>
      </c>
      <c r="N445" s="11">
        <v>-83.579424163521679</v>
      </c>
      <c r="O445" s="11">
        <v>32.812350503144607</v>
      </c>
      <c r="P445" s="12">
        <f>VLOOKUP(Table1[[#This Row],[State]],Sheet1!A:G,7,FALSE)</f>
        <v>16</v>
      </c>
      <c r="Q445" t="str">
        <f>VLOOKUP(Table1[[#This Row],[State]],Sheet1!A:F,6,FALSE)</f>
        <v>Democratic</v>
      </c>
    </row>
    <row r="446" spans="1:17" x14ac:dyDescent="0.2">
      <c r="A446" t="s">
        <v>328</v>
      </c>
      <c r="B446" s="10">
        <v>13117</v>
      </c>
      <c r="C446" t="s">
        <v>763</v>
      </c>
      <c r="D446" s="4">
        <v>67081</v>
      </c>
      <c r="E446" s="4">
        <v>99658</v>
      </c>
      <c r="F446">
        <v>2024</v>
      </c>
      <c r="G446" s="1">
        <f>Table1[[#This Row],[dem_votes]]+Table1[[#This Row],[gop_votes]]</f>
        <v>166739</v>
      </c>
      <c r="H446" s="7">
        <f>ABS(Table1[[#This Row],[dem_votes]]-Table1[[#This Row],[gop_votes]])</f>
        <v>32577</v>
      </c>
      <c r="I446" s="5">
        <f>Table1[[#This Row],[margin]]/SUM(Table1[[#This Row],[dem_votes]:[gop_votes]])</f>
        <v>0.19537720629246907</v>
      </c>
      <c r="J446" s="5">
        <f>Table1[[#This Row],[dem_votes]]/SUM(Table1[[#This Row],[dem_votes]:[gop_votes]])</f>
        <v>0.40231139685376549</v>
      </c>
      <c r="K446" s="5">
        <f>Table1[[#This Row],[gop_votes]]/SUM(Table1[[#This Row],[dem_votes]:[gop_votes]])</f>
        <v>0.59768860314623451</v>
      </c>
      <c r="L446" s="13">
        <v>-84.144322000000003</v>
      </c>
      <c r="M446" s="13">
        <v>34.194920000000003</v>
      </c>
      <c r="N446" s="11">
        <v>-83.579424163521679</v>
      </c>
      <c r="O446" s="11">
        <v>32.812350503144607</v>
      </c>
      <c r="P446" s="12">
        <f>VLOOKUP(Table1[[#This Row],[State]],Sheet1!A:G,7,FALSE)</f>
        <v>16</v>
      </c>
      <c r="Q446" t="str">
        <f>VLOOKUP(Table1[[#This Row],[State]],Sheet1!A:F,6,FALSE)</f>
        <v>Democratic</v>
      </c>
    </row>
    <row r="447" spans="1:17" x14ac:dyDescent="0.2">
      <c r="A447" t="s">
        <v>328</v>
      </c>
      <c r="B447" s="10">
        <v>13119</v>
      </c>
      <c r="C447" t="s">
        <v>431</v>
      </c>
      <c r="D447" s="4">
        <v>1956</v>
      </c>
      <c r="E447" s="4">
        <v>10342</v>
      </c>
      <c r="F447">
        <v>2024</v>
      </c>
      <c r="G447" s="1">
        <f>Table1[[#This Row],[dem_votes]]+Table1[[#This Row],[gop_votes]]</f>
        <v>12298</v>
      </c>
      <c r="H447" s="7">
        <f>ABS(Table1[[#This Row],[dem_votes]]-Table1[[#This Row],[gop_votes]])</f>
        <v>8386</v>
      </c>
      <c r="I447" s="5">
        <f>Table1[[#This Row],[margin]]/SUM(Table1[[#This Row],[dem_votes]:[gop_votes]])</f>
        <v>0.68189949585298426</v>
      </c>
      <c r="J447" s="5">
        <f>Table1[[#This Row],[dem_votes]]/SUM(Table1[[#This Row],[dem_votes]:[gop_votes]])</f>
        <v>0.1590502520735079</v>
      </c>
      <c r="K447" s="5">
        <f>Table1[[#This Row],[gop_votes]]/SUM(Table1[[#This Row],[dem_votes]:[gop_votes]])</f>
        <v>0.84094974792649213</v>
      </c>
      <c r="L447" s="13">
        <v>-83.186079000000007</v>
      </c>
      <c r="M447" s="13">
        <v>34.377334999999903</v>
      </c>
      <c r="N447" s="11">
        <v>-83.579424163521679</v>
      </c>
      <c r="O447" s="11">
        <v>32.812350503144607</v>
      </c>
      <c r="P447" s="12">
        <f>VLOOKUP(Table1[[#This Row],[State]],Sheet1!A:G,7,FALSE)</f>
        <v>16</v>
      </c>
      <c r="Q447" t="str">
        <f>VLOOKUP(Table1[[#This Row],[State]],Sheet1!A:F,6,FALSE)</f>
        <v>Democratic</v>
      </c>
    </row>
    <row r="448" spans="1:17" x14ac:dyDescent="0.2">
      <c r="A448" t="s">
        <v>328</v>
      </c>
      <c r="B448" s="10">
        <v>13121</v>
      </c>
      <c r="C448" t="s">
        <v>569</v>
      </c>
      <c r="D448" s="4">
        <v>434504</v>
      </c>
      <c r="E448" s="4">
        <v>130083</v>
      </c>
      <c r="F448">
        <v>2024</v>
      </c>
      <c r="G448" s="1">
        <f>Table1[[#This Row],[dem_votes]]+Table1[[#This Row],[gop_votes]]</f>
        <v>564587</v>
      </c>
      <c r="H448" s="7">
        <f>ABS(Table1[[#This Row],[dem_votes]]-Table1[[#This Row],[gop_votes]])</f>
        <v>304421</v>
      </c>
      <c r="I448" s="5">
        <f>Table1[[#This Row],[margin]]/SUM(Table1[[#This Row],[dem_votes]:[gop_votes]])</f>
        <v>0.53919236539275617</v>
      </c>
      <c r="J448" s="5">
        <f>Table1[[#This Row],[dem_votes]]/SUM(Table1[[#This Row],[dem_votes]:[gop_votes]])</f>
        <v>0.76959618269637808</v>
      </c>
      <c r="K448" s="5">
        <f>Table1[[#This Row],[gop_votes]]/SUM(Table1[[#This Row],[dem_votes]:[gop_votes]])</f>
        <v>0.23040381730362194</v>
      </c>
      <c r="L448" s="13">
        <v>-84.393644999999907</v>
      </c>
      <c r="M448" s="13">
        <v>33.836086000000002</v>
      </c>
      <c r="N448" s="11">
        <v>-83.579424163521679</v>
      </c>
      <c r="O448" s="11">
        <v>32.812350503144607</v>
      </c>
      <c r="P448" s="12">
        <f>VLOOKUP(Table1[[#This Row],[State]],Sheet1!A:G,7,FALSE)</f>
        <v>16</v>
      </c>
      <c r="Q448" t="str">
        <f>VLOOKUP(Table1[[#This Row],[State]],Sheet1!A:F,6,FALSE)</f>
        <v>Democratic</v>
      </c>
    </row>
    <row r="449" spans="1:17" x14ac:dyDescent="0.2">
      <c r="A449" t="s">
        <v>328</v>
      </c>
      <c r="B449" s="10">
        <v>13123</v>
      </c>
      <c r="C449" t="s">
        <v>764</v>
      </c>
      <c r="D449" s="4">
        <v>2275</v>
      </c>
      <c r="E449" s="4">
        <v>16047</v>
      </c>
      <c r="F449">
        <v>2024</v>
      </c>
      <c r="G449" s="1">
        <f>Table1[[#This Row],[dem_votes]]+Table1[[#This Row],[gop_votes]]</f>
        <v>18322</v>
      </c>
      <c r="H449" s="7">
        <f>ABS(Table1[[#This Row],[dem_votes]]-Table1[[#This Row],[gop_votes]])</f>
        <v>13772</v>
      </c>
      <c r="I449" s="5">
        <f>Table1[[#This Row],[margin]]/SUM(Table1[[#This Row],[dem_votes]:[gop_votes]])</f>
        <v>0.75166466542953825</v>
      </c>
      <c r="J449" s="5">
        <f>Table1[[#This Row],[dem_votes]]/SUM(Table1[[#This Row],[dem_votes]:[gop_votes]])</f>
        <v>0.12416766728523088</v>
      </c>
      <c r="K449" s="5">
        <f>Table1[[#This Row],[gop_votes]]/SUM(Table1[[#This Row],[dem_votes]:[gop_votes]])</f>
        <v>0.87583233271476912</v>
      </c>
      <c r="L449" s="13">
        <v>-84.483645999999993</v>
      </c>
      <c r="M449" s="13">
        <v>34.677248999999897</v>
      </c>
      <c r="N449" s="11">
        <v>-83.579424163521679</v>
      </c>
      <c r="O449" s="11">
        <v>32.812350503144607</v>
      </c>
      <c r="P449" s="12">
        <f>VLOOKUP(Table1[[#This Row],[State]],Sheet1!A:G,7,FALSE)</f>
        <v>16</v>
      </c>
      <c r="Q449" t="str">
        <f>VLOOKUP(Table1[[#This Row],[State]],Sheet1!A:F,6,FALSE)</f>
        <v>Democratic</v>
      </c>
    </row>
    <row r="450" spans="1:17" x14ac:dyDescent="0.2">
      <c r="A450" t="s">
        <v>328</v>
      </c>
      <c r="B450" s="10">
        <v>13125</v>
      </c>
      <c r="C450" t="s">
        <v>765</v>
      </c>
      <c r="D450" s="4">
        <v>218</v>
      </c>
      <c r="E450" s="4">
        <v>1225</v>
      </c>
      <c r="F450">
        <v>2024</v>
      </c>
      <c r="G450" s="1">
        <f>Table1[[#This Row],[dem_votes]]+Table1[[#This Row],[gop_votes]]</f>
        <v>1443</v>
      </c>
      <c r="H450" s="7">
        <f>ABS(Table1[[#This Row],[dem_votes]]-Table1[[#This Row],[gop_votes]])</f>
        <v>1007</v>
      </c>
      <c r="I450" s="5">
        <f>Table1[[#This Row],[margin]]/SUM(Table1[[#This Row],[dem_votes]:[gop_votes]])</f>
        <v>0.69785169785169787</v>
      </c>
      <c r="J450" s="5">
        <f>Table1[[#This Row],[dem_votes]]/SUM(Table1[[#This Row],[dem_votes]:[gop_votes]])</f>
        <v>0.15107415107415106</v>
      </c>
      <c r="K450" s="5">
        <f>Table1[[#This Row],[gop_votes]]/SUM(Table1[[#This Row],[dem_votes]:[gop_votes]])</f>
        <v>0.84892584892584888</v>
      </c>
      <c r="L450" s="13">
        <v>-82.609847000000002</v>
      </c>
      <c r="M450" s="13">
        <v>33.235926999999997</v>
      </c>
      <c r="N450" s="11">
        <v>-83.579424163521679</v>
      </c>
      <c r="O450" s="11">
        <v>32.812350503144607</v>
      </c>
      <c r="P450" s="12">
        <f>VLOOKUP(Table1[[#This Row],[State]],Sheet1!A:G,7,FALSE)</f>
        <v>16</v>
      </c>
      <c r="Q450" t="str">
        <f>VLOOKUP(Table1[[#This Row],[State]],Sheet1!A:F,6,FALSE)</f>
        <v>Democratic</v>
      </c>
    </row>
    <row r="451" spans="1:17" x14ac:dyDescent="0.2">
      <c r="A451" t="s">
        <v>328</v>
      </c>
      <c r="B451" s="10">
        <v>13127</v>
      </c>
      <c r="C451" t="s">
        <v>766</v>
      </c>
      <c r="D451" s="4">
        <v>15292</v>
      </c>
      <c r="E451" s="4">
        <v>26596</v>
      </c>
      <c r="F451">
        <v>2024</v>
      </c>
      <c r="G451" s="1">
        <f>Table1[[#This Row],[dem_votes]]+Table1[[#This Row],[gop_votes]]</f>
        <v>41888</v>
      </c>
      <c r="H451" s="7">
        <f>ABS(Table1[[#This Row],[dem_votes]]-Table1[[#This Row],[gop_votes]])</f>
        <v>11304</v>
      </c>
      <c r="I451" s="5">
        <f>Table1[[#This Row],[margin]]/SUM(Table1[[#This Row],[dem_votes]:[gop_votes]])</f>
        <v>0.26986249045072574</v>
      </c>
      <c r="J451" s="5">
        <f>Table1[[#This Row],[dem_votes]]/SUM(Table1[[#This Row],[dem_votes]:[gop_votes]])</f>
        <v>0.36506875477463713</v>
      </c>
      <c r="K451" s="5">
        <f>Table1[[#This Row],[gop_votes]]/SUM(Table1[[#This Row],[dem_votes]:[gop_votes]])</f>
        <v>0.63493124522536282</v>
      </c>
      <c r="L451" s="13">
        <v>-81.486487999999994</v>
      </c>
      <c r="M451" s="13">
        <v>31.202697999999899</v>
      </c>
      <c r="N451" s="11">
        <v>-83.579424163521679</v>
      </c>
      <c r="O451" s="11">
        <v>32.812350503144607</v>
      </c>
      <c r="P451" s="12">
        <f>VLOOKUP(Table1[[#This Row],[State]],Sheet1!A:G,7,FALSE)</f>
        <v>16</v>
      </c>
      <c r="Q451" t="str">
        <f>VLOOKUP(Table1[[#This Row],[State]],Sheet1!A:F,6,FALSE)</f>
        <v>Democratic</v>
      </c>
    </row>
    <row r="452" spans="1:17" x14ac:dyDescent="0.2">
      <c r="A452" t="s">
        <v>328</v>
      </c>
      <c r="B452" s="10">
        <v>13129</v>
      </c>
      <c r="C452" t="s">
        <v>767</v>
      </c>
      <c r="D452" s="4">
        <v>3715</v>
      </c>
      <c r="E452" s="4">
        <v>22075</v>
      </c>
      <c r="F452">
        <v>2024</v>
      </c>
      <c r="G452" s="1">
        <f>Table1[[#This Row],[dem_votes]]+Table1[[#This Row],[gop_votes]]</f>
        <v>25790</v>
      </c>
      <c r="H452" s="7">
        <f>ABS(Table1[[#This Row],[dem_votes]]-Table1[[#This Row],[gop_votes]])</f>
        <v>18360</v>
      </c>
      <c r="I452" s="5">
        <f>Table1[[#This Row],[margin]]/SUM(Table1[[#This Row],[dem_votes]:[gop_votes]])</f>
        <v>0.71190383869716944</v>
      </c>
      <c r="J452" s="5">
        <f>Table1[[#This Row],[dem_votes]]/SUM(Table1[[#This Row],[dem_votes]:[gop_votes]])</f>
        <v>0.14404808065141528</v>
      </c>
      <c r="K452" s="5">
        <f>Table1[[#This Row],[gop_votes]]/SUM(Table1[[#This Row],[dem_votes]:[gop_votes]])</f>
        <v>0.85595191934858472</v>
      </c>
      <c r="L452" s="13">
        <v>-84.908794999999998</v>
      </c>
      <c r="M452" s="13">
        <v>34.498325999999999</v>
      </c>
      <c r="N452" s="11">
        <v>-83.579424163521679</v>
      </c>
      <c r="O452" s="11">
        <v>32.812350503144607</v>
      </c>
      <c r="P452" s="12">
        <f>VLOOKUP(Table1[[#This Row],[State]],Sheet1!A:G,7,FALSE)</f>
        <v>16</v>
      </c>
      <c r="Q452" t="str">
        <f>VLOOKUP(Table1[[#This Row],[State]],Sheet1!A:F,6,FALSE)</f>
        <v>Democratic</v>
      </c>
    </row>
    <row r="453" spans="1:17" x14ac:dyDescent="0.2">
      <c r="A453" t="s">
        <v>328</v>
      </c>
      <c r="B453" s="10">
        <v>13131</v>
      </c>
      <c r="C453" t="s">
        <v>768</v>
      </c>
      <c r="D453" s="4">
        <v>3070</v>
      </c>
      <c r="E453" s="4">
        <v>6218</v>
      </c>
      <c r="F453">
        <v>2024</v>
      </c>
      <c r="G453" s="1">
        <f>Table1[[#This Row],[dem_votes]]+Table1[[#This Row],[gop_votes]]</f>
        <v>9288</v>
      </c>
      <c r="H453" s="7">
        <f>ABS(Table1[[#This Row],[dem_votes]]-Table1[[#This Row],[gop_votes]])</f>
        <v>3148</v>
      </c>
      <c r="I453" s="5">
        <f>Table1[[#This Row],[margin]]/SUM(Table1[[#This Row],[dem_votes]:[gop_votes]])</f>
        <v>0.33893195521102498</v>
      </c>
      <c r="J453" s="5">
        <f>Table1[[#This Row],[dem_votes]]/SUM(Table1[[#This Row],[dem_votes]:[gop_votes]])</f>
        <v>0.33053402239448754</v>
      </c>
      <c r="K453" s="5">
        <f>Table1[[#This Row],[gop_votes]]/SUM(Table1[[#This Row],[dem_votes]:[gop_votes]])</f>
        <v>0.66946597760551252</v>
      </c>
      <c r="L453" s="13">
        <v>-84.214287999999996</v>
      </c>
      <c r="M453" s="13">
        <v>30.882764000000002</v>
      </c>
      <c r="N453" s="11">
        <v>-83.579424163521679</v>
      </c>
      <c r="O453" s="11">
        <v>32.812350503144607</v>
      </c>
      <c r="P453" s="12">
        <f>VLOOKUP(Table1[[#This Row],[State]],Sheet1!A:G,7,FALSE)</f>
        <v>16</v>
      </c>
      <c r="Q453" t="str">
        <f>VLOOKUP(Table1[[#This Row],[State]],Sheet1!A:F,6,FALSE)</f>
        <v>Democratic</v>
      </c>
    </row>
    <row r="454" spans="1:17" x14ac:dyDescent="0.2">
      <c r="A454" t="s">
        <v>328</v>
      </c>
      <c r="B454" s="10">
        <v>13133</v>
      </c>
      <c r="C454" t="s">
        <v>508</v>
      </c>
      <c r="D454" s="4">
        <v>3649</v>
      </c>
      <c r="E454" s="4">
        <v>8098</v>
      </c>
      <c r="F454">
        <v>2024</v>
      </c>
      <c r="G454" s="1">
        <f>Table1[[#This Row],[dem_votes]]+Table1[[#This Row],[gop_votes]]</f>
        <v>11747</v>
      </c>
      <c r="H454" s="7">
        <f>ABS(Table1[[#This Row],[dem_votes]]-Table1[[#This Row],[gop_votes]])</f>
        <v>4449</v>
      </c>
      <c r="I454" s="5">
        <f>Table1[[#This Row],[margin]]/SUM(Table1[[#This Row],[dem_votes]:[gop_votes]])</f>
        <v>0.37873499616923467</v>
      </c>
      <c r="J454" s="5">
        <f>Table1[[#This Row],[dem_votes]]/SUM(Table1[[#This Row],[dem_votes]:[gop_votes]])</f>
        <v>0.31063250191538266</v>
      </c>
      <c r="K454" s="5">
        <f>Table1[[#This Row],[gop_votes]]/SUM(Table1[[#This Row],[dem_votes]:[gop_votes]])</f>
        <v>0.68936749808461739</v>
      </c>
      <c r="L454" s="13">
        <v>-83.166093000000004</v>
      </c>
      <c r="M454" s="13">
        <v>33.549875999999998</v>
      </c>
      <c r="N454" s="11">
        <v>-83.579424163521679</v>
      </c>
      <c r="O454" s="11">
        <v>32.812350503144607</v>
      </c>
      <c r="P454" s="12">
        <f>VLOOKUP(Table1[[#This Row],[State]],Sheet1!A:G,7,FALSE)</f>
        <v>16</v>
      </c>
      <c r="Q454" t="str">
        <f>VLOOKUP(Table1[[#This Row],[State]],Sheet1!A:F,6,FALSE)</f>
        <v>Democratic</v>
      </c>
    </row>
    <row r="455" spans="1:17" x14ac:dyDescent="0.2">
      <c r="A455" t="s">
        <v>328</v>
      </c>
      <c r="B455" s="10">
        <v>13135</v>
      </c>
      <c r="C455" t="s">
        <v>769</v>
      </c>
      <c r="D455" s="4">
        <v>315304</v>
      </c>
      <c r="E455" s="4">
        <v>176264</v>
      </c>
      <c r="F455">
        <v>2024</v>
      </c>
      <c r="G455" s="1">
        <f>Table1[[#This Row],[dem_votes]]+Table1[[#This Row],[gop_votes]]</f>
        <v>491568</v>
      </c>
      <c r="H455" s="7">
        <f>ABS(Table1[[#This Row],[dem_votes]]-Table1[[#This Row],[gop_votes]])</f>
        <v>139040</v>
      </c>
      <c r="I455" s="5">
        <f>Table1[[#This Row],[margin]]/SUM(Table1[[#This Row],[dem_votes]:[gop_votes]])</f>
        <v>0.28284998209810241</v>
      </c>
      <c r="J455" s="5">
        <f>Table1[[#This Row],[dem_votes]]/SUM(Table1[[#This Row],[dem_votes]:[gop_votes]])</f>
        <v>0.64142499104905115</v>
      </c>
      <c r="K455" s="5">
        <f>Table1[[#This Row],[gop_votes]]/SUM(Table1[[#This Row],[dem_votes]:[gop_votes]])</f>
        <v>0.35857500895094879</v>
      </c>
      <c r="L455" s="13">
        <v>-84.057963000000001</v>
      </c>
      <c r="M455" s="13">
        <v>33.951956000000003</v>
      </c>
      <c r="N455" s="11">
        <v>-83.579424163521679</v>
      </c>
      <c r="O455" s="11">
        <v>32.812350503144607</v>
      </c>
      <c r="P455" s="12">
        <f>VLOOKUP(Table1[[#This Row],[State]],Sheet1!A:G,7,FALSE)</f>
        <v>16</v>
      </c>
      <c r="Q455" t="str">
        <f>VLOOKUP(Table1[[#This Row],[State]],Sheet1!A:F,6,FALSE)</f>
        <v>Democratic</v>
      </c>
    </row>
    <row r="456" spans="1:17" x14ac:dyDescent="0.2">
      <c r="A456" t="s">
        <v>328</v>
      </c>
      <c r="B456" s="10">
        <v>13137</v>
      </c>
      <c r="C456" t="s">
        <v>770</v>
      </c>
      <c r="D456" s="4">
        <v>2742</v>
      </c>
      <c r="E456" s="4">
        <v>19006</v>
      </c>
      <c r="F456">
        <v>2024</v>
      </c>
      <c r="G456" s="1">
        <f>Table1[[#This Row],[dem_votes]]+Table1[[#This Row],[gop_votes]]</f>
        <v>21748</v>
      </c>
      <c r="H456" s="7">
        <f>ABS(Table1[[#This Row],[dem_votes]]-Table1[[#This Row],[gop_votes]])</f>
        <v>16264</v>
      </c>
      <c r="I456" s="5">
        <f>Table1[[#This Row],[margin]]/SUM(Table1[[#This Row],[dem_votes]:[gop_votes]])</f>
        <v>0.74783888173625157</v>
      </c>
      <c r="J456" s="5">
        <f>Table1[[#This Row],[dem_votes]]/SUM(Table1[[#This Row],[dem_votes]:[gop_votes]])</f>
        <v>0.12608055913187419</v>
      </c>
      <c r="K456" s="5">
        <f>Table1[[#This Row],[gop_votes]]/SUM(Table1[[#This Row],[dem_votes]:[gop_votes]])</f>
        <v>0.87391944086812579</v>
      </c>
      <c r="L456" s="13">
        <v>-83.541625999999994</v>
      </c>
      <c r="M456" s="13">
        <v>34.565159999999999</v>
      </c>
      <c r="N456" s="11">
        <v>-83.579424163521679</v>
      </c>
      <c r="O456" s="11">
        <v>32.812350503144607</v>
      </c>
      <c r="P456" s="12">
        <f>VLOOKUP(Table1[[#This Row],[State]],Sheet1!A:G,7,FALSE)</f>
        <v>16</v>
      </c>
      <c r="Q456" t="str">
        <f>VLOOKUP(Table1[[#This Row],[State]],Sheet1!A:F,6,FALSE)</f>
        <v>Democratic</v>
      </c>
    </row>
    <row r="457" spans="1:17" x14ac:dyDescent="0.2">
      <c r="A457" t="s">
        <v>328</v>
      </c>
      <c r="B457" s="10">
        <v>13139</v>
      </c>
      <c r="C457" t="s">
        <v>771</v>
      </c>
      <c r="D457" s="4">
        <v>24178</v>
      </c>
      <c r="E457" s="4">
        <v>73681</v>
      </c>
      <c r="F457">
        <v>2024</v>
      </c>
      <c r="G457" s="1">
        <f>Table1[[#This Row],[dem_votes]]+Table1[[#This Row],[gop_votes]]</f>
        <v>97859</v>
      </c>
      <c r="H457" s="7">
        <f>ABS(Table1[[#This Row],[dem_votes]]-Table1[[#This Row],[gop_votes]])</f>
        <v>49503</v>
      </c>
      <c r="I457" s="5">
        <f>Table1[[#This Row],[margin]]/SUM(Table1[[#This Row],[dem_votes]:[gop_votes]])</f>
        <v>0.50586047272095569</v>
      </c>
      <c r="J457" s="5">
        <f>Table1[[#This Row],[dem_votes]]/SUM(Table1[[#This Row],[dem_votes]:[gop_votes]])</f>
        <v>0.24706976363952218</v>
      </c>
      <c r="K457" s="5">
        <f>Table1[[#This Row],[gop_votes]]/SUM(Table1[[#This Row],[dem_votes]:[gop_votes]])</f>
        <v>0.75293023636047784</v>
      </c>
      <c r="L457" s="13">
        <v>-83.844712000000001</v>
      </c>
      <c r="M457" s="13">
        <v>34.275205</v>
      </c>
      <c r="N457" s="11">
        <v>-83.579424163521679</v>
      </c>
      <c r="O457" s="11">
        <v>32.812350503144607</v>
      </c>
      <c r="P457" s="12">
        <f>VLOOKUP(Table1[[#This Row],[State]],Sheet1!A:G,7,FALSE)</f>
        <v>16</v>
      </c>
      <c r="Q457" t="str">
        <f>VLOOKUP(Table1[[#This Row],[State]],Sheet1!A:F,6,FALSE)</f>
        <v>Democratic</v>
      </c>
    </row>
    <row r="458" spans="1:17" x14ac:dyDescent="0.2">
      <c r="A458" t="s">
        <v>328</v>
      </c>
      <c r="B458" s="10">
        <v>13141</v>
      </c>
      <c r="C458" t="s">
        <v>772</v>
      </c>
      <c r="D458" s="4">
        <v>2850</v>
      </c>
      <c r="E458" s="4">
        <v>649</v>
      </c>
      <c r="F458">
        <v>2024</v>
      </c>
      <c r="G458" s="1">
        <f>Table1[[#This Row],[dem_votes]]+Table1[[#This Row],[gop_votes]]</f>
        <v>3499</v>
      </c>
      <c r="H458" s="7">
        <f>ABS(Table1[[#This Row],[dem_votes]]-Table1[[#This Row],[gop_votes]])</f>
        <v>2201</v>
      </c>
      <c r="I458" s="5">
        <f>Table1[[#This Row],[margin]]/SUM(Table1[[#This Row],[dem_votes]:[gop_votes]])</f>
        <v>0.62903686767647904</v>
      </c>
      <c r="J458" s="5">
        <f>Table1[[#This Row],[dem_votes]]/SUM(Table1[[#This Row],[dem_votes]:[gop_votes]])</f>
        <v>0.81451843383823952</v>
      </c>
      <c r="K458" s="5">
        <f>Table1[[#This Row],[gop_votes]]/SUM(Table1[[#This Row],[dem_votes]:[gop_votes]])</f>
        <v>0.18548156616176051</v>
      </c>
      <c r="L458" s="13">
        <v>-83.002046999999905</v>
      </c>
      <c r="M458" s="13">
        <v>33.255825000000002</v>
      </c>
      <c r="N458" s="11">
        <v>-83.579424163521679</v>
      </c>
      <c r="O458" s="11">
        <v>32.812350503144607</v>
      </c>
      <c r="P458" s="12">
        <f>VLOOKUP(Table1[[#This Row],[State]],Sheet1!A:G,7,FALSE)</f>
        <v>16</v>
      </c>
      <c r="Q458" t="str">
        <f>VLOOKUP(Table1[[#This Row],[State]],Sheet1!A:F,6,FALSE)</f>
        <v>Democratic</v>
      </c>
    </row>
    <row r="459" spans="1:17" x14ac:dyDescent="0.2">
      <c r="A459" t="s">
        <v>328</v>
      </c>
      <c r="B459" s="10">
        <v>13143</v>
      </c>
      <c r="C459" t="s">
        <v>773</v>
      </c>
      <c r="D459" s="4">
        <v>2191</v>
      </c>
      <c r="E459" s="4">
        <v>13565</v>
      </c>
      <c r="F459">
        <v>2024</v>
      </c>
      <c r="G459" s="1">
        <f>Table1[[#This Row],[dem_votes]]+Table1[[#This Row],[gop_votes]]</f>
        <v>15756</v>
      </c>
      <c r="H459" s="7">
        <f>ABS(Table1[[#This Row],[dem_votes]]-Table1[[#This Row],[gop_votes]])</f>
        <v>11374</v>
      </c>
      <c r="I459" s="5">
        <f>Table1[[#This Row],[margin]]/SUM(Table1[[#This Row],[dem_votes]:[gop_votes]])</f>
        <v>0.72188372683422186</v>
      </c>
      <c r="J459" s="5">
        <f>Table1[[#This Row],[dem_votes]]/SUM(Table1[[#This Row],[dem_votes]:[gop_votes]])</f>
        <v>0.13905813658288907</v>
      </c>
      <c r="K459" s="5">
        <f>Table1[[#This Row],[gop_votes]]/SUM(Table1[[#This Row],[dem_votes]:[gop_votes]])</f>
        <v>0.86094186341711099</v>
      </c>
      <c r="L459" s="13">
        <v>-85.185469999999995</v>
      </c>
      <c r="M459" s="13">
        <v>33.761920000000003</v>
      </c>
      <c r="N459" s="11">
        <v>-83.579424163521679</v>
      </c>
      <c r="O459" s="11">
        <v>32.812350503144607</v>
      </c>
      <c r="P459" s="12">
        <f>VLOOKUP(Table1[[#This Row],[State]],Sheet1!A:G,7,FALSE)</f>
        <v>16</v>
      </c>
      <c r="Q459" t="str">
        <f>VLOOKUP(Table1[[#This Row],[State]],Sheet1!A:F,6,FALSE)</f>
        <v>Democratic</v>
      </c>
    </row>
    <row r="460" spans="1:17" x14ac:dyDescent="0.2">
      <c r="A460" t="s">
        <v>328</v>
      </c>
      <c r="B460" s="10">
        <v>13145</v>
      </c>
      <c r="C460" t="s">
        <v>774</v>
      </c>
      <c r="D460" s="4">
        <v>5598</v>
      </c>
      <c r="E460" s="4">
        <v>16157</v>
      </c>
      <c r="F460">
        <v>2024</v>
      </c>
      <c r="G460" s="1">
        <f>Table1[[#This Row],[dem_votes]]+Table1[[#This Row],[gop_votes]]</f>
        <v>21755</v>
      </c>
      <c r="H460" s="7">
        <f>ABS(Table1[[#This Row],[dem_votes]]-Table1[[#This Row],[gop_votes]])</f>
        <v>10559</v>
      </c>
      <c r="I460" s="5">
        <f>Table1[[#This Row],[margin]]/SUM(Table1[[#This Row],[dem_votes]:[gop_votes]])</f>
        <v>0.48535968742817742</v>
      </c>
      <c r="J460" s="5">
        <f>Table1[[#This Row],[dem_votes]]/SUM(Table1[[#This Row],[dem_votes]:[gop_votes]])</f>
        <v>0.25732015628591126</v>
      </c>
      <c r="K460" s="5">
        <f>Table1[[#This Row],[gop_votes]]/SUM(Table1[[#This Row],[dem_votes]:[gop_votes]])</f>
        <v>0.74267984371408868</v>
      </c>
      <c r="L460" s="13">
        <v>-84.895033999999995</v>
      </c>
      <c r="M460" s="13">
        <v>32.699933000000001</v>
      </c>
      <c r="N460" s="11">
        <v>-83.579424163521679</v>
      </c>
      <c r="O460" s="11">
        <v>32.812350503144607</v>
      </c>
      <c r="P460" s="12">
        <f>VLOOKUP(Table1[[#This Row],[State]],Sheet1!A:G,7,FALSE)</f>
        <v>16</v>
      </c>
      <c r="Q460" t="str">
        <f>VLOOKUP(Table1[[#This Row],[State]],Sheet1!A:F,6,FALSE)</f>
        <v>Democratic</v>
      </c>
    </row>
    <row r="461" spans="1:17" x14ac:dyDescent="0.2">
      <c r="A461" t="s">
        <v>328</v>
      </c>
      <c r="B461" s="10">
        <v>13147</v>
      </c>
      <c r="C461" t="s">
        <v>775</v>
      </c>
      <c r="D461" s="4">
        <v>3006</v>
      </c>
      <c r="E461" s="4">
        <v>10581</v>
      </c>
      <c r="F461">
        <v>2024</v>
      </c>
      <c r="G461" s="1">
        <f>Table1[[#This Row],[dem_votes]]+Table1[[#This Row],[gop_votes]]</f>
        <v>13587</v>
      </c>
      <c r="H461" s="7">
        <f>ABS(Table1[[#This Row],[dem_votes]]-Table1[[#This Row],[gop_votes]])</f>
        <v>7575</v>
      </c>
      <c r="I461" s="5">
        <f>Table1[[#This Row],[margin]]/SUM(Table1[[#This Row],[dem_votes]:[gop_votes]])</f>
        <v>0.55751821594170903</v>
      </c>
      <c r="J461" s="5">
        <f>Table1[[#This Row],[dem_votes]]/SUM(Table1[[#This Row],[dem_votes]:[gop_votes]])</f>
        <v>0.22124089202914551</v>
      </c>
      <c r="K461" s="5">
        <f>Table1[[#This Row],[gop_votes]]/SUM(Table1[[#This Row],[dem_votes]:[gop_votes]])</f>
        <v>0.77875910797085446</v>
      </c>
      <c r="L461" s="13">
        <v>-82.964952999999994</v>
      </c>
      <c r="M461" s="13">
        <v>34.355412999999999</v>
      </c>
      <c r="N461" s="11">
        <v>-83.579424163521679</v>
      </c>
      <c r="O461" s="11">
        <v>32.812350503144607</v>
      </c>
      <c r="P461" s="12">
        <f>VLOOKUP(Table1[[#This Row],[State]],Sheet1!A:G,7,FALSE)</f>
        <v>16</v>
      </c>
      <c r="Q461" t="str">
        <f>VLOOKUP(Table1[[#This Row],[State]],Sheet1!A:F,6,FALSE)</f>
        <v>Democratic</v>
      </c>
    </row>
    <row r="462" spans="1:17" x14ac:dyDescent="0.2">
      <c r="A462" t="s">
        <v>328</v>
      </c>
      <c r="B462" s="10">
        <v>13149</v>
      </c>
      <c r="C462" t="s">
        <v>776</v>
      </c>
      <c r="D462" s="4">
        <v>956</v>
      </c>
      <c r="E462" s="4">
        <v>4903</v>
      </c>
      <c r="F462">
        <v>2024</v>
      </c>
      <c r="G462" s="1">
        <f>Table1[[#This Row],[dem_votes]]+Table1[[#This Row],[gop_votes]]</f>
        <v>5859</v>
      </c>
      <c r="H462" s="7">
        <f>ABS(Table1[[#This Row],[dem_votes]]-Table1[[#This Row],[gop_votes]])</f>
        <v>3947</v>
      </c>
      <c r="I462" s="5">
        <f>Table1[[#This Row],[margin]]/SUM(Table1[[#This Row],[dem_votes]:[gop_votes]])</f>
        <v>0.67366444785799628</v>
      </c>
      <c r="J462" s="5">
        <f>Table1[[#This Row],[dem_votes]]/SUM(Table1[[#This Row],[dem_votes]:[gop_votes]])</f>
        <v>0.16316777607100189</v>
      </c>
      <c r="K462" s="5">
        <f>Table1[[#This Row],[gop_votes]]/SUM(Table1[[#This Row],[dem_votes]:[gop_votes]])</f>
        <v>0.83683222392899814</v>
      </c>
      <c r="L462" s="13">
        <v>-85.113399999999999</v>
      </c>
      <c r="M462" s="13">
        <v>33.309334</v>
      </c>
      <c r="N462" s="11">
        <v>-83.579424163521679</v>
      </c>
      <c r="O462" s="11">
        <v>32.812350503144607</v>
      </c>
      <c r="P462" s="12">
        <f>VLOOKUP(Table1[[#This Row],[State]],Sheet1!A:G,7,FALSE)</f>
        <v>16</v>
      </c>
      <c r="Q462" t="str">
        <f>VLOOKUP(Table1[[#This Row],[State]],Sheet1!A:F,6,FALSE)</f>
        <v>Democratic</v>
      </c>
    </row>
    <row r="463" spans="1:17" x14ac:dyDescent="0.2">
      <c r="A463" t="s">
        <v>328</v>
      </c>
      <c r="B463" s="10">
        <v>13151</v>
      </c>
      <c r="C463" t="s">
        <v>510</v>
      </c>
      <c r="D463" s="4">
        <v>95621</v>
      </c>
      <c r="E463" s="4">
        <v>51815</v>
      </c>
      <c r="F463">
        <v>2024</v>
      </c>
      <c r="G463" s="1">
        <f>Table1[[#This Row],[dem_votes]]+Table1[[#This Row],[gop_votes]]</f>
        <v>147436</v>
      </c>
      <c r="H463" s="7">
        <f>ABS(Table1[[#This Row],[dem_votes]]-Table1[[#This Row],[gop_votes]])</f>
        <v>43806</v>
      </c>
      <c r="I463" s="5">
        <f>Table1[[#This Row],[margin]]/SUM(Table1[[#This Row],[dem_votes]:[gop_votes]])</f>
        <v>0.2971187498304349</v>
      </c>
      <c r="J463" s="5">
        <f>Table1[[#This Row],[dem_votes]]/SUM(Table1[[#This Row],[dem_votes]:[gop_votes]])</f>
        <v>0.64855937491521742</v>
      </c>
      <c r="K463" s="5">
        <f>Table1[[#This Row],[gop_votes]]/SUM(Table1[[#This Row],[dem_votes]:[gop_votes]])</f>
        <v>0.35144062508478258</v>
      </c>
      <c r="L463" s="13">
        <v>-84.175415999999998</v>
      </c>
      <c r="M463" s="13">
        <v>33.475842</v>
      </c>
      <c r="N463" s="11">
        <v>-83.579424163521679</v>
      </c>
      <c r="O463" s="11">
        <v>32.812350503144607</v>
      </c>
      <c r="P463" s="12">
        <f>VLOOKUP(Table1[[#This Row],[State]],Sheet1!A:G,7,FALSE)</f>
        <v>16</v>
      </c>
      <c r="Q463" t="str">
        <f>VLOOKUP(Table1[[#This Row],[State]],Sheet1!A:F,6,FALSE)</f>
        <v>Democratic</v>
      </c>
    </row>
    <row r="464" spans="1:17" x14ac:dyDescent="0.2">
      <c r="A464" t="s">
        <v>328</v>
      </c>
      <c r="B464" s="10">
        <v>13153</v>
      </c>
      <c r="C464" t="s">
        <v>511</v>
      </c>
      <c r="D464" s="4">
        <v>35300</v>
      </c>
      <c r="E464" s="4">
        <v>44082</v>
      </c>
      <c r="F464">
        <v>2024</v>
      </c>
      <c r="G464" s="1">
        <f>Table1[[#This Row],[dem_votes]]+Table1[[#This Row],[gop_votes]]</f>
        <v>79382</v>
      </c>
      <c r="H464" s="7">
        <f>ABS(Table1[[#This Row],[dem_votes]]-Table1[[#This Row],[gop_votes]])</f>
        <v>8782</v>
      </c>
      <c r="I464" s="5">
        <f>Table1[[#This Row],[margin]]/SUM(Table1[[#This Row],[dem_votes]:[gop_votes]])</f>
        <v>0.11062961376634502</v>
      </c>
      <c r="J464" s="5">
        <f>Table1[[#This Row],[dem_votes]]/SUM(Table1[[#This Row],[dem_votes]:[gop_votes]])</f>
        <v>0.44468519311682747</v>
      </c>
      <c r="K464" s="5">
        <f>Table1[[#This Row],[gop_votes]]/SUM(Table1[[#This Row],[dem_votes]:[gop_votes]])</f>
        <v>0.55531480688317247</v>
      </c>
      <c r="L464" s="13">
        <v>-83.663356999999905</v>
      </c>
      <c r="M464" s="13">
        <v>32.571603000000003</v>
      </c>
      <c r="N464" s="11">
        <v>-83.579424163521679</v>
      </c>
      <c r="O464" s="11">
        <v>32.812350503144607</v>
      </c>
      <c r="P464" s="12">
        <f>VLOOKUP(Table1[[#This Row],[State]],Sheet1!A:G,7,FALSE)</f>
        <v>16</v>
      </c>
      <c r="Q464" t="str">
        <f>VLOOKUP(Table1[[#This Row],[State]],Sheet1!A:F,6,FALSE)</f>
        <v>Democratic</v>
      </c>
    </row>
    <row r="465" spans="1:17" x14ac:dyDescent="0.2">
      <c r="A465" t="s">
        <v>328</v>
      </c>
      <c r="B465" s="10">
        <v>13155</v>
      </c>
      <c r="C465" t="s">
        <v>777</v>
      </c>
      <c r="D465" s="4">
        <v>1055</v>
      </c>
      <c r="E465" s="4">
        <v>2490</v>
      </c>
      <c r="F465">
        <v>2024</v>
      </c>
      <c r="G465" s="1">
        <f>Table1[[#This Row],[dem_votes]]+Table1[[#This Row],[gop_votes]]</f>
        <v>3545</v>
      </c>
      <c r="H465" s="7">
        <f>ABS(Table1[[#This Row],[dem_votes]]-Table1[[#This Row],[gop_votes]])</f>
        <v>1435</v>
      </c>
      <c r="I465" s="5">
        <f>Table1[[#This Row],[margin]]/SUM(Table1[[#This Row],[dem_votes]:[gop_votes]])</f>
        <v>0.40479548660084624</v>
      </c>
      <c r="J465" s="5">
        <f>Table1[[#This Row],[dem_votes]]/SUM(Table1[[#This Row],[dem_votes]:[gop_votes]])</f>
        <v>0.29760225669957685</v>
      </c>
      <c r="K465" s="5">
        <f>Table1[[#This Row],[gop_votes]]/SUM(Table1[[#This Row],[dem_votes]:[gop_votes]])</f>
        <v>0.70239774330042315</v>
      </c>
      <c r="L465" s="13">
        <v>-83.280833999999999</v>
      </c>
      <c r="M465" s="13">
        <v>31.6046469999999</v>
      </c>
      <c r="N465" s="11">
        <v>-83.579424163521679</v>
      </c>
      <c r="O465" s="11">
        <v>32.812350503144607</v>
      </c>
      <c r="P465" s="12">
        <f>VLOOKUP(Table1[[#This Row],[State]],Sheet1!A:G,7,FALSE)</f>
        <v>16</v>
      </c>
      <c r="Q465" t="str">
        <f>VLOOKUP(Table1[[#This Row],[State]],Sheet1!A:F,6,FALSE)</f>
        <v>Democratic</v>
      </c>
    </row>
    <row r="466" spans="1:17" x14ac:dyDescent="0.2">
      <c r="A466" t="s">
        <v>328</v>
      </c>
      <c r="B466" s="10">
        <v>13157</v>
      </c>
      <c r="C466" t="s">
        <v>444</v>
      </c>
      <c r="D466" s="4">
        <v>4871</v>
      </c>
      <c r="E466" s="4">
        <v>36189</v>
      </c>
      <c r="F466">
        <v>2024</v>
      </c>
      <c r="G466" s="1">
        <f>Table1[[#This Row],[dem_votes]]+Table1[[#This Row],[gop_votes]]</f>
        <v>41060</v>
      </c>
      <c r="H466" s="7">
        <f>ABS(Table1[[#This Row],[dem_votes]]-Table1[[#This Row],[gop_votes]])</f>
        <v>31318</v>
      </c>
      <c r="I466" s="5">
        <f>Table1[[#This Row],[margin]]/SUM(Table1[[#This Row],[dem_votes]:[gop_votes]])</f>
        <v>0.76273745737944476</v>
      </c>
      <c r="J466" s="5">
        <f>Table1[[#This Row],[dem_votes]]/SUM(Table1[[#This Row],[dem_votes]:[gop_votes]])</f>
        <v>0.11863127131027765</v>
      </c>
      <c r="K466" s="5">
        <f>Table1[[#This Row],[gop_votes]]/SUM(Table1[[#This Row],[dem_votes]:[gop_votes]])</f>
        <v>0.88136872868972238</v>
      </c>
      <c r="L466" s="13">
        <v>-83.584805000000003</v>
      </c>
      <c r="M466" s="13">
        <v>34.132058999999998</v>
      </c>
      <c r="N466" s="11">
        <v>-83.579424163521679</v>
      </c>
      <c r="O466" s="11">
        <v>32.812350503144607</v>
      </c>
      <c r="P466" s="12">
        <f>VLOOKUP(Table1[[#This Row],[State]],Sheet1!A:G,7,FALSE)</f>
        <v>16</v>
      </c>
      <c r="Q466" t="str">
        <f>VLOOKUP(Table1[[#This Row],[State]],Sheet1!A:F,6,FALSE)</f>
        <v>Democratic</v>
      </c>
    </row>
    <row r="467" spans="1:17" x14ac:dyDescent="0.2">
      <c r="A467" t="s">
        <v>328</v>
      </c>
      <c r="B467" s="10">
        <v>13159</v>
      </c>
      <c r="C467" t="s">
        <v>778</v>
      </c>
      <c r="D467" s="4">
        <v>1600</v>
      </c>
      <c r="E467" s="4">
        <v>6658</v>
      </c>
      <c r="F467">
        <v>2024</v>
      </c>
      <c r="G467" s="1">
        <f>Table1[[#This Row],[dem_votes]]+Table1[[#This Row],[gop_votes]]</f>
        <v>8258</v>
      </c>
      <c r="H467" s="7">
        <f>ABS(Table1[[#This Row],[dem_votes]]-Table1[[#This Row],[gop_votes]])</f>
        <v>5058</v>
      </c>
      <c r="I467" s="5">
        <f>Table1[[#This Row],[margin]]/SUM(Table1[[#This Row],[dem_votes]:[gop_votes]])</f>
        <v>0.61249697263259872</v>
      </c>
      <c r="J467" s="5">
        <f>Table1[[#This Row],[dem_votes]]/SUM(Table1[[#This Row],[dem_votes]:[gop_votes]])</f>
        <v>0.19375151368370067</v>
      </c>
      <c r="K467" s="5">
        <f>Table1[[#This Row],[gop_votes]]/SUM(Table1[[#This Row],[dem_votes]:[gop_votes]])</f>
        <v>0.80624848631629931</v>
      </c>
      <c r="L467" s="13">
        <v>-83.724340999999995</v>
      </c>
      <c r="M467" s="13">
        <v>33.356251</v>
      </c>
      <c r="N467" s="11">
        <v>-83.579424163521679</v>
      </c>
      <c r="O467" s="11">
        <v>32.812350503144607</v>
      </c>
      <c r="P467" s="12">
        <f>VLOOKUP(Table1[[#This Row],[State]],Sheet1!A:G,7,FALSE)</f>
        <v>16</v>
      </c>
      <c r="Q467" t="str">
        <f>VLOOKUP(Table1[[#This Row],[State]],Sheet1!A:F,6,FALSE)</f>
        <v>Democratic</v>
      </c>
    </row>
    <row r="468" spans="1:17" x14ac:dyDescent="0.2">
      <c r="A468" t="s">
        <v>328</v>
      </c>
      <c r="B468" s="10">
        <v>13161</v>
      </c>
      <c r="C468" t="s">
        <v>779</v>
      </c>
      <c r="D468" s="4">
        <v>1200</v>
      </c>
      <c r="E468" s="4">
        <v>4549</v>
      </c>
      <c r="F468">
        <v>2024</v>
      </c>
      <c r="G468" s="1">
        <f>Table1[[#This Row],[dem_votes]]+Table1[[#This Row],[gop_votes]]</f>
        <v>5749</v>
      </c>
      <c r="H468" s="7">
        <f>ABS(Table1[[#This Row],[dem_votes]]-Table1[[#This Row],[gop_votes]])</f>
        <v>3349</v>
      </c>
      <c r="I468" s="5">
        <f>Table1[[#This Row],[margin]]/SUM(Table1[[#This Row],[dem_votes]:[gop_votes]])</f>
        <v>0.58253609323360589</v>
      </c>
      <c r="J468" s="5">
        <f>Table1[[#This Row],[dem_votes]]/SUM(Table1[[#This Row],[dem_votes]:[gop_votes]])</f>
        <v>0.20873195338319708</v>
      </c>
      <c r="K468" s="5">
        <f>Table1[[#This Row],[gop_votes]]/SUM(Table1[[#This Row],[dem_votes]:[gop_votes]])</f>
        <v>0.79126804661680294</v>
      </c>
      <c r="L468" s="13">
        <v>-82.600695999999999</v>
      </c>
      <c r="M468" s="13">
        <v>31.848776000000001</v>
      </c>
      <c r="N468" s="11">
        <v>-83.579424163521679</v>
      </c>
      <c r="O468" s="11">
        <v>32.812350503144607</v>
      </c>
      <c r="P468" s="12">
        <f>VLOOKUP(Table1[[#This Row],[State]],Sheet1!A:G,7,FALSE)</f>
        <v>16</v>
      </c>
      <c r="Q468" t="str">
        <f>VLOOKUP(Table1[[#This Row],[State]],Sheet1!A:F,6,FALSE)</f>
        <v>Democratic</v>
      </c>
    </row>
    <row r="469" spans="1:17" x14ac:dyDescent="0.2">
      <c r="A469" t="s">
        <v>328</v>
      </c>
      <c r="B469" s="10">
        <v>13163</v>
      </c>
      <c r="C469" t="s">
        <v>445</v>
      </c>
      <c r="D469" s="4">
        <v>3906</v>
      </c>
      <c r="E469" s="4">
        <v>2599</v>
      </c>
      <c r="F469">
        <v>2024</v>
      </c>
      <c r="G469" s="1">
        <f>Table1[[#This Row],[dem_votes]]+Table1[[#This Row],[gop_votes]]</f>
        <v>6505</v>
      </c>
      <c r="H469" s="7">
        <f>ABS(Table1[[#This Row],[dem_votes]]-Table1[[#This Row],[gop_votes]])</f>
        <v>1307</v>
      </c>
      <c r="I469" s="5">
        <f>Table1[[#This Row],[margin]]/SUM(Table1[[#This Row],[dem_votes]:[gop_votes]])</f>
        <v>0.20092236740968486</v>
      </c>
      <c r="J469" s="5">
        <f>Table1[[#This Row],[dem_votes]]/SUM(Table1[[#This Row],[dem_votes]:[gop_votes]])</f>
        <v>0.60046118370484247</v>
      </c>
      <c r="K469" s="5">
        <f>Table1[[#This Row],[gop_votes]]/SUM(Table1[[#This Row],[dem_votes]:[gop_votes]])</f>
        <v>0.39953881629515758</v>
      </c>
      <c r="L469" s="13">
        <v>-82.407657</v>
      </c>
      <c r="M469" s="13">
        <v>33.063550999999997</v>
      </c>
      <c r="N469" s="11">
        <v>-83.579424163521679</v>
      </c>
      <c r="O469" s="11">
        <v>32.812350503144607</v>
      </c>
      <c r="P469" s="12">
        <f>VLOOKUP(Table1[[#This Row],[State]],Sheet1!A:G,7,FALSE)</f>
        <v>16</v>
      </c>
      <c r="Q469" t="str">
        <f>VLOOKUP(Table1[[#This Row],[State]],Sheet1!A:F,6,FALSE)</f>
        <v>Democratic</v>
      </c>
    </row>
    <row r="470" spans="1:17" x14ac:dyDescent="0.2">
      <c r="A470" t="s">
        <v>328</v>
      </c>
      <c r="B470" s="10">
        <v>13165</v>
      </c>
      <c r="C470" t="s">
        <v>780</v>
      </c>
      <c r="D470" s="4">
        <v>1235</v>
      </c>
      <c r="E470" s="4">
        <v>1613</v>
      </c>
      <c r="F470">
        <v>2024</v>
      </c>
      <c r="G470" s="1">
        <f>Table1[[#This Row],[dem_votes]]+Table1[[#This Row],[gop_votes]]</f>
        <v>2848</v>
      </c>
      <c r="H470" s="7">
        <f>ABS(Table1[[#This Row],[dem_votes]]-Table1[[#This Row],[gop_votes]])</f>
        <v>378</v>
      </c>
      <c r="I470" s="5">
        <f>Table1[[#This Row],[margin]]/SUM(Table1[[#This Row],[dem_votes]:[gop_votes]])</f>
        <v>0.1327247191011236</v>
      </c>
      <c r="J470" s="5">
        <f>Table1[[#This Row],[dem_votes]]/SUM(Table1[[#This Row],[dem_votes]:[gop_votes]])</f>
        <v>0.4336376404494382</v>
      </c>
      <c r="K470" s="5">
        <f>Table1[[#This Row],[gop_votes]]/SUM(Table1[[#This Row],[dem_votes]:[gop_votes]])</f>
        <v>0.5663623595505618</v>
      </c>
      <c r="L470" s="13">
        <v>-81.950132999999994</v>
      </c>
      <c r="M470" s="13">
        <v>32.794618</v>
      </c>
      <c r="N470" s="11">
        <v>-83.579424163521679</v>
      </c>
      <c r="O470" s="11">
        <v>32.812350503144607</v>
      </c>
      <c r="P470" s="12">
        <f>VLOOKUP(Table1[[#This Row],[State]],Sheet1!A:G,7,FALSE)</f>
        <v>16</v>
      </c>
      <c r="Q470" t="str">
        <f>VLOOKUP(Table1[[#This Row],[State]],Sheet1!A:F,6,FALSE)</f>
        <v>Democratic</v>
      </c>
    </row>
    <row r="471" spans="1:17" x14ac:dyDescent="0.2">
      <c r="A471" t="s">
        <v>328</v>
      </c>
      <c r="B471" s="10">
        <v>13167</v>
      </c>
      <c r="C471" t="s">
        <v>577</v>
      </c>
      <c r="D471" s="4">
        <v>1183</v>
      </c>
      <c r="E471" s="4">
        <v>2023</v>
      </c>
      <c r="F471">
        <v>2024</v>
      </c>
      <c r="G471" s="1">
        <f>Table1[[#This Row],[dem_votes]]+Table1[[#This Row],[gop_votes]]</f>
        <v>3206</v>
      </c>
      <c r="H471" s="7">
        <f>ABS(Table1[[#This Row],[dem_votes]]-Table1[[#This Row],[gop_votes]])</f>
        <v>840</v>
      </c>
      <c r="I471" s="5">
        <f>Table1[[#This Row],[margin]]/SUM(Table1[[#This Row],[dem_votes]:[gop_votes]])</f>
        <v>0.26200873362445415</v>
      </c>
      <c r="J471" s="5">
        <f>Table1[[#This Row],[dem_votes]]/SUM(Table1[[#This Row],[dem_votes]:[gop_votes]])</f>
        <v>0.36899563318777295</v>
      </c>
      <c r="K471" s="5">
        <f>Table1[[#This Row],[gop_votes]]/SUM(Table1[[#This Row],[dem_votes]:[gop_votes]])</f>
        <v>0.63100436681222705</v>
      </c>
      <c r="L471" s="13">
        <v>-82.679535000000001</v>
      </c>
      <c r="M471" s="13">
        <v>32.701199000000003</v>
      </c>
      <c r="N471" s="11">
        <v>-83.579424163521679</v>
      </c>
      <c r="O471" s="11">
        <v>32.812350503144607</v>
      </c>
      <c r="P471" s="12">
        <f>VLOOKUP(Table1[[#This Row],[State]],Sheet1!A:G,7,FALSE)</f>
        <v>16</v>
      </c>
      <c r="Q471" t="str">
        <f>VLOOKUP(Table1[[#This Row],[State]],Sheet1!A:F,6,FALSE)</f>
        <v>Democratic</v>
      </c>
    </row>
    <row r="472" spans="1:17" x14ac:dyDescent="0.2">
      <c r="A472" t="s">
        <v>328</v>
      </c>
      <c r="B472" s="10">
        <v>13169</v>
      </c>
      <c r="C472" t="s">
        <v>781</v>
      </c>
      <c r="D472" s="4">
        <v>4703</v>
      </c>
      <c r="E472" s="4">
        <v>10708</v>
      </c>
      <c r="F472">
        <v>2024</v>
      </c>
      <c r="G472" s="1">
        <f>Table1[[#This Row],[dem_votes]]+Table1[[#This Row],[gop_votes]]</f>
        <v>15411</v>
      </c>
      <c r="H472" s="7">
        <f>ABS(Table1[[#This Row],[dem_votes]]-Table1[[#This Row],[gop_votes]])</f>
        <v>6005</v>
      </c>
      <c r="I472" s="5">
        <f>Table1[[#This Row],[margin]]/SUM(Table1[[#This Row],[dem_votes]:[gop_votes]])</f>
        <v>0.38965673869314127</v>
      </c>
      <c r="J472" s="5">
        <f>Table1[[#This Row],[dem_votes]]/SUM(Table1[[#This Row],[dem_votes]:[gop_votes]])</f>
        <v>0.30517163065342939</v>
      </c>
      <c r="K472" s="5">
        <f>Table1[[#This Row],[gop_votes]]/SUM(Table1[[#This Row],[dem_votes]:[gop_votes]])</f>
        <v>0.69482836934657066</v>
      </c>
      <c r="L472" s="13">
        <v>-83.545140000000004</v>
      </c>
      <c r="M472" s="13">
        <v>32.962133999999999</v>
      </c>
      <c r="N472" s="11">
        <v>-83.579424163521679</v>
      </c>
      <c r="O472" s="11">
        <v>32.812350503144607</v>
      </c>
      <c r="P472" s="12">
        <f>VLOOKUP(Table1[[#This Row],[State]],Sheet1!A:G,7,FALSE)</f>
        <v>16</v>
      </c>
      <c r="Q472" t="str">
        <f>VLOOKUP(Table1[[#This Row],[State]],Sheet1!A:F,6,FALSE)</f>
        <v>Democratic</v>
      </c>
    </row>
    <row r="473" spans="1:17" x14ac:dyDescent="0.2">
      <c r="A473" t="s">
        <v>328</v>
      </c>
      <c r="B473" s="10">
        <v>13171</v>
      </c>
      <c r="C473" t="s">
        <v>512</v>
      </c>
      <c r="D473" s="4">
        <v>2345</v>
      </c>
      <c r="E473" s="4">
        <v>6787</v>
      </c>
      <c r="F473">
        <v>2024</v>
      </c>
      <c r="G473" s="1">
        <f>Table1[[#This Row],[dem_votes]]+Table1[[#This Row],[gop_votes]]</f>
        <v>9132</v>
      </c>
      <c r="H473" s="7">
        <f>ABS(Table1[[#This Row],[dem_votes]]-Table1[[#This Row],[gop_votes]])</f>
        <v>4442</v>
      </c>
      <c r="I473" s="5">
        <f>Table1[[#This Row],[margin]]/SUM(Table1[[#This Row],[dem_votes]:[gop_votes]])</f>
        <v>0.48642137538326763</v>
      </c>
      <c r="J473" s="5">
        <f>Table1[[#This Row],[dem_votes]]/SUM(Table1[[#This Row],[dem_votes]:[gop_votes]])</f>
        <v>0.25678931230836616</v>
      </c>
      <c r="K473" s="5">
        <f>Table1[[#This Row],[gop_votes]]/SUM(Table1[[#This Row],[dem_votes]:[gop_votes]])</f>
        <v>0.74321068769163379</v>
      </c>
      <c r="L473" s="13">
        <v>-84.154399999999995</v>
      </c>
      <c r="M473" s="13">
        <v>33.080019999999998</v>
      </c>
      <c r="N473" s="11">
        <v>-83.579424163521679</v>
      </c>
      <c r="O473" s="11">
        <v>32.812350503144607</v>
      </c>
      <c r="P473" s="12">
        <f>VLOOKUP(Table1[[#This Row],[State]],Sheet1!A:G,7,FALSE)</f>
        <v>16</v>
      </c>
      <c r="Q473" t="str">
        <f>VLOOKUP(Table1[[#This Row],[State]],Sheet1!A:F,6,FALSE)</f>
        <v>Democratic</v>
      </c>
    </row>
    <row r="474" spans="1:17" x14ac:dyDescent="0.2">
      <c r="A474" t="s">
        <v>328</v>
      </c>
      <c r="B474" s="10">
        <v>13173</v>
      </c>
      <c r="C474" t="s">
        <v>782</v>
      </c>
      <c r="D474" s="4">
        <v>873</v>
      </c>
      <c r="E474" s="4">
        <v>2595</v>
      </c>
      <c r="F474">
        <v>2024</v>
      </c>
      <c r="G474" s="1">
        <f>Table1[[#This Row],[dem_votes]]+Table1[[#This Row],[gop_votes]]</f>
        <v>3468</v>
      </c>
      <c r="H474" s="7">
        <f>ABS(Table1[[#This Row],[dem_votes]]-Table1[[#This Row],[gop_votes]])</f>
        <v>1722</v>
      </c>
      <c r="I474" s="5">
        <f>Table1[[#This Row],[margin]]/SUM(Table1[[#This Row],[dem_votes]:[gop_votes]])</f>
        <v>0.49653979238754326</v>
      </c>
      <c r="J474" s="5">
        <f>Table1[[#This Row],[dem_votes]]/SUM(Table1[[#This Row],[dem_votes]:[gop_votes]])</f>
        <v>0.2517301038062284</v>
      </c>
      <c r="K474" s="5">
        <f>Table1[[#This Row],[gop_votes]]/SUM(Table1[[#This Row],[dem_votes]:[gop_votes]])</f>
        <v>0.7482698961937716</v>
      </c>
      <c r="L474" s="13">
        <v>-83.090885999999998</v>
      </c>
      <c r="M474" s="13">
        <v>31.035392999999999</v>
      </c>
      <c r="N474" s="11">
        <v>-83.579424163521679</v>
      </c>
      <c r="O474" s="11">
        <v>32.812350503144607</v>
      </c>
      <c r="P474" s="12">
        <f>VLOOKUP(Table1[[#This Row],[State]],Sheet1!A:G,7,FALSE)</f>
        <v>16</v>
      </c>
      <c r="Q474" t="str">
        <f>VLOOKUP(Table1[[#This Row],[State]],Sheet1!A:F,6,FALSE)</f>
        <v>Democratic</v>
      </c>
    </row>
    <row r="475" spans="1:17" x14ac:dyDescent="0.2">
      <c r="A475" t="s">
        <v>328</v>
      </c>
      <c r="B475" s="10">
        <v>13175</v>
      </c>
      <c r="C475" t="s">
        <v>783</v>
      </c>
      <c r="D475" s="4">
        <v>6940</v>
      </c>
      <c r="E475" s="4">
        <v>14023</v>
      </c>
      <c r="F475">
        <v>2024</v>
      </c>
      <c r="G475" s="1">
        <f>Table1[[#This Row],[dem_votes]]+Table1[[#This Row],[gop_votes]]</f>
        <v>20963</v>
      </c>
      <c r="H475" s="7">
        <f>ABS(Table1[[#This Row],[dem_votes]]-Table1[[#This Row],[gop_votes]])</f>
        <v>7083</v>
      </c>
      <c r="I475" s="5">
        <f>Table1[[#This Row],[margin]]/SUM(Table1[[#This Row],[dem_votes]:[gop_votes]])</f>
        <v>0.33788102847874829</v>
      </c>
      <c r="J475" s="5">
        <f>Table1[[#This Row],[dem_votes]]/SUM(Table1[[#This Row],[dem_votes]:[gop_votes]])</f>
        <v>0.33105948576062588</v>
      </c>
      <c r="K475" s="5">
        <f>Table1[[#This Row],[gop_votes]]/SUM(Table1[[#This Row],[dem_votes]:[gop_votes]])</f>
        <v>0.66894051423937417</v>
      </c>
      <c r="L475" s="13">
        <v>-82.926130999999998</v>
      </c>
      <c r="M475" s="13">
        <v>32.516486999999998</v>
      </c>
      <c r="N475" s="11">
        <v>-83.579424163521679</v>
      </c>
      <c r="O475" s="11">
        <v>32.812350503144607</v>
      </c>
      <c r="P475" s="12">
        <f>VLOOKUP(Table1[[#This Row],[State]],Sheet1!A:G,7,FALSE)</f>
        <v>16</v>
      </c>
      <c r="Q475" t="str">
        <f>VLOOKUP(Table1[[#This Row],[State]],Sheet1!A:F,6,FALSE)</f>
        <v>Democratic</v>
      </c>
    </row>
    <row r="476" spans="1:17" x14ac:dyDescent="0.2">
      <c r="A476" t="s">
        <v>328</v>
      </c>
      <c r="B476" s="10">
        <v>13177</v>
      </c>
      <c r="C476" t="s">
        <v>448</v>
      </c>
      <c r="D476" s="4">
        <v>4941</v>
      </c>
      <c r="E476" s="4">
        <v>13270</v>
      </c>
      <c r="F476">
        <v>2024</v>
      </c>
      <c r="G476" s="1">
        <f>Table1[[#This Row],[dem_votes]]+Table1[[#This Row],[gop_votes]]</f>
        <v>18211</v>
      </c>
      <c r="H476" s="7">
        <f>ABS(Table1[[#This Row],[dem_votes]]-Table1[[#This Row],[gop_votes]])</f>
        <v>8329</v>
      </c>
      <c r="I476" s="5">
        <f>Table1[[#This Row],[margin]]/SUM(Table1[[#This Row],[dem_votes]:[gop_votes]])</f>
        <v>0.45736093569820441</v>
      </c>
      <c r="J476" s="5">
        <f>Table1[[#This Row],[dem_votes]]/SUM(Table1[[#This Row],[dem_votes]:[gop_votes]])</f>
        <v>0.27131953215089782</v>
      </c>
      <c r="K476" s="5">
        <f>Table1[[#This Row],[gop_votes]]/SUM(Table1[[#This Row],[dem_votes]:[gop_votes]])</f>
        <v>0.72868046784910223</v>
      </c>
      <c r="L476" s="13">
        <v>-84.173395999999997</v>
      </c>
      <c r="M476" s="13">
        <v>31.681194000000001</v>
      </c>
      <c r="N476" s="11">
        <v>-83.579424163521679</v>
      </c>
      <c r="O476" s="11">
        <v>32.812350503144607</v>
      </c>
      <c r="P476" s="12">
        <f>VLOOKUP(Table1[[#This Row],[State]],Sheet1!A:G,7,FALSE)</f>
        <v>16</v>
      </c>
      <c r="Q476" t="str">
        <f>VLOOKUP(Table1[[#This Row],[State]],Sheet1!A:F,6,FALSE)</f>
        <v>Democratic</v>
      </c>
    </row>
    <row r="477" spans="1:17" x14ac:dyDescent="0.2">
      <c r="A477" t="s">
        <v>328</v>
      </c>
      <c r="B477" s="10">
        <v>13179</v>
      </c>
      <c r="C477" t="s">
        <v>451</v>
      </c>
      <c r="D477" s="4">
        <v>14609</v>
      </c>
      <c r="E477" s="4">
        <v>8404</v>
      </c>
      <c r="F477">
        <v>2024</v>
      </c>
      <c r="G477" s="1">
        <f>Table1[[#This Row],[dem_votes]]+Table1[[#This Row],[gop_votes]]</f>
        <v>23013</v>
      </c>
      <c r="H477" s="7">
        <f>ABS(Table1[[#This Row],[dem_votes]]-Table1[[#This Row],[gop_votes]])</f>
        <v>6205</v>
      </c>
      <c r="I477" s="5">
        <f>Table1[[#This Row],[margin]]/SUM(Table1[[#This Row],[dem_votes]:[gop_votes]])</f>
        <v>0.26963020901229739</v>
      </c>
      <c r="J477" s="5">
        <f>Table1[[#This Row],[dem_votes]]/SUM(Table1[[#This Row],[dem_votes]:[gop_votes]])</f>
        <v>0.63481510450614875</v>
      </c>
      <c r="K477" s="5">
        <f>Table1[[#This Row],[gop_votes]]/SUM(Table1[[#This Row],[dem_votes]:[gop_votes]])</f>
        <v>0.3651848954938513</v>
      </c>
      <c r="L477" s="13">
        <v>-81.578481999999994</v>
      </c>
      <c r="M477" s="13">
        <v>31.827765999999901</v>
      </c>
      <c r="N477" s="11">
        <v>-83.579424163521679</v>
      </c>
      <c r="O477" s="11">
        <v>32.812350503144607</v>
      </c>
      <c r="P477" s="12">
        <f>VLOOKUP(Table1[[#This Row],[State]],Sheet1!A:G,7,FALSE)</f>
        <v>16</v>
      </c>
      <c r="Q477" t="str">
        <f>VLOOKUP(Table1[[#This Row],[State]],Sheet1!A:F,6,FALSE)</f>
        <v>Democratic</v>
      </c>
    </row>
    <row r="478" spans="1:17" x14ac:dyDescent="0.2">
      <c r="A478" t="s">
        <v>328</v>
      </c>
      <c r="B478" s="10">
        <v>13181</v>
      </c>
      <c r="C478" t="s">
        <v>578</v>
      </c>
      <c r="D478" s="4">
        <v>1352</v>
      </c>
      <c r="E478" s="4">
        <v>3211</v>
      </c>
      <c r="F478">
        <v>2024</v>
      </c>
      <c r="G478" s="1">
        <f>Table1[[#This Row],[dem_votes]]+Table1[[#This Row],[gop_votes]]</f>
        <v>4563</v>
      </c>
      <c r="H478" s="7">
        <f>ABS(Table1[[#This Row],[dem_votes]]-Table1[[#This Row],[gop_votes]])</f>
        <v>1859</v>
      </c>
      <c r="I478" s="5">
        <f>Table1[[#This Row],[margin]]/SUM(Table1[[#This Row],[dem_votes]:[gop_votes]])</f>
        <v>0.40740740740740738</v>
      </c>
      <c r="J478" s="5">
        <f>Table1[[#This Row],[dem_votes]]/SUM(Table1[[#This Row],[dem_votes]:[gop_votes]])</f>
        <v>0.29629629629629628</v>
      </c>
      <c r="K478" s="5">
        <f>Table1[[#This Row],[gop_votes]]/SUM(Table1[[#This Row],[dem_votes]:[gop_votes]])</f>
        <v>0.70370370370370372</v>
      </c>
      <c r="L478" s="13">
        <v>-82.446380000000005</v>
      </c>
      <c r="M478" s="13">
        <v>33.781126</v>
      </c>
      <c r="N478" s="11">
        <v>-83.579424163521679</v>
      </c>
      <c r="O478" s="11">
        <v>32.812350503144607</v>
      </c>
      <c r="P478" s="12">
        <f>VLOOKUP(Table1[[#This Row],[State]],Sheet1!A:G,7,FALSE)</f>
        <v>16</v>
      </c>
      <c r="Q478" t="str">
        <f>VLOOKUP(Table1[[#This Row],[State]],Sheet1!A:F,6,FALSE)</f>
        <v>Democratic</v>
      </c>
    </row>
    <row r="479" spans="1:17" x14ac:dyDescent="0.2">
      <c r="A479" t="s">
        <v>328</v>
      </c>
      <c r="B479" s="10">
        <v>13183</v>
      </c>
      <c r="C479" t="s">
        <v>784</v>
      </c>
      <c r="D479" s="4">
        <v>1380</v>
      </c>
      <c r="E479" s="4">
        <v>4044</v>
      </c>
      <c r="F479">
        <v>2024</v>
      </c>
      <c r="G479" s="1">
        <f>Table1[[#This Row],[dem_votes]]+Table1[[#This Row],[gop_votes]]</f>
        <v>5424</v>
      </c>
      <c r="H479" s="7">
        <f>ABS(Table1[[#This Row],[dem_votes]]-Table1[[#This Row],[gop_votes]])</f>
        <v>2664</v>
      </c>
      <c r="I479" s="5">
        <f>Table1[[#This Row],[margin]]/SUM(Table1[[#This Row],[dem_votes]:[gop_votes]])</f>
        <v>0.49115044247787609</v>
      </c>
      <c r="J479" s="5">
        <f>Table1[[#This Row],[dem_votes]]/SUM(Table1[[#This Row],[dem_votes]:[gop_votes]])</f>
        <v>0.25442477876106195</v>
      </c>
      <c r="K479" s="5">
        <f>Table1[[#This Row],[gop_votes]]/SUM(Table1[[#This Row],[dem_votes]:[gop_votes]])</f>
        <v>0.74557522123893805</v>
      </c>
      <c r="L479" s="13">
        <v>-81.733663000000007</v>
      </c>
      <c r="M479" s="13">
        <v>31.778807</v>
      </c>
      <c r="N479" s="11">
        <v>-83.579424163521679</v>
      </c>
      <c r="O479" s="11">
        <v>32.812350503144607</v>
      </c>
      <c r="P479" s="12">
        <f>VLOOKUP(Table1[[#This Row],[State]],Sheet1!A:G,7,FALSE)</f>
        <v>16</v>
      </c>
      <c r="Q479" t="str">
        <f>VLOOKUP(Table1[[#This Row],[State]],Sheet1!A:F,6,FALSE)</f>
        <v>Democratic</v>
      </c>
    </row>
    <row r="480" spans="1:17" x14ac:dyDescent="0.2">
      <c r="A480" t="s">
        <v>328</v>
      </c>
      <c r="B480" s="10">
        <v>13185</v>
      </c>
      <c r="C480" t="s">
        <v>516</v>
      </c>
      <c r="D480" s="4">
        <v>20734</v>
      </c>
      <c r="E480" s="4">
        <v>27090</v>
      </c>
      <c r="F480">
        <v>2024</v>
      </c>
      <c r="G480" s="1">
        <f>Table1[[#This Row],[dem_votes]]+Table1[[#This Row],[gop_votes]]</f>
        <v>47824</v>
      </c>
      <c r="H480" s="7">
        <f>ABS(Table1[[#This Row],[dem_votes]]-Table1[[#This Row],[gop_votes]])</f>
        <v>6356</v>
      </c>
      <c r="I480" s="5">
        <f>Table1[[#This Row],[margin]]/SUM(Table1[[#This Row],[dem_votes]:[gop_votes]])</f>
        <v>0.13290398126463701</v>
      </c>
      <c r="J480" s="5">
        <f>Table1[[#This Row],[dem_votes]]/SUM(Table1[[#This Row],[dem_votes]:[gop_votes]])</f>
        <v>0.43354800936768151</v>
      </c>
      <c r="K480" s="5">
        <f>Table1[[#This Row],[gop_votes]]/SUM(Table1[[#This Row],[dem_votes]:[gop_votes]])</f>
        <v>0.56645199063231855</v>
      </c>
      <c r="L480" s="13">
        <v>-83.280220999999997</v>
      </c>
      <c r="M480" s="13">
        <v>30.857005999999998</v>
      </c>
      <c r="N480" s="11">
        <v>-83.579424163521679</v>
      </c>
      <c r="O480" s="11">
        <v>32.812350503144607</v>
      </c>
      <c r="P480" s="12">
        <f>VLOOKUP(Table1[[#This Row],[State]],Sheet1!A:G,7,FALSE)</f>
        <v>16</v>
      </c>
      <c r="Q480" t="str">
        <f>VLOOKUP(Table1[[#This Row],[State]],Sheet1!A:F,6,FALSE)</f>
        <v>Democratic</v>
      </c>
    </row>
    <row r="481" spans="1:17" x14ac:dyDescent="0.2">
      <c r="A481" t="s">
        <v>328</v>
      </c>
      <c r="B481" s="10">
        <v>13187</v>
      </c>
      <c r="C481" t="s">
        <v>785</v>
      </c>
      <c r="D481" s="4">
        <v>2676</v>
      </c>
      <c r="E481" s="4">
        <v>14237</v>
      </c>
      <c r="F481">
        <v>2024</v>
      </c>
      <c r="G481" s="1">
        <f>Table1[[#This Row],[dem_votes]]+Table1[[#This Row],[gop_votes]]</f>
        <v>16913</v>
      </c>
      <c r="H481" s="7">
        <f>ABS(Table1[[#This Row],[dem_votes]]-Table1[[#This Row],[gop_votes]])</f>
        <v>11561</v>
      </c>
      <c r="I481" s="5">
        <f>Table1[[#This Row],[margin]]/SUM(Table1[[#This Row],[dem_votes]:[gop_votes]])</f>
        <v>0.68355702713888722</v>
      </c>
      <c r="J481" s="5">
        <f>Table1[[#This Row],[dem_votes]]/SUM(Table1[[#This Row],[dem_votes]:[gop_votes]])</f>
        <v>0.15822148643055639</v>
      </c>
      <c r="K481" s="5">
        <f>Table1[[#This Row],[gop_votes]]/SUM(Table1[[#This Row],[dem_votes]:[gop_votes]])</f>
        <v>0.84177851356944366</v>
      </c>
      <c r="L481" s="13">
        <v>-83.986879000000002</v>
      </c>
      <c r="M481" s="13">
        <v>34.524951000000001</v>
      </c>
      <c r="N481" s="11">
        <v>-83.579424163521679</v>
      </c>
      <c r="O481" s="11">
        <v>32.812350503144607</v>
      </c>
      <c r="P481" s="12">
        <f>VLOOKUP(Table1[[#This Row],[State]],Sheet1!A:G,7,FALSE)</f>
        <v>16</v>
      </c>
      <c r="Q481" t="str">
        <f>VLOOKUP(Table1[[#This Row],[State]],Sheet1!A:F,6,FALSE)</f>
        <v>Democratic</v>
      </c>
    </row>
    <row r="482" spans="1:17" x14ac:dyDescent="0.2">
      <c r="A482" t="s">
        <v>328</v>
      </c>
      <c r="B482" s="10">
        <v>13189</v>
      </c>
      <c r="C482" t="s">
        <v>786</v>
      </c>
      <c r="D482" s="4">
        <v>4039</v>
      </c>
      <c r="E482" s="4">
        <v>6046</v>
      </c>
      <c r="F482">
        <v>2024</v>
      </c>
      <c r="G482" s="1">
        <f>Table1[[#This Row],[dem_votes]]+Table1[[#This Row],[gop_votes]]</f>
        <v>10085</v>
      </c>
      <c r="H482" s="7">
        <f>ABS(Table1[[#This Row],[dem_votes]]-Table1[[#This Row],[gop_votes]])</f>
        <v>2007</v>
      </c>
      <c r="I482" s="5">
        <f>Table1[[#This Row],[margin]]/SUM(Table1[[#This Row],[dem_votes]:[gop_votes]])</f>
        <v>0.19900842835894894</v>
      </c>
      <c r="J482" s="5">
        <f>Table1[[#This Row],[dem_votes]]/SUM(Table1[[#This Row],[dem_votes]:[gop_votes]])</f>
        <v>0.40049578582052553</v>
      </c>
      <c r="K482" s="5">
        <f>Table1[[#This Row],[gop_votes]]/SUM(Table1[[#This Row],[dem_votes]:[gop_votes]])</f>
        <v>0.59950421417947442</v>
      </c>
      <c r="L482" s="13">
        <v>-82.469865999999996</v>
      </c>
      <c r="M482" s="13">
        <v>33.459617000000001</v>
      </c>
      <c r="N482" s="11">
        <v>-83.579424163521679</v>
      </c>
      <c r="O482" s="11">
        <v>32.812350503144607</v>
      </c>
      <c r="P482" s="12">
        <f>VLOOKUP(Table1[[#This Row],[State]],Sheet1!A:G,7,FALSE)</f>
        <v>16</v>
      </c>
      <c r="Q482" t="str">
        <f>VLOOKUP(Table1[[#This Row],[State]],Sheet1!A:F,6,FALSE)</f>
        <v>Democratic</v>
      </c>
    </row>
    <row r="483" spans="1:17" x14ac:dyDescent="0.2">
      <c r="A483" t="s">
        <v>328</v>
      </c>
      <c r="B483" s="10">
        <v>13191</v>
      </c>
      <c r="C483" t="s">
        <v>787</v>
      </c>
      <c r="D483" s="4">
        <v>2542</v>
      </c>
      <c r="E483" s="4">
        <v>4231</v>
      </c>
      <c r="F483">
        <v>2024</v>
      </c>
      <c r="G483" s="1">
        <f>Table1[[#This Row],[dem_votes]]+Table1[[#This Row],[gop_votes]]</f>
        <v>6773</v>
      </c>
      <c r="H483" s="7">
        <f>ABS(Table1[[#This Row],[dem_votes]]-Table1[[#This Row],[gop_votes]])</f>
        <v>1689</v>
      </c>
      <c r="I483" s="5">
        <f>Table1[[#This Row],[margin]]/SUM(Table1[[#This Row],[dem_votes]:[gop_votes]])</f>
        <v>0.24937250848959103</v>
      </c>
      <c r="J483" s="5">
        <f>Table1[[#This Row],[dem_votes]]/SUM(Table1[[#This Row],[dem_votes]:[gop_votes]])</f>
        <v>0.37531374575520449</v>
      </c>
      <c r="K483" s="5">
        <f>Table1[[#This Row],[gop_votes]]/SUM(Table1[[#This Row],[dem_votes]:[gop_votes]])</f>
        <v>0.62468625424479551</v>
      </c>
      <c r="L483" s="13">
        <v>-81.407578999999998</v>
      </c>
      <c r="M483" s="13">
        <v>31.475259999999999</v>
      </c>
      <c r="N483" s="11">
        <v>-83.579424163521679</v>
      </c>
      <c r="O483" s="11">
        <v>32.812350503144607</v>
      </c>
      <c r="P483" s="12">
        <f>VLOOKUP(Table1[[#This Row],[State]],Sheet1!A:G,7,FALSE)</f>
        <v>16</v>
      </c>
      <c r="Q483" t="str">
        <f>VLOOKUP(Table1[[#This Row],[State]],Sheet1!A:F,6,FALSE)</f>
        <v>Democratic</v>
      </c>
    </row>
    <row r="484" spans="1:17" x14ac:dyDescent="0.2">
      <c r="A484" t="s">
        <v>328</v>
      </c>
      <c r="B484" s="10">
        <v>13193</v>
      </c>
      <c r="C484" t="s">
        <v>517</v>
      </c>
      <c r="D484" s="4">
        <v>2785</v>
      </c>
      <c r="E484" s="4">
        <v>1272</v>
      </c>
      <c r="F484">
        <v>2024</v>
      </c>
      <c r="G484" s="1">
        <f>Table1[[#This Row],[dem_votes]]+Table1[[#This Row],[gop_votes]]</f>
        <v>4057</v>
      </c>
      <c r="H484" s="7">
        <f>ABS(Table1[[#This Row],[dem_votes]]-Table1[[#This Row],[gop_votes]])</f>
        <v>1513</v>
      </c>
      <c r="I484" s="5">
        <f>Table1[[#This Row],[margin]]/SUM(Table1[[#This Row],[dem_votes]:[gop_votes]])</f>
        <v>0.37293566674882916</v>
      </c>
      <c r="J484" s="5">
        <f>Table1[[#This Row],[dem_votes]]/SUM(Table1[[#This Row],[dem_votes]:[gop_votes]])</f>
        <v>0.68646783337441464</v>
      </c>
      <c r="K484" s="5">
        <f>Table1[[#This Row],[gop_votes]]/SUM(Table1[[#This Row],[dem_votes]:[gop_votes]])</f>
        <v>0.31353216662558542</v>
      </c>
      <c r="L484" s="13">
        <v>-84.038814000000002</v>
      </c>
      <c r="M484" s="13">
        <v>32.325041999999897</v>
      </c>
      <c r="N484" s="11">
        <v>-83.579424163521679</v>
      </c>
      <c r="O484" s="11">
        <v>32.812350503144607</v>
      </c>
      <c r="P484" s="12">
        <f>VLOOKUP(Table1[[#This Row],[State]],Sheet1!A:G,7,FALSE)</f>
        <v>16</v>
      </c>
      <c r="Q484" t="str">
        <f>VLOOKUP(Table1[[#This Row],[State]],Sheet1!A:F,6,FALSE)</f>
        <v>Democratic</v>
      </c>
    </row>
    <row r="485" spans="1:17" x14ac:dyDescent="0.2">
      <c r="A485" t="s">
        <v>328</v>
      </c>
      <c r="B485" s="10">
        <v>13195</v>
      </c>
      <c r="C485" t="s">
        <v>452</v>
      </c>
      <c r="D485" s="4">
        <v>2568</v>
      </c>
      <c r="E485" s="4">
        <v>12470</v>
      </c>
      <c r="F485">
        <v>2024</v>
      </c>
      <c r="G485" s="1">
        <f>Table1[[#This Row],[dem_votes]]+Table1[[#This Row],[gop_votes]]</f>
        <v>15038</v>
      </c>
      <c r="H485" s="7">
        <f>ABS(Table1[[#This Row],[dem_votes]]-Table1[[#This Row],[gop_votes]])</f>
        <v>9902</v>
      </c>
      <c r="I485" s="5">
        <f>Table1[[#This Row],[margin]]/SUM(Table1[[#This Row],[dem_votes]:[gop_votes]])</f>
        <v>0.6584652214390212</v>
      </c>
      <c r="J485" s="5">
        <f>Table1[[#This Row],[dem_votes]]/SUM(Table1[[#This Row],[dem_votes]:[gop_votes]])</f>
        <v>0.17076738928048943</v>
      </c>
      <c r="K485" s="5">
        <f>Table1[[#This Row],[gop_votes]]/SUM(Table1[[#This Row],[dem_votes]:[gop_votes]])</f>
        <v>0.8292326107195106</v>
      </c>
      <c r="L485" s="13">
        <v>-83.240679999999998</v>
      </c>
      <c r="M485" s="13">
        <v>34.104613999999998</v>
      </c>
      <c r="N485" s="11">
        <v>-83.579424163521679</v>
      </c>
      <c r="O485" s="11">
        <v>32.812350503144607</v>
      </c>
      <c r="P485" s="12">
        <f>VLOOKUP(Table1[[#This Row],[State]],Sheet1!A:G,7,FALSE)</f>
        <v>16</v>
      </c>
      <c r="Q485" t="str">
        <f>VLOOKUP(Table1[[#This Row],[State]],Sheet1!A:F,6,FALSE)</f>
        <v>Democratic</v>
      </c>
    </row>
    <row r="486" spans="1:17" x14ac:dyDescent="0.2">
      <c r="A486" t="s">
        <v>328</v>
      </c>
      <c r="B486" s="10">
        <v>13197</v>
      </c>
      <c r="C486" t="s">
        <v>454</v>
      </c>
      <c r="D486" s="4">
        <v>1220</v>
      </c>
      <c r="E486" s="4">
        <v>2275</v>
      </c>
      <c r="F486">
        <v>2024</v>
      </c>
      <c r="G486" s="1">
        <f>Table1[[#This Row],[dem_votes]]+Table1[[#This Row],[gop_votes]]</f>
        <v>3495</v>
      </c>
      <c r="H486" s="7">
        <f>ABS(Table1[[#This Row],[dem_votes]]-Table1[[#This Row],[gop_votes]])</f>
        <v>1055</v>
      </c>
      <c r="I486" s="5">
        <f>Table1[[#This Row],[margin]]/SUM(Table1[[#This Row],[dem_votes]:[gop_votes]])</f>
        <v>0.30185979971387694</v>
      </c>
      <c r="J486" s="5">
        <f>Table1[[#This Row],[dem_votes]]/SUM(Table1[[#This Row],[dem_votes]:[gop_votes]])</f>
        <v>0.3490701001430615</v>
      </c>
      <c r="K486" s="5">
        <f>Table1[[#This Row],[gop_votes]]/SUM(Table1[[#This Row],[dem_votes]:[gop_votes]])</f>
        <v>0.6509298998569385</v>
      </c>
      <c r="L486" s="13">
        <v>-84.523556999999997</v>
      </c>
      <c r="M486" s="13">
        <v>32.380907000000001</v>
      </c>
      <c r="N486" s="11">
        <v>-83.579424163521679</v>
      </c>
      <c r="O486" s="11">
        <v>32.812350503144607</v>
      </c>
      <c r="P486" s="12">
        <f>VLOOKUP(Table1[[#This Row],[State]],Sheet1!A:G,7,FALSE)</f>
        <v>16</v>
      </c>
      <c r="Q486" t="str">
        <f>VLOOKUP(Table1[[#This Row],[State]],Sheet1!A:F,6,FALSE)</f>
        <v>Democratic</v>
      </c>
    </row>
    <row r="487" spans="1:17" x14ac:dyDescent="0.2">
      <c r="A487" t="s">
        <v>328</v>
      </c>
      <c r="B487" s="10">
        <v>13199</v>
      </c>
      <c r="C487" t="s">
        <v>788</v>
      </c>
      <c r="D487" s="4">
        <v>3758</v>
      </c>
      <c r="E487" s="4">
        <v>6146</v>
      </c>
      <c r="F487">
        <v>2024</v>
      </c>
      <c r="G487" s="1">
        <f>Table1[[#This Row],[dem_votes]]+Table1[[#This Row],[gop_votes]]</f>
        <v>9904</v>
      </c>
      <c r="H487" s="7">
        <f>ABS(Table1[[#This Row],[dem_votes]]-Table1[[#This Row],[gop_votes]])</f>
        <v>2388</v>
      </c>
      <c r="I487" s="5">
        <f>Table1[[#This Row],[margin]]/SUM(Table1[[#This Row],[dem_votes]:[gop_votes]])</f>
        <v>0.24111470113085623</v>
      </c>
      <c r="J487" s="5">
        <f>Table1[[#This Row],[dem_votes]]/SUM(Table1[[#This Row],[dem_votes]:[gop_votes]])</f>
        <v>0.3794426494345719</v>
      </c>
      <c r="K487" s="5">
        <f>Table1[[#This Row],[gop_votes]]/SUM(Table1[[#This Row],[dem_votes]:[gop_votes]])</f>
        <v>0.62055735056542816</v>
      </c>
      <c r="L487" s="13">
        <v>-84.672845999999893</v>
      </c>
      <c r="M487" s="13">
        <v>33.008862999999998</v>
      </c>
      <c r="N487" s="11">
        <v>-83.579424163521679</v>
      </c>
      <c r="O487" s="11">
        <v>32.812350503144607</v>
      </c>
      <c r="P487" s="12">
        <f>VLOOKUP(Table1[[#This Row],[State]],Sheet1!A:G,7,FALSE)</f>
        <v>16</v>
      </c>
      <c r="Q487" t="str">
        <f>VLOOKUP(Table1[[#This Row],[State]],Sheet1!A:F,6,FALSE)</f>
        <v>Democratic</v>
      </c>
    </row>
    <row r="488" spans="1:17" x14ac:dyDescent="0.2">
      <c r="A488" t="s">
        <v>328</v>
      </c>
      <c r="B488" s="10">
        <v>13201</v>
      </c>
      <c r="C488" t="s">
        <v>582</v>
      </c>
      <c r="D488" s="4">
        <v>712</v>
      </c>
      <c r="E488" s="4">
        <v>1521</v>
      </c>
      <c r="F488">
        <v>2024</v>
      </c>
      <c r="G488" s="1">
        <f>Table1[[#This Row],[dem_votes]]+Table1[[#This Row],[gop_votes]]</f>
        <v>2233</v>
      </c>
      <c r="H488" s="7">
        <f>ABS(Table1[[#This Row],[dem_votes]]-Table1[[#This Row],[gop_votes]])</f>
        <v>809</v>
      </c>
      <c r="I488" s="5">
        <f>Table1[[#This Row],[margin]]/SUM(Table1[[#This Row],[dem_votes]:[gop_votes]])</f>
        <v>0.36229287953425887</v>
      </c>
      <c r="J488" s="5">
        <f>Table1[[#This Row],[dem_votes]]/SUM(Table1[[#This Row],[dem_votes]:[gop_votes]])</f>
        <v>0.31885356023287059</v>
      </c>
      <c r="K488" s="5">
        <f>Table1[[#This Row],[gop_votes]]/SUM(Table1[[#This Row],[dem_votes]:[gop_votes]])</f>
        <v>0.68114643976712941</v>
      </c>
      <c r="L488" s="13">
        <v>-84.737197999999907</v>
      </c>
      <c r="M488" s="13">
        <v>31.159721999999999</v>
      </c>
      <c r="N488" s="11">
        <v>-83.579424163521679</v>
      </c>
      <c r="O488" s="11">
        <v>32.812350503144607</v>
      </c>
      <c r="P488" s="12">
        <f>VLOOKUP(Table1[[#This Row],[State]],Sheet1!A:G,7,FALSE)</f>
        <v>16</v>
      </c>
      <c r="Q488" t="str">
        <f>VLOOKUP(Table1[[#This Row],[State]],Sheet1!A:F,6,FALSE)</f>
        <v>Democratic</v>
      </c>
    </row>
    <row r="489" spans="1:17" x14ac:dyDescent="0.2">
      <c r="A489" t="s">
        <v>328</v>
      </c>
      <c r="B489" s="10">
        <v>13205</v>
      </c>
      <c r="C489" t="s">
        <v>789</v>
      </c>
      <c r="D489" s="4">
        <v>3411</v>
      </c>
      <c r="E489" s="4">
        <v>4036</v>
      </c>
      <c r="F489">
        <v>2024</v>
      </c>
      <c r="G489" s="1">
        <f>Table1[[#This Row],[dem_votes]]+Table1[[#This Row],[gop_votes]]</f>
        <v>7447</v>
      </c>
      <c r="H489" s="7">
        <f>ABS(Table1[[#This Row],[dem_votes]]-Table1[[#This Row],[gop_votes]])</f>
        <v>625</v>
      </c>
      <c r="I489" s="5">
        <f>Table1[[#This Row],[margin]]/SUM(Table1[[#This Row],[dem_votes]:[gop_votes]])</f>
        <v>8.3926413320800322E-2</v>
      </c>
      <c r="J489" s="5">
        <f>Table1[[#This Row],[dem_votes]]/SUM(Table1[[#This Row],[dem_votes]:[gop_votes]])</f>
        <v>0.45803679333959985</v>
      </c>
      <c r="K489" s="5">
        <f>Table1[[#This Row],[gop_votes]]/SUM(Table1[[#This Row],[dem_votes]:[gop_votes]])</f>
        <v>0.54196320666040021</v>
      </c>
      <c r="L489" s="13">
        <v>-84.172094000000001</v>
      </c>
      <c r="M489" s="13">
        <v>31.216853</v>
      </c>
      <c r="N489" s="11">
        <v>-83.579424163521679</v>
      </c>
      <c r="O489" s="11">
        <v>32.812350503144607</v>
      </c>
      <c r="P489" s="12">
        <f>VLOOKUP(Table1[[#This Row],[State]],Sheet1!A:G,7,FALSE)</f>
        <v>16</v>
      </c>
      <c r="Q489" t="str">
        <f>VLOOKUP(Table1[[#This Row],[State]],Sheet1!A:F,6,FALSE)</f>
        <v>Democratic</v>
      </c>
    </row>
    <row r="490" spans="1:17" x14ac:dyDescent="0.2">
      <c r="A490" t="s">
        <v>328</v>
      </c>
      <c r="B490" s="10">
        <v>13207</v>
      </c>
      <c r="C490" t="s">
        <v>457</v>
      </c>
      <c r="D490" s="4">
        <v>4212</v>
      </c>
      <c r="E490" s="4">
        <v>12573</v>
      </c>
      <c r="F490">
        <v>2024</v>
      </c>
      <c r="G490" s="1">
        <f>Table1[[#This Row],[dem_votes]]+Table1[[#This Row],[gop_votes]]</f>
        <v>16785</v>
      </c>
      <c r="H490" s="7">
        <f>ABS(Table1[[#This Row],[dem_votes]]-Table1[[#This Row],[gop_votes]])</f>
        <v>8361</v>
      </c>
      <c r="I490" s="5">
        <f>Table1[[#This Row],[margin]]/SUM(Table1[[#This Row],[dem_votes]:[gop_votes]])</f>
        <v>0.49812332439678286</v>
      </c>
      <c r="J490" s="5">
        <f>Table1[[#This Row],[dem_votes]]/SUM(Table1[[#This Row],[dem_votes]:[gop_votes]])</f>
        <v>0.25093833780160857</v>
      </c>
      <c r="K490" s="5">
        <f>Table1[[#This Row],[gop_votes]]/SUM(Table1[[#This Row],[dem_votes]:[gop_votes]])</f>
        <v>0.74906166219839143</v>
      </c>
      <c r="L490" s="13">
        <v>-83.906823000000003</v>
      </c>
      <c r="M490" s="13">
        <v>33.038193999999997</v>
      </c>
      <c r="N490" s="11">
        <v>-83.579424163521679</v>
      </c>
      <c r="O490" s="11">
        <v>32.812350503144607</v>
      </c>
      <c r="P490" s="12">
        <f>VLOOKUP(Table1[[#This Row],[State]],Sheet1!A:G,7,FALSE)</f>
        <v>16</v>
      </c>
      <c r="Q490" t="str">
        <f>VLOOKUP(Table1[[#This Row],[State]],Sheet1!A:F,6,FALSE)</f>
        <v>Democratic</v>
      </c>
    </row>
    <row r="491" spans="1:17" x14ac:dyDescent="0.2">
      <c r="A491" t="s">
        <v>328</v>
      </c>
      <c r="B491" s="10">
        <v>13209</v>
      </c>
      <c r="C491" t="s">
        <v>521</v>
      </c>
      <c r="D491" s="4">
        <v>1007</v>
      </c>
      <c r="E491" s="4">
        <v>2789</v>
      </c>
      <c r="F491">
        <v>2024</v>
      </c>
      <c r="G491" s="1">
        <f>Table1[[#This Row],[dem_votes]]+Table1[[#This Row],[gop_votes]]</f>
        <v>3796</v>
      </c>
      <c r="H491" s="7">
        <f>ABS(Table1[[#This Row],[dem_votes]]-Table1[[#This Row],[gop_votes]])</f>
        <v>1782</v>
      </c>
      <c r="I491" s="5">
        <f>Table1[[#This Row],[margin]]/SUM(Table1[[#This Row],[dem_votes]:[gop_votes]])</f>
        <v>0.46944151738672285</v>
      </c>
      <c r="J491" s="5">
        <f>Table1[[#This Row],[dem_votes]]/SUM(Table1[[#This Row],[dem_votes]:[gop_votes]])</f>
        <v>0.26527924130663855</v>
      </c>
      <c r="K491" s="5">
        <f>Table1[[#This Row],[gop_votes]]/SUM(Table1[[#This Row],[dem_votes]:[gop_votes]])</f>
        <v>0.7347207586933614</v>
      </c>
      <c r="L491" s="13">
        <v>-82.533260999999996</v>
      </c>
      <c r="M491" s="13">
        <v>32.167318999999999</v>
      </c>
      <c r="N491" s="11">
        <v>-83.579424163521679</v>
      </c>
      <c r="O491" s="11">
        <v>32.812350503144607</v>
      </c>
      <c r="P491" s="12">
        <f>VLOOKUP(Table1[[#This Row],[State]],Sheet1!A:G,7,FALSE)</f>
        <v>16</v>
      </c>
      <c r="Q491" t="str">
        <f>VLOOKUP(Table1[[#This Row],[State]],Sheet1!A:F,6,FALSE)</f>
        <v>Democratic</v>
      </c>
    </row>
    <row r="492" spans="1:17" x14ac:dyDescent="0.2">
      <c r="A492" t="s">
        <v>328</v>
      </c>
      <c r="B492" s="10">
        <v>13211</v>
      </c>
      <c r="C492" t="s">
        <v>522</v>
      </c>
      <c r="D492" s="4">
        <v>3086</v>
      </c>
      <c r="E492" s="4">
        <v>9145</v>
      </c>
      <c r="F492">
        <v>2024</v>
      </c>
      <c r="G492" s="1">
        <f>Table1[[#This Row],[dem_votes]]+Table1[[#This Row],[gop_votes]]</f>
        <v>12231</v>
      </c>
      <c r="H492" s="7">
        <f>ABS(Table1[[#This Row],[dem_votes]]-Table1[[#This Row],[gop_votes]])</f>
        <v>6059</v>
      </c>
      <c r="I492" s="5">
        <f>Table1[[#This Row],[margin]]/SUM(Table1[[#This Row],[dem_votes]:[gop_votes]])</f>
        <v>0.49538059030332759</v>
      </c>
      <c r="J492" s="5">
        <f>Table1[[#This Row],[dem_votes]]/SUM(Table1[[#This Row],[dem_votes]:[gop_votes]])</f>
        <v>0.2523097048483362</v>
      </c>
      <c r="K492" s="5">
        <f>Table1[[#This Row],[gop_votes]]/SUM(Table1[[#This Row],[dem_votes]:[gop_votes]])</f>
        <v>0.74769029515166385</v>
      </c>
      <c r="L492" s="13">
        <v>-83.485956999999999</v>
      </c>
      <c r="M492" s="13">
        <v>33.600242999999999</v>
      </c>
      <c r="N492" s="11">
        <v>-83.579424163521679</v>
      </c>
      <c r="O492" s="11">
        <v>32.812350503144607</v>
      </c>
      <c r="P492" s="12">
        <f>VLOOKUP(Table1[[#This Row],[State]],Sheet1!A:G,7,FALSE)</f>
        <v>16</v>
      </c>
      <c r="Q492" t="str">
        <f>VLOOKUP(Table1[[#This Row],[State]],Sheet1!A:F,6,FALSE)</f>
        <v>Democratic</v>
      </c>
    </row>
    <row r="493" spans="1:17" x14ac:dyDescent="0.2">
      <c r="A493" t="s">
        <v>328</v>
      </c>
      <c r="B493" s="10">
        <v>13213</v>
      </c>
      <c r="C493" t="s">
        <v>790</v>
      </c>
      <c r="D493" s="4">
        <v>2316</v>
      </c>
      <c r="E493" s="4">
        <v>14879</v>
      </c>
      <c r="F493">
        <v>2024</v>
      </c>
      <c r="G493" s="1">
        <f>Table1[[#This Row],[dem_votes]]+Table1[[#This Row],[gop_votes]]</f>
        <v>17195</v>
      </c>
      <c r="H493" s="7">
        <f>ABS(Table1[[#This Row],[dem_votes]]-Table1[[#This Row],[gop_votes]])</f>
        <v>12563</v>
      </c>
      <c r="I493" s="5">
        <f>Table1[[#This Row],[margin]]/SUM(Table1[[#This Row],[dem_votes]:[gop_votes]])</f>
        <v>0.73061936609479505</v>
      </c>
      <c r="J493" s="5">
        <f>Table1[[#This Row],[dem_votes]]/SUM(Table1[[#This Row],[dem_votes]:[gop_votes]])</f>
        <v>0.1346903169526025</v>
      </c>
      <c r="K493" s="5">
        <f>Table1[[#This Row],[gop_votes]]/SUM(Table1[[#This Row],[dem_votes]:[gop_votes]])</f>
        <v>0.86530968304739753</v>
      </c>
      <c r="L493" s="13">
        <v>-84.792066000000005</v>
      </c>
      <c r="M493" s="13">
        <v>34.782328999999997</v>
      </c>
      <c r="N493" s="11">
        <v>-83.579424163521679</v>
      </c>
      <c r="O493" s="11">
        <v>32.812350503144607</v>
      </c>
      <c r="P493" s="12">
        <f>VLOOKUP(Table1[[#This Row],[State]],Sheet1!A:G,7,FALSE)</f>
        <v>16</v>
      </c>
      <c r="Q493" t="str">
        <f>VLOOKUP(Table1[[#This Row],[State]],Sheet1!A:F,6,FALSE)</f>
        <v>Democratic</v>
      </c>
    </row>
    <row r="494" spans="1:17" x14ac:dyDescent="0.2">
      <c r="A494" t="s">
        <v>328</v>
      </c>
      <c r="B494" s="10">
        <v>13215</v>
      </c>
      <c r="C494" t="s">
        <v>791</v>
      </c>
      <c r="D494" s="4">
        <v>50828</v>
      </c>
      <c r="E494" s="4">
        <v>24835</v>
      </c>
      <c r="F494">
        <v>2024</v>
      </c>
      <c r="G494" s="1">
        <f>Table1[[#This Row],[dem_votes]]+Table1[[#This Row],[gop_votes]]</f>
        <v>75663</v>
      </c>
      <c r="H494" s="7">
        <f>ABS(Table1[[#This Row],[dem_votes]]-Table1[[#This Row],[gop_votes]])</f>
        <v>25993</v>
      </c>
      <c r="I494" s="5">
        <f>Table1[[#This Row],[margin]]/SUM(Table1[[#This Row],[dem_votes]:[gop_votes]])</f>
        <v>0.34353647093030942</v>
      </c>
      <c r="J494" s="5">
        <f>Table1[[#This Row],[dem_votes]]/SUM(Table1[[#This Row],[dem_votes]:[gop_votes]])</f>
        <v>0.67176823546515474</v>
      </c>
      <c r="K494" s="5">
        <f>Table1[[#This Row],[gop_votes]]/SUM(Table1[[#This Row],[dem_votes]:[gop_votes]])</f>
        <v>0.32823176453484532</v>
      </c>
      <c r="L494" s="13">
        <v>-84.930633999999998</v>
      </c>
      <c r="M494" s="13">
        <v>32.492289</v>
      </c>
      <c r="N494" s="11">
        <v>-83.579424163521679</v>
      </c>
      <c r="O494" s="11">
        <v>32.812350503144607</v>
      </c>
      <c r="P494" s="12">
        <f>VLOOKUP(Table1[[#This Row],[State]],Sheet1!A:G,7,FALSE)</f>
        <v>16</v>
      </c>
      <c r="Q494" t="str">
        <f>VLOOKUP(Table1[[#This Row],[State]],Sheet1!A:F,6,FALSE)</f>
        <v>Democratic</v>
      </c>
    </row>
    <row r="495" spans="1:17" x14ac:dyDescent="0.2">
      <c r="A495" t="s">
        <v>328</v>
      </c>
      <c r="B495" s="10">
        <v>13217</v>
      </c>
      <c r="C495" t="s">
        <v>585</v>
      </c>
      <c r="D495" s="4">
        <v>34758</v>
      </c>
      <c r="E495" s="4">
        <v>25948</v>
      </c>
      <c r="F495">
        <v>2024</v>
      </c>
      <c r="G495" s="1">
        <f>Table1[[#This Row],[dem_votes]]+Table1[[#This Row],[gop_votes]]</f>
        <v>60706</v>
      </c>
      <c r="H495" s="7">
        <f>ABS(Table1[[#This Row],[dem_votes]]-Table1[[#This Row],[gop_votes]])</f>
        <v>8810</v>
      </c>
      <c r="I495" s="5">
        <f>Table1[[#This Row],[margin]]/SUM(Table1[[#This Row],[dem_votes]:[gop_votes]])</f>
        <v>0.14512568774091522</v>
      </c>
      <c r="J495" s="5">
        <f>Table1[[#This Row],[dem_votes]]/SUM(Table1[[#This Row],[dem_votes]:[gop_votes]])</f>
        <v>0.57256284387045764</v>
      </c>
      <c r="K495" s="5">
        <f>Table1[[#This Row],[gop_votes]]/SUM(Table1[[#This Row],[dem_votes]:[gop_votes]])</f>
        <v>0.42743715612954236</v>
      </c>
      <c r="L495" s="13">
        <v>-83.896608999999998</v>
      </c>
      <c r="M495" s="13">
        <v>33.569519999999997</v>
      </c>
      <c r="N495" s="11">
        <v>-83.579424163521679</v>
      </c>
      <c r="O495" s="11">
        <v>32.812350503144607</v>
      </c>
      <c r="P495" s="12">
        <f>VLOOKUP(Table1[[#This Row],[State]],Sheet1!A:G,7,FALSE)</f>
        <v>16</v>
      </c>
      <c r="Q495" t="str">
        <f>VLOOKUP(Table1[[#This Row],[State]],Sheet1!A:F,6,FALSE)</f>
        <v>Democratic</v>
      </c>
    </row>
    <row r="496" spans="1:17" x14ac:dyDescent="0.2">
      <c r="A496" t="s">
        <v>328</v>
      </c>
      <c r="B496" s="10">
        <v>13219</v>
      </c>
      <c r="C496" t="s">
        <v>792</v>
      </c>
      <c r="D496" s="4">
        <v>9816</v>
      </c>
      <c r="E496" s="4">
        <v>18920</v>
      </c>
      <c r="F496">
        <v>2024</v>
      </c>
      <c r="G496" s="1">
        <f>Table1[[#This Row],[dem_votes]]+Table1[[#This Row],[gop_votes]]</f>
        <v>28736</v>
      </c>
      <c r="H496" s="7">
        <f>ABS(Table1[[#This Row],[dem_votes]]-Table1[[#This Row],[gop_votes]])</f>
        <v>9104</v>
      </c>
      <c r="I496" s="5">
        <f>Table1[[#This Row],[margin]]/SUM(Table1[[#This Row],[dem_votes]:[gop_votes]])</f>
        <v>0.31681514476614697</v>
      </c>
      <c r="J496" s="5">
        <f>Table1[[#This Row],[dem_votes]]/SUM(Table1[[#This Row],[dem_votes]:[gop_votes]])</f>
        <v>0.34159242761692649</v>
      </c>
      <c r="K496" s="5">
        <f>Table1[[#This Row],[gop_votes]]/SUM(Table1[[#This Row],[dem_votes]:[gop_votes]])</f>
        <v>0.65840757238307346</v>
      </c>
      <c r="L496" s="13">
        <v>-83.457945999999893</v>
      </c>
      <c r="M496" s="13">
        <v>33.875278000000002</v>
      </c>
      <c r="N496" s="11">
        <v>-83.579424163521679</v>
      </c>
      <c r="O496" s="11">
        <v>32.812350503144607</v>
      </c>
      <c r="P496" s="12">
        <f>VLOOKUP(Table1[[#This Row],[State]],Sheet1!A:G,7,FALSE)</f>
        <v>16</v>
      </c>
      <c r="Q496" t="str">
        <f>VLOOKUP(Table1[[#This Row],[State]],Sheet1!A:F,6,FALSE)</f>
        <v>Democratic</v>
      </c>
    </row>
    <row r="497" spans="1:17" x14ac:dyDescent="0.2">
      <c r="A497" t="s">
        <v>328</v>
      </c>
      <c r="B497" s="10">
        <v>13221</v>
      </c>
      <c r="C497" t="s">
        <v>793</v>
      </c>
      <c r="D497" s="4">
        <v>2153</v>
      </c>
      <c r="E497" s="4">
        <v>5922</v>
      </c>
      <c r="F497">
        <v>2024</v>
      </c>
      <c r="G497" s="1">
        <f>Table1[[#This Row],[dem_votes]]+Table1[[#This Row],[gop_votes]]</f>
        <v>8075</v>
      </c>
      <c r="H497" s="7">
        <f>ABS(Table1[[#This Row],[dem_votes]]-Table1[[#This Row],[gop_votes]])</f>
        <v>3769</v>
      </c>
      <c r="I497" s="5">
        <f>Table1[[#This Row],[margin]]/SUM(Table1[[#This Row],[dem_votes]:[gop_votes]])</f>
        <v>0.46674922600619195</v>
      </c>
      <c r="J497" s="5">
        <f>Table1[[#This Row],[dem_votes]]/SUM(Table1[[#This Row],[dem_votes]:[gop_votes]])</f>
        <v>0.26662538699690402</v>
      </c>
      <c r="K497" s="5">
        <f>Table1[[#This Row],[gop_votes]]/SUM(Table1[[#This Row],[dem_votes]:[gop_votes]])</f>
        <v>0.73337461300309592</v>
      </c>
      <c r="L497" s="13">
        <v>-83.144919999999999</v>
      </c>
      <c r="M497" s="13">
        <v>33.916594000000003</v>
      </c>
      <c r="N497" s="11">
        <v>-83.579424163521679</v>
      </c>
      <c r="O497" s="11">
        <v>32.812350503144607</v>
      </c>
      <c r="P497" s="12">
        <f>VLOOKUP(Table1[[#This Row],[State]],Sheet1!A:G,7,FALSE)</f>
        <v>16</v>
      </c>
      <c r="Q497" t="str">
        <f>VLOOKUP(Table1[[#This Row],[State]],Sheet1!A:F,6,FALSE)</f>
        <v>Democratic</v>
      </c>
    </row>
    <row r="498" spans="1:17" x14ac:dyDescent="0.2">
      <c r="A498" t="s">
        <v>328</v>
      </c>
      <c r="B498" s="10">
        <v>13223</v>
      </c>
      <c r="C498" t="s">
        <v>794</v>
      </c>
      <c r="D498" s="4">
        <v>37975</v>
      </c>
      <c r="E498" s="4">
        <v>63535</v>
      </c>
      <c r="F498">
        <v>2024</v>
      </c>
      <c r="G498" s="1">
        <f>Table1[[#This Row],[dem_votes]]+Table1[[#This Row],[gop_votes]]</f>
        <v>101510</v>
      </c>
      <c r="H498" s="7">
        <f>ABS(Table1[[#This Row],[dem_votes]]-Table1[[#This Row],[gop_votes]])</f>
        <v>25560</v>
      </c>
      <c r="I498" s="5">
        <f>Table1[[#This Row],[margin]]/SUM(Table1[[#This Row],[dem_votes]:[gop_votes]])</f>
        <v>0.25179785242833219</v>
      </c>
      <c r="J498" s="5">
        <f>Table1[[#This Row],[dem_votes]]/SUM(Table1[[#This Row],[dem_votes]:[gop_votes]])</f>
        <v>0.3741010737858339</v>
      </c>
      <c r="K498" s="5">
        <f>Table1[[#This Row],[gop_votes]]/SUM(Table1[[#This Row],[dem_votes]:[gop_votes]])</f>
        <v>0.6258989262141661</v>
      </c>
      <c r="L498" s="13">
        <v>-84.816609</v>
      </c>
      <c r="M498" s="13">
        <v>33.905687999999998</v>
      </c>
      <c r="N498" s="11">
        <v>-83.579424163521679</v>
      </c>
      <c r="O498" s="11">
        <v>32.812350503144607</v>
      </c>
      <c r="P498" s="12">
        <f>VLOOKUP(Table1[[#This Row],[State]],Sheet1!A:G,7,FALSE)</f>
        <v>16</v>
      </c>
      <c r="Q498" t="str">
        <f>VLOOKUP(Table1[[#This Row],[State]],Sheet1!A:F,6,FALSE)</f>
        <v>Democratic</v>
      </c>
    </row>
    <row r="499" spans="1:17" x14ac:dyDescent="0.2">
      <c r="A499" t="s">
        <v>328</v>
      </c>
      <c r="B499" s="10">
        <v>13225</v>
      </c>
      <c r="C499" t="s">
        <v>795</v>
      </c>
      <c r="D499" s="4">
        <v>5858</v>
      </c>
      <c r="E499" s="4">
        <v>6130</v>
      </c>
      <c r="F499">
        <v>2024</v>
      </c>
      <c r="G499" s="1">
        <f>Table1[[#This Row],[dem_votes]]+Table1[[#This Row],[gop_votes]]</f>
        <v>11988</v>
      </c>
      <c r="H499" s="7">
        <f>ABS(Table1[[#This Row],[dem_votes]]-Table1[[#This Row],[gop_votes]])</f>
        <v>272</v>
      </c>
      <c r="I499" s="5">
        <f>Table1[[#This Row],[margin]]/SUM(Table1[[#This Row],[dem_votes]:[gop_votes]])</f>
        <v>2.2689356022689355E-2</v>
      </c>
      <c r="J499" s="5">
        <f>Table1[[#This Row],[dem_votes]]/SUM(Table1[[#This Row],[dem_votes]:[gop_votes]])</f>
        <v>0.4886553219886553</v>
      </c>
      <c r="K499" s="5">
        <f>Table1[[#This Row],[gop_votes]]/SUM(Table1[[#This Row],[dem_votes]:[gop_votes]])</f>
        <v>0.51134467801134464</v>
      </c>
      <c r="L499" s="13">
        <v>-83.829580000000007</v>
      </c>
      <c r="M499" s="13">
        <v>32.584826</v>
      </c>
      <c r="N499" s="11">
        <v>-83.579424163521679</v>
      </c>
      <c r="O499" s="11">
        <v>32.812350503144607</v>
      </c>
      <c r="P499" s="12">
        <f>VLOOKUP(Table1[[#This Row],[State]],Sheet1!A:G,7,FALSE)</f>
        <v>16</v>
      </c>
      <c r="Q499" t="str">
        <f>VLOOKUP(Table1[[#This Row],[State]],Sheet1!A:F,6,FALSE)</f>
        <v>Democratic</v>
      </c>
    </row>
    <row r="500" spans="1:17" x14ac:dyDescent="0.2">
      <c r="A500" t="s">
        <v>328</v>
      </c>
      <c r="B500" s="10">
        <v>13227</v>
      </c>
      <c r="C500" t="s">
        <v>524</v>
      </c>
      <c r="D500" s="4">
        <v>2336</v>
      </c>
      <c r="E500" s="4">
        <v>16374</v>
      </c>
      <c r="F500">
        <v>2024</v>
      </c>
      <c r="G500" s="1">
        <f>Table1[[#This Row],[dem_votes]]+Table1[[#This Row],[gop_votes]]</f>
        <v>18710</v>
      </c>
      <c r="H500" s="7">
        <f>ABS(Table1[[#This Row],[dem_votes]]-Table1[[#This Row],[gop_votes]])</f>
        <v>14038</v>
      </c>
      <c r="I500" s="5">
        <f>Table1[[#This Row],[margin]]/SUM(Table1[[#This Row],[dem_votes]:[gop_votes]])</f>
        <v>0.7502939604489578</v>
      </c>
      <c r="J500" s="5">
        <f>Table1[[#This Row],[dem_votes]]/SUM(Table1[[#This Row],[dem_votes]:[gop_votes]])</f>
        <v>0.12485301977552112</v>
      </c>
      <c r="K500" s="5">
        <f>Table1[[#This Row],[gop_votes]]/SUM(Table1[[#This Row],[dem_votes]:[gop_votes]])</f>
        <v>0.8751469802244789</v>
      </c>
      <c r="L500" s="13">
        <v>-84.442301</v>
      </c>
      <c r="M500" s="13">
        <v>34.455891999999999</v>
      </c>
      <c r="N500" s="11">
        <v>-83.579424163521679</v>
      </c>
      <c r="O500" s="11">
        <v>32.812350503144607</v>
      </c>
      <c r="P500" s="12">
        <f>VLOOKUP(Table1[[#This Row],[State]],Sheet1!A:G,7,FALSE)</f>
        <v>16</v>
      </c>
      <c r="Q500" t="str">
        <f>VLOOKUP(Table1[[#This Row],[State]],Sheet1!A:F,6,FALSE)</f>
        <v>Democratic</v>
      </c>
    </row>
    <row r="501" spans="1:17" x14ac:dyDescent="0.2">
      <c r="A501" t="s">
        <v>328</v>
      </c>
      <c r="B501" s="10">
        <v>13229</v>
      </c>
      <c r="C501" t="s">
        <v>796</v>
      </c>
      <c r="D501" s="4">
        <v>1253</v>
      </c>
      <c r="E501" s="4">
        <v>8715</v>
      </c>
      <c r="F501">
        <v>2024</v>
      </c>
      <c r="G501" s="1">
        <f>Table1[[#This Row],[dem_votes]]+Table1[[#This Row],[gop_votes]]</f>
        <v>9968</v>
      </c>
      <c r="H501" s="7">
        <f>ABS(Table1[[#This Row],[dem_votes]]-Table1[[#This Row],[gop_votes]])</f>
        <v>7462</v>
      </c>
      <c r="I501" s="5">
        <f>Table1[[#This Row],[margin]]/SUM(Table1[[#This Row],[dem_votes]:[gop_votes]])</f>
        <v>0.7485955056179775</v>
      </c>
      <c r="J501" s="5">
        <f>Table1[[#This Row],[dem_votes]]/SUM(Table1[[#This Row],[dem_votes]:[gop_votes]])</f>
        <v>0.12570224719101122</v>
      </c>
      <c r="K501" s="5">
        <f>Table1[[#This Row],[gop_votes]]/SUM(Table1[[#This Row],[dem_votes]:[gop_votes]])</f>
        <v>0.8742977528089888</v>
      </c>
      <c r="L501" s="13">
        <v>-82.240429000000006</v>
      </c>
      <c r="M501" s="13">
        <v>31.314668000000001</v>
      </c>
      <c r="N501" s="11">
        <v>-83.579424163521679</v>
      </c>
      <c r="O501" s="11">
        <v>32.812350503144607</v>
      </c>
      <c r="P501" s="12">
        <f>VLOOKUP(Table1[[#This Row],[State]],Sheet1!A:G,7,FALSE)</f>
        <v>16</v>
      </c>
      <c r="Q501" t="str">
        <f>VLOOKUP(Table1[[#This Row],[State]],Sheet1!A:F,6,FALSE)</f>
        <v>Democratic</v>
      </c>
    </row>
    <row r="502" spans="1:17" x14ac:dyDescent="0.2">
      <c r="A502" t="s">
        <v>328</v>
      </c>
      <c r="B502" s="10">
        <v>13231</v>
      </c>
      <c r="C502" t="s">
        <v>525</v>
      </c>
      <c r="D502" s="4">
        <v>1389</v>
      </c>
      <c r="E502" s="4">
        <v>10466</v>
      </c>
      <c r="F502">
        <v>2024</v>
      </c>
      <c r="G502" s="1">
        <f>Table1[[#This Row],[dem_votes]]+Table1[[#This Row],[gop_votes]]</f>
        <v>11855</v>
      </c>
      <c r="H502" s="7">
        <f>ABS(Table1[[#This Row],[dem_votes]]-Table1[[#This Row],[gop_votes]])</f>
        <v>9077</v>
      </c>
      <c r="I502" s="5">
        <f>Table1[[#This Row],[margin]]/SUM(Table1[[#This Row],[dem_votes]:[gop_votes]])</f>
        <v>0.76566849430619988</v>
      </c>
      <c r="J502" s="5">
        <f>Table1[[#This Row],[dem_votes]]/SUM(Table1[[#This Row],[dem_votes]:[gop_votes]])</f>
        <v>0.11716575284690005</v>
      </c>
      <c r="K502" s="5">
        <f>Table1[[#This Row],[gop_votes]]/SUM(Table1[[#This Row],[dem_votes]:[gop_votes]])</f>
        <v>0.88283424715309999</v>
      </c>
      <c r="L502" s="13">
        <v>-84.366795999999994</v>
      </c>
      <c r="M502" s="13">
        <v>33.103226999999997</v>
      </c>
      <c r="N502" s="11">
        <v>-83.579424163521679</v>
      </c>
      <c r="O502" s="11">
        <v>32.812350503144607</v>
      </c>
      <c r="P502" s="12">
        <f>VLOOKUP(Table1[[#This Row],[State]],Sheet1!A:G,7,FALSE)</f>
        <v>16</v>
      </c>
      <c r="Q502" t="str">
        <f>VLOOKUP(Table1[[#This Row],[State]],Sheet1!A:F,6,FALSE)</f>
        <v>Democratic</v>
      </c>
    </row>
    <row r="503" spans="1:17" x14ac:dyDescent="0.2">
      <c r="A503" t="s">
        <v>328</v>
      </c>
      <c r="B503" s="10">
        <v>13233</v>
      </c>
      <c r="C503" t="s">
        <v>466</v>
      </c>
      <c r="D503" s="4">
        <v>3788</v>
      </c>
      <c r="E503" s="4">
        <v>14422</v>
      </c>
      <c r="F503">
        <v>2024</v>
      </c>
      <c r="G503" s="1">
        <f>Table1[[#This Row],[dem_votes]]+Table1[[#This Row],[gop_votes]]</f>
        <v>18210</v>
      </c>
      <c r="H503" s="7">
        <f>ABS(Table1[[#This Row],[dem_votes]]-Table1[[#This Row],[gop_votes]])</f>
        <v>10634</v>
      </c>
      <c r="I503" s="5">
        <f>Table1[[#This Row],[margin]]/SUM(Table1[[#This Row],[dem_votes]:[gop_votes]])</f>
        <v>0.5839648544755629</v>
      </c>
      <c r="J503" s="5">
        <f>Table1[[#This Row],[dem_votes]]/SUM(Table1[[#This Row],[dem_votes]:[gop_votes]])</f>
        <v>0.20801757276221855</v>
      </c>
      <c r="K503" s="5">
        <f>Table1[[#This Row],[gop_votes]]/SUM(Table1[[#This Row],[dem_votes]:[gop_votes]])</f>
        <v>0.79198242723778145</v>
      </c>
      <c r="L503" s="13">
        <v>-85.176771000000002</v>
      </c>
      <c r="M503" s="13">
        <v>34.010877999999998</v>
      </c>
      <c r="N503" s="11">
        <v>-83.579424163521679</v>
      </c>
      <c r="O503" s="11">
        <v>32.812350503144607</v>
      </c>
      <c r="P503" s="12">
        <f>VLOOKUP(Table1[[#This Row],[State]],Sheet1!A:G,7,FALSE)</f>
        <v>16</v>
      </c>
      <c r="Q503" t="str">
        <f>VLOOKUP(Table1[[#This Row],[State]],Sheet1!A:F,6,FALSE)</f>
        <v>Democratic</v>
      </c>
    </row>
    <row r="504" spans="1:17" x14ac:dyDescent="0.2">
      <c r="A504" t="s">
        <v>328</v>
      </c>
      <c r="B504" s="10">
        <v>13235</v>
      </c>
      <c r="C504" t="s">
        <v>591</v>
      </c>
      <c r="D504" s="4">
        <v>1302</v>
      </c>
      <c r="E504" s="4">
        <v>2214</v>
      </c>
      <c r="F504">
        <v>2024</v>
      </c>
      <c r="G504" s="1">
        <f>Table1[[#This Row],[dem_votes]]+Table1[[#This Row],[gop_votes]]</f>
        <v>3516</v>
      </c>
      <c r="H504" s="7">
        <f>ABS(Table1[[#This Row],[dem_votes]]-Table1[[#This Row],[gop_votes]])</f>
        <v>912</v>
      </c>
      <c r="I504" s="5">
        <f>Table1[[#This Row],[margin]]/SUM(Table1[[#This Row],[dem_votes]:[gop_votes]])</f>
        <v>0.25938566552901021</v>
      </c>
      <c r="J504" s="5">
        <f>Table1[[#This Row],[dem_votes]]/SUM(Table1[[#This Row],[dem_votes]:[gop_votes]])</f>
        <v>0.37030716723549489</v>
      </c>
      <c r="K504" s="5">
        <f>Table1[[#This Row],[gop_votes]]/SUM(Table1[[#This Row],[dem_votes]:[gop_votes]])</f>
        <v>0.62969283276450516</v>
      </c>
      <c r="L504" s="13">
        <v>-83.480341999999993</v>
      </c>
      <c r="M504" s="13">
        <v>32.275343999999997</v>
      </c>
      <c r="N504" s="11">
        <v>-83.579424163521679</v>
      </c>
      <c r="O504" s="11">
        <v>32.812350503144607</v>
      </c>
      <c r="P504" s="12">
        <f>VLOOKUP(Table1[[#This Row],[State]],Sheet1!A:G,7,FALSE)</f>
        <v>16</v>
      </c>
      <c r="Q504" t="str">
        <f>VLOOKUP(Table1[[#This Row],[State]],Sheet1!A:F,6,FALSE)</f>
        <v>Democratic</v>
      </c>
    </row>
    <row r="505" spans="1:17" x14ac:dyDescent="0.2">
      <c r="A505" t="s">
        <v>328</v>
      </c>
      <c r="B505" s="10">
        <v>13237</v>
      </c>
      <c r="C505" t="s">
        <v>467</v>
      </c>
      <c r="D505" s="4">
        <v>3420</v>
      </c>
      <c r="E505" s="4">
        <v>9285</v>
      </c>
      <c r="F505">
        <v>2024</v>
      </c>
      <c r="G505" s="1">
        <f>Table1[[#This Row],[dem_votes]]+Table1[[#This Row],[gop_votes]]</f>
        <v>12705</v>
      </c>
      <c r="H505" s="7">
        <f>ABS(Table1[[#This Row],[dem_votes]]-Table1[[#This Row],[gop_votes]])</f>
        <v>5865</v>
      </c>
      <c r="I505" s="5">
        <f>Table1[[#This Row],[margin]]/SUM(Table1[[#This Row],[dem_votes]:[gop_votes]])</f>
        <v>0.46162927981109797</v>
      </c>
      <c r="J505" s="5">
        <f>Table1[[#This Row],[dem_votes]]/SUM(Table1[[#This Row],[dem_votes]:[gop_votes]])</f>
        <v>0.26918536009445099</v>
      </c>
      <c r="K505" s="5">
        <f>Table1[[#This Row],[gop_votes]]/SUM(Table1[[#This Row],[dem_votes]:[gop_votes]])</f>
        <v>0.73081463990554896</v>
      </c>
      <c r="L505" s="13">
        <v>-83.339663000000002</v>
      </c>
      <c r="M505" s="13">
        <v>33.317059</v>
      </c>
      <c r="N505" s="11">
        <v>-83.579424163521679</v>
      </c>
      <c r="O505" s="11">
        <v>32.812350503144607</v>
      </c>
      <c r="P505" s="12">
        <f>VLOOKUP(Table1[[#This Row],[State]],Sheet1!A:G,7,FALSE)</f>
        <v>16</v>
      </c>
      <c r="Q505" t="str">
        <f>VLOOKUP(Table1[[#This Row],[State]],Sheet1!A:F,6,FALSE)</f>
        <v>Democratic</v>
      </c>
    </row>
    <row r="506" spans="1:17" x14ac:dyDescent="0.2">
      <c r="A506" t="s">
        <v>328</v>
      </c>
      <c r="B506" s="10">
        <v>13239</v>
      </c>
      <c r="C506" t="s">
        <v>797</v>
      </c>
      <c r="D506" s="4">
        <v>486</v>
      </c>
      <c r="E506" s="4">
        <v>449</v>
      </c>
      <c r="F506">
        <v>2024</v>
      </c>
      <c r="G506" s="1">
        <f>Table1[[#This Row],[dem_votes]]+Table1[[#This Row],[gop_votes]]</f>
        <v>935</v>
      </c>
      <c r="H506" s="7">
        <f>ABS(Table1[[#This Row],[dem_votes]]-Table1[[#This Row],[gop_votes]])</f>
        <v>37</v>
      </c>
      <c r="I506" s="5">
        <f>Table1[[#This Row],[margin]]/SUM(Table1[[#This Row],[dem_votes]:[gop_votes]])</f>
        <v>3.9572192513368985E-2</v>
      </c>
      <c r="J506" s="5">
        <f>Table1[[#This Row],[dem_votes]]/SUM(Table1[[#This Row],[dem_votes]:[gop_votes]])</f>
        <v>0.51978609625668448</v>
      </c>
      <c r="K506" s="5">
        <f>Table1[[#This Row],[gop_votes]]/SUM(Table1[[#This Row],[dem_votes]:[gop_votes]])</f>
        <v>0.48021390374331552</v>
      </c>
      <c r="L506" s="13">
        <v>-85.077726999999996</v>
      </c>
      <c r="M506" s="13">
        <v>31.859376999999999</v>
      </c>
      <c r="N506" s="11">
        <v>-83.579424163521679</v>
      </c>
      <c r="O506" s="11">
        <v>32.812350503144607</v>
      </c>
      <c r="P506" s="12">
        <f>VLOOKUP(Table1[[#This Row],[State]],Sheet1!A:G,7,FALSE)</f>
        <v>16</v>
      </c>
      <c r="Q506" t="str">
        <f>VLOOKUP(Table1[[#This Row],[State]],Sheet1!A:F,6,FALSE)</f>
        <v>Democratic</v>
      </c>
    </row>
    <row r="507" spans="1:17" x14ac:dyDescent="0.2">
      <c r="A507" t="s">
        <v>328</v>
      </c>
      <c r="B507" s="10">
        <v>13241</v>
      </c>
      <c r="C507" t="s">
        <v>798</v>
      </c>
      <c r="D507" s="4">
        <v>1693</v>
      </c>
      <c r="E507" s="4">
        <v>8386</v>
      </c>
      <c r="F507">
        <v>2024</v>
      </c>
      <c r="G507" s="1">
        <f>Table1[[#This Row],[dem_votes]]+Table1[[#This Row],[gop_votes]]</f>
        <v>10079</v>
      </c>
      <c r="H507" s="7">
        <f>ABS(Table1[[#This Row],[dem_votes]]-Table1[[#This Row],[gop_votes]])</f>
        <v>6693</v>
      </c>
      <c r="I507" s="5">
        <f>Table1[[#This Row],[margin]]/SUM(Table1[[#This Row],[dem_votes]:[gop_votes]])</f>
        <v>0.66405397360849294</v>
      </c>
      <c r="J507" s="5">
        <f>Table1[[#This Row],[dem_votes]]/SUM(Table1[[#This Row],[dem_votes]:[gop_votes]])</f>
        <v>0.16797301319575356</v>
      </c>
      <c r="K507" s="5">
        <f>Table1[[#This Row],[gop_votes]]/SUM(Table1[[#This Row],[dem_votes]:[gop_votes]])</f>
        <v>0.83202698680424647</v>
      </c>
      <c r="L507" s="13">
        <v>-83.407223000000002</v>
      </c>
      <c r="M507" s="13">
        <v>34.87903</v>
      </c>
      <c r="N507" s="11">
        <v>-83.579424163521679</v>
      </c>
      <c r="O507" s="11">
        <v>32.812350503144607</v>
      </c>
      <c r="P507" s="12">
        <f>VLOOKUP(Table1[[#This Row],[State]],Sheet1!A:G,7,FALSE)</f>
        <v>16</v>
      </c>
      <c r="Q507" t="str">
        <f>VLOOKUP(Table1[[#This Row],[State]],Sheet1!A:F,6,FALSE)</f>
        <v>Democratic</v>
      </c>
    </row>
    <row r="508" spans="1:17" x14ac:dyDescent="0.2">
      <c r="A508" t="s">
        <v>328</v>
      </c>
      <c r="B508" s="10">
        <v>13243</v>
      </c>
      <c r="C508" t="s">
        <v>526</v>
      </c>
      <c r="D508" s="4">
        <v>1557</v>
      </c>
      <c r="E508" s="4">
        <v>1078</v>
      </c>
      <c r="F508">
        <v>2024</v>
      </c>
      <c r="G508" s="1">
        <f>Table1[[#This Row],[dem_votes]]+Table1[[#This Row],[gop_votes]]</f>
        <v>2635</v>
      </c>
      <c r="H508" s="7">
        <f>ABS(Table1[[#This Row],[dem_votes]]-Table1[[#This Row],[gop_votes]])</f>
        <v>479</v>
      </c>
      <c r="I508" s="5">
        <f>Table1[[#This Row],[margin]]/SUM(Table1[[#This Row],[dem_votes]:[gop_votes]])</f>
        <v>0.18178368121442126</v>
      </c>
      <c r="J508" s="5">
        <f>Table1[[#This Row],[dem_votes]]/SUM(Table1[[#This Row],[dem_votes]:[gop_votes]])</f>
        <v>0.59089184060721067</v>
      </c>
      <c r="K508" s="5">
        <f>Table1[[#This Row],[gop_votes]]/SUM(Table1[[#This Row],[dem_votes]:[gop_votes]])</f>
        <v>0.40910815939278938</v>
      </c>
      <c r="L508" s="13">
        <v>-84.758026000000001</v>
      </c>
      <c r="M508" s="13">
        <v>31.760403</v>
      </c>
      <c r="N508" s="11">
        <v>-83.579424163521679</v>
      </c>
      <c r="O508" s="11">
        <v>32.812350503144607</v>
      </c>
      <c r="P508" s="12">
        <f>VLOOKUP(Table1[[#This Row],[State]],Sheet1!A:G,7,FALSE)</f>
        <v>16</v>
      </c>
      <c r="Q508" t="str">
        <f>VLOOKUP(Table1[[#This Row],[State]],Sheet1!A:F,6,FALSE)</f>
        <v>Democratic</v>
      </c>
    </row>
    <row r="509" spans="1:17" x14ac:dyDescent="0.2">
      <c r="A509" t="s">
        <v>328</v>
      </c>
      <c r="B509" s="10">
        <v>13245</v>
      </c>
      <c r="C509" t="s">
        <v>799</v>
      </c>
      <c r="D509" s="4">
        <v>62291</v>
      </c>
      <c r="E509" s="4">
        <v>25186</v>
      </c>
      <c r="F509">
        <v>2024</v>
      </c>
      <c r="G509" s="1">
        <f>Table1[[#This Row],[dem_votes]]+Table1[[#This Row],[gop_votes]]</f>
        <v>87477</v>
      </c>
      <c r="H509" s="7">
        <f>ABS(Table1[[#This Row],[dem_votes]]-Table1[[#This Row],[gop_votes]])</f>
        <v>37105</v>
      </c>
      <c r="I509" s="5">
        <f>Table1[[#This Row],[margin]]/SUM(Table1[[#This Row],[dem_votes]:[gop_votes]])</f>
        <v>0.42416863861357845</v>
      </c>
      <c r="J509" s="5">
        <f>Table1[[#This Row],[dem_votes]]/SUM(Table1[[#This Row],[dem_votes]:[gop_votes]])</f>
        <v>0.71208431930678917</v>
      </c>
      <c r="K509" s="5">
        <f>Table1[[#This Row],[gop_votes]]/SUM(Table1[[#This Row],[dem_votes]:[gop_votes]])</f>
        <v>0.28791568069321077</v>
      </c>
      <c r="L509" s="13">
        <v>-82.049443999999994</v>
      </c>
      <c r="M509" s="13">
        <v>33.426859</v>
      </c>
      <c r="N509" s="11">
        <v>-83.579424163521679</v>
      </c>
      <c r="O509" s="11">
        <v>32.812350503144607</v>
      </c>
      <c r="P509" s="12">
        <f>VLOOKUP(Table1[[#This Row],[State]],Sheet1!A:G,7,FALSE)</f>
        <v>16</v>
      </c>
      <c r="Q509" t="str">
        <f>VLOOKUP(Table1[[#This Row],[State]],Sheet1!A:F,6,FALSE)</f>
        <v>Democratic</v>
      </c>
    </row>
    <row r="510" spans="1:17" x14ac:dyDescent="0.2">
      <c r="A510" t="s">
        <v>328</v>
      </c>
      <c r="B510" s="10">
        <v>13247</v>
      </c>
      <c r="C510" t="s">
        <v>800</v>
      </c>
      <c r="D510" s="4">
        <v>37491</v>
      </c>
      <c r="E510" s="4">
        <v>13420</v>
      </c>
      <c r="F510">
        <v>2024</v>
      </c>
      <c r="G510" s="1">
        <f>Table1[[#This Row],[dem_votes]]+Table1[[#This Row],[gop_votes]]</f>
        <v>50911</v>
      </c>
      <c r="H510" s="7">
        <f>ABS(Table1[[#This Row],[dem_votes]]-Table1[[#This Row],[gop_votes]])</f>
        <v>24071</v>
      </c>
      <c r="I510" s="5">
        <f>Table1[[#This Row],[margin]]/SUM(Table1[[#This Row],[dem_votes]:[gop_votes]])</f>
        <v>0.47280548408006129</v>
      </c>
      <c r="J510" s="5">
        <f>Table1[[#This Row],[dem_votes]]/SUM(Table1[[#This Row],[dem_votes]:[gop_votes]])</f>
        <v>0.73640274204003064</v>
      </c>
      <c r="K510" s="5">
        <f>Table1[[#This Row],[gop_votes]]/SUM(Table1[[#This Row],[dem_votes]:[gop_votes]])</f>
        <v>0.26359725795996936</v>
      </c>
      <c r="L510" s="13">
        <v>-84.020893999999998</v>
      </c>
      <c r="M510" s="13">
        <v>33.642043000000001</v>
      </c>
      <c r="N510" s="11">
        <v>-83.579424163521679</v>
      </c>
      <c r="O510" s="11">
        <v>32.812350503144607</v>
      </c>
      <c r="P510" s="12">
        <f>VLOOKUP(Table1[[#This Row],[State]],Sheet1!A:G,7,FALSE)</f>
        <v>16</v>
      </c>
      <c r="Q510" t="str">
        <f>VLOOKUP(Table1[[#This Row],[State]],Sheet1!A:F,6,FALSE)</f>
        <v>Democratic</v>
      </c>
    </row>
    <row r="511" spans="1:17" x14ac:dyDescent="0.2">
      <c r="A511" t="s">
        <v>328</v>
      </c>
      <c r="B511" s="10">
        <v>13249</v>
      </c>
      <c r="C511" t="s">
        <v>801</v>
      </c>
      <c r="D511" s="4">
        <v>465</v>
      </c>
      <c r="E511" s="4">
        <v>1833</v>
      </c>
      <c r="F511">
        <v>2024</v>
      </c>
      <c r="G511" s="1">
        <f>Table1[[#This Row],[dem_votes]]+Table1[[#This Row],[gop_votes]]</f>
        <v>2298</v>
      </c>
      <c r="H511" s="7">
        <f>ABS(Table1[[#This Row],[dem_votes]]-Table1[[#This Row],[gop_votes]])</f>
        <v>1368</v>
      </c>
      <c r="I511" s="5">
        <f>Table1[[#This Row],[margin]]/SUM(Table1[[#This Row],[dem_votes]:[gop_votes]])</f>
        <v>0.59530026109660572</v>
      </c>
      <c r="J511" s="5">
        <f>Table1[[#This Row],[dem_votes]]/SUM(Table1[[#This Row],[dem_votes]:[gop_votes]])</f>
        <v>0.20234986945169714</v>
      </c>
      <c r="K511" s="5">
        <f>Table1[[#This Row],[gop_votes]]/SUM(Table1[[#This Row],[dem_votes]:[gop_votes]])</f>
        <v>0.79765013054830292</v>
      </c>
      <c r="L511" s="13">
        <v>-84.306781000000001</v>
      </c>
      <c r="M511" s="13">
        <v>32.241548999999999</v>
      </c>
      <c r="N511" s="11">
        <v>-83.579424163521679</v>
      </c>
      <c r="O511" s="11">
        <v>32.812350503144607</v>
      </c>
      <c r="P511" s="12">
        <f>VLOOKUP(Table1[[#This Row],[State]],Sheet1!A:G,7,FALSE)</f>
        <v>16</v>
      </c>
      <c r="Q511" t="str">
        <f>VLOOKUP(Table1[[#This Row],[State]],Sheet1!A:F,6,FALSE)</f>
        <v>Democratic</v>
      </c>
    </row>
    <row r="512" spans="1:17" x14ac:dyDescent="0.2">
      <c r="A512" t="s">
        <v>328</v>
      </c>
      <c r="B512" s="10">
        <v>13251</v>
      </c>
      <c r="C512" t="s">
        <v>802</v>
      </c>
      <c r="D512" s="4">
        <v>2464</v>
      </c>
      <c r="E512" s="4">
        <v>3376</v>
      </c>
      <c r="F512">
        <v>2024</v>
      </c>
      <c r="G512" s="1">
        <f>Table1[[#This Row],[dem_votes]]+Table1[[#This Row],[gop_votes]]</f>
        <v>5840</v>
      </c>
      <c r="H512" s="7">
        <f>ABS(Table1[[#This Row],[dem_votes]]-Table1[[#This Row],[gop_votes]])</f>
        <v>912</v>
      </c>
      <c r="I512" s="5">
        <f>Table1[[#This Row],[margin]]/SUM(Table1[[#This Row],[dem_votes]:[gop_votes]])</f>
        <v>0.15616438356164383</v>
      </c>
      <c r="J512" s="5">
        <f>Table1[[#This Row],[dem_votes]]/SUM(Table1[[#This Row],[dem_votes]:[gop_votes]])</f>
        <v>0.42191780821917807</v>
      </c>
      <c r="K512" s="5">
        <f>Table1[[#This Row],[gop_votes]]/SUM(Table1[[#This Row],[dem_votes]:[gop_votes]])</f>
        <v>0.57808219178082187</v>
      </c>
      <c r="L512" s="13">
        <v>-81.627328000000006</v>
      </c>
      <c r="M512" s="13">
        <v>32.722842</v>
      </c>
      <c r="N512" s="11">
        <v>-83.579424163521679</v>
      </c>
      <c r="O512" s="11">
        <v>32.812350503144607</v>
      </c>
      <c r="P512" s="12">
        <f>VLOOKUP(Table1[[#This Row],[State]],Sheet1!A:G,7,FALSE)</f>
        <v>16</v>
      </c>
      <c r="Q512" t="str">
        <f>VLOOKUP(Table1[[#This Row],[State]],Sheet1!A:F,6,FALSE)</f>
        <v>Democratic</v>
      </c>
    </row>
    <row r="513" spans="1:17" x14ac:dyDescent="0.2">
      <c r="A513" t="s">
        <v>328</v>
      </c>
      <c r="B513" s="10">
        <v>13253</v>
      </c>
      <c r="C513" t="s">
        <v>472</v>
      </c>
      <c r="D513" s="4">
        <v>1219</v>
      </c>
      <c r="E513" s="4">
        <v>2061</v>
      </c>
      <c r="F513">
        <v>2024</v>
      </c>
      <c r="G513" s="1">
        <f>Table1[[#This Row],[dem_votes]]+Table1[[#This Row],[gop_votes]]</f>
        <v>3280</v>
      </c>
      <c r="H513" s="7">
        <f>ABS(Table1[[#This Row],[dem_votes]]-Table1[[#This Row],[gop_votes]])</f>
        <v>842</v>
      </c>
      <c r="I513" s="5">
        <f>Table1[[#This Row],[margin]]/SUM(Table1[[#This Row],[dem_votes]:[gop_votes]])</f>
        <v>0.25670731707317074</v>
      </c>
      <c r="J513" s="5">
        <f>Table1[[#This Row],[dem_votes]]/SUM(Table1[[#This Row],[dem_votes]:[gop_votes]])</f>
        <v>0.37164634146341463</v>
      </c>
      <c r="K513" s="5">
        <f>Table1[[#This Row],[gop_votes]]/SUM(Table1[[#This Row],[dem_votes]:[gop_votes]])</f>
        <v>0.62835365853658531</v>
      </c>
      <c r="L513" s="13">
        <v>-84.868026999999998</v>
      </c>
      <c r="M513" s="13">
        <v>30.972496</v>
      </c>
      <c r="N513" s="11">
        <v>-83.579424163521679</v>
      </c>
      <c r="O513" s="11">
        <v>32.812350503144607</v>
      </c>
      <c r="P513" s="12">
        <f>VLOOKUP(Table1[[#This Row],[State]],Sheet1!A:G,7,FALSE)</f>
        <v>16</v>
      </c>
      <c r="Q513" t="str">
        <f>VLOOKUP(Table1[[#This Row],[State]],Sheet1!A:F,6,FALSE)</f>
        <v>Democratic</v>
      </c>
    </row>
    <row r="514" spans="1:17" x14ac:dyDescent="0.2">
      <c r="A514" t="s">
        <v>328</v>
      </c>
      <c r="B514" s="10">
        <v>13255</v>
      </c>
      <c r="C514" t="s">
        <v>803</v>
      </c>
      <c r="D514" s="4">
        <v>10904</v>
      </c>
      <c r="E514" s="4">
        <v>18627</v>
      </c>
      <c r="F514">
        <v>2024</v>
      </c>
      <c r="G514" s="1">
        <f>Table1[[#This Row],[dem_votes]]+Table1[[#This Row],[gop_votes]]</f>
        <v>29531</v>
      </c>
      <c r="H514" s="7">
        <f>ABS(Table1[[#This Row],[dem_votes]]-Table1[[#This Row],[gop_votes]])</f>
        <v>7723</v>
      </c>
      <c r="I514" s="5">
        <f>Table1[[#This Row],[margin]]/SUM(Table1[[#This Row],[dem_votes]:[gop_votes]])</f>
        <v>0.26152179066066167</v>
      </c>
      <c r="J514" s="5">
        <f>Table1[[#This Row],[dem_votes]]/SUM(Table1[[#This Row],[dem_votes]:[gop_votes]])</f>
        <v>0.36923910466966914</v>
      </c>
      <c r="K514" s="5">
        <f>Table1[[#This Row],[gop_votes]]/SUM(Table1[[#This Row],[dem_votes]:[gop_votes]])</f>
        <v>0.63076089533033086</v>
      </c>
      <c r="L514" s="13">
        <v>-84.273339000000007</v>
      </c>
      <c r="M514" s="13">
        <v>33.258051000000002</v>
      </c>
      <c r="N514" s="11">
        <v>-83.579424163521679</v>
      </c>
      <c r="O514" s="11">
        <v>32.812350503144607</v>
      </c>
      <c r="P514" s="12">
        <f>VLOOKUP(Table1[[#This Row],[State]],Sheet1!A:G,7,FALSE)</f>
        <v>16</v>
      </c>
      <c r="Q514" t="str">
        <f>VLOOKUP(Table1[[#This Row],[State]],Sheet1!A:F,6,FALSE)</f>
        <v>Democratic</v>
      </c>
    </row>
    <row r="515" spans="1:17" x14ac:dyDescent="0.2">
      <c r="A515" t="s">
        <v>328</v>
      </c>
      <c r="B515" s="10">
        <v>13257</v>
      </c>
      <c r="C515" t="s">
        <v>804</v>
      </c>
      <c r="D515" s="4">
        <v>2666</v>
      </c>
      <c r="E515" s="4">
        <v>9654</v>
      </c>
      <c r="F515">
        <v>2024</v>
      </c>
      <c r="G515" s="1">
        <f>Table1[[#This Row],[dem_votes]]+Table1[[#This Row],[gop_votes]]</f>
        <v>12320</v>
      </c>
      <c r="H515" s="7">
        <f>ABS(Table1[[#This Row],[dem_votes]]-Table1[[#This Row],[gop_votes]])</f>
        <v>6988</v>
      </c>
      <c r="I515" s="5">
        <f>Table1[[#This Row],[margin]]/SUM(Table1[[#This Row],[dem_votes]:[gop_votes]])</f>
        <v>0.56720779220779216</v>
      </c>
      <c r="J515" s="5">
        <f>Table1[[#This Row],[dem_votes]]/SUM(Table1[[#This Row],[dem_votes]:[gop_votes]])</f>
        <v>0.21639610389610389</v>
      </c>
      <c r="K515" s="5">
        <f>Table1[[#This Row],[gop_votes]]/SUM(Table1[[#This Row],[dem_votes]:[gop_votes]])</f>
        <v>0.78360389610389614</v>
      </c>
      <c r="L515" s="13">
        <v>-83.288680999999997</v>
      </c>
      <c r="M515" s="13">
        <v>34.556903999999903</v>
      </c>
      <c r="N515" s="11">
        <v>-83.579424163521679</v>
      </c>
      <c r="O515" s="11">
        <v>32.812350503144607</v>
      </c>
      <c r="P515" s="12">
        <f>VLOOKUP(Table1[[#This Row],[State]],Sheet1!A:G,7,FALSE)</f>
        <v>16</v>
      </c>
      <c r="Q515" t="str">
        <f>VLOOKUP(Table1[[#This Row],[State]],Sheet1!A:F,6,FALSE)</f>
        <v>Democratic</v>
      </c>
    </row>
    <row r="516" spans="1:17" x14ac:dyDescent="0.2">
      <c r="A516" t="s">
        <v>328</v>
      </c>
      <c r="B516" s="10">
        <v>13259</v>
      </c>
      <c r="C516" t="s">
        <v>805</v>
      </c>
      <c r="D516" s="4">
        <v>1190</v>
      </c>
      <c r="E516" s="4">
        <v>710</v>
      </c>
      <c r="F516">
        <v>2024</v>
      </c>
      <c r="G516" s="1">
        <f>Table1[[#This Row],[dem_votes]]+Table1[[#This Row],[gop_votes]]</f>
        <v>1900</v>
      </c>
      <c r="H516" s="7">
        <f>ABS(Table1[[#This Row],[dem_votes]]-Table1[[#This Row],[gop_votes]])</f>
        <v>480</v>
      </c>
      <c r="I516" s="5">
        <f>Table1[[#This Row],[margin]]/SUM(Table1[[#This Row],[dem_votes]:[gop_votes]])</f>
        <v>0.25263157894736843</v>
      </c>
      <c r="J516" s="5">
        <f>Table1[[#This Row],[dem_votes]]/SUM(Table1[[#This Row],[dem_votes]:[gop_votes]])</f>
        <v>0.62631578947368416</v>
      </c>
      <c r="K516" s="5">
        <f>Table1[[#This Row],[gop_votes]]/SUM(Table1[[#This Row],[dem_votes]:[gop_votes]])</f>
        <v>0.37368421052631579</v>
      </c>
      <c r="L516" s="13">
        <v>-84.764518999999893</v>
      </c>
      <c r="M516" s="13">
        <v>32.069334999999903</v>
      </c>
      <c r="N516" s="11">
        <v>-83.579424163521679</v>
      </c>
      <c r="O516" s="11">
        <v>32.812350503144607</v>
      </c>
      <c r="P516" s="12">
        <f>VLOOKUP(Table1[[#This Row],[State]],Sheet1!A:G,7,FALSE)</f>
        <v>16</v>
      </c>
      <c r="Q516" t="str">
        <f>VLOOKUP(Table1[[#This Row],[State]],Sheet1!A:F,6,FALSE)</f>
        <v>Democratic</v>
      </c>
    </row>
    <row r="517" spans="1:17" x14ac:dyDescent="0.2">
      <c r="A517" t="s">
        <v>328</v>
      </c>
      <c r="B517" s="10">
        <v>13261</v>
      </c>
      <c r="C517" t="s">
        <v>473</v>
      </c>
      <c r="D517" s="4">
        <v>6000</v>
      </c>
      <c r="E517" s="4">
        <v>4841</v>
      </c>
      <c r="F517">
        <v>2024</v>
      </c>
      <c r="G517" s="1">
        <f>Table1[[#This Row],[dem_votes]]+Table1[[#This Row],[gop_votes]]</f>
        <v>10841</v>
      </c>
      <c r="H517" s="7">
        <f>ABS(Table1[[#This Row],[dem_votes]]-Table1[[#This Row],[gop_votes]])</f>
        <v>1159</v>
      </c>
      <c r="I517" s="5">
        <f>Table1[[#This Row],[margin]]/SUM(Table1[[#This Row],[dem_votes]:[gop_votes]])</f>
        <v>0.10690895673830828</v>
      </c>
      <c r="J517" s="5">
        <f>Table1[[#This Row],[dem_votes]]/SUM(Table1[[#This Row],[dem_votes]:[gop_votes]])</f>
        <v>0.55345447836915418</v>
      </c>
      <c r="K517" s="5">
        <f>Table1[[#This Row],[gop_votes]]/SUM(Table1[[#This Row],[dem_votes]:[gop_votes]])</f>
        <v>0.44654552163084588</v>
      </c>
      <c r="L517" s="13">
        <v>-84.221817999999999</v>
      </c>
      <c r="M517" s="13">
        <v>32.059981000000001</v>
      </c>
      <c r="N517" s="11">
        <v>-83.579424163521679</v>
      </c>
      <c r="O517" s="11">
        <v>32.812350503144607</v>
      </c>
      <c r="P517" s="12">
        <f>VLOOKUP(Table1[[#This Row],[State]],Sheet1!A:G,7,FALSE)</f>
        <v>16</v>
      </c>
      <c r="Q517" t="str">
        <f>VLOOKUP(Table1[[#This Row],[State]],Sheet1!A:F,6,FALSE)</f>
        <v>Democratic</v>
      </c>
    </row>
    <row r="518" spans="1:17" x14ac:dyDescent="0.2">
      <c r="A518" t="s">
        <v>328</v>
      </c>
      <c r="B518" s="10">
        <v>13263</v>
      </c>
      <c r="C518" t="s">
        <v>806</v>
      </c>
      <c r="D518" s="4">
        <v>2066</v>
      </c>
      <c r="E518" s="4">
        <v>1205</v>
      </c>
      <c r="F518">
        <v>2024</v>
      </c>
      <c r="G518" s="1">
        <f>Table1[[#This Row],[dem_votes]]+Table1[[#This Row],[gop_votes]]</f>
        <v>3271</v>
      </c>
      <c r="H518" s="7">
        <f>ABS(Table1[[#This Row],[dem_votes]]-Table1[[#This Row],[gop_votes]])</f>
        <v>861</v>
      </c>
      <c r="I518" s="5">
        <f>Table1[[#This Row],[margin]]/SUM(Table1[[#This Row],[dem_votes]:[gop_votes]])</f>
        <v>0.26322225619076733</v>
      </c>
      <c r="J518" s="5">
        <f>Table1[[#This Row],[dem_votes]]/SUM(Table1[[#This Row],[dem_votes]:[gop_votes]])</f>
        <v>0.63161112809538367</v>
      </c>
      <c r="K518" s="5">
        <f>Table1[[#This Row],[gop_votes]]/SUM(Table1[[#This Row],[dem_votes]:[gop_votes]])</f>
        <v>0.36838887190461633</v>
      </c>
      <c r="L518" s="13">
        <v>-84.582115999999999</v>
      </c>
      <c r="M518" s="13">
        <v>32.703124000000003</v>
      </c>
      <c r="N518" s="11">
        <v>-83.579424163521679</v>
      </c>
      <c r="O518" s="11">
        <v>32.812350503144607</v>
      </c>
      <c r="P518" s="12">
        <f>VLOOKUP(Table1[[#This Row],[State]],Sheet1!A:G,7,FALSE)</f>
        <v>16</v>
      </c>
      <c r="Q518" t="str">
        <f>VLOOKUP(Table1[[#This Row],[State]],Sheet1!A:F,6,FALSE)</f>
        <v>Democratic</v>
      </c>
    </row>
    <row r="519" spans="1:17" x14ac:dyDescent="0.2">
      <c r="A519" t="s">
        <v>328</v>
      </c>
      <c r="B519" s="10">
        <v>13265</v>
      </c>
      <c r="C519" t="s">
        <v>807</v>
      </c>
      <c r="D519" s="4">
        <v>620</v>
      </c>
      <c r="E519" s="4">
        <v>301</v>
      </c>
      <c r="F519">
        <v>2024</v>
      </c>
      <c r="G519" s="1">
        <f>Table1[[#This Row],[dem_votes]]+Table1[[#This Row],[gop_votes]]</f>
        <v>921</v>
      </c>
      <c r="H519" s="7">
        <f>ABS(Table1[[#This Row],[dem_votes]]-Table1[[#This Row],[gop_votes]])</f>
        <v>319</v>
      </c>
      <c r="I519" s="5">
        <f>Table1[[#This Row],[margin]]/SUM(Table1[[#This Row],[dem_votes]:[gop_votes]])</f>
        <v>0.34636264929424537</v>
      </c>
      <c r="J519" s="5">
        <f>Table1[[#This Row],[dem_votes]]/SUM(Table1[[#This Row],[dem_votes]:[gop_votes]])</f>
        <v>0.67318132464712266</v>
      </c>
      <c r="K519" s="5">
        <f>Table1[[#This Row],[gop_votes]]/SUM(Table1[[#This Row],[dem_votes]:[gop_votes]])</f>
        <v>0.32681867535287729</v>
      </c>
      <c r="L519" s="13">
        <v>-82.885760000000005</v>
      </c>
      <c r="M519" s="13">
        <v>33.568800000000003</v>
      </c>
      <c r="N519" s="11">
        <v>-83.579424163521679</v>
      </c>
      <c r="O519" s="11">
        <v>32.812350503144607</v>
      </c>
      <c r="P519" s="12">
        <f>VLOOKUP(Table1[[#This Row],[State]],Sheet1!A:G,7,FALSE)</f>
        <v>16</v>
      </c>
      <c r="Q519" t="str">
        <f>VLOOKUP(Table1[[#This Row],[State]],Sheet1!A:F,6,FALSE)</f>
        <v>Democratic</v>
      </c>
    </row>
    <row r="520" spans="1:17" x14ac:dyDescent="0.2">
      <c r="A520" t="s">
        <v>328</v>
      </c>
      <c r="B520" s="10">
        <v>13267</v>
      </c>
      <c r="C520" t="s">
        <v>808</v>
      </c>
      <c r="D520" s="4">
        <v>1964</v>
      </c>
      <c r="E520" s="4">
        <v>5239</v>
      </c>
      <c r="F520">
        <v>2024</v>
      </c>
      <c r="G520" s="1">
        <f>Table1[[#This Row],[dem_votes]]+Table1[[#This Row],[gop_votes]]</f>
        <v>7203</v>
      </c>
      <c r="H520" s="7">
        <f>ABS(Table1[[#This Row],[dem_votes]]-Table1[[#This Row],[gop_votes]])</f>
        <v>3275</v>
      </c>
      <c r="I520" s="5">
        <f>Table1[[#This Row],[margin]]/SUM(Table1[[#This Row],[dem_votes]:[gop_votes]])</f>
        <v>0.45467166458420105</v>
      </c>
      <c r="J520" s="5">
        <f>Table1[[#This Row],[dem_votes]]/SUM(Table1[[#This Row],[dem_votes]:[gop_votes]])</f>
        <v>0.27266416770789947</v>
      </c>
      <c r="K520" s="5">
        <f>Table1[[#This Row],[gop_votes]]/SUM(Table1[[#This Row],[dem_votes]:[gop_votes]])</f>
        <v>0.72733583229210053</v>
      </c>
      <c r="L520" s="13">
        <v>-82.052216999999999</v>
      </c>
      <c r="M520" s="13">
        <v>32.043908000000002</v>
      </c>
      <c r="N520" s="11">
        <v>-83.579424163521679</v>
      </c>
      <c r="O520" s="11">
        <v>32.812350503144607</v>
      </c>
      <c r="P520" s="12">
        <f>VLOOKUP(Table1[[#This Row],[State]],Sheet1!A:G,7,FALSE)</f>
        <v>16</v>
      </c>
      <c r="Q520" t="str">
        <f>VLOOKUP(Table1[[#This Row],[State]],Sheet1!A:F,6,FALSE)</f>
        <v>Democratic</v>
      </c>
    </row>
    <row r="521" spans="1:17" x14ac:dyDescent="0.2">
      <c r="A521" t="s">
        <v>328</v>
      </c>
      <c r="B521" s="10">
        <v>13269</v>
      </c>
      <c r="C521" t="s">
        <v>475</v>
      </c>
      <c r="D521" s="4">
        <v>1358</v>
      </c>
      <c r="E521" s="4">
        <v>1948</v>
      </c>
      <c r="F521">
        <v>2024</v>
      </c>
      <c r="G521" s="1">
        <f>Table1[[#This Row],[dem_votes]]+Table1[[#This Row],[gop_votes]]</f>
        <v>3306</v>
      </c>
      <c r="H521" s="7">
        <f>ABS(Table1[[#This Row],[dem_votes]]-Table1[[#This Row],[gop_votes]])</f>
        <v>590</v>
      </c>
      <c r="I521" s="5">
        <f>Table1[[#This Row],[margin]]/SUM(Table1[[#This Row],[dem_votes]:[gop_votes]])</f>
        <v>0.17846339987900786</v>
      </c>
      <c r="J521" s="5">
        <f>Table1[[#This Row],[dem_votes]]/SUM(Table1[[#This Row],[dem_votes]:[gop_votes]])</f>
        <v>0.41076830006049608</v>
      </c>
      <c r="K521" s="5">
        <f>Table1[[#This Row],[gop_votes]]/SUM(Table1[[#This Row],[dem_votes]:[gop_votes]])</f>
        <v>0.58923169993950397</v>
      </c>
      <c r="L521" s="13">
        <v>-84.215082999999893</v>
      </c>
      <c r="M521" s="13">
        <v>32.560541999999998</v>
      </c>
      <c r="N521" s="11">
        <v>-83.579424163521679</v>
      </c>
      <c r="O521" s="11">
        <v>32.812350503144607</v>
      </c>
      <c r="P521" s="12">
        <f>VLOOKUP(Table1[[#This Row],[State]],Sheet1!A:G,7,FALSE)</f>
        <v>16</v>
      </c>
      <c r="Q521" t="str">
        <f>VLOOKUP(Table1[[#This Row],[State]],Sheet1!A:F,6,FALSE)</f>
        <v>Democratic</v>
      </c>
    </row>
    <row r="522" spans="1:17" x14ac:dyDescent="0.2">
      <c r="A522" t="s">
        <v>328</v>
      </c>
      <c r="B522" s="10">
        <v>13271</v>
      </c>
      <c r="C522" t="s">
        <v>809</v>
      </c>
      <c r="D522" s="4">
        <v>1789</v>
      </c>
      <c r="E522" s="4">
        <v>2099</v>
      </c>
      <c r="F522">
        <v>2024</v>
      </c>
      <c r="G522" s="1">
        <f>Table1[[#This Row],[dem_votes]]+Table1[[#This Row],[gop_votes]]</f>
        <v>3888</v>
      </c>
      <c r="H522" s="7">
        <f>ABS(Table1[[#This Row],[dem_votes]]-Table1[[#This Row],[gop_votes]])</f>
        <v>310</v>
      </c>
      <c r="I522" s="5">
        <f>Table1[[#This Row],[margin]]/SUM(Table1[[#This Row],[dem_votes]:[gop_votes]])</f>
        <v>7.9732510288065842E-2</v>
      </c>
      <c r="J522" s="5">
        <f>Table1[[#This Row],[dem_votes]]/SUM(Table1[[#This Row],[dem_votes]:[gop_votes]])</f>
        <v>0.46013374485596709</v>
      </c>
      <c r="K522" s="5">
        <f>Table1[[#This Row],[gop_votes]]/SUM(Table1[[#This Row],[dem_votes]:[gop_votes]])</f>
        <v>0.53986625514403297</v>
      </c>
      <c r="L522" s="13">
        <v>-82.892471</v>
      </c>
      <c r="M522" s="13">
        <v>32.015619999999998</v>
      </c>
      <c r="N522" s="11">
        <v>-83.579424163521679</v>
      </c>
      <c r="O522" s="11">
        <v>32.812350503144607</v>
      </c>
      <c r="P522" s="12">
        <f>VLOOKUP(Table1[[#This Row],[State]],Sheet1!A:G,7,FALSE)</f>
        <v>16</v>
      </c>
      <c r="Q522" t="str">
        <f>VLOOKUP(Table1[[#This Row],[State]],Sheet1!A:F,6,FALSE)</f>
        <v>Democratic</v>
      </c>
    </row>
    <row r="523" spans="1:17" x14ac:dyDescent="0.2">
      <c r="A523" t="s">
        <v>328</v>
      </c>
      <c r="B523" s="10">
        <v>13273</v>
      </c>
      <c r="C523" t="s">
        <v>810</v>
      </c>
      <c r="D523" s="4">
        <v>2096</v>
      </c>
      <c r="E523" s="4">
        <v>1448</v>
      </c>
      <c r="F523">
        <v>2024</v>
      </c>
      <c r="G523" s="1">
        <f>Table1[[#This Row],[dem_votes]]+Table1[[#This Row],[gop_votes]]</f>
        <v>3544</v>
      </c>
      <c r="H523" s="7">
        <f>ABS(Table1[[#This Row],[dem_votes]]-Table1[[#This Row],[gop_votes]])</f>
        <v>648</v>
      </c>
      <c r="I523" s="5">
        <f>Table1[[#This Row],[margin]]/SUM(Table1[[#This Row],[dem_votes]:[gop_votes]])</f>
        <v>0.18284424379232506</v>
      </c>
      <c r="J523" s="5">
        <f>Table1[[#This Row],[dem_votes]]/SUM(Table1[[#This Row],[dem_votes]:[gop_votes]])</f>
        <v>0.5914221218961625</v>
      </c>
      <c r="K523" s="5">
        <f>Table1[[#This Row],[gop_votes]]/SUM(Table1[[#This Row],[dem_votes]:[gop_votes]])</f>
        <v>0.40857787810383744</v>
      </c>
      <c r="L523" s="13">
        <v>-84.42886</v>
      </c>
      <c r="M523" s="13">
        <v>31.772157</v>
      </c>
      <c r="N523" s="11">
        <v>-83.579424163521679</v>
      </c>
      <c r="O523" s="11">
        <v>32.812350503144607</v>
      </c>
      <c r="P523" s="12">
        <f>VLOOKUP(Table1[[#This Row],[State]],Sheet1!A:G,7,FALSE)</f>
        <v>16</v>
      </c>
      <c r="Q523" t="str">
        <f>VLOOKUP(Table1[[#This Row],[State]],Sheet1!A:F,6,FALSE)</f>
        <v>Democratic</v>
      </c>
    </row>
    <row r="524" spans="1:17" x14ac:dyDescent="0.2">
      <c r="A524" t="s">
        <v>328</v>
      </c>
      <c r="B524" s="10">
        <v>13275</v>
      </c>
      <c r="C524" t="s">
        <v>811</v>
      </c>
      <c r="D524" s="4">
        <v>8349</v>
      </c>
      <c r="E524" s="4">
        <v>12108</v>
      </c>
      <c r="F524">
        <v>2024</v>
      </c>
      <c r="G524" s="1">
        <f>Table1[[#This Row],[dem_votes]]+Table1[[#This Row],[gop_votes]]</f>
        <v>20457</v>
      </c>
      <c r="H524" s="7">
        <f>ABS(Table1[[#This Row],[dem_votes]]-Table1[[#This Row],[gop_votes]])</f>
        <v>3759</v>
      </c>
      <c r="I524" s="5">
        <f>Table1[[#This Row],[margin]]/SUM(Table1[[#This Row],[dem_votes]:[gop_votes]])</f>
        <v>0.1837512831793518</v>
      </c>
      <c r="J524" s="5">
        <f>Table1[[#This Row],[dem_votes]]/SUM(Table1[[#This Row],[dem_votes]:[gop_votes]])</f>
        <v>0.40812435841032407</v>
      </c>
      <c r="K524" s="5">
        <f>Table1[[#This Row],[gop_votes]]/SUM(Table1[[#This Row],[dem_votes]:[gop_votes]])</f>
        <v>0.59187564158967587</v>
      </c>
      <c r="L524" s="13">
        <v>-83.948410999999993</v>
      </c>
      <c r="M524" s="13">
        <v>30.868962</v>
      </c>
      <c r="N524" s="11">
        <v>-83.579424163521679</v>
      </c>
      <c r="O524" s="11">
        <v>32.812350503144607</v>
      </c>
      <c r="P524" s="12">
        <f>VLOOKUP(Table1[[#This Row],[State]],Sheet1!A:G,7,FALSE)</f>
        <v>16</v>
      </c>
      <c r="Q524" t="str">
        <f>VLOOKUP(Table1[[#This Row],[State]],Sheet1!A:F,6,FALSE)</f>
        <v>Democratic</v>
      </c>
    </row>
    <row r="525" spans="1:17" x14ac:dyDescent="0.2">
      <c r="A525" t="s">
        <v>328</v>
      </c>
      <c r="B525" s="10">
        <v>13277</v>
      </c>
      <c r="C525" t="s">
        <v>812</v>
      </c>
      <c r="D525" s="4">
        <v>4364</v>
      </c>
      <c r="E525" s="4">
        <v>10516</v>
      </c>
      <c r="F525">
        <v>2024</v>
      </c>
      <c r="G525" s="1">
        <f>Table1[[#This Row],[dem_votes]]+Table1[[#This Row],[gop_votes]]</f>
        <v>14880</v>
      </c>
      <c r="H525" s="7">
        <f>ABS(Table1[[#This Row],[dem_votes]]-Table1[[#This Row],[gop_votes]])</f>
        <v>6152</v>
      </c>
      <c r="I525" s="5">
        <f>Table1[[#This Row],[margin]]/SUM(Table1[[#This Row],[dem_votes]:[gop_votes]])</f>
        <v>0.41344086021505377</v>
      </c>
      <c r="J525" s="5">
        <f>Table1[[#This Row],[dem_votes]]/SUM(Table1[[#This Row],[dem_votes]:[gop_votes]])</f>
        <v>0.29327956989247311</v>
      </c>
      <c r="K525" s="5">
        <f>Table1[[#This Row],[gop_votes]]/SUM(Table1[[#This Row],[dem_votes]:[gop_votes]])</f>
        <v>0.70672043010752683</v>
      </c>
      <c r="L525" s="13">
        <v>-83.515047999999993</v>
      </c>
      <c r="M525" s="13">
        <v>31.454362</v>
      </c>
      <c r="N525" s="11">
        <v>-83.579424163521679</v>
      </c>
      <c r="O525" s="11">
        <v>32.812350503144607</v>
      </c>
      <c r="P525" s="12">
        <f>VLOOKUP(Table1[[#This Row],[State]],Sheet1!A:G,7,FALSE)</f>
        <v>16</v>
      </c>
      <c r="Q525" t="str">
        <f>VLOOKUP(Table1[[#This Row],[State]],Sheet1!A:F,6,FALSE)</f>
        <v>Democratic</v>
      </c>
    </row>
    <row r="526" spans="1:17" x14ac:dyDescent="0.2">
      <c r="A526" t="s">
        <v>328</v>
      </c>
      <c r="B526" s="10">
        <v>13279</v>
      </c>
      <c r="C526" t="s">
        <v>813</v>
      </c>
      <c r="D526" s="4">
        <v>2512</v>
      </c>
      <c r="E526" s="4">
        <v>7255</v>
      </c>
      <c r="F526">
        <v>2024</v>
      </c>
      <c r="G526" s="1">
        <f>Table1[[#This Row],[dem_votes]]+Table1[[#This Row],[gop_votes]]</f>
        <v>9767</v>
      </c>
      <c r="H526" s="7">
        <f>ABS(Table1[[#This Row],[dem_votes]]-Table1[[#This Row],[gop_votes]])</f>
        <v>4743</v>
      </c>
      <c r="I526" s="5">
        <f>Table1[[#This Row],[margin]]/SUM(Table1[[#This Row],[dem_votes]:[gop_votes]])</f>
        <v>0.48561482543257911</v>
      </c>
      <c r="J526" s="5">
        <f>Table1[[#This Row],[dem_votes]]/SUM(Table1[[#This Row],[dem_votes]:[gop_votes]])</f>
        <v>0.25719258728371047</v>
      </c>
      <c r="K526" s="5">
        <f>Table1[[#This Row],[gop_votes]]/SUM(Table1[[#This Row],[dem_votes]:[gop_votes]])</f>
        <v>0.74280741271628958</v>
      </c>
      <c r="L526" s="13">
        <v>-82.367021999999906</v>
      </c>
      <c r="M526" s="13">
        <v>32.183935999999903</v>
      </c>
      <c r="N526" s="11">
        <v>-83.579424163521679</v>
      </c>
      <c r="O526" s="11">
        <v>32.812350503144607</v>
      </c>
      <c r="P526" s="12">
        <f>VLOOKUP(Table1[[#This Row],[State]],Sheet1!A:G,7,FALSE)</f>
        <v>16</v>
      </c>
      <c r="Q526" t="str">
        <f>VLOOKUP(Table1[[#This Row],[State]],Sheet1!A:F,6,FALSE)</f>
        <v>Democratic</v>
      </c>
    </row>
    <row r="527" spans="1:17" x14ac:dyDescent="0.2">
      <c r="A527" t="s">
        <v>328</v>
      </c>
      <c r="B527" s="10">
        <v>13281</v>
      </c>
      <c r="C527" t="s">
        <v>814</v>
      </c>
      <c r="D527" s="4">
        <v>1323</v>
      </c>
      <c r="E527" s="4">
        <v>7400</v>
      </c>
      <c r="F527">
        <v>2024</v>
      </c>
      <c r="G527" s="1">
        <f>Table1[[#This Row],[dem_votes]]+Table1[[#This Row],[gop_votes]]</f>
        <v>8723</v>
      </c>
      <c r="H527" s="7">
        <f>ABS(Table1[[#This Row],[dem_votes]]-Table1[[#This Row],[gop_votes]])</f>
        <v>6077</v>
      </c>
      <c r="I527" s="5">
        <f>Table1[[#This Row],[margin]]/SUM(Table1[[#This Row],[dem_votes]:[gop_votes]])</f>
        <v>0.69666399174595894</v>
      </c>
      <c r="J527" s="5">
        <f>Table1[[#This Row],[dem_votes]]/SUM(Table1[[#This Row],[dem_votes]:[gop_votes]])</f>
        <v>0.15166800412702053</v>
      </c>
      <c r="K527" s="5">
        <f>Table1[[#This Row],[gop_votes]]/SUM(Table1[[#This Row],[dem_votes]:[gop_votes]])</f>
        <v>0.84833199587297947</v>
      </c>
      <c r="L527" s="13">
        <v>-83.782961</v>
      </c>
      <c r="M527" s="13">
        <v>34.938691999999897</v>
      </c>
      <c r="N527" s="11">
        <v>-83.579424163521679</v>
      </c>
      <c r="O527" s="11">
        <v>32.812350503144607</v>
      </c>
      <c r="P527" s="12">
        <f>VLOOKUP(Table1[[#This Row],[State]],Sheet1!A:G,7,FALSE)</f>
        <v>16</v>
      </c>
      <c r="Q527" t="str">
        <f>VLOOKUP(Table1[[#This Row],[State]],Sheet1!A:F,6,FALSE)</f>
        <v>Democratic</v>
      </c>
    </row>
    <row r="528" spans="1:17" x14ac:dyDescent="0.2">
      <c r="A528" t="s">
        <v>328</v>
      </c>
      <c r="B528" s="10">
        <v>13283</v>
      </c>
      <c r="C528" t="s">
        <v>815</v>
      </c>
      <c r="D528" s="4">
        <v>952</v>
      </c>
      <c r="E528" s="4">
        <v>1898</v>
      </c>
      <c r="F528">
        <v>2024</v>
      </c>
      <c r="G528" s="1">
        <f>Table1[[#This Row],[dem_votes]]+Table1[[#This Row],[gop_votes]]</f>
        <v>2850</v>
      </c>
      <c r="H528" s="7">
        <f>ABS(Table1[[#This Row],[dem_votes]]-Table1[[#This Row],[gop_votes]])</f>
        <v>946</v>
      </c>
      <c r="I528" s="5">
        <f>Table1[[#This Row],[margin]]/SUM(Table1[[#This Row],[dem_votes]:[gop_votes]])</f>
        <v>0.33192982456140352</v>
      </c>
      <c r="J528" s="5">
        <f>Table1[[#This Row],[dem_votes]]/SUM(Table1[[#This Row],[dem_votes]:[gop_votes]])</f>
        <v>0.33403508771929824</v>
      </c>
      <c r="K528" s="5">
        <f>Table1[[#This Row],[gop_votes]]/SUM(Table1[[#This Row],[dem_votes]:[gop_votes]])</f>
        <v>0.66596491228070176</v>
      </c>
      <c r="L528" s="13">
        <v>-82.589718000000005</v>
      </c>
      <c r="M528" s="13">
        <v>32.387046999999903</v>
      </c>
      <c r="N528" s="11">
        <v>-83.579424163521679</v>
      </c>
      <c r="O528" s="11">
        <v>32.812350503144607</v>
      </c>
      <c r="P528" s="12">
        <f>VLOOKUP(Table1[[#This Row],[State]],Sheet1!A:G,7,FALSE)</f>
        <v>16</v>
      </c>
      <c r="Q528" t="str">
        <f>VLOOKUP(Table1[[#This Row],[State]],Sheet1!A:F,6,FALSE)</f>
        <v>Democratic</v>
      </c>
    </row>
    <row r="529" spans="1:17" x14ac:dyDescent="0.2">
      <c r="A529" t="s">
        <v>328</v>
      </c>
      <c r="B529" s="10">
        <v>13285</v>
      </c>
      <c r="C529" t="s">
        <v>816</v>
      </c>
      <c r="D529" s="4">
        <v>10701</v>
      </c>
      <c r="E529" s="4">
        <v>18314</v>
      </c>
      <c r="F529">
        <v>2024</v>
      </c>
      <c r="G529" s="1">
        <f>Table1[[#This Row],[dem_votes]]+Table1[[#This Row],[gop_votes]]</f>
        <v>29015</v>
      </c>
      <c r="H529" s="7">
        <f>ABS(Table1[[#This Row],[dem_votes]]-Table1[[#This Row],[gop_votes]])</f>
        <v>7613</v>
      </c>
      <c r="I529" s="5">
        <f>Table1[[#This Row],[margin]]/SUM(Table1[[#This Row],[dem_votes]:[gop_votes]])</f>
        <v>0.26238152679648458</v>
      </c>
      <c r="J529" s="5">
        <f>Table1[[#This Row],[dem_votes]]/SUM(Table1[[#This Row],[dem_votes]:[gop_votes]])</f>
        <v>0.36880923660175768</v>
      </c>
      <c r="K529" s="5">
        <f>Table1[[#This Row],[gop_votes]]/SUM(Table1[[#This Row],[dem_votes]:[gop_votes]])</f>
        <v>0.63119076339824232</v>
      </c>
      <c r="L529" s="13">
        <v>-85.031745999999998</v>
      </c>
      <c r="M529" s="13">
        <v>33.036737000000002</v>
      </c>
      <c r="N529" s="11">
        <v>-83.579424163521679</v>
      </c>
      <c r="O529" s="11">
        <v>32.812350503144607</v>
      </c>
      <c r="P529" s="12">
        <f>VLOOKUP(Table1[[#This Row],[State]],Sheet1!A:G,7,FALSE)</f>
        <v>16</v>
      </c>
      <c r="Q529" t="str">
        <f>VLOOKUP(Table1[[#This Row],[State]],Sheet1!A:F,6,FALSE)</f>
        <v>Democratic</v>
      </c>
    </row>
    <row r="530" spans="1:17" x14ac:dyDescent="0.2">
      <c r="A530" t="s">
        <v>328</v>
      </c>
      <c r="B530" s="10">
        <v>13287</v>
      </c>
      <c r="C530" t="s">
        <v>817</v>
      </c>
      <c r="D530" s="4">
        <v>1302</v>
      </c>
      <c r="E530" s="4">
        <v>1572</v>
      </c>
      <c r="F530">
        <v>2024</v>
      </c>
      <c r="G530" s="1">
        <f>Table1[[#This Row],[dem_votes]]+Table1[[#This Row],[gop_votes]]</f>
        <v>2874</v>
      </c>
      <c r="H530" s="7">
        <f>ABS(Table1[[#This Row],[dem_votes]]-Table1[[#This Row],[gop_votes]])</f>
        <v>270</v>
      </c>
      <c r="I530" s="5">
        <f>Table1[[#This Row],[margin]]/SUM(Table1[[#This Row],[dem_votes]:[gop_votes]])</f>
        <v>9.3945720250521919E-2</v>
      </c>
      <c r="J530" s="5">
        <f>Table1[[#This Row],[dem_votes]]/SUM(Table1[[#This Row],[dem_votes]:[gop_votes]])</f>
        <v>0.45302713987473903</v>
      </c>
      <c r="K530" s="5">
        <f>Table1[[#This Row],[gop_votes]]/SUM(Table1[[#This Row],[dem_votes]:[gop_votes]])</f>
        <v>0.54697286012526092</v>
      </c>
      <c r="L530" s="13">
        <v>-83.636891000000006</v>
      </c>
      <c r="M530" s="13">
        <v>31.700824000000001</v>
      </c>
      <c r="N530" s="11">
        <v>-83.579424163521679</v>
      </c>
      <c r="O530" s="11">
        <v>32.812350503144607</v>
      </c>
      <c r="P530" s="12">
        <f>VLOOKUP(Table1[[#This Row],[State]],Sheet1!A:G,7,FALSE)</f>
        <v>16</v>
      </c>
      <c r="Q530" t="str">
        <f>VLOOKUP(Table1[[#This Row],[State]],Sheet1!A:F,6,FALSE)</f>
        <v>Democratic</v>
      </c>
    </row>
    <row r="531" spans="1:17" x14ac:dyDescent="0.2">
      <c r="A531" t="s">
        <v>328</v>
      </c>
      <c r="B531" s="10">
        <v>13289</v>
      </c>
      <c r="C531" t="s">
        <v>818</v>
      </c>
      <c r="D531" s="4">
        <v>2029</v>
      </c>
      <c r="E531" s="4">
        <v>2073</v>
      </c>
      <c r="F531">
        <v>2024</v>
      </c>
      <c r="G531" s="1">
        <f>Table1[[#This Row],[dem_votes]]+Table1[[#This Row],[gop_votes]]</f>
        <v>4102</v>
      </c>
      <c r="H531" s="7">
        <f>ABS(Table1[[#This Row],[dem_votes]]-Table1[[#This Row],[gop_votes]])</f>
        <v>44</v>
      </c>
      <c r="I531" s="5">
        <f>Table1[[#This Row],[margin]]/SUM(Table1[[#This Row],[dem_votes]:[gop_votes]])</f>
        <v>1.0726474890297415E-2</v>
      </c>
      <c r="J531" s="5">
        <f>Table1[[#This Row],[dem_votes]]/SUM(Table1[[#This Row],[dem_votes]:[gop_votes]])</f>
        <v>0.49463676255485128</v>
      </c>
      <c r="K531" s="5">
        <f>Table1[[#This Row],[gop_votes]]/SUM(Table1[[#This Row],[dem_votes]:[gop_votes]])</f>
        <v>0.50536323744514866</v>
      </c>
      <c r="L531" s="13">
        <v>-83.416285999999999</v>
      </c>
      <c r="M531" s="13">
        <v>32.703662000000001</v>
      </c>
      <c r="N531" s="11">
        <v>-83.579424163521679</v>
      </c>
      <c r="O531" s="11">
        <v>32.812350503144607</v>
      </c>
      <c r="P531" s="12">
        <f>VLOOKUP(Table1[[#This Row],[State]],Sheet1!A:G,7,FALSE)</f>
        <v>16</v>
      </c>
      <c r="Q531" t="str">
        <f>VLOOKUP(Table1[[#This Row],[State]],Sheet1!A:F,6,FALSE)</f>
        <v>Democratic</v>
      </c>
    </row>
    <row r="532" spans="1:17" x14ac:dyDescent="0.2">
      <c r="A532" t="s">
        <v>328</v>
      </c>
      <c r="B532" s="10">
        <v>13291</v>
      </c>
      <c r="C532" t="s">
        <v>476</v>
      </c>
      <c r="D532" s="4">
        <v>2068</v>
      </c>
      <c r="E532" s="4">
        <v>15132</v>
      </c>
      <c r="F532">
        <v>2024</v>
      </c>
      <c r="G532" s="1">
        <f>Table1[[#This Row],[dem_votes]]+Table1[[#This Row],[gop_votes]]</f>
        <v>17200</v>
      </c>
      <c r="H532" s="7">
        <f>ABS(Table1[[#This Row],[dem_votes]]-Table1[[#This Row],[gop_votes]])</f>
        <v>13064</v>
      </c>
      <c r="I532" s="5">
        <f>Table1[[#This Row],[margin]]/SUM(Table1[[#This Row],[dem_votes]:[gop_votes]])</f>
        <v>0.75953488372093025</v>
      </c>
      <c r="J532" s="5">
        <f>Table1[[#This Row],[dem_votes]]/SUM(Table1[[#This Row],[dem_votes]:[gop_votes]])</f>
        <v>0.12023255813953489</v>
      </c>
      <c r="K532" s="5">
        <f>Table1[[#This Row],[gop_votes]]/SUM(Table1[[#This Row],[dem_votes]:[gop_votes]])</f>
        <v>0.87976744186046507</v>
      </c>
      <c r="L532" s="13">
        <v>-84.002285999999998</v>
      </c>
      <c r="M532" s="13">
        <v>34.874243</v>
      </c>
      <c r="N532" s="11">
        <v>-83.579424163521679</v>
      </c>
      <c r="O532" s="11">
        <v>32.812350503144607</v>
      </c>
      <c r="P532" s="12">
        <f>VLOOKUP(Table1[[#This Row],[State]],Sheet1!A:G,7,FALSE)</f>
        <v>16</v>
      </c>
      <c r="Q532" t="str">
        <f>VLOOKUP(Table1[[#This Row],[State]],Sheet1!A:F,6,FALSE)</f>
        <v>Democratic</v>
      </c>
    </row>
    <row r="533" spans="1:17" x14ac:dyDescent="0.2">
      <c r="A533" t="s">
        <v>328</v>
      </c>
      <c r="B533" s="10">
        <v>13293</v>
      </c>
      <c r="C533" t="s">
        <v>819</v>
      </c>
      <c r="D533" s="4">
        <v>3581</v>
      </c>
      <c r="E533" s="4">
        <v>8100</v>
      </c>
      <c r="F533">
        <v>2024</v>
      </c>
      <c r="G533" s="1">
        <f>Table1[[#This Row],[dem_votes]]+Table1[[#This Row],[gop_votes]]</f>
        <v>11681</v>
      </c>
      <c r="H533" s="7">
        <f>ABS(Table1[[#This Row],[dem_votes]]-Table1[[#This Row],[gop_votes]])</f>
        <v>4519</v>
      </c>
      <c r="I533" s="5">
        <f>Table1[[#This Row],[margin]]/SUM(Table1[[#This Row],[dem_votes]:[gop_votes]])</f>
        <v>0.38686756270867223</v>
      </c>
      <c r="J533" s="5">
        <f>Table1[[#This Row],[dem_votes]]/SUM(Table1[[#This Row],[dem_votes]:[gop_votes]])</f>
        <v>0.30656621864566391</v>
      </c>
      <c r="K533" s="5">
        <f>Table1[[#This Row],[gop_votes]]/SUM(Table1[[#This Row],[dem_votes]:[gop_votes]])</f>
        <v>0.69343378135433609</v>
      </c>
      <c r="L533" s="13">
        <v>-84.324382</v>
      </c>
      <c r="M533" s="13">
        <v>32.907468999999999</v>
      </c>
      <c r="N533" s="11">
        <v>-83.579424163521679</v>
      </c>
      <c r="O533" s="11">
        <v>32.812350503144607</v>
      </c>
      <c r="P533" s="12">
        <f>VLOOKUP(Table1[[#This Row],[State]],Sheet1!A:G,7,FALSE)</f>
        <v>16</v>
      </c>
      <c r="Q533" t="str">
        <f>VLOOKUP(Table1[[#This Row],[State]],Sheet1!A:F,6,FALSE)</f>
        <v>Democratic</v>
      </c>
    </row>
    <row r="534" spans="1:17" x14ac:dyDescent="0.2">
      <c r="A534" t="s">
        <v>328</v>
      </c>
      <c r="B534" s="10">
        <v>13295</v>
      </c>
      <c r="C534" t="s">
        <v>533</v>
      </c>
      <c r="D534" s="4">
        <v>5449</v>
      </c>
      <c r="E534" s="4">
        <v>24602</v>
      </c>
      <c r="F534">
        <v>2024</v>
      </c>
      <c r="G534" s="1">
        <f>Table1[[#This Row],[dem_votes]]+Table1[[#This Row],[gop_votes]]</f>
        <v>30051</v>
      </c>
      <c r="H534" s="7">
        <f>ABS(Table1[[#This Row],[dem_votes]]-Table1[[#This Row],[gop_votes]])</f>
        <v>19153</v>
      </c>
      <c r="I534" s="5">
        <f>Table1[[#This Row],[margin]]/SUM(Table1[[#This Row],[dem_votes]:[gop_votes]])</f>
        <v>0.63734983860770023</v>
      </c>
      <c r="J534" s="5">
        <f>Table1[[#This Row],[dem_votes]]/SUM(Table1[[#This Row],[dem_votes]:[gop_votes]])</f>
        <v>0.18132508069614989</v>
      </c>
      <c r="K534" s="5">
        <f>Table1[[#This Row],[gop_votes]]/SUM(Table1[[#This Row],[dem_votes]:[gop_votes]])</f>
        <v>0.81867491930385017</v>
      </c>
      <c r="L534" s="13">
        <v>-85.293375999999995</v>
      </c>
      <c r="M534" s="13">
        <v>34.836539999999999</v>
      </c>
      <c r="N534" s="11">
        <v>-83.579424163521679</v>
      </c>
      <c r="O534" s="11">
        <v>32.812350503144607</v>
      </c>
      <c r="P534" s="12">
        <f>VLOOKUP(Table1[[#This Row],[State]],Sheet1!A:G,7,FALSE)</f>
        <v>16</v>
      </c>
      <c r="Q534" t="str">
        <f>VLOOKUP(Table1[[#This Row],[State]],Sheet1!A:F,6,FALSE)</f>
        <v>Democratic</v>
      </c>
    </row>
    <row r="535" spans="1:17" x14ac:dyDescent="0.2">
      <c r="A535" t="s">
        <v>328</v>
      </c>
      <c r="B535" s="10">
        <v>13297</v>
      </c>
      <c r="C535" t="s">
        <v>479</v>
      </c>
      <c r="D535" s="4">
        <v>13646</v>
      </c>
      <c r="E535" s="4">
        <v>43713</v>
      </c>
      <c r="F535">
        <v>2024</v>
      </c>
      <c r="G535" s="1">
        <f>Table1[[#This Row],[dem_votes]]+Table1[[#This Row],[gop_votes]]</f>
        <v>57359</v>
      </c>
      <c r="H535" s="7">
        <f>ABS(Table1[[#This Row],[dem_votes]]-Table1[[#This Row],[gop_votes]])</f>
        <v>30067</v>
      </c>
      <c r="I535" s="5">
        <f>Table1[[#This Row],[margin]]/SUM(Table1[[#This Row],[dem_votes]:[gop_votes]])</f>
        <v>0.52418975226206876</v>
      </c>
      <c r="J535" s="5">
        <f>Table1[[#This Row],[dem_votes]]/SUM(Table1[[#This Row],[dem_votes]:[gop_votes]])</f>
        <v>0.23790512386896565</v>
      </c>
      <c r="K535" s="5">
        <f>Table1[[#This Row],[gop_votes]]/SUM(Table1[[#This Row],[dem_votes]:[gop_votes]])</f>
        <v>0.76209487613103433</v>
      </c>
      <c r="L535" s="13">
        <v>-83.784266000000002</v>
      </c>
      <c r="M535" s="13">
        <v>33.795380999999999</v>
      </c>
      <c r="N535" s="11">
        <v>-83.579424163521679</v>
      </c>
      <c r="O535" s="11">
        <v>32.812350503144607</v>
      </c>
      <c r="P535" s="12">
        <f>VLOOKUP(Table1[[#This Row],[State]],Sheet1!A:G,7,FALSE)</f>
        <v>16</v>
      </c>
      <c r="Q535" t="str">
        <f>VLOOKUP(Table1[[#This Row],[State]],Sheet1!A:F,6,FALSE)</f>
        <v>Democratic</v>
      </c>
    </row>
    <row r="536" spans="1:17" x14ac:dyDescent="0.2">
      <c r="A536" t="s">
        <v>328</v>
      </c>
      <c r="B536" s="10">
        <v>13299</v>
      </c>
      <c r="C536" t="s">
        <v>820</v>
      </c>
      <c r="D536" s="4">
        <v>4195</v>
      </c>
      <c r="E536" s="4">
        <v>8564</v>
      </c>
      <c r="F536">
        <v>2024</v>
      </c>
      <c r="G536" s="1">
        <f>Table1[[#This Row],[dem_votes]]+Table1[[#This Row],[gop_votes]]</f>
        <v>12759</v>
      </c>
      <c r="H536" s="7">
        <f>ABS(Table1[[#This Row],[dem_votes]]-Table1[[#This Row],[gop_votes]])</f>
        <v>4369</v>
      </c>
      <c r="I536" s="5">
        <f>Table1[[#This Row],[margin]]/SUM(Table1[[#This Row],[dem_votes]:[gop_votes]])</f>
        <v>0.34242495493377223</v>
      </c>
      <c r="J536" s="5">
        <f>Table1[[#This Row],[dem_votes]]/SUM(Table1[[#This Row],[dem_votes]:[gop_votes]])</f>
        <v>0.32878752253311389</v>
      </c>
      <c r="K536" s="5">
        <f>Table1[[#This Row],[gop_votes]]/SUM(Table1[[#This Row],[dem_votes]:[gop_votes]])</f>
        <v>0.67121247746688617</v>
      </c>
      <c r="L536" s="13">
        <v>-82.383943000000002</v>
      </c>
      <c r="M536" s="13">
        <v>31.22682</v>
      </c>
      <c r="N536" s="11">
        <v>-83.579424163521679</v>
      </c>
      <c r="O536" s="11">
        <v>32.812350503144607</v>
      </c>
      <c r="P536" s="12">
        <f>VLOOKUP(Table1[[#This Row],[State]],Sheet1!A:G,7,FALSE)</f>
        <v>16</v>
      </c>
      <c r="Q536" t="str">
        <f>VLOOKUP(Table1[[#This Row],[State]],Sheet1!A:F,6,FALSE)</f>
        <v>Democratic</v>
      </c>
    </row>
    <row r="537" spans="1:17" x14ac:dyDescent="0.2">
      <c r="A537" t="s">
        <v>328</v>
      </c>
      <c r="B537" s="10">
        <v>13301</v>
      </c>
      <c r="C537" t="s">
        <v>821</v>
      </c>
      <c r="D537" s="4">
        <v>1430</v>
      </c>
      <c r="E537" s="4">
        <v>847</v>
      </c>
      <c r="F537">
        <v>2024</v>
      </c>
      <c r="G537" s="1">
        <f>Table1[[#This Row],[dem_votes]]+Table1[[#This Row],[gop_votes]]</f>
        <v>2277</v>
      </c>
      <c r="H537" s="7">
        <f>ABS(Table1[[#This Row],[dem_votes]]-Table1[[#This Row],[gop_votes]])</f>
        <v>583</v>
      </c>
      <c r="I537" s="5">
        <f>Table1[[#This Row],[margin]]/SUM(Table1[[#This Row],[dem_votes]:[gop_votes]])</f>
        <v>0.2560386473429952</v>
      </c>
      <c r="J537" s="5">
        <f>Table1[[#This Row],[dem_votes]]/SUM(Table1[[#This Row],[dem_votes]:[gop_votes]])</f>
        <v>0.6280193236714976</v>
      </c>
      <c r="K537" s="5">
        <f>Table1[[#This Row],[gop_votes]]/SUM(Table1[[#This Row],[dem_votes]:[gop_votes]])</f>
        <v>0.3719806763285024</v>
      </c>
      <c r="L537" s="13">
        <v>-82.662843999999893</v>
      </c>
      <c r="M537" s="13">
        <v>33.407595999999998</v>
      </c>
      <c r="N537" s="11">
        <v>-83.579424163521679</v>
      </c>
      <c r="O537" s="11">
        <v>32.812350503144607</v>
      </c>
      <c r="P537" s="12">
        <f>VLOOKUP(Table1[[#This Row],[State]],Sheet1!A:G,7,FALSE)</f>
        <v>16</v>
      </c>
      <c r="Q537" t="str">
        <f>VLOOKUP(Table1[[#This Row],[State]],Sheet1!A:F,6,FALSE)</f>
        <v>Democratic</v>
      </c>
    </row>
    <row r="538" spans="1:17" x14ac:dyDescent="0.2">
      <c r="A538" t="s">
        <v>328</v>
      </c>
      <c r="B538" s="10">
        <v>13303</v>
      </c>
      <c r="C538" t="s">
        <v>480</v>
      </c>
      <c r="D538" s="4">
        <v>4506</v>
      </c>
      <c r="E538" s="4">
        <v>3924</v>
      </c>
      <c r="F538">
        <v>2024</v>
      </c>
      <c r="G538" s="1">
        <f>Table1[[#This Row],[dem_votes]]+Table1[[#This Row],[gop_votes]]</f>
        <v>8430</v>
      </c>
      <c r="H538" s="7">
        <f>ABS(Table1[[#This Row],[dem_votes]]-Table1[[#This Row],[gop_votes]])</f>
        <v>582</v>
      </c>
      <c r="I538" s="5">
        <f>Table1[[#This Row],[margin]]/SUM(Table1[[#This Row],[dem_votes]:[gop_votes]])</f>
        <v>6.9039145907473315E-2</v>
      </c>
      <c r="J538" s="5">
        <f>Table1[[#This Row],[dem_votes]]/SUM(Table1[[#This Row],[dem_votes]:[gop_votes]])</f>
        <v>0.53451957295373664</v>
      </c>
      <c r="K538" s="5">
        <f>Table1[[#This Row],[gop_votes]]/SUM(Table1[[#This Row],[dem_votes]:[gop_votes]])</f>
        <v>0.46548042704626336</v>
      </c>
      <c r="L538" s="13">
        <v>-82.773405999999994</v>
      </c>
      <c r="M538" s="13">
        <v>32.962029000000001</v>
      </c>
      <c r="N538" s="11">
        <v>-83.579424163521679</v>
      </c>
      <c r="O538" s="11">
        <v>32.812350503144607</v>
      </c>
      <c r="P538" s="12">
        <f>VLOOKUP(Table1[[#This Row],[State]],Sheet1!A:G,7,FALSE)</f>
        <v>16</v>
      </c>
      <c r="Q538" t="str">
        <f>VLOOKUP(Table1[[#This Row],[State]],Sheet1!A:F,6,FALSE)</f>
        <v>Democratic</v>
      </c>
    </row>
    <row r="539" spans="1:17" x14ac:dyDescent="0.2">
      <c r="A539" t="s">
        <v>328</v>
      </c>
      <c r="B539" s="10">
        <v>13305</v>
      </c>
      <c r="C539" t="s">
        <v>822</v>
      </c>
      <c r="D539" s="4">
        <v>2585</v>
      </c>
      <c r="E539" s="4">
        <v>10279</v>
      </c>
      <c r="F539">
        <v>2024</v>
      </c>
      <c r="G539" s="1">
        <f>Table1[[#This Row],[dem_votes]]+Table1[[#This Row],[gop_votes]]</f>
        <v>12864</v>
      </c>
      <c r="H539" s="7">
        <f>ABS(Table1[[#This Row],[dem_votes]]-Table1[[#This Row],[gop_votes]])</f>
        <v>7694</v>
      </c>
      <c r="I539" s="5">
        <f>Table1[[#This Row],[margin]]/SUM(Table1[[#This Row],[dem_votes]:[gop_votes]])</f>
        <v>0.59810323383084574</v>
      </c>
      <c r="J539" s="5">
        <f>Table1[[#This Row],[dem_votes]]/SUM(Table1[[#This Row],[dem_votes]:[gop_votes]])</f>
        <v>0.2009483830845771</v>
      </c>
      <c r="K539" s="5">
        <f>Table1[[#This Row],[gop_votes]]/SUM(Table1[[#This Row],[dem_votes]:[gop_votes]])</f>
        <v>0.79905161691542292</v>
      </c>
      <c r="L539" s="13">
        <v>-81.919105000000002</v>
      </c>
      <c r="M539" s="13">
        <v>31.611857000000001</v>
      </c>
      <c r="N539" s="11">
        <v>-83.579424163521679</v>
      </c>
      <c r="O539" s="11">
        <v>32.812350503144607</v>
      </c>
      <c r="P539" s="12">
        <f>VLOOKUP(Table1[[#This Row],[State]],Sheet1!A:G,7,FALSE)</f>
        <v>16</v>
      </c>
      <c r="Q539" t="str">
        <f>VLOOKUP(Table1[[#This Row],[State]],Sheet1!A:F,6,FALSE)</f>
        <v>Democratic</v>
      </c>
    </row>
    <row r="540" spans="1:17" x14ac:dyDescent="0.2">
      <c r="A540" t="s">
        <v>328</v>
      </c>
      <c r="B540" s="10">
        <v>13307</v>
      </c>
      <c r="C540" t="s">
        <v>823</v>
      </c>
      <c r="D540" s="4">
        <v>582</v>
      </c>
      <c r="E540" s="4">
        <v>541</v>
      </c>
      <c r="F540">
        <v>2024</v>
      </c>
      <c r="G540" s="1">
        <f>Table1[[#This Row],[dem_votes]]+Table1[[#This Row],[gop_votes]]</f>
        <v>1123</v>
      </c>
      <c r="H540" s="7">
        <f>ABS(Table1[[#This Row],[dem_votes]]-Table1[[#This Row],[gop_votes]])</f>
        <v>41</v>
      </c>
      <c r="I540" s="5">
        <f>Table1[[#This Row],[margin]]/SUM(Table1[[#This Row],[dem_votes]:[gop_votes]])</f>
        <v>3.6509349955476403E-2</v>
      </c>
      <c r="J540" s="5">
        <f>Table1[[#This Row],[dem_votes]]/SUM(Table1[[#This Row],[dem_votes]:[gop_votes]])</f>
        <v>0.51825467497773825</v>
      </c>
      <c r="K540" s="5">
        <f>Table1[[#This Row],[gop_votes]]/SUM(Table1[[#This Row],[dem_votes]:[gop_votes]])</f>
        <v>0.48174532502226181</v>
      </c>
      <c r="L540" s="13">
        <v>-84.560656999999907</v>
      </c>
      <c r="M540" s="13">
        <v>32.049343</v>
      </c>
      <c r="N540" s="11">
        <v>-83.579424163521679</v>
      </c>
      <c r="O540" s="11">
        <v>32.812350503144607</v>
      </c>
      <c r="P540" s="12">
        <f>VLOOKUP(Table1[[#This Row],[State]],Sheet1!A:G,7,FALSE)</f>
        <v>16</v>
      </c>
      <c r="Q540" t="str">
        <f>VLOOKUP(Table1[[#This Row],[State]],Sheet1!A:F,6,FALSE)</f>
        <v>Democratic</v>
      </c>
    </row>
    <row r="541" spans="1:17" x14ac:dyDescent="0.2">
      <c r="A541" t="s">
        <v>328</v>
      </c>
      <c r="B541" s="10">
        <v>13309</v>
      </c>
      <c r="C541" t="s">
        <v>824</v>
      </c>
      <c r="D541" s="4">
        <v>791</v>
      </c>
      <c r="E541" s="4">
        <v>1304</v>
      </c>
      <c r="F541">
        <v>2024</v>
      </c>
      <c r="G541" s="1">
        <f>Table1[[#This Row],[dem_votes]]+Table1[[#This Row],[gop_votes]]</f>
        <v>2095</v>
      </c>
      <c r="H541" s="7">
        <f>ABS(Table1[[#This Row],[dem_votes]]-Table1[[#This Row],[gop_votes]])</f>
        <v>513</v>
      </c>
      <c r="I541" s="5">
        <f>Table1[[#This Row],[margin]]/SUM(Table1[[#This Row],[dem_votes]:[gop_votes]])</f>
        <v>0.24486873508353221</v>
      </c>
      <c r="J541" s="5">
        <f>Table1[[#This Row],[dem_votes]]/SUM(Table1[[#This Row],[dem_votes]:[gop_votes]])</f>
        <v>0.37756563245823388</v>
      </c>
      <c r="K541" s="5">
        <f>Table1[[#This Row],[gop_votes]]/SUM(Table1[[#This Row],[dem_votes]:[gop_votes]])</f>
        <v>0.62243436754176606</v>
      </c>
      <c r="L541" s="13">
        <v>-82.751306999999997</v>
      </c>
      <c r="M541" s="13">
        <v>32.146557999999999</v>
      </c>
      <c r="N541" s="11">
        <v>-83.579424163521679</v>
      </c>
      <c r="O541" s="11">
        <v>32.812350503144607</v>
      </c>
      <c r="P541" s="12">
        <f>VLOOKUP(Table1[[#This Row],[State]],Sheet1!A:G,7,FALSE)</f>
        <v>16</v>
      </c>
      <c r="Q541" t="str">
        <f>VLOOKUP(Table1[[#This Row],[State]],Sheet1!A:F,6,FALSE)</f>
        <v>Democratic</v>
      </c>
    </row>
    <row r="542" spans="1:17" x14ac:dyDescent="0.2">
      <c r="A542" t="s">
        <v>328</v>
      </c>
      <c r="B542" s="10">
        <v>13311</v>
      </c>
      <c r="C542" t="s">
        <v>601</v>
      </c>
      <c r="D542" s="4">
        <v>1920</v>
      </c>
      <c r="E542" s="4">
        <v>14180</v>
      </c>
      <c r="F542">
        <v>2024</v>
      </c>
      <c r="G542" s="1">
        <f>Table1[[#This Row],[dem_votes]]+Table1[[#This Row],[gop_votes]]</f>
        <v>16100</v>
      </c>
      <c r="H542" s="7">
        <f>ABS(Table1[[#This Row],[dem_votes]]-Table1[[#This Row],[gop_votes]])</f>
        <v>12260</v>
      </c>
      <c r="I542" s="5">
        <f>Table1[[#This Row],[margin]]/SUM(Table1[[#This Row],[dem_votes]:[gop_votes]])</f>
        <v>0.76149068322981361</v>
      </c>
      <c r="J542" s="5">
        <f>Table1[[#This Row],[dem_votes]]/SUM(Table1[[#This Row],[dem_votes]:[gop_votes]])</f>
        <v>0.11925465838509317</v>
      </c>
      <c r="K542" s="5">
        <f>Table1[[#This Row],[gop_votes]]/SUM(Table1[[#This Row],[dem_votes]:[gop_votes]])</f>
        <v>0.88074534161490681</v>
      </c>
      <c r="L542" s="13">
        <v>-83.744309000000001</v>
      </c>
      <c r="M542" s="13">
        <v>34.601047999999999</v>
      </c>
      <c r="N542" s="11">
        <v>-83.579424163521679</v>
      </c>
      <c r="O542" s="11">
        <v>32.812350503144607</v>
      </c>
      <c r="P542" s="12">
        <f>VLOOKUP(Table1[[#This Row],[State]],Sheet1!A:G,7,FALSE)</f>
        <v>16</v>
      </c>
      <c r="Q542" t="str">
        <f>VLOOKUP(Table1[[#This Row],[State]],Sheet1!A:F,6,FALSE)</f>
        <v>Democratic</v>
      </c>
    </row>
    <row r="543" spans="1:17" x14ac:dyDescent="0.2">
      <c r="A543" t="s">
        <v>328</v>
      </c>
      <c r="B543" s="10">
        <v>13313</v>
      </c>
      <c r="C543" t="s">
        <v>825</v>
      </c>
      <c r="D543" s="4">
        <v>7682</v>
      </c>
      <c r="E543" s="4">
        <v>27328</v>
      </c>
      <c r="F543">
        <v>2024</v>
      </c>
      <c r="G543" s="1">
        <f>Table1[[#This Row],[dem_votes]]+Table1[[#This Row],[gop_votes]]</f>
        <v>35010</v>
      </c>
      <c r="H543" s="7">
        <f>ABS(Table1[[#This Row],[dem_votes]]-Table1[[#This Row],[gop_votes]])</f>
        <v>19646</v>
      </c>
      <c r="I543" s="5">
        <f>Table1[[#This Row],[margin]]/SUM(Table1[[#This Row],[dem_votes]:[gop_votes]])</f>
        <v>0.56115395601256779</v>
      </c>
      <c r="J543" s="5">
        <f>Table1[[#This Row],[dem_votes]]/SUM(Table1[[#This Row],[dem_votes]:[gop_votes]])</f>
        <v>0.21942302199371608</v>
      </c>
      <c r="K543" s="5">
        <f>Table1[[#This Row],[gop_votes]]/SUM(Table1[[#This Row],[dem_votes]:[gop_votes]])</f>
        <v>0.78057697800628389</v>
      </c>
      <c r="L543" s="13">
        <v>-84.965686000000005</v>
      </c>
      <c r="M543" s="13">
        <v>34.792741999999997</v>
      </c>
      <c r="N543" s="11">
        <v>-83.579424163521679</v>
      </c>
      <c r="O543" s="11">
        <v>32.812350503144607</v>
      </c>
      <c r="P543" s="12">
        <f>VLOOKUP(Table1[[#This Row],[State]],Sheet1!A:G,7,FALSE)</f>
        <v>16</v>
      </c>
      <c r="Q543" t="str">
        <f>VLOOKUP(Table1[[#This Row],[State]],Sheet1!A:F,6,FALSE)</f>
        <v>Democratic</v>
      </c>
    </row>
    <row r="544" spans="1:17" x14ac:dyDescent="0.2">
      <c r="A544" t="s">
        <v>328</v>
      </c>
      <c r="B544" s="10">
        <v>13315</v>
      </c>
      <c r="C544" t="s">
        <v>534</v>
      </c>
      <c r="D544" s="4">
        <v>1016</v>
      </c>
      <c r="E544" s="4">
        <v>1641</v>
      </c>
      <c r="F544">
        <v>2024</v>
      </c>
      <c r="G544" s="1">
        <f>Table1[[#This Row],[dem_votes]]+Table1[[#This Row],[gop_votes]]</f>
        <v>2657</v>
      </c>
      <c r="H544" s="7">
        <f>ABS(Table1[[#This Row],[dem_votes]]-Table1[[#This Row],[gop_votes]])</f>
        <v>625</v>
      </c>
      <c r="I544" s="5">
        <f>Table1[[#This Row],[margin]]/SUM(Table1[[#This Row],[dem_votes]:[gop_votes]])</f>
        <v>0.23522770041400076</v>
      </c>
      <c r="J544" s="5">
        <f>Table1[[#This Row],[dem_votes]]/SUM(Table1[[#This Row],[dem_votes]:[gop_votes]])</f>
        <v>0.38238614979299962</v>
      </c>
      <c r="K544" s="5">
        <f>Table1[[#This Row],[gop_votes]]/SUM(Table1[[#This Row],[dem_votes]:[gop_votes]])</f>
        <v>0.61761385020700033</v>
      </c>
      <c r="L544" s="13">
        <v>-83.405656999999906</v>
      </c>
      <c r="M544" s="13">
        <v>31.975166999999999</v>
      </c>
      <c r="N544" s="11">
        <v>-83.579424163521679</v>
      </c>
      <c r="O544" s="11">
        <v>32.812350503144607</v>
      </c>
      <c r="P544" s="12">
        <f>VLOOKUP(Table1[[#This Row],[State]],Sheet1!A:G,7,FALSE)</f>
        <v>16</v>
      </c>
      <c r="Q544" t="str">
        <f>VLOOKUP(Table1[[#This Row],[State]],Sheet1!A:F,6,FALSE)</f>
        <v>Democratic</v>
      </c>
    </row>
    <row r="545" spans="1:17" x14ac:dyDescent="0.2">
      <c r="A545" t="s">
        <v>328</v>
      </c>
      <c r="B545" s="10">
        <v>13317</v>
      </c>
      <c r="C545" t="s">
        <v>826</v>
      </c>
      <c r="D545" s="4">
        <v>1940</v>
      </c>
      <c r="E545" s="4">
        <v>2420</v>
      </c>
      <c r="F545">
        <v>2024</v>
      </c>
      <c r="G545" s="1">
        <f>Table1[[#This Row],[dem_votes]]+Table1[[#This Row],[gop_votes]]</f>
        <v>4360</v>
      </c>
      <c r="H545" s="7">
        <f>ABS(Table1[[#This Row],[dem_votes]]-Table1[[#This Row],[gop_votes]])</f>
        <v>480</v>
      </c>
      <c r="I545" s="5">
        <f>Table1[[#This Row],[margin]]/SUM(Table1[[#This Row],[dem_votes]:[gop_votes]])</f>
        <v>0.11009174311926606</v>
      </c>
      <c r="J545" s="5">
        <f>Table1[[#This Row],[dem_votes]]/SUM(Table1[[#This Row],[dem_votes]:[gop_votes]])</f>
        <v>0.44495412844036697</v>
      </c>
      <c r="K545" s="5">
        <f>Table1[[#This Row],[gop_votes]]/SUM(Table1[[#This Row],[dem_votes]:[gop_votes]])</f>
        <v>0.55504587155963303</v>
      </c>
      <c r="L545" s="13">
        <v>-82.753523999999999</v>
      </c>
      <c r="M545" s="13">
        <v>33.755364</v>
      </c>
      <c r="N545" s="11">
        <v>-83.579424163521679</v>
      </c>
      <c r="O545" s="11">
        <v>32.812350503144607</v>
      </c>
      <c r="P545" s="12">
        <f>VLOOKUP(Table1[[#This Row],[State]],Sheet1!A:G,7,FALSE)</f>
        <v>16</v>
      </c>
      <c r="Q545" t="str">
        <f>VLOOKUP(Table1[[#This Row],[State]],Sheet1!A:F,6,FALSE)</f>
        <v>Democratic</v>
      </c>
    </row>
    <row r="546" spans="1:17" x14ac:dyDescent="0.2">
      <c r="A546" t="s">
        <v>328</v>
      </c>
      <c r="B546" s="10">
        <v>13319</v>
      </c>
      <c r="C546" t="s">
        <v>827</v>
      </c>
      <c r="D546" s="4">
        <v>2022</v>
      </c>
      <c r="E546" s="4">
        <v>1872</v>
      </c>
      <c r="F546">
        <v>2024</v>
      </c>
      <c r="G546" s="1">
        <f>Table1[[#This Row],[dem_votes]]+Table1[[#This Row],[gop_votes]]</f>
        <v>3894</v>
      </c>
      <c r="H546" s="7">
        <f>ABS(Table1[[#This Row],[dem_votes]]-Table1[[#This Row],[gop_votes]])</f>
        <v>150</v>
      </c>
      <c r="I546" s="5">
        <f>Table1[[#This Row],[margin]]/SUM(Table1[[#This Row],[dem_votes]:[gop_votes]])</f>
        <v>3.8520801232665637E-2</v>
      </c>
      <c r="J546" s="5">
        <f>Table1[[#This Row],[dem_votes]]/SUM(Table1[[#This Row],[dem_votes]:[gop_votes]])</f>
        <v>0.51926040061633283</v>
      </c>
      <c r="K546" s="5">
        <f>Table1[[#This Row],[gop_votes]]/SUM(Table1[[#This Row],[dem_votes]:[gop_votes]])</f>
        <v>0.48073959938366717</v>
      </c>
      <c r="L546" s="13">
        <v>-83.239491000000001</v>
      </c>
      <c r="M546" s="13">
        <v>32.844299999999997</v>
      </c>
      <c r="N546" s="11">
        <v>-83.579424163521679</v>
      </c>
      <c r="O546" s="11">
        <v>32.812350503144607</v>
      </c>
      <c r="P546" s="12">
        <f>VLOOKUP(Table1[[#This Row],[State]],Sheet1!A:G,7,FALSE)</f>
        <v>16</v>
      </c>
      <c r="Q546" t="str">
        <f>VLOOKUP(Table1[[#This Row],[State]],Sheet1!A:F,6,FALSE)</f>
        <v>Democratic</v>
      </c>
    </row>
    <row r="547" spans="1:17" x14ac:dyDescent="0.2">
      <c r="A547" t="s">
        <v>328</v>
      </c>
      <c r="B547" s="10">
        <v>13321</v>
      </c>
      <c r="C547" t="s">
        <v>828</v>
      </c>
      <c r="D547" s="4">
        <v>2118</v>
      </c>
      <c r="E547" s="4">
        <v>6370</v>
      </c>
      <c r="F547">
        <v>2024</v>
      </c>
      <c r="G547" s="1">
        <f>Table1[[#This Row],[dem_votes]]+Table1[[#This Row],[gop_votes]]</f>
        <v>8488</v>
      </c>
      <c r="H547" s="7">
        <f>ABS(Table1[[#This Row],[dem_votes]]-Table1[[#This Row],[gop_votes]])</f>
        <v>4252</v>
      </c>
      <c r="I547" s="5">
        <f>Table1[[#This Row],[margin]]/SUM(Table1[[#This Row],[dem_votes]:[gop_votes]])</f>
        <v>0.50094250706880306</v>
      </c>
      <c r="J547" s="5">
        <f>Table1[[#This Row],[dem_votes]]/SUM(Table1[[#This Row],[dem_votes]:[gop_votes]])</f>
        <v>0.2495287464655985</v>
      </c>
      <c r="K547" s="5">
        <f>Table1[[#This Row],[gop_votes]]/SUM(Table1[[#This Row],[dem_votes]:[gop_votes]])</f>
        <v>0.75047125353440147</v>
      </c>
      <c r="L547" s="13">
        <v>-83.861186000000004</v>
      </c>
      <c r="M547" s="13">
        <v>31.535712</v>
      </c>
      <c r="N547" s="11">
        <v>-83.579424163521679</v>
      </c>
      <c r="O547" s="11">
        <v>32.812350503144607</v>
      </c>
      <c r="P547" s="12">
        <f>VLOOKUP(Table1[[#This Row],[State]],Sheet1!A:G,7,FALSE)</f>
        <v>16</v>
      </c>
      <c r="Q547" t="str">
        <f>VLOOKUP(Table1[[#This Row],[State]],Sheet1!A:F,6,FALSE)</f>
        <v>Democratic</v>
      </c>
    </row>
    <row r="548" spans="1:17" x14ac:dyDescent="0.2">
      <c r="A548" t="s">
        <v>329</v>
      </c>
      <c r="B548" s="10">
        <v>15001</v>
      </c>
      <c r="C548" s="8" t="s">
        <v>829</v>
      </c>
      <c r="D548" s="4">
        <v>62243</v>
      </c>
      <c r="E548" s="4">
        <v>21851</v>
      </c>
      <c r="F548">
        <v>2024</v>
      </c>
      <c r="G548" s="1">
        <f>Table1[[#This Row],[dem_votes]]+Table1[[#This Row],[gop_votes]]</f>
        <v>84094</v>
      </c>
      <c r="H548" s="7">
        <f>ABS(Table1[[#This Row],[dem_votes]]-Table1[[#This Row],[gop_votes]])</f>
        <v>40392</v>
      </c>
      <c r="I548" s="5">
        <f>Table1[[#This Row],[margin]]/SUM(Table1[[#This Row],[dem_votes]:[gop_votes]])</f>
        <v>0.4803196423050396</v>
      </c>
      <c r="J548" s="5">
        <f>Table1[[#This Row],[dem_votes]]/SUM(Table1[[#This Row],[dem_votes]:[gop_votes]])</f>
        <v>0.74015982115251977</v>
      </c>
      <c r="K548" s="5">
        <f>Table1[[#This Row],[gop_votes]]/SUM(Table1[[#This Row],[dem_votes]:[gop_votes]])</f>
        <v>0.25984017884748017</v>
      </c>
      <c r="L548" s="13">
        <v>-155.42189500000001</v>
      </c>
      <c r="M548" s="13">
        <v>19.672837000000001</v>
      </c>
      <c r="N548" s="11">
        <v>-157.30763454545425</v>
      </c>
      <c r="O548" s="11">
        <v>20.988759242424248</v>
      </c>
      <c r="P548" s="12">
        <f>VLOOKUP(Table1[[#This Row],[State]],Sheet1!A:G,7,FALSE)</f>
        <v>4</v>
      </c>
      <c r="Q548" t="str">
        <f>VLOOKUP(Table1[[#This Row],[State]],Sheet1!A:F,6,FALSE)</f>
        <v>Democratic</v>
      </c>
    </row>
    <row r="549" spans="1:17" x14ac:dyDescent="0.2">
      <c r="A549" t="s">
        <v>329</v>
      </c>
      <c r="B549" s="10">
        <v>15003</v>
      </c>
      <c r="C549" s="8" t="s">
        <v>830</v>
      </c>
      <c r="D549" s="4">
        <v>231400</v>
      </c>
      <c r="E549" s="4">
        <v>114999</v>
      </c>
      <c r="F549">
        <v>2024</v>
      </c>
      <c r="G549" s="1">
        <f>Table1[[#This Row],[dem_votes]]+Table1[[#This Row],[gop_votes]]</f>
        <v>346399</v>
      </c>
      <c r="H549" s="7">
        <f>ABS(Table1[[#This Row],[dem_votes]]-Table1[[#This Row],[gop_votes]])</f>
        <v>116401</v>
      </c>
      <c r="I549" s="5">
        <f>Table1[[#This Row],[margin]]/SUM(Table1[[#This Row],[dem_votes]:[gop_votes]])</f>
        <v>0.33603157052993804</v>
      </c>
      <c r="J549" s="5">
        <f>Table1[[#This Row],[dem_votes]]/SUM(Table1[[#This Row],[dem_votes]:[gop_votes]])</f>
        <v>0.66801578526496896</v>
      </c>
      <c r="K549" s="5">
        <f>Table1[[#This Row],[gop_votes]]/SUM(Table1[[#This Row],[dem_votes]:[gop_votes]])</f>
        <v>0.33198421473503098</v>
      </c>
      <c r="L549" s="13">
        <v>-157.91367299999999</v>
      </c>
      <c r="M549" s="13">
        <v>21.372464000000001</v>
      </c>
      <c r="N549" s="11">
        <v>-157.30763454545425</v>
      </c>
      <c r="O549" s="11">
        <v>20.988759242424248</v>
      </c>
      <c r="P549" s="12">
        <f>VLOOKUP(Table1[[#This Row],[State]],Sheet1!A:G,7,FALSE)</f>
        <v>4</v>
      </c>
      <c r="Q549" t="str">
        <f>VLOOKUP(Table1[[#This Row],[State]],Sheet1!A:F,6,FALSE)</f>
        <v>Democratic</v>
      </c>
    </row>
    <row r="550" spans="1:17" x14ac:dyDescent="0.2">
      <c r="A550" t="s">
        <v>329</v>
      </c>
      <c r="B550" s="10">
        <v>15007</v>
      </c>
      <c r="C550" s="8" t="s">
        <v>831</v>
      </c>
      <c r="D550" s="4">
        <v>21379</v>
      </c>
      <c r="E550" s="4">
        <v>8779</v>
      </c>
      <c r="F550">
        <v>2024</v>
      </c>
      <c r="G550" s="1">
        <f>Table1[[#This Row],[dem_votes]]+Table1[[#This Row],[gop_votes]]</f>
        <v>30158</v>
      </c>
      <c r="H550" s="7">
        <f>ABS(Table1[[#This Row],[dem_votes]]-Table1[[#This Row],[gop_votes]])</f>
        <v>12600</v>
      </c>
      <c r="I550" s="5">
        <f>Table1[[#This Row],[margin]]/SUM(Table1[[#This Row],[dem_votes]:[gop_votes]])</f>
        <v>0.41779958883215068</v>
      </c>
      <c r="J550" s="5">
        <f>Table1[[#This Row],[dem_votes]]/SUM(Table1[[#This Row],[dem_votes]:[gop_votes]])</f>
        <v>0.70889979441607531</v>
      </c>
      <c r="K550" s="5">
        <f>Table1[[#This Row],[gop_votes]]/SUM(Table1[[#This Row],[dem_votes]:[gop_votes]])</f>
        <v>0.29110020558392469</v>
      </c>
      <c r="L550" s="13">
        <v>-159.44211200000001</v>
      </c>
      <c r="M550" s="13">
        <v>22.021021999999999</v>
      </c>
      <c r="N550" s="11">
        <v>-157.30763454545425</v>
      </c>
      <c r="O550" s="11">
        <v>20.988759242424248</v>
      </c>
      <c r="P550" s="12">
        <f>VLOOKUP(Table1[[#This Row],[State]],Sheet1!A:G,7,FALSE)</f>
        <v>4</v>
      </c>
      <c r="Q550" t="str">
        <f>VLOOKUP(Table1[[#This Row],[State]],Sheet1!A:F,6,FALSE)</f>
        <v>Democratic</v>
      </c>
    </row>
    <row r="551" spans="1:17" x14ac:dyDescent="0.2">
      <c r="A551" s="3" t="s">
        <v>329</v>
      </c>
      <c r="B551" s="10">
        <v>15009</v>
      </c>
      <c r="C551" s="8" t="s">
        <v>832</v>
      </c>
      <c r="D551" s="4">
        <v>51400</v>
      </c>
      <c r="E551" s="4">
        <v>18093</v>
      </c>
      <c r="F551">
        <v>2024</v>
      </c>
      <c r="G551" s="1">
        <f>Table1[[#This Row],[dem_votes]]+Table1[[#This Row],[gop_votes]]</f>
        <v>69493</v>
      </c>
      <c r="H551" s="7">
        <f>ABS(Table1[[#This Row],[dem_votes]]-Table1[[#This Row],[gop_votes]])</f>
        <v>33307</v>
      </c>
      <c r="I551" s="5">
        <f>Table1[[#This Row],[margin]]/SUM(Table1[[#This Row],[dem_votes]:[gop_votes]])</f>
        <v>0.47928568345013167</v>
      </c>
      <c r="J551" s="5">
        <f>Table1[[#This Row],[dem_votes]]/SUM(Table1[[#This Row],[dem_votes]:[gop_votes]])</f>
        <v>0.73964284172506578</v>
      </c>
      <c r="K551" s="5">
        <f>Table1[[#This Row],[gop_votes]]/SUM(Table1[[#This Row],[dem_votes]:[gop_votes]])</f>
        <v>0.26035715827493416</v>
      </c>
      <c r="L551" s="13">
        <v>-156.49381599999899</v>
      </c>
      <c r="M551" s="13">
        <v>20.863747</v>
      </c>
      <c r="N551" s="11">
        <v>-157.30763454545425</v>
      </c>
      <c r="O551" s="11">
        <v>20.988759242424248</v>
      </c>
      <c r="P551" s="12">
        <f>VLOOKUP(Table1[[#This Row],[State]],Sheet1!A:G,7,FALSE)</f>
        <v>4</v>
      </c>
      <c r="Q551" t="str">
        <f>VLOOKUP(Table1[[#This Row],[State]],Sheet1!A:F,6,FALSE)</f>
        <v>Democratic</v>
      </c>
    </row>
    <row r="552" spans="1:17" x14ac:dyDescent="0.2">
      <c r="A552" t="s">
        <v>330</v>
      </c>
      <c r="B552" s="10">
        <v>16001</v>
      </c>
      <c r="C552" s="8" t="s">
        <v>833</v>
      </c>
      <c r="D552" s="4">
        <v>143094</v>
      </c>
      <c r="E552" s="4">
        <v>143342</v>
      </c>
      <c r="F552">
        <v>2024</v>
      </c>
      <c r="G552" s="1">
        <f>Table1[[#This Row],[dem_votes]]+Table1[[#This Row],[gop_votes]]</f>
        <v>286436</v>
      </c>
      <c r="H552" s="7">
        <f>ABS(Table1[[#This Row],[dem_votes]]-Table1[[#This Row],[gop_votes]])</f>
        <v>248</v>
      </c>
      <c r="I552" s="5">
        <f>Table1[[#This Row],[margin]]/SUM(Table1[[#This Row],[dem_votes]:[gop_votes]])</f>
        <v>8.6581295647195186E-4</v>
      </c>
      <c r="J552" s="5">
        <f>Table1[[#This Row],[dem_votes]]/SUM(Table1[[#This Row],[dem_votes]:[gop_votes]])</f>
        <v>0.49956709352176404</v>
      </c>
      <c r="K552" s="5">
        <f>Table1[[#This Row],[gop_votes]]/SUM(Table1[[#This Row],[dem_votes]:[gop_votes]])</f>
        <v>0.50043290647823602</v>
      </c>
      <c r="L552" s="13">
        <v>-116.30440900000001</v>
      </c>
      <c r="M552" s="13">
        <v>43.611185999999996</v>
      </c>
      <c r="N552" s="11">
        <v>-114.5522977045453</v>
      </c>
      <c r="O552" s="11">
        <v>44.270408590909241</v>
      </c>
      <c r="P552" s="12">
        <f>VLOOKUP(Table1[[#This Row],[State]],Sheet1!A:G,7,FALSE)</f>
        <v>4</v>
      </c>
      <c r="Q552" t="str">
        <f>VLOOKUP(Table1[[#This Row],[State]],Sheet1!A:F,6,FALSE)</f>
        <v>Republican</v>
      </c>
    </row>
    <row r="553" spans="1:17" x14ac:dyDescent="0.2">
      <c r="A553" t="s">
        <v>330</v>
      </c>
      <c r="B553" s="10">
        <v>16003</v>
      </c>
      <c r="C553" s="8" t="s">
        <v>658</v>
      </c>
      <c r="D553" s="4">
        <v>536</v>
      </c>
      <c r="E553" s="4">
        <v>1909</v>
      </c>
      <c r="F553">
        <v>2024</v>
      </c>
      <c r="G553" s="1">
        <f>Table1[[#This Row],[dem_votes]]+Table1[[#This Row],[gop_votes]]</f>
        <v>2445</v>
      </c>
      <c r="H553" s="7">
        <f>ABS(Table1[[#This Row],[dem_votes]]-Table1[[#This Row],[gop_votes]])</f>
        <v>1373</v>
      </c>
      <c r="I553" s="5">
        <f>Table1[[#This Row],[margin]]/SUM(Table1[[#This Row],[dem_votes]:[gop_votes]])</f>
        <v>0.56155419222903891</v>
      </c>
      <c r="J553" s="5">
        <f>Table1[[#This Row],[dem_votes]]/SUM(Table1[[#This Row],[dem_votes]:[gop_votes]])</f>
        <v>0.21922290388548057</v>
      </c>
      <c r="K553" s="5">
        <f>Table1[[#This Row],[gop_votes]]/SUM(Table1[[#This Row],[dem_votes]:[gop_votes]])</f>
        <v>0.7807770961145194</v>
      </c>
      <c r="L553" s="13">
        <v>-116.375947</v>
      </c>
      <c r="M553" s="13">
        <v>44.848618999999999</v>
      </c>
      <c r="N553" s="11">
        <v>-114.5522977045453</v>
      </c>
      <c r="O553" s="11">
        <v>44.270408590909241</v>
      </c>
      <c r="P553" s="12">
        <f>VLOOKUP(Table1[[#This Row],[State]],Sheet1!A:G,7,FALSE)</f>
        <v>4</v>
      </c>
      <c r="Q553" t="str">
        <f>VLOOKUP(Table1[[#This Row],[State]],Sheet1!A:F,6,FALSE)</f>
        <v>Republican</v>
      </c>
    </row>
    <row r="554" spans="1:17" x14ac:dyDescent="0.2">
      <c r="A554" t="s">
        <v>330</v>
      </c>
      <c r="B554" s="10">
        <v>16005</v>
      </c>
      <c r="C554" s="8" t="s">
        <v>834</v>
      </c>
      <c r="D554" s="4">
        <v>12539</v>
      </c>
      <c r="E554" s="4">
        <v>22291</v>
      </c>
      <c r="F554">
        <v>2024</v>
      </c>
      <c r="G554" s="1">
        <f>Table1[[#This Row],[dem_votes]]+Table1[[#This Row],[gop_votes]]</f>
        <v>34830</v>
      </c>
      <c r="H554" s="7">
        <f>ABS(Table1[[#This Row],[dem_votes]]-Table1[[#This Row],[gop_votes]])</f>
        <v>9752</v>
      </c>
      <c r="I554" s="5">
        <f>Table1[[#This Row],[margin]]/SUM(Table1[[#This Row],[dem_votes]:[gop_votes]])</f>
        <v>0.27998851564743038</v>
      </c>
      <c r="J554" s="5">
        <f>Table1[[#This Row],[dem_votes]]/SUM(Table1[[#This Row],[dem_votes]:[gop_votes]])</f>
        <v>0.36000574217628484</v>
      </c>
      <c r="K554" s="5">
        <f>Table1[[#This Row],[gop_votes]]/SUM(Table1[[#This Row],[dem_votes]:[gop_votes]])</f>
        <v>0.63999425782371522</v>
      </c>
      <c r="L554" s="13">
        <v>-112.423672</v>
      </c>
      <c r="M554" s="13">
        <v>42.869211999999997</v>
      </c>
      <c r="N554" s="11">
        <v>-114.5522977045453</v>
      </c>
      <c r="O554" s="11">
        <v>44.270408590909241</v>
      </c>
      <c r="P554" s="12">
        <f>VLOOKUP(Table1[[#This Row],[State]],Sheet1!A:G,7,FALSE)</f>
        <v>4</v>
      </c>
      <c r="Q554" t="str">
        <f>VLOOKUP(Table1[[#This Row],[State]],Sheet1!A:F,6,FALSE)</f>
        <v>Republican</v>
      </c>
    </row>
    <row r="555" spans="1:17" x14ac:dyDescent="0.2">
      <c r="A555" t="s">
        <v>330</v>
      </c>
      <c r="B555" s="10">
        <v>16007</v>
      </c>
      <c r="C555" s="8" t="s">
        <v>835</v>
      </c>
      <c r="D555" s="4">
        <v>416</v>
      </c>
      <c r="E555" s="4">
        <v>2581</v>
      </c>
      <c r="F555">
        <v>2024</v>
      </c>
      <c r="G555" s="1">
        <f>Table1[[#This Row],[dem_votes]]+Table1[[#This Row],[gop_votes]]</f>
        <v>2997</v>
      </c>
      <c r="H555" s="7">
        <f>ABS(Table1[[#This Row],[dem_votes]]-Table1[[#This Row],[gop_votes]])</f>
        <v>2165</v>
      </c>
      <c r="I555" s="5">
        <f>Table1[[#This Row],[margin]]/SUM(Table1[[#This Row],[dem_votes]:[gop_votes]])</f>
        <v>0.7223890557223891</v>
      </c>
      <c r="J555" s="5">
        <f>Table1[[#This Row],[dem_votes]]/SUM(Table1[[#This Row],[dem_votes]:[gop_votes]])</f>
        <v>0.13880547213880548</v>
      </c>
      <c r="K555" s="5">
        <f>Table1[[#This Row],[gop_votes]]/SUM(Table1[[#This Row],[dem_votes]:[gop_votes]])</f>
        <v>0.86119452786119455</v>
      </c>
      <c r="L555" s="13">
        <v>-111.341632</v>
      </c>
      <c r="M555" s="13">
        <v>42.306336000000002</v>
      </c>
      <c r="N555" s="11">
        <v>-114.5522977045453</v>
      </c>
      <c r="O555" s="11">
        <v>44.270408590909241</v>
      </c>
      <c r="P555" s="12">
        <f>VLOOKUP(Table1[[#This Row],[State]],Sheet1!A:G,7,FALSE)</f>
        <v>4</v>
      </c>
      <c r="Q555" t="str">
        <f>VLOOKUP(Table1[[#This Row],[State]],Sheet1!A:F,6,FALSE)</f>
        <v>Republican</v>
      </c>
    </row>
    <row r="556" spans="1:17" x14ac:dyDescent="0.2">
      <c r="A556" t="s">
        <v>330</v>
      </c>
      <c r="B556" s="10">
        <v>16009</v>
      </c>
      <c r="C556" s="8" t="s">
        <v>836</v>
      </c>
      <c r="D556" s="4">
        <v>1159</v>
      </c>
      <c r="E556" s="4">
        <v>4109</v>
      </c>
      <c r="F556">
        <v>2024</v>
      </c>
      <c r="G556" s="1">
        <f>Table1[[#This Row],[dem_votes]]+Table1[[#This Row],[gop_votes]]</f>
        <v>5268</v>
      </c>
      <c r="H556" s="7">
        <f>ABS(Table1[[#This Row],[dem_votes]]-Table1[[#This Row],[gop_votes]])</f>
        <v>2950</v>
      </c>
      <c r="I556" s="5">
        <f>Table1[[#This Row],[margin]]/SUM(Table1[[#This Row],[dem_votes]:[gop_votes]])</f>
        <v>0.55998481397114652</v>
      </c>
      <c r="J556" s="5">
        <f>Table1[[#This Row],[dem_votes]]/SUM(Table1[[#This Row],[dem_votes]:[gop_votes]])</f>
        <v>0.22000759301442674</v>
      </c>
      <c r="K556" s="5">
        <f>Table1[[#This Row],[gop_votes]]/SUM(Table1[[#This Row],[dem_votes]:[gop_votes]])</f>
        <v>0.77999240698557326</v>
      </c>
      <c r="L556" s="13">
        <v>-116.639736</v>
      </c>
      <c r="M556" s="13">
        <v>47.271692000000002</v>
      </c>
      <c r="N556" s="11">
        <v>-114.5522977045453</v>
      </c>
      <c r="O556" s="11">
        <v>44.270408590909241</v>
      </c>
      <c r="P556" s="12">
        <f>VLOOKUP(Table1[[#This Row],[State]],Sheet1!A:G,7,FALSE)</f>
        <v>4</v>
      </c>
      <c r="Q556" t="str">
        <f>VLOOKUP(Table1[[#This Row],[State]],Sheet1!A:F,6,FALSE)</f>
        <v>Republican</v>
      </c>
    </row>
    <row r="557" spans="1:17" x14ac:dyDescent="0.2">
      <c r="A557" t="s">
        <v>330</v>
      </c>
      <c r="B557" s="10">
        <v>16011</v>
      </c>
      <c r="C557" s="8" t="s">
        <v>837</v>
      </c>
      <c r="D557" s="4">
        <v>3679</v>
      </c>
      <c r="E557" s="4">
        <v>14556</v>
      </c>
      <c r="F557">
        <v>2024</v>
      </c>
      <c r="G557" s="1">
        <f>Table1[[#This Row],[dem_votes]]+Table1[[#This Row],[gop_votes]]</f>
        <v>18235</v>
      </c>
      <c r="H557" s="7">
        <f>ABS(Table1[[#This Row],[dem_votes]]-Table1[[#This Row],[gop_votes]])</f>
        <v>10877</v>
      </c>
      <c r="I557" s="5">
        <f>Table1[[#This Row],[margin]]/SUM(Table1[[#This Row],[dem_votes]:[gop_votes]])</f>
        <v>0.59649026597203181</v>
      </c>
      <c r="J557" s="5">
        <f>Table1[[#This Row],[dem_votes]]/SUM(Table1[[#This Row],[dem_votes]:[gop_votes]])</f>
        <v>0.2017548670139841</v>
      </c>
      <c r="K557" s="5">
        <f>Table1[[#This Row],[gop_votes]]/SUM(Table1[[#This Row],[dem_votes]:[gop_votes]])</f>
        <v>0.79824513298601585</v>
      </c>
      <c r="L557" s="13">
        <v>-112.355721</v>
      </c>
      <c r="M557" s="13">
        <v>43.217371999999997</v>
      </c>
      <c r="N557" s="11">
        <v>-114.5522977045453</v>
      </c>
      <c r="O557" s="11">
        <v>44.270408590909241</v>
      </c>
      <c r="P557" s="12">
        <f>VLOOKUP(Table1[[#This Row],[State]],Sheet1!A:G,7,FALSE)</f>
        <v>4</v>
      </c>
      <c r="Q557" t="str">
        <f>VLOOKUP(Table1[[#This Row],[State]],Sheet1!A:F,6,FALSE)</f>
        <v>Republican</v>
      </c>
    </row>
    <row r="558" spans="1:17" x14ac:dyDescent="0.2">
      <c r="A558" t="s">
        <v>330</v>
      </c>
      <c r="B558" s="10">
        <v>16013</v>
      </c>
      <c r="C558" s="8" t="s">
        <v>838</v>
      </c>
      <c r="D558" s="4">
        <v>10021</v>
      </c>
      <c r="E558" s="4">
        <v>3931</v>
      </c>
      <c r="F558">
        <v>2024</v>
      </c>
      <c r="G558" s="1">
        <f>Table1[[#This Row],[dem_votes]]+Table1[[#This Row],[gop_votes]]</f>
        <v>13952</v>
      </c>
      <c r="H558" s="7">
        <f>ABS(Table1[[#This Row],[dem_votes]]-Table1[[#This Row],[gop_votes]])</f>
        <v>6090</v>
      </c>
      <c r="I558" s="5">
        <f>Table1[[#This Row],[margin]]/SUM(Table1[[#This Row],[dem_votes]:[gop_votes]])</f>
        <v>0.43649655963302753</v>
      </c>
      <c r="J558" s="5">
        <f>Table1[[#This Row],[dem_votes]]/SUM(Table1[[#This Row],[dem_votes]:[gop_votes]])</f>
        <v>0.71824827981651373</v>
      </c>
      <c r="K558" s="5">
        <f>Table1[[#This Row],[gop_votes]]/SUM(Table1[[#This Row],[dem_votes]:[gop_votes]])</f>
        <v>0.28175172018348627</v>
      </c>
      <c r="L558" s="13">
        <v>-114.29427699999999</v>
      </c>
      <c r="M558" s="13">
        <v>43.541365999999996</v>
      </c>
      <c r="N558" s="11">
        <v>-114.5522977045453</v>
      </c>
      <c r="O558" s="11">
        <v>44.270408590909241</v>
      </c>
      <c r="P558" s="12">
        <f>VLOOKUP(Table1[[#This Row],[State]],Sheet1!A:G,7,FALSE)</f>
        <v>4</v>
      </c>
      <c r="Q558" t="str">
        <f>VLOOKUP(Table1[[#This Row],[State]],Sheet1!A:F,6,FALSE)</f>
        <v>Republican</v>
      </c>
    </row>
    <row r="559" spans="1:17" x14ac:dyDescent="0.2">
      <c r="A559" t="s">
        <v>330</v>
      </c>
      <c r="B559" s="10">
        <v>16015</v>
      </c>
      <c r="C559" s="8" t="s">
        <v>839</v>
      </c>
      <c r="D559" s="4">
        <v>1167</v>
      </c>
      <c r="E559" s="4">
        <v>3871</v>
      </c>
      <c r="F559">
        <v>2024</v>
      </c>
      <c r="G559" s="1">
        <f>Table1[[#This Row],[dem_votes]]+Table1[[#This Row],[gop_votes]]</f>
        <v>5038</v>
      </c>
      <c r="H559" s="7">
        <f>ABS(Table1[[#This Row],[dem_votes]]-Table1[[#This Row],[gop_votes]])</f>
        <v>2704</v>
      </c>
      <c r="I559" s="5">
        <f>Table1[[#This Row],[margin]]/SUM(Table1[[#This Row],[dem_votes]:[gop_votes]])</f>
        <v>0.53672092100039703</v>
      </c>
      <c r="J559" s="5">
        <f>Table1[[#This Row],[dem_votes]]/SUM(Table1[[#This Row],[dem_votes]:[gop_votes]])</f>
        <v>0.23163953949980151</v>
      </c>
      <c r="K559" s="5">
        <f>Table1[[#This Row],[gop_votes]]/SUM(Table1[[#This Row],[dem_votes]:[gop_votes]])</f>
        <v>0.76836046050019846</v>
      </c>
      <c r="L559" s="13">
        <v>-115.993695</v>
      </c>
      <c r="M559" s="13">
        <v>43.899701999999998</v>
      </c>
      <c r="N559" s="11">
        <v>-114.5522977045453</v>
      </c>
      <c r="O559" s="11">
        <v>44.270408590909241</v>
      </c>
      <c r="P559" s="12">
        <f>VLOOKUP(Table1[[#This Row],[State]],Sheet1!A:G,7,FALSE)</f>
        <v>4</v>
      </c>
      <c r="Q559" t="str">
        <f>VLOOKUP(Table1[[#This Row],[State]],Sheet1!A:F,6,FALSE)</f>
        <v>Republican</v>
      </c>
    </row>
    <row r="560" spans="1:17" x14ac:dyDescent="0.2">
      <c r="A560" t="s">
        <v>330</v>
      </c>
      <c r="B560" s="10">
        <v>16017</v>
      </c>
      <c r="C560" s="8" t="s">
        <v>840</v>
      </c>
      <c r="D560" s="4">
        <v>7555</v>
      </c>
      <c r="E560" s="4">
        <v>20771</v>
      </c>
      <c r="F560">
        <v>2024</v>
      </c>
      <c r="G560" s="1">
        <f>Table1[[#This Row],[dem_votes]]+Table1[[#This Row],[gop_votes]]</f>
        <v>28326</v>
      </c>
      <c r="H560" s="7">
        <f>ABS(Table1[[#This Row],[dem_votes]]-Table1[[#This Row],[gop_votes]])</f>
        <v>13216</v>
      </c>
      <c r="I560" s="5">
        <f>Table1[[#This Row],[margin]]/SUM(Table1[[#This Row],[dem_votes]:[gop_votes]])</f>
        <v>0.46656781755277837</v>
      </c>
      <c r="J560" s="5">
        <f>Table1[[#This Row],[dem_votes]]/SUM(Table1[[#This Row],[dem_votes]:[gop_votes]])</f>
        <v>0.26671609122361084</v>
      </c>
      <c r="K560" s="5">
        <f>Table1[[#This Row],[gop_votes]]/SUM(Table1[[#This Row],[dem_votes]:[gop_votes]])</f>
        <v>0.73328390877638916</v>
      </c>
      <c r="L560" s="13">
        <v>-116.630982</v>
      </c>
      <c r="M560" s="13">
        <v>48.235649000000002</v>
      </c>
      <c r="N560" s="11">
        <v>-114.5522977045453</v>
      </c>
      <c r="O560" s="11">
        <v>44.270408590909241</v>
      </c>
      <c r="P560" s="12">
        <f>VLOOKUP(Table1[[#This Row],[State]],Sheet1!A:G,7,FALSE)</f>
        <v>4</v>
      </c>
      <c r="Q560" t="str">
        <f>VLOOKUP(Table1[[#This Row],[State]],Sheet1!A:F,6,FALSE)</f>
        <v>Republican</v>
      </c>
    </row>
    <row r="561" spans="1:17" x14ac:dyDescent="0.2">
      <c r="A561" t="s">
        <v>330</v>
      </c>
      <c r="B561" s="10">
        <v>16019</v>
      </c>
      <c r="C561" s="8" t="s">
        <v>841</v>
      </c>
      <c r="D561" s="4">
        <v>12122</v>
      </c>
      <c r="E561" s="4">
        <v>37491</v>
      </c>
      <c r="F561">
        <v>2024</v>
      </c>
      <c r="G561" s="1">
        <f>Table1[[#This Row],[dem_votes]]+Table1[[#This Row],[gop_votes]]</f>
        <v>49613</v>
      </c>
      <c r="H561" s="7">
        <f>ABS(Table1[[#This Row],[dem_votes]]-Table1[[#This Row],[gop_votes]])</f>
        <v>25369</v>
      </c>
      <c r="I561" s="5">
        <f>Table1[[#This Row],[margin]]/SUM(Table1[[#This Row],[dem_votes]:[gop_votes]])</f>
        <v>0.5113377542176446</v>
      </c>
      <c r="J561" s="5">
        <f>Table1[[#This Row],[dem_votes]]/SUM(Table1[[#This Row],[dem_votes]:[gop_votes]])</f>
        <v>0.24433112289117773</v>
      </c>
      <c r="K561" s="5">
        <f>Table1[[#This Row],[gop_votes]]/SUM(Table1[[#This Row],[dem_votes]:[gop_votes]])</f>
        <v>0.75566887710882225</v>
      </c>
      <c r="L561" s="13">
        <v>-111.997623</v>
      </c>
      <c r="M561" s="13">
        <v>43.494875999999998</v>
      </c>
      <c r="N561" s="11">
        <v>-114.5522977045453</v>
      </c>
      <c r="O561" s="11">
        <v>44.270408590909241</v>
      </c>
      <c r="P561" s="12">
        <f>VLOOKUP(Table1[[#This Row],[State]],Sheet1!A:G,7,FALSE)</f>
        <v>4</v>
      </c>
      <c r="Q561" t="str">
        <f>VLOOKUP(Table1[[#This Row],[State]],Sheet1!A:F,6,FALSE)</f>
        <v>Republican</v>
      </c>
    </row>
    <row r="562" spans="1:17" x14ac:dyDescent="0.2">
      <c r="A562" t="s">
        <v>330</v>
      </c>
      <c r="B562" s="10">
        <v>16021</v>
      </c>
      <c r="C562" s="8" t="s">
        <v>842</v>
      </c>
      <c r="D562" s="4">
        <v>1151</v>
      </c>
      <c r="E562" s="4">
        <v>5670</v>
      </c>
      <c r="F562">
        <v>2024</v>
      </c>
      <c r="G562" s="1">
        <f>Table1[[#This Row],[dem_votes]]+Table1[[#This Row],[gop_votes]]</f>
        <v>6821</v>
      </c>
      <c r="H562" s="7">
        <f>ABS(Table1[[#This Row],[dem_votes]]-Table1[[#This Row],[gop_votes]])</f>
        <v>4519</v>
      </c>
      <c r="I562" s="5">
        <f>Table1[[#This Row],[margin]]/SUM(Table1[[#This Row],[dem_votes]:[gop_votes]])</f>
        <v>0.66251282803108047</v>
      </c>
      <c r="J562" s="5">
        <f>Table1[[#This Row],[dem_votes]]/SUM(Table1[[#This Row],[dem_votes]:[gop_votes]])</f>
        <v>0.16874358598445977</v>
      </c>
      <c r="K562" s="5">
        <f>Table1[[#This Row],[gop_votes]]/SUM(Table1[[#This Row],[dem_votes]:[gop_votes]])</f>
        <v>0.83125641401554029</v>
      </c>
      <c r="L562" s="13">
        <v>-116.302851</v>
      </c>
      <c r="M562" s="13">
        <v>48.705964000000002</v>
      </c>
      <c r="N562" s="11">
        <v>-114.5522977045453</v>
      </c>
      <c r="O562" s="11">
        <v>44.270408590909241</v>
      </c>
      <c r="P562" s="12">
        <f>VLOOKUP(Table1[[#This Row],[State]],Sheet1!A:G,7,FALSE)</f>
        <v>4</v>
      </c>
      <c r="Q562" t="str">
        <f>VLOOKUP(Table1[[#This Row],[State]],Sheet1!A:F,6,FALSE)</f>
        <v>Republican</v>
      </c>
    </row>
    <row r="563" spans="1:17" x14ac:dyDescent="0.2">
      <c r="A563" t="s">
        <v>330</v>
      </c>
      <c r="B563" s="10">
        <v>16023</v>
      </c>
      <c r="C563" s="8" t="s">
        <v>607</v>
      </c>
      <c r="D563" s="4">
        <v>247</v>
      </c>
      <c r="E563" s="4">
        <v>1081</v>
      </c>
      <c r="F563">
        <v>2024</v>
      </c>
      <c r="G563" s="1">
        <f>Table1[[#This Row],[dem_votes]]+Table1[[#This Row],[gop_votes]]</f>
        <v>1328</v>
      </c>
      <c r="H563" s="7">
        <f>ABS(Table1[[#This Row],[dem_votes]]-Table1[[#This Row],[gop_votes]])</f>
        <v>834</v>
      </c>
      <c r="I563" s="5">
        <f>Table1[[#This Row],[margin]]/SUM(Table1[[#This Row],[dem_votes]:[gop_votes]])</f>
        <v>0.62801204819277112</v>
      </c>
      <c r="J563" s="5">
        <f>Table1[[#This Row],[dem_votes]]/SUM(Table1[[#This Row],[dem_votes]:[gop_votes]])</f>
        <v>0.18599397590361447</v>
      </c>
      <c r="K563" s="5">
        <f>Table1[[#This Row],[gop_votes]]/SUM(Table1[[#This Row],[dem_votes]:[gop_votes]])</f>
        <v>0.81400602409638556</v>
      </c>
      <c r="L563" s="13">
        <v>-113.294562</v>
      </c>
      <c r="M563" s="13">
        <v>43.699096999999902</v>
      </c>
      <c r="N563" s="11">
        <v>-114.5522977045453</v>
      </c>
      <c r="O563" s="11">
        <v>44.270408590909241</v>
      </c>
      <c r="P563" s="12">
        <f>VLOOKUP(Table1[[#This Row],[State]],Sheet1!A:G,7,FALSE)</f>
        <v>4</v>
      </c>
      <c r="Q563" t="str">
        <f>VLOOKUP(Table1[[#This Row],[State]],Sheet1!A:F,6,FALSE)</f>
        <v>Republican</v>
      </c>
    </row>
    <row r="564" spans="1:17" x14ac:dyDescent="0.2">
      <c r="A564" t="s">
        <v>330</v>
      </c>
      <c r="B564" s="10">
        <v>16025</v>
      </c>
      <c r="C564" s="8" t="s">
        <v>843</v>
      </c>
      <c r="D564" s="4">
        <v>143</v>
      </c>
      <c r="E564" s="4">
        <v>476</v>
      </c>
      <c r="F564">
        <v>2024</v>
      </c>
      <c r="G564" s="1">
        <f>Table1[[#This Row],[dem_votes]]+Table1[[#This Row],[gop_votes]]</f>
        <v>619</v>
      </c>
      <c r="H564" s="7">
        <f>ABS(Table1[[#This Row],[dem_votes]]-Table1[[#This Row],[gop_votes]])</f>
        <v>333</v>
      </c>
      <c r="I564" s="5">
        <f>Table1[[#This Row],[margin]]/SUM(Table1[[#This Row],[dem_votes]:[gop_votes]])</f>
        <v>0.53796445880452337</v>
      </c>
      <c r="J564" s="5">
        <f>Table1[[#This Row],[dem_votes]]/SUM(Table1[[#This Row],[dem_votes]:[gop_votes]])</f>
        <v>0.23101777059773829</v>
      </c>
      <c r="K564" s="5">
        <f>Table1[[#This Row],[gop_votes]]/SUM(Table1[[#This Row],[dem_votes]:[gop_votes]])</f>
        <v>0.76898222940226169</v>
      </c>
      <c r="L564" s="13">
        <v>-114.756451</v>
      </c>
      <c r="M564" s="13">
        <v>43.350524</v>
      </c>
      <c r="N564" s="11">
        <v>-114.5522977045453</v>
      </c>
      <c r="O564" s="11">
        <v>44.270408590909241</v>
      </c>
      <c r="P564" s="12">
        <f>VLOOKUP(Table1[[#This Row],[State]],Sheet1!A:G,7,FALSE)</f>
        <v>4</v>
      </c>
      <c r="Q564" t="str">
        <f>VLOOKUP(Table1[[#This Row],[State]],Sheet1!A:F,6,FALSE)</f>
        <v>Republican</v>
      </c>
    </row>
    <row r="565" spans="1:17" x14ac:dyDescent="0.2">
      <c r="A565" t="s">
        <v>330</v>
      </c>
      <c r="B565" s="10">
        <v>16027</v>
      </c>
      <c r="C565" s="8" t="s">
        <v>844</v>
      </c>
      <c r="D565" s="4">
        <v>27021</v>
      </c>
      <c r="E565" s="4">
        <v>70445</v>
      </c>
      <c r="F565">
        <v>2024</v>
      </c>
      <c r="G565" s="1">
        <f>Table1[[#This Row],[dem_votes]]+Table1[[#This Row],[gop_votes]]</f>
        <v>97466</v>
      </c>
      <c r="H565" s="7">
        <f>ABS(Table1[[#This Row],[dem_votes]]-Table1[[#This Row],[gop_votes]])</f>
        <v>43424</v>
      </c>
      <c r="I565" s="5">
        <f>Table1[[#This Row],[margin]]/SUM(Table1[[#This Row],[dem_votes]:[gop_votes]])</f>
        <v>0.44552972318552109</v>
      </c>
      <c r="J565" s="5">
        <f>Table1[[#This Row],[dem_votes]]/SUM(Table1[[#This Row],[dem_votes]:[gop_votes]])</f>
        <v>0.27723513840723946</v>
      </c>
      <c r="K565" s="5">
        <f>Table1[[#This Row],[gop_votes]]/SUM(Table1[[#This Row],[dem_votes]:[gop_votes]])</f>
        <v>0.72276486159276054</v>
      </c>
      <c r="L565" s="13">
        <v>-116.62727599999999</v>
      </c>
      <c r="M565" s="13">
        <v>43.611438</v>
      </c>
      <c r="N565" s="11">
        <v>-114.5522977045453</v>
      </c>
      <c r="O565" s="11">
        <v>44.270408590909241</v>
      </c>
      <c r="P565" s="12">
        <f>VLOOKUP(Table1[[#This Row],[State]],Sheet1!A:G,7,FALSE)</f>
        <v>4</v>
      </c>
      <c r="Q565" t="str">
        <f>VLOOKUP(Table1[[#This Row],[State]],Sheet1!A:F,6,FALSE)</f>
        <v>Republican</v>
      </c>
    </row>
    <row r="566" spans="1:17" x14ac:dyDescent="0.2">
      <c r="A566" t="s">
        <v>330</v>
      </c>
      <c r="B566" s="10">
        <v>16029</v>
      </c>
      <c r="C566" s="8" t="s">
        <v>845</v>
      </c>
      <c r="D566" s="4">
        <v>540</v>
      </c>
      <c r="E566" s="4">
        <v>2708</v>
      </c>
      <c r="F566">
        <v>2024</v>
      </c>
      <c r="G566" s="1">
        <f>Table1[[#This Row],[dem_votes]]+Table1[[#This Row],[gop_votes]]</f>
        <v>3248</v>
      </c>
      <c r="H566" s="7">
        <f>ABS(Table1[[#This Row],[dem_votes]]-Table1[[#This Row],[gop_votes]])</f>
        <v>2168</v>
      </c>
      <c r="I566" s="5">
        <f>Table1[[#This Row],[margin]]/SUM(Table1[[#This Row],[dem_votes]:[gop_votes]])</f>
        <v>0.66748768472906406</v>
      </c>
      <c r="J566" s="5">
        <f>Table1[[#This Row],[dem_votes]]/SUM(Table1[[#This Row],[dem_votes]:[gop_votes]])</f>
        <v>0.16625615763546797</v>
      </c>
      <c r="K566" s="5">
        <f>Table1[[#This Row],[gop_votes]]/SUM(Table1[[#This Row],[dem_votes]:[gop_votes]])</f>
        <v>0.83374384236453203</v>
      </c>
      <c r="L566" s="13">
        <v>-111.65606299999899</v>
      </c>
      <c r="M566" s="13">
        <v>42.643777999999998</v>
      </c>
      <c r="N566" s="11">
        <v>-114.5522977045453</v>
      </c>
      <c r="O566" s="11">
        <v>44.270408590909241</v>
      </c>
      <c r="P566" s="12">
        <f>VLOOKUP(Table1[[#This Row],[State]],Sheet1!A:G,7,FALSE)</f>
        <v>4</v>
      </c>
      <c r="Q566" t="str">
        <f>VLOOKUP(Table1[[#This Row],[State]],Sheet1!A:F,6,FALSE)</f>
        <v>Republican</v>
      </c>
    </row>
    <row r="567" spans="1:17" x14ac:dyDescent="0.2">
      <c r="A567" t="s">
        <v>330</v>
      </c>
      <c r="B567" s="10">
        <v>16031</v>
      </c>
      <c r="C567" s="8" t="s">
        <v>846</v>
      </c>
      <c r="D567" s="4">
        <v>1413</v>
      </c>
      <c r="E567" s="4">
        <v>7366</v>
      </c>
      <c r="F567">
        <v>2024</v>
      </c>
      <c r="G567" s="1">
        <f>Table1[[#This Row],[dem_votes]]+Table1[[#This Row],[gop_votes]]</f>
        <v>8779</v>
      </c>
      <c r="H567" s="7">
        <f>ABS(Table1[[#This Row],[dem_votes]]-Table1[[#This Row],[gop_votes]])</f>
        <v>5953</v>
      </c>
      <c r="I567" s="5">
        <f>Table1[[#This Row],[margin]]/SUM(Table1[[#This Row],[dem_votes]:[gop_votes]])</f>
        <v>0.678095455063219</v>
      </c>
      <c r="J567" s="5">
        <f>Table1[[#This Row],[dem_votes]]/SUM(Table1[[#This Row],[dem_votes]:[gop_votes]])</f>
        <v>0.16095227246839047</v>
      </c>
      <c r="K567" s="5">
        <f>Table1[[#This Row],[gop_votes]]/SUM(Table1[[#This Row],[dem_votes]:[gop_votes]])</f>
        <v>0.8390477275316095</v>
      </c>
      <c r="L567" s="13">
        <v>-113.741833</v>
      </c>
      <c r="M567" s="13">
        <v>42.482790999999999</v>
      </c>
      <c r="N567" s="11">
        <v>-114.5522977045453</v>
      </c>
      <c r="O567" s="11">
        <v>44.270408590909241</v>
      </c>
      <c r="P567" s="12">
        <f>VLOOKUP(Table1[[#This Row],[State]],Sheet1!A:G,7,FALSE)</f>
        <v>4</v>
      </c>
      <c r="Q567" t="str">
        <f>VLOOKUP(Table1[[#This Row],[State]],Sheet1!A:F,6,FALSE)</f>
        <v>Republican</v>
      </c>
    </row>
    <row r="568" spans="1:17" x14ac:dyDescent="0.2">
      <c r="A568" t="s">
        <v>330</v>
      </c>
      <c r="B568" s="10">
        <v>16033</v>
      </c>
      <c r="C568" s="8" t="s">
        <v>559</v>
      </c>
      <c r="D568" s="4">
        <v>70</v>
      </c>
      <c r="E568" s="4">
        <v>274</v>
      </c>
      <c r="F568">
        <v>2024</v>
      </c>
      <c r="G568" s="1">
        <f>Table1[[#This Row],[dem_votes]]+Table1[[#This Row],[gop_votes]]</f>
        <v>344</v>
      </c>
      <c r="H568" s="7">
        <f>ABS(Table1[[#This Row],[dem_votes]]-Table1[[#This Row],[gop_votes]])</f>
        <v>204</v>
      </c>
      <c r="I568" s="5">
        <f>Table1[[#This Row],[margin]]/SUM(Table1[[#This Row],[dem_votes]:[gop_votes]])</f>
        <v>0.59302325581395354</v>
      </c>
      <c r="J568" s="5">
        <f>Table1[[#This Row],[dem_votes]]/SUM(Table1[[#This Row],[dem_votes]:[gop_votes]])</f>
        <v>0.20348837209302326</v>
      </c>
      <c r="K568" s="5">
        <f>Table1[[#This Row],[gop_votes]]/SUM(Table1[[#This Row],[dem_votes]:[gop_votes]])</f>
        <v>0.79651162790697672</v>
      </c>
      <c r="L568" s="13">
        <v>-112.27860800000001</v>
      </c>
      <c r="M568" s="13">
        <v>44.185814999999998</v>
      </c>
      <c r="N568" s="11">
        <v>-114.5522977045453</v>
      </c>
      <c r="O568" s="11">
        <v>44.270408590909241</v>
      </c>
      <c r="P568" s="12">
        <f>VLOOKUP(Table1[[#This Row],[State]],Sheet1!A:G,7,FALSE)</f>
        <v>4</v>
      </c>
      <c r="Q568" t="str">
        <f>VLOOKUP(Table1[[#This Row],[State]],Sheet1!A:F,6,FALSE)</f>
        <v>Republican</v>
      </c>
    </row>
    <row r="569" spans="1:17" x14ac:dyDescent="0.2">
      <c r="A569" t="s">
        <v>330</v>
      </c>
      <c r="B569" s="10">
        <v>16035</v>
      </c>
      <c r="C569" s="8" t="s">
        <v>847</v>
      </c>
      <c r="D569" s="4">
        <v>954</v>
      </c>
      <c r="E569" s="4">
        <v>3374</v>
      </c>
      <c r="F569">
        <v>2024</v>
      </c>
      <c r="G569" s="1">
        <f>Table1[[#This Row],[dem_votes]]+Table1[[#This Row],[gop_votes]]</f>
        <v>4328</v>
      </c>
      <c r="H569" s="7">
        <f>ABS(Table1[[#This Row],[dem_votes]]-Table1[[#This Row],[gop_votes]])</f>
        <v>2420</v>
      </c>
      <c r="I569" s="5">
        <f>Table1[[#This Row],[margin]]/SUM(Table1[[#This Row],[dem_votes]:[gop_votes]])</f>
        <v>0.55914972273567465</v>
      </c>
      <c r="J569" s="5">
        <f>Table1[[#This Row],[dem_votes]]/SUM(Table1[[#This Row],[dem_votes]:[gop_votes]])</f>
        <v>0.22042513863216265</v>
      </c>
      <c r="K569" s="5">
        <f>Table1[[#This Row],[gop_votes]]/SUM(Table1[[#This Row],[dem_votes]:[gop_votes]])</f>
        <v>0.77957486136783738</v>
      </c>
      <c r="L569" s="13">
        <v>-116.185221</v>
      </c>
      <c r="M569" s="13">
        <v>46.485239999999997</v>
      </c>
      <c r="N569" s="11">
        <v>-114.5522977045453</v>
      </c>
      <c r="O569" s="11">
        <v>44.270408590909241</v>
      </c>
      <c r="P569" s="12">
        <f>VLOOKUP(Table1[[#This Row],[State]],Sheet1!A:G,7,FALSE)</f>
        <v>4</v>
      </c>
      <c r="Q569" t="str">
        <f>VLOOKUP(Table1[[#This Row],[State]],Sheet1!A:F,6,FALSE)</f>
        <v>Republican</v>
      </c>
    </row>
    <row r="570" spans="1:17" x14ac:dyDescent="0.2">
      <c r="A570" t="s">
        <v>330</v>
      </c>
      <c r="B570" s="10">
        <v>16037</v>
      </c>
      <c r="C570" s="8" t="s">
        <v>672</v>
      </c>
      <c r="D570" s="4">
        <v>530</v>
      </c>
      <c r="E570" s="4">
        <v>2023</v>
      </c>
      <c r="F570">
        <v>2024</v>
      </c>
      <c r="G570" s="1">
        <f>Table1[[#This Row],[dem_votes]]+Table1[[#This Row],[gop_votes]]</f>
        <v>2553</v>
      </c>
      <c r="H570" s="7">
        <f>ABS(Table1[[#This Row],[dem_votes]]-Table1[[#This Row],[gop_votes]])</f>
        <v>1493</v>
      </c>
      <c r="I570" s="5">
        <f>Table1[[#This Row],[margin]]/SUM(Table1[[#This Row],[dem_votes]:[gop_votes]])</f>
        <v>0.58480219349784568</v>
      </c>
      <c r="J570" s="5">
        <f>Table1[[#This Row],[dem_votes]]/SUM(Table1[[#This Row],[dem_votes]:[gop_votes]])</f>
        <v>0.20759890325107716</v>
      </c>
      <c r="K570" s="5">
        <f>Table1[[#This Row],[gop_votes]]/SUM(Table1[[#This Row],[dem_votes]:[gop_votes]])</f>
        <v>0.79240109674892278</v>
      </c>
      <c r="L570" s="13">
        <v>-114.048035</v>
      </c>
      <c r="M570" s="13">
        <v>44.285167999999999</v>
      </c>
      <c r="N570" s="11">
        <v>-114.5522977045453</v>
      </c>
      <c r="O570" s="11">
        <v>44.270408590909241</v>
      </c>
      <c r="P570" s="12">
        <f>VLOOKUP(Table1[[#This Row],[State]],Sheet1!A:G,7,FALSE)</f>
        <v>4</v>
      </c>
      <c r="Q570" t="str">
        <f>VLOOKUP(Table1[[#This Row],[State]],Sheet1!A:F,6,FALSE)</f>
        <v>Republican</v>
      </c>
    </row>
    <row r="571" spans="1:17" x14ac:dyDescent="0.2">
      <c r="A571" t="s">
        <v>330</v>
      </c>
      <c r="B571" s="10">
        <v>16039</v>
      </c>
      <c r="C571" s="8" t="s">
        <v>504</v>
      </c>
      <c r="D571" s="4">
        <v>2073</v>
      </c>
      <c r="E571" s="4">
        <v>7464</v>
      </c>
      <c r="F571">
        <v>2024</v>
      </c>
      <c r="G571" s="1">
        <f>Table1[[#This Row],[dem_votes]]+Table1[[#This Row],[gop_votes]]</f>
        <v>9537</v>
      </c>
      <c r="H571" s="7">
        <f>ABS(Table1[[#This Row],[dem_votes]]-Table1[[#This Row],[gop_votes]])</f>
        <v>5391</v>
      </c>
      <c r="I571" s="5">
        <f>Table1[[#This Row],[margin]]/SUM(Table1[[#This Row],[dem_votes]:[gop_votes]])</f>
        <v>0.56527209814407042</v>
      </c>
      <c r="J571" s="5">
        <f>Table1[[#This Row],[dem_votes]]/SUM(Table1[[#This Row],[dem_votes]:[gop_votes]])</f>
        <v>0.21736395092796476</v>
      </c>
      <c r="K571" s="5">
        <f>Table1[[#This Row],[gop_votes]]/SUM(Table1[[#This Row],[dem_votes]:[gop_votes]])</f>
        <v>0.78263604907203521</v>
      </c>
      <c r="L571" s="13">
        <v>-115.68440699999999</v>
      </c>
      <c r="M571" s="13">
        <v>43.115319999999997</v>
      </c>
      <c r="N571" s="11">
        <v>-114.5522977045453</v>
      </c>
      <c r="O571" s="11">
        <v>44.270408590909241</v>
      </c>
      <c r="P571" s="12">
        <f>VLOOKUP(Table1[[#This Row],[State]],Sheet1!A:G,7,FALSE)</f>
        <v>4</v>
      </c>
      <c r="Q571" t="str">
        <f>VLOOKUP(Table1[[#This Row],[State]],Sheet1!A:F,6,FALSE)</f>
        <v>Republican</v>
      </c>
    </row>
    <row r="572" spans="1:17" x14ac:dyDescent="0.2">
      <c r="A572" t="s">
        <v>330</v>
      </c>
      <c r="B572" s="10">
        <v>16041</v>
      </c>
      <c r="C572" s="8" t="s">
        <v>431</v>
      </c>
      <c r="D572" s="4">
        <v>653</v>
      </c>
      <c r="E572" s="4">
        <v>5539</v>
      </c>
      <c r="F572">
        <v>2024</v>
      </c>
      <c r="G572" s="1">
        <f>Table1[[#This Row],[dem_votes]]+Table1[[#This Row],[gop_votes]]</f>
        <v>6192</v>
      </c>
      <c r="H572" s="7">
        <f>ABS(Table1[[#This Row],[dem_votes]]-Table1[[#This Row],[gop_votes]])</f>
        <v>4886</v>
      </c>
      <c r="I572" s="5">
        <f>Table1[[#This Row],[margin]]/SUM(Table1[[#This Row],[dem_votes]:[gop_votes]])</f>
        <v>0.78908268733850129</v>
      </c>
      <c r="J572" s="5">
        <f>Table1[[#This Row],[dem_votes]]/SUM(Table1[[#This Row],[dem_votes]:[gop_votes]])</f>
        <v>0.10545865633074936</v>
      </c>
      <c r="K572" s="5">
        <f>Table1[[#This Row],[gop_votes]]/SUM(Table1[[#This Row],[dem_votes]:[gop_votes]])</f>
        <v>0.89454134366925064</v>
      </c>
      <c r="L572" s="13">
        <v>-111.872202</v>
      </c>
      <c r="M572" s="13">
        <v>42.099299999999999</v>
      </c>
      <c r="N572" s="11">
        <v>-114.5522977045453</v>
      </c>
      <c r="O572" s="11">
        <v>44.270408590909241</v>
      </c>
      <c r="P572" s="12">
        <f>VLOOKUP(Table1[[#This Row],[State]],Sheet1!A:G,7,FALSE)</f>
        <v>4</v>
      </c>
      <c r="Q572" t="str">
        <f>VLOOKUP(Table1[[#This Row],[State]],Sheet1!A:F,6,FALSE)</f>
        <v>Republican</v>
      </c>
    </row>
    <row r="573" spans="1:17" x14ac:dyDescent="0.2">
      <c r="A573" t="s">
        <v>330</v>
      </c>
      <c r="B573" s="10">
        <v>16043</v>
      </c>
      <c r="C573" s="8" t="s">
        <v>680</v>
      </c>
      <c r="D573" s="4">
        <v>985</v>
      </c>
      <c r="E573" s="4">
        <v>5320</v>
      </c>
      <c r="F573">
        <v>2024</v>
      </c>
      <c r="G573" s="1">
        <f>Table1[[#This Row],[dem_votes]]+Table1[[#This Row],[gop_votes]]</f>
        <v>6305</v>
      </c>
      <c r="H573" s="7">
        <f>ABS(Table1[[#This Row],[dem_votes]]-Table1[[#This Row],[gop_votes]])</f>
        <v>4335</v>
      </c>
      <c r="I573" s="5">
        <f>Table1[[#This Row],[margin]]/SUM(Table1[[#This Row],[dem_votes]:[gop_votes]])</f>
        <v>0.68754956383822363</v>
      </c>
      <c r="J573" s="5">
        <f>Table1[[#This Row],[dem_votes]]/SUM(Table1[[#This Row],[dem_votes]:[gop_votes]])</f>
        <v>0.15622521808088818</v>
      </c>
      <c r="K573" s="5">
        <f>Table1[[#This Row],[gop_votes]]/SUM(Table1[[#This Row],[dem_votes]:[gop_votes]])</f>
        <v>0.84377478191911182</v>
      </c>
      <c r="L573" s="13">
        <v>-111.61546399999899</v>
      </c>
      <c r="M573" s="13">
        <v>44.014843999999997</v>
      </c>
      <c r="N573" s="11">
        <v>-114.5522977045453</v>
      </c>
      <c r="O573" s="11">
        <v>44.270408590909241</v>
      </c>
      <c r="P573" s="12">
        <f>VLOOKUP(Table1[[#This Row],[State]],Sheet1!A:G,7,FALSE)</f>
        <v>4</v>
      </c>
      <c r="Q573" t="str">
        <f>VLOOKUP(Table1[[#This Row],[State]],Sheet1!A:F,6,FALSE)</f>
        <v>Republican</v>
      </c>
    </row>
    <row r="574" spans="1:17" x14ac:dyDescent="0.2">
      <c r="A574" t="s">
        <v>330</v>
      </c>
      <c r="B574" s="10">
        <v>16045</v>
      </c>
      <c r="C574" s="8" t="s">
        <v>848</v>
      </c>
      <c r="D574" s="4">
        <v>1692</v>
      </c>
      <c r="E574" s="4">
        <v>8856</v>
      </c>
      <c r="F574">
        <v>2024</v>
      </c>
      <c r="G574" s="1">
        <f>Table1[[#This Row],[dem_votes]]+Table1[[#This Row],[gop_votes]]</f>
        <v>10548</v>
      </c>
      <c r="H574" s="7">
        <f>ABS(Table1[[#This Row],[dem_votes]]-Table1[[#This Row],[gop_votes]])</f>
        <v>7164</v>
      </c>
      <c r="I574" s="5">
        <f>Table1[[#This Row],[margin]]/SUM(Table1[[#This Row],[dem_votes]:[gop_votes]])</f>
        <v>0.67918088737201365</v>
      </c>
      <c r="J574" s="5">
        <f>Table1[[#This Row],[dem_votes]]/SUM(Table1[[#This Row],[dem_votes]:[gop_votes]])</f>
        <v>0.16040955631399317</v>
      </c>
      <c r="K574" s="5">
        <f>Table1[[#This Row],[gop_votes]]/SUM(Table1[[#This Row],[dem_votes]:[gop_votes]])</f>
        <v>0.83959044368600677</v>
      </c>
      <c r="L574" s="13">
        <v>-116.506739</v>
      </c>
      <c r="M574" s="13">
        <v>43.884322999999902</v>
      </c>
      <c r="N574" s="11">
        <v>-114.5522977045453</v>
      </c>
      <c r="O574" s="11">
        <v>44.270408590909241</v>
      </c>
      <c r="P574" s="12">
        <f>VLOOKUP(Table1[[#This Row],[State]],Sheet1!A:G,7,FALSE)</f>
        <v>4</v>
      </c>
      <c r="Q574" t="str">
        <f>VLOOKUP(Table1[[#This Row],[State]],Sheet1!A:F,6,FALSE)</f>
        <v>Republican</v>
      </c>
    </row>
    <row r="575" spans="1:17" x14ac:dyDescent="0.2">
      <c r="A575" t="s">
        <v>330</v>
      </c>
      <c r="B575" s="10">
        <v>16047</v>
      </c>
      <c r="C575" s="8" t="s">
        <v>849</v>
      </c>
      <c r="D575" s="4">
        <v>1377</v>
      </c>
      <c r="E575" s="4">
        <v>4362</v>
      </c>
      <c r="F575">
        <v>2024</v>
      </c>
      <c r="G575" s="1">
        <f>Table1[[#This Row],[dem_votes]]+Table1[[#This Row],[gop_votes]]</f>
        <v>5739</v>
      </c>
      <c r="H575" s="7">
        <f>ABS(Table1[[#This Row],[dem_votes]]-Table1[[#This Row],[gop_votes]])</f>
        <v>2985</v>
      </c>
      <c r="I575" s="5">
        <f>Table1[[#This Row],[margin]]/SUM(Table1[[#This Row],[dem_votes]:[gop_votes]])</f>
        <v>0.52012545739675897</v>
      </c>
      <c r="J575" s="5">
        <f>Table1[[#This Row],[dem_votes]]/SUM(Table1[[#This Row],[dem_votes]:[gop_votes]])</f>
        <v>0.23993727130162049</v>
      </c>
      <c r="K575" s="5">
        <f>Table1[[#This Row],[gop_votes]]/SUM(Table1[[#This Row],[dem_votes]:[gop_votes]])</f>
        <v>0.76006272869837954</v>
      </c>
      <c r="L575" s="13">
        <v>-114.751066999999</v>
      </c>
      <c r="M575" s="13">
        <v>42.852716999999998</v>
      </c>
      <c r="N575" s="11">
        <v>-114.5522977045453</v>
      </c>
      <c r="O575" s="11">
        <v>44.270408590909241</v>
      </c>
      <c r="P575" s="12">
        <f>VLOOKUP(Table1[[#This Row],[State]],Sheet1!A:G,7,FALSE)</f>
        <v>4</v>
      </c>
      <c r="Q575" t="str">
        <f>VLOOKUP(Table1[[#This Row],[State]],Sheet1!A:F,6,FALSE)</f>
        <v>Republican</v>
      </c>
    </row>
    <row r="576" spans="1:17" x14ac:dyDescent="0.2">
      <c r="A576" t="s">
        <v>330</v>
      </c>
      <c r="B576" s="10">
        <v>16049</v>
      </c>
      <c r="C576" s="8" t="s">
        <v>850</v>
      </c>
      <c r="D576" s="4">
        <v>1700</v>
      </c>
      <c r="E576" s="4">
        <v>8146</v>
      </c>
      <c r="F576">
        <v>2024</v>
      </c>
      <c r="G576" s="1">
        <f>Table1[[#This Row],[dem_votes]]+Table1[[#This Row],[gop_votes]]</f>
        <v>9846</v>
      </c>
      <c r="H576" s="7">
        <f>ABS(Table1[[#This Row],[dem_votes]]-Table1[[#This Row],[gop_votes]])</f>
        <v>6446</v>
      </c>
      <c r="I576" s="5">
        <f>Table1[[#This Row],[margin]]/SUM(Table1[[#This Row],[dem_votes]:[gop_votes]])</f>
        <v>0.65468210440788133</v>
      </c>
      <c r="J576" s="5">
        <f>Table1[[#This Row],[dem_votes]]/SUM(Table1[[#This Row],[dem_votes]:[gop_votes]])</f>
        <v>0.17265894779605931</v>
      </c>
      <c r="K576" s="5">
        <f>Table1[[#This Row],[gop_votes]]/SUM(Table1[[#This Row],[dem_votes]:[gop_votes]])</f>
        <v>0.82734105220394072</v>
      </c>
      <c r="L576" s="13">
        <v>-116.10656599999901</v>
      </c>
      <c r="M576" s="13">
        <v>45.974127000000003</v>
      </c>
      <c r="N576" s="11">
        <v>-114.5522977045453</v>
      </c>
      <c r="O576" s="11">
        <v>44.270408590909241</v>
      </c>
      <c r="P576" s="12">
        <f>VLOOKUP(Table1[[#This Row],[State]],Sheet1!A:G,7,FALSE)</f>
        <v>4</v>
      </c>
      <c r="Q576" t="str">
        <f>VLOOKUP(Table1[[#This Row],[State]],Sheet1!A:F,6,FALSE)</f>
        <v>Republican</v>
      </c>
    </row>
    <row r="577" spans="1:17" x14ac:dyDescent="0.2">
      <c r="A577" t="s">
        <v>330</v>
      </c>
      <c r="B577" s="10">
        <v>16051</v>
      </c>
      <c r="C577" s="8" t="s">
        <v>445</v>
      </c>
      <c r="D577" s="4">
        <v>1274</v>
      </c>
      <c r="E577" s="4">
        <v>12883</v>
      </c>
      <c r="F577">
        <v>2024</v>
      </c>
      <c r="G577" s="1">
        <f>Table1[[#This Row],[dem_votes]]+Table1[[#This Row],[gop_votes]]</f>
        <v>14157</v>
      </c>
      <c r="H577" s="7">
        <f>ABS(Table1[[#This Row],[dem_votes]]-Table1[[#This Row],[gop_votes]])</f>
        <v>11609</v>
      </c>
      <c r="I577" s="5">
        <f>Table1[[#This Row],[margin]]/SUM(Table1[[#This Row],[dem_votes]:[gop_votes]])</f>
        <v>0.82001836547291096</v>
      </c>
      <c r="J577" s="5">
        <f>Table1[[#This Row],[dem_votes]]/SUM(Table1[[#This Row],[dem_votes]:[gop_votes]])</f>
        <v>8.9990817263544534E-2</v>
      </c>
      <c r="K577" s="5">
        <f>Table1[[#This Row],[gop_votes]]/SUM(Table1[[#This Row],[dem_votes]:[gop_votes]])</f>
        <v>0.91000918273645548</v>
      </c>
      <c r="L577" s="13">
        <v>-111.96939399999999</v>
      </c>
      <c r="M577" s="13">
        <v>43.691122999999997</v>
      </c>
      <c r="N577" s="11">
        <v>-114.5522977045453</v>
      </c>
      <c r="O577" s="11">
        <v>44.270408590909241</v>
      </c>
      <c r="P577" s="12">
        <f>VLOOKUP(Table1[[#This Row],[State]],Sheet1!A:G,7,FALSE)</f>
        <v>4</v>
      </c>
      <c r="Q577" t="str">
        <f>VLOOKUP(Table1[[#This Row],[State]],Sheet1!A:F,6,FALSE)</f>
        <v>Republican</v>
      </c>
    </row>
    <row r="578" spans="1:17" x14ac:dyDescent="0.2">
      <c r="A578" t="s">
        <v>330</v>
      </c>
      <c r="B578" s="10">
        <v>16053</v>
      </c>
      <c r="C578" s="8" t="s">
        <v>851</v>
      </c>
      <c r="D578" s="4">
        <v>1650</v>
      </c>
      <c r="E578" s="4">
        <v>5318</v>
      </c>
      <c r="F578">
        <v>2024</v>
      </c>
      <c r="G578" s="1">
        <f>Table1[[#This Row],[dem_votes]]+Table1[[#This Row],[gop_votes]]</f>
        <v>6968</v>
      </c>
      <c r="H578" s="7">
        <f>ABS(Table1[[#This Row],[dem_votes]]-Table1[[#This Row],[gop_votes]])</f>
        <v>3668</v>
      </c>
      <c r="I578" s="5">
        <f>Table1[[#This Row],[margin]]/SUM(Table1[[#This Row],[dem_votes]:[gop_votes]])</f>
        <v>0.52640642939150406</v>
      </c>
      <c r="J578" s="5">
        <f>Table1[[#This Row],[dem_votes]]/SUM(Table1[[#This Row],[dem_votes]:[gop_votes]])</f>
        <v>0.236796785304248</v>
      </c>
      <c r="K578" s="5">
        <f>Table1[[#This Row],[gop_votes]]/SUM(Table1[[#This Row],[dem_votes]:[gop_votes]])</f>
        <v>0.76320321469575203</v>
      </c>
      <c r="L578" s="13">
        <v>-114.462668999999</v>
      </c>
      <c r="M578" s="13">
        <v>42.698446999999902</v>
      </c>
      <c r="N578" s="11">
        <v>-114.5522977045453</v>
      </c>
      <c r="O578" s="11">
        <v>44.270408590909241</v>
      </c>
      <c r="P578" s="12">
        <f>VLOOKUP(Table1[[#This Row],[State]],Sheet1!A:G,7,FALSE)</f>
        <v>4</v>
      </c>
      <c r="Q578" t="str">
        <f>VLOOKUP(Table1[[#This Row],[State]],Sheet1!A:F,6,FALSE)</f>
        <v>Republican</v>
      </c>
    </row>
    <row r="579" spans="1:17" x14ac:dyDescent="0.2">
      <c r="A579" t="s">
        <v>330</v>
      </c>
      <c r="B579" s="10">
        <v>16055</v>
      </c>
      <c r="C579" s="8" t="s">
        <v>852</v>
      </c>
      <c r="D579" s="4">
        <v>25405</v>
      </c>
      <c r="E579" s="4">
        <v>75039</v>
      </c>
      <c r="F579">
        <v>2024</v>
      </c>
      <c r="G579" s="1">
        <f>Table1[[#This Row],[dem_votes]]+Table1[[#This Row],[gop_votes]]</f>
        <v>100444</v>
      </c>
      <c r="H579" s="7">
        <f>ABS(Table1[[#This Row],[dem_votes]]-Table1[[#This Row],[gop_votes]])</f>
        <v>49634</v>
      </c>
      <c r="I579" s="5">
        <f>Table1[[#This Row],[margin]]/SUM(Table1[[#This Row],[dem_votes]:[gop_votes]])</f>
        <v>0.49414599179642388</v>
      </c>
      <c r="J579" s="5">
        <f>Table1[[#This Row],[dem_votes]]/SUM(Table1[[#This Row],[dem_votes]:[gop_votes]])</f>
        <v>0.25292700410178803</v>
      </c>
      <c r="K579" s="5">
        <f>Table1[[#This Row],[gop_votes]]/SUM(Table1[[#This Row],[dem_votes]:[gop_votes]])</f>
        <v>0.74707299589821197</v>
      </c>
      <c r="L579" s="13">
        <v>-116.832581</v>
      </c>
      <c r="M579" s="13">
        <v>47.737130000000001</v>
      </c>
      <c r="N579" s="11">
        <v>-114.5522977045453</v>
      </c>
      <c r="O579" s="11">
        <v>44.270408590909241</v>
      </c>
      <c r="P579" s="12">
        <f>VLOOKUP(Table1[[#This Row],[State]],Sheet1!A:G,7,FALSE)</f>
        <v>4</v>
      </c>
      <c r="Q579" t="str">
        <f>VLOOKUP(Table1[[#This Row],[State]],Sheet1!A:F,6,FALSE)</f>
        <v>Republican</v>
      </c>
    </row>
    <row r="580" spans="1:17" x14ac:dyDescent="0.2">
      <c r="A580" t="s">
        <v>330</v>
      </c>
      <c r="B580" s="10">
        <v>16057</v>
      </c>
      <c r="C580" s="8" t="s">
        <v>853</v>
      </c>
      <c r="D580" s="4">
        <v>10043</v>
      </c>
      <c r="E580" s="4">
        <v>9109</v>
      </c>
      <c r="F580">
        <v>2024</v>
      </c>
      <c r="G580" s="1">
        <f>Table1[[#This Row],[dem_votes]]+Table1[[#This Row],[gop_votes]]</f>
        <v>19152</v>
      </c>
      <c r="H580" s="7">
        <f>ABS(Table1[[#This Row],[dem_votes]]-Table1[[#This Row],[gop_votes]])</f>
        <v>934</v>
      </c>
      <c r="I580" s="5">
        <f>Table1[[#This Row],[margin]]/SUM(Table1[[#This Row],[dem_votes]:[gop_votes]])</f>
        <v>4.8767752715121133E-2</v>
      </c>
      <c r="J580" s="5">
        <f>Table1[[#This Row],[dem_votes]]/SUM(Table1[[#This Row],[dem_votes]:[gop_votes]])</f>
        <v>0.52438387635756056</v>
      </c>
      <c r="K580" s="5">
        <f>Table1[[#This Row],[gop_votes]]/SUM(Table1[[#This Row],[dem_votes]:[gop_votes]])</f>
        <v>0.47561612364243944</v>
      </c>
      <c r="L580" s="13">
        <v>-116.934434</v>
      </c>
      <c r="M580" s="13">
        <v>46.742967999999998</v>
      </c>
      <c r="N580" s="11">
        <v>-114.5522977045453</v>
      </c>
      <c r="O580" s="11">
        <v>44.270408590909241</v>
      </c>
      <c r="P580" s="12">
        <f>VLOOKUP(Table1[[#This Row],[State]],Sheet1!A:G,7,FALSE)</f>
        <v>4</v>
      </c>
      <c r="Q580" t="str">
        <f>VLOOKUP(Table1[[#This Row],[State]],Sheet1!A:F,6,FALSE)</f>
        <v>Republican</v>
      </c>
    </row>
    <row r="581" spans="1:17" x14ac:dyDescent="0.2">
      <c r="A581" t="s">
        <v>330</v>
      </c>
      <c r="B581" s="10">
        <v>16059</v>
      </c>
      <c r="C581" s="8" t="s">
        <v>854</v>
      </c>
      <c r="D581" s="4">
        <v>897</v>
      </c>
      <c r="E581" s="4">
        <v>3477</v>
      </c>
      <c r="F581">
        <v>2024</v>
      </c>
      <c r="G581" s="1">
        <f>Table1[[#This Row],[dem_votes]]+Table1[[#This Row],[gop_votes]]</f>
        <v>4374</v>
      </c>
      <c r="H581" s="7">
        <f>ABS(Table1[[#This Row],[dem_votes]]-Table1[[#This Row],[gop_votes]])</f>
        <v>2580</v>
      </c>
      <c r="I581" s="5">
        <f>Table1[[#This Row],[margin]]/SUM(Table1[[#This Row],[dem_votes]:[gop_votes]])</f>
        <v>0.58984910836762694</v>
      </c>
      <c r="J581" s="5">
        <f>Table1[[#This Row],[dem_votes]]/SUM(Table1[[#This Row],[dem_votes]:[gop_votes]])</f>
        <v>0.20507544581618656</v>
      </c>
      <c r="K581" s="5">
        <f>Table1[[#This Row],[gop_votes]]/SUM(Table1[[#This Row],[dem_votes]:[gop_votes]])</f>
        <v>0.79492455418381347</v>
      </c>
      <c r="L581" s="13">
        <v>-113.86153</v>
      </c>
      <c r="M581" s="13">
        <v>45.127412</v>
      </c>
      <c r="N581" s="11">
        <v>-114.5522977045453</v>
      </c>
      <c r="O581" s="11">
        <v>44.270408590909241</v>
      </c>
      <c r="P581" s="12">
        <f>VLOOKUP(Table1[[#This Row],[State]],Sheet1!A:G,7,FALSE)</f>
        <v>4</v>
      </c>
      <c r="Q581" t="str">
        <f>VLOOKUP(Table1[[#This Row],[State]],Sheet1!A:F,6,FALSE)</f>
        <v>Republican</v>
      </c>
    </row>
    <row r="582" spans="1:17" x14ac:dyDescent="0.2">
      <c r="A582" t="s">
        <v>330</v>
      </c>
      <c r="B582" s="10">
        <v>16061</v>
      </c>
      <c r="C582" s="8" t="s">
        <v>855</v>
      </c>
      <c r="D582" s="4">
        <v>392</v>
      </c>
      <c r="E582" s="4">
        <v>1406</v>
      </c>
      <c r="F582">
        <v>2024</v>
      </c>
      <c r="G582" s="1">
        <f>Table1[[#This Row],[dem_votes]]+Table1[[#This Row],[gop_votes]]</f>
        <v>1798</v>
      </c>
      <c r="H582" s="7">
        <f>ABS(Table1[[#This Row],[dem_votes]]-Table1[[#This Row],[gop_votes]])</f>
        <v>1014</v>
      </c>
      <c r="I582" s="5">
        <f>Table1[[#This Row],[margin]]/SUM(Table1[[#This Row],[dem_votes]:[gop_votes]])</f>
        <v>0.56395995550611788</v>
      </c>
      <c r="J582" s="5">
        <f>Table1[[#This Row],[dem_votes]]/SUM(Table1[[#This Row],[dem_votes]:[gop_votes]])</f>
        <v>0.21802002224694106</v>
      </c>
      <c r="K582" s="5">
        <f>Table1[[#This Row],[gop_votes]]/SUM(Table1[[#This Row],[dem_votes]:[gop_votes]])</f>
        <v>0.78197997775305894</v>
      </c>
      <c r="L582" s="13">
        <v>-116.25738999999901</v>
      </c>
      <c r="M582" s="13">
        <v>46.238065999999897</v>
      </c>
      <c r="N582" s="11">
        <v>-114.5522977045453</v>
      </c>
      <c r="O582" s="11">
        <v>44.270408590909241</v>
      </c>
      <c r="P582" s="12">
        <f>VLOOKUP(Table1[[#This Row],[State]],Sheet1!A:G,7,FALSE)</f>
        <v>4</v>
      </c>
      <c r="Q582" t="str">
        <f>VLOOKUP(Table1[[#This Row],[State]],Sheet1!A:F,6,FALSE)</f>
        <v>Republican</v>
      </c>
    </row>
    <row r="583" spans="1:17" x14ac:dyDescent="0.2">
      <c r="A583" t="s">
        <v>330</v>
      </c>
      <c r="B583" s="10">
        <v>16063</v>
      </c>
      <c r="C583" s="8" t="s">
        <v>578</v>
      </c>
      <c r="D583" s="4">
        <v>454</v>
      </c>
      <c r="E583" s="4">
        <v>1304</v>
      </c>
      <c r="F583">
        <v>2024</v>
      </c>
      <c r="G583" s="1">
        <f>Table1[[#This Row],[dem_votes]]+Table1[[#This Row],[gop_votes]]</f>
        <v>1758</v>
      </c>
      <c r="H583" s="7">
        <f>ABS(Table1[[#This Row],[dem_votes]]-Table1[[#This Row],[gop_votes]])</f>
        <v>850</v>
      </c>
      <c r="I583" s="5">
        <f>Table1[[#This Row],[margin]]/SUM(Table1[[#This Row],[dem_votes]:[gop_votes]])</f>
        <v>0.48350398179749715</v>
      </c>
      <c r="J583" s="5">
        <f>Table1[[#This Row],[dem_votes]]/SUM(Table1[[#This Row],[dem_votes]:[gop_votes]])</f>
        <v>0.2582480091012514</v>
      </c>
      <c r="K583" s="5">
        <f>Table1[[#This Row],[gop_votes]]/SUM(Table1[[#This Row],[dem_votes]:[gop_votes]])</f>
        <v>0.74175199089874855</v>
      </c>
      <c r="L583" s="13">
        <v>-114.32606899999899</v>
      </c>
      <c r="M583" s="13">
        <v>42.973466999999999</v>
      </c>
      <c r="N583" s="11">
        <v>-114.5522977045453</v>
      </c>
      <c r="O583" s="11">
        <v>44.270408590909241</v>
      </c>
      <c r="P583" s="12">
        <f>VLOOKUP(Table1[[#This Row],[State]],Sheet1!A:G,7,FALSE)</f>
        <v>4</v>
      </c>
      <c r="Q583" t="str">
        <f>VLOOKUP(Table1[[#This Row],[State]],Sheet1!A:F,6,FALSE)</f>
        <v>Republican</v>
      </c>
    </row>
    <row r="584" spans="1:17" x14ac:dyDescent="0.2">
      <c r="A584" t="s">
        <v>330</v>
      </c>
      <c r="B584" s="10">
        <v>16065</v>
      </c>
      <c r="C584" s="8" t="s">
        <v>452</v>
      </c>
      <c r="D584" s="4">
        <v>1405</v>
      </c>
      <c r="E584" s="4">
        <v>13477</v>
      </c>
      <c r="F584">
        <v>2024</v>
      </c>
      <c r="G584" s="1">
        <f>Table1[[#This Row],[dem_votes]]+Table1[[#This Row],[gop_votes]]</f>
        <v>14882</v>
      </c>
      <c r="H584" s="7">
        <f>ABS(Table1[[#This Row],[dem_votes]]-Table1[[#This Row],[gop_votes]])</f>
        <v>12072</v>
      </c>
      <c r="I584" s="5">
        <f>Table1[[#This Row],[margin]]/SUM(Table1[[#This Row],[dem_votes]:[gop_votes]])</f>
        <v>0.81118129283698426</v>
      </c>
      <c r="J584" s="5">
        <f>Table1[[#This Row],[dem_votes]]/SUM(Table1[[#This Row],[dem_votes]:[gop_votes]])</f>
        <v>9.4409353581507857E-2</v>
      </c>
      <c r="K584" s="5">
        <f>Table1[[#This Row],[gop_votes]]/SUM(Table1[[#This Row],[dem_votes]:[gop_votes]])</f>
        <v>0.90559064641849218</v>
      </c>
      <c r="L584" s="13">
        <v>-111.794073</v>
      </c>
      <c r="M584" s="13">
        <v>43.819113999999999</v>
      </c>
      <c r="N584" s="11">
        <v>-114.5522977045453</v>
      </c>
      <c r="O584" s="11">
        <v>44.270408590909241</v>
      </c>
      <c r="P584" s="12">
        <f>VLOOKUP(Table1[[#This Row],[State]],Sheet1!A:G,7,FALSE)</f>
        <v>4</v>
      </c>
      <c r="Q584" t="str">
        <f>VLOOKUP(Table1[[#This Row],[State]],Sheet1!A:F,6,FALSE)</f>
        <v>Republican</v>
      </c>
    </row>
    <row r="585" spans="1:17" x14ac:dyDescent="0.2">
      <c r="A585" t="s">
        <v>330</v>
      </c>
      <c r="B585" s="10">
        <v>16067</v>
      </c>
      <c r="C585" s="8" t="s">
        <v>856</v>
      </c>
      <c r="D585" s="4">
        <v>1673</v>
      </c>
      <c r="E585" s="4">
        <v>5668</v>
      </c>
      <c r="F585">
        <v>2024</v>
      </c>
      <c r="G585" s="1">
        <f>Table1[[#This Row],[dem_votes]]+Table1[[#This Row],[gop_votes]]</f>
        <v>7341</v>
      </c>
      <c r="H585" s="7">
        <f>ABS(Table1[[#This Row],[dem_votes]]-Table1[[#This Row],[gop_votes]])</f>
        <v>3995</v>
      </c>
      <c r="I585" s="5">
        <f>Table1[[#This Row],[margin]]/SUM(Table1[[#This Row],[dem_votes]:[gop_votes]])</f>
        <v>0.54420378695000682</v>
      </c>
      <c r="J585" s="5">
        <f>Table1[[#This Row],[dem_votes]]/SUM(Table1[[#This Row],[dem_votes]:[gop_votes]])</f>
        <v>0.22789810652499659</v>
      </c>
      <c r="K585" s="5">
        <f>Table1[[#This Row],[gop_votes]]/SUM(Table1[[#This Row],[dem_votes]:[gop_votes]])</f>
        <v>0.77210189347500335</v>
      </c>
      <c r="L585" s="13">
        <v>-113.712227</v>
      </c>
      <c r="M585" s="13">
        <v>42.613265999999903</v>
      </c>
      <c r="N585" s="11">
        <v>-114.5522977045453</v>
      </c>
      <c r="O585" s="11">
        <v>44.270408590909241</v>
      </c>
      <c r="P585" s="12">
        <f>VLOOKUP(Table1[[#This Row],[State]],Sheet1!A:G,7,FALSE)</f>
        <v>4</v>
      </c>
      <c r="Q585" t="str">
        <f>VLOOKUP(Table1[[#This Row],[State]],Sheet1!A:F,6,FALSE)</f>
        <v>Republican</v>
      </c>
    </row>
    <row r="586" spans="1:17" x14ac:dyDescent="0.2">
      <c r="A586" t="s">
        <v>330</v>
      </c>
      <c r="B586" s="10">
        <v>16069</v>
      </c>
      <c r="C586" s="8" t="s">
        <v>857</v>
      </c>
      <c r="D586" s="4">
        <v>6576</v>
      </c>
      <c r="E586" s="4">
        <v>14087</v>
      </c>
      <c r="F586">
        <v>2024</v>
      </c>
      <c r="G586" s="1">
        <f>Table1[[#This Row],[dem_votes]]+Table1[[#This Row],[gop_votes]]</f>
        <v>20663</v>
      </c>
      <c r="H586" s="7">
        <f>ABS(Table1[[#This Row],[dem_votes]]-Table1[[#This Row],[gop_votes]])</f>
        <v>7511</v>
      </c>
      <c r="I586" s="5">
        <f>Table1[[#This Row],[margin]]/SUM(Table1[[#This Row],[dem_votes]:[gop_votes]])</f>
        <v>0.36349997580215843</v>
      </c>
      <c r="J586" s="5">
        <f>Table1[[#This Row],[dem_votes]]/SUM(Table1[[#This Row],[dem_votes]:[gop_votes]])</f>
        <v>0.31825001209892079</v>
      </c>
      <c r="K586" s="5">
        <f>Table1[[#This Row],[gop_votes]]/SUM(Table1[[#This Row],[dem_votes]:[gop_votes]])</f>
        <v>0.68174998790107921</v>
      </c>
      <c r="L586" s="13">
        <v>-116.950462</v>
      </c>
      <c r="M586" s="13">
        <v>46.394126</v>
      </c>
      <c r="N586" s="11">
        <v>-114.5522977045453</v>
      </c>
      <c r="O586" s="11">
        <v>44.270408590909241</v>
      </c>
      <c r="P586" s="12">
        <f>VLOOKUP(Table1[[#This Row],[State]],Sheet1!A:G,7,FALSE)</f>
        <v>4</v>
      </c>
      <c r="Q586" t="str">
        <f>VLOOKUP(Table1[[#This Row],[State]],Sheet1!A:F,6,FALSE)</f>
        <v>Republican</v>
      </c>
    </row>
    <row r="587" spans="1:17" x14ac:dyDescent="0.2">
      <c r="A587" t="s">
        <v>330</v>
      </c>
      <c r="B587" s="10">
        <v>16071</v>
      </c>
      <c r="C587" s="8" t="s">
        <v>858</v>
      </c>
      <c r="D587" s="4">
        <v>296</v>
      </c>
      <c r="E587" s="4">
        <v>1984</v>
      </c>
      <c r="F587">
        <v>2024</v>
      </c>
      <c r="G587" s="1">
        <f>Table1[[#This Row],[dem_votes]]+Table1[[#This Row],[gop_votes]]</f>
        <v>2280</v>
      </c>
      <c r="H587" s="7">
        <f>ABS(Table1[[#This Row],[dem_votes]]-Table1[[#This Row],[gop_votes]])</f>
        <v>1688</v>
      </c>
      <c r="I587" s="5">
        <f>Table1[[#This Row],[margin]]/SUM(Table1[[#This Row],[dem_votes]:[gop_votes]])</f>
        <v>0.74035087719298243</v>
      </c>
      <c r="J587" s="5">
        <f>Table1[[#This Row],[dem_votes]]/SUM(Table1[[#This Row],[dem_votes]:[gop_votes]])</f>
        <v>0.12982456140350876</v>
      </c>
      <c r="K587" s="5">
        <f>Table1[[#This Row],[gop_votes]]/SUM(Table1[[#This Row],[dem_votes]:[gop_votes]])</f>
        <v>0.87017543859649127</v>
      </c>
      <c r="L587" s="13">
        <v>-112.301273999999</v>
      </c>
      <c r="M587" s="13">
        <v>42.181567999999999</v>
      </c>
      <c r="N587" s="11">
        <v>-114.5522977045453</v>
      </c>
      <c r="O587" s="11">
        <v>44.270408590909241</v>
      </c>
      <c r="P587" s="12">
        <f>VLOOKUP(Table1[[#This Row],[State]],Sheet1!A:G,7,FALSE)</f>
        <v>4</v>
      </c>
      <c r="Q587" t="str">
        <f>VLOOKUP(Table1[[#This Row],[State]],Sheet1!A:F,6,FALSE)</f>
        <v>Republican</v>
      </c>
    </row>
    <row r="588" spans="1:17" x14ac:dyDescent="0.2">
      <c r="A588" t="s">
        <v>330</v>
      </c>
      <c r="B588" s="10">
        <v>16073</v>
      </c>
      <c r="C588" s="8" t="s">
        <v>859</v>
      </c>
      <c r="D588" s="4">
        <v>764</v>
      </c>
      <c r="E588" s="4">
        <v>4029</v>
      </c>
      <c r="F588">
        <v>2024</v>
      </c>
      <c r="G588" s="1">
        <f>Table1[[#This Row],[dem_votes]]+Table1[[#This Row],[gop_votes]]</f>
        <v>4793</v>
      </c>
      <c r="H588" s="7">
        <f>ABS(Table1[[#This Row],[dem_votes]]-Table1[[#This Row],[gop_votes]])</f>
        <v>3265</v>
      </c>
      <c r="I588" s="5">
        <f>Table1[[#This Row],[margin]]/SUM(Table1[[#This Row],[dem_votes]:[gop_votes]])</f>
        <v>0.6812017525558105</v>
      </c>
      <c r="J588" s="5">
        <f>Table1[[#This Row],[dem_votes]]/SUM(Table1[[#This Row],[dem_votes]:[gop_votes]])</f>
        <v>0.15939912372209472</v>
      </c>
      <c r="K588" s="5">
        <f>Table1[[#This Row],[gop_votes]]/SUM(Table1[[#This Row],[dem_votes]:[gop_votes]])</f>
        <v>0.84060087627790525</v>
      </c>
      <c r="L588" s="13">
        <v>-116.681558</v>
      </c>
      <c r="M588" s="13">
        <v>43.376747999999999</v>
      </c>
      <c r="N588" s="11">
        <v>-114.5522977045453</v>
      </c>
      <c r="O588" s="11">
        <v>44.270408590909241</v>
      </c>
      <c r="P588" s="12">
        <f>VLOOKUP(Table1[[#This Row],[State]],Sheet1!A:G,7,FALSE)</f>
        <v>4</v>
      </c>
      <c r="Q588" t="str">
        <f>VLOOKUP(Table1[[#This Row],[State]],Sheet1!A:F,6,FALSE)</f>
        <v>Republican</v>
      </c>
    </row>
    <row r="589" spans="1:17" x14ac:dyDescent="0.2">
      <c r="A589" t="s">
        <v>330</v>
      </c>
      <c r="B589" s="10">
        <v>16075</v>
      </c>
      <c r="C589" s="8" t="s">
        <v>860</v>
      </c>
      <c r="D589" s="4">
        <v>1744</v>
      </c>
      <c r="E589" s="4">
        <v>7883</v>
      </c>
      <c r="F589">
        <v>2024</v>
      </c>
      <c r="G589" s="1">
        <f>Table1[[#This Row],[dem_votes]]+Table1[[#This Row],[gop_votes]]</f>
        <v>9627</v>
      </c>
      <c r="H589" s="7">
        <f>ABS(Table1[[#This Row],[dem_votes]]-Table1[[#This Row],[gop_votes]])</f>
        <v>6139</v>
      </c>
      <c r="I589" s="5">
        <f>Table1[[#This Row],[margin]]/SUM(Table1[[#This Row],[dem_votes]:[gop_votes]])</f>
        <v>0.6376856757037499</v>
      </c>
      <c r="J589" s="5">
        <f>Table1[[#This Row],[dem_votes]]/SUM(Table1[[#This Row],[dem_votes]:[gop_votes]])</f>
        <v>0.18115716214812508</v>
      </c>
      <c r="K589" s="5">
        <f>Table1[[#This Row],[gop_votes]]/SUM(Table1[[#This Row],[dem_votes]:[gop_votes]])</f>
        <v>0.81884283785187495</v>
      </c>
      <c r="L589" s="13">
        <v>-116.89428100000001</v>
      </c>
      <c r="M589" s="13">
        <v>44.020333999999998</v>
      </c>
      <c r="N589" s="11">
        <v>-114.5522977045453</v>
      </c>
      <c r="O589" s="11">
        <v>44.270408590909241</v>
      </c>
      <c r="P589" s="12">
        <f>VLOOKUP(Table1[[#This Row],[State]],Sheet1!A:G,7,FALSE)</f>
        <v>4</v>
      </c>
      <c r="Q589" t="str">
        <f>VLOOKUP(Table1[[#This Row],[State]],Sheet1!A:F,6,FALSE)</f>
        <v>Republican</v>
      </c>
    </row>
    <row r="590" spans="1:17" x14ac:dyDescent="0.2">
      <c r="A590" t="s">
        <v>330</v>
      </c>
      <c r="B590" s="10">
        <v>16077</v>
      </c>
      <c r="C590" s="8" t="s">
        <v>861</v>
      </c>
      <c r="D590" s="4">
        <v>889</v>
      </c>
      <c r="E590" s="4">
        <v>1982</v>
      </c>
      <c r="F590">
        <v>2024</v>
      </c>
      <c r="G590" s="1">
        <f>Table1[[#This Row],[dem_votes]]+Table1[[#This Row],[gop_votes]]</f>
        <v>2871</v>
      </c>
      <c r="H590" s="7">
        <f>ABS(Table1[[#This Row],[dem_votes]]-Table1[[#This Row],[gop_votes]])</f>
        <v>1093</v>
      </c>
      <c r="I590" s="5">
        <f>Table1[[#This Row],[margin]]/SUM(Table1[[#This Row],[dem_votes]:[gop_votes]])</f>
        <v>0.38070358760013934</v>
      </c>
      <c r="J590" s="5">
        <f>Table1[[#This Row],[dem_votes]]/SUM(Table1[[#This Row],[dem_votes]:[gop_votes]])</f>
        <v>0.30964820619993033</v>
      </c>
      <c r="K590" s="5">
        <f>Table1[[#This Row],[gop_votes]]/SUM(Table1[[#This Row],[dem_votes]:[gop_votes]])</f>
        <v>0.69035179380006961</v>
      </c>
      <c r="L590" s="13">
        <v>-112.829004</v>
      </c>
      <c r="M590" s="13">
        <v>42.775001000000003</v>
      </c>
      <c r="N590" s="11">
        <v>-114.5522977045453</v>
      </c>
      <c r="O590" s="11">
        <v>44.270408590909241</v>
      </c>
      <c r="P590" s="12">
        <f>VLOOKUP(Table1[[#This Row],[State]],Sheet1!A:G,7,FALSE)</f>
        <v>4</v>
      </c>
      <c r="Q590" t="str">
        <f>VLOOKUP(Table1[[#This Row],[State]],Sheet1!A:F,6,FALSE)</f>
        <v>Republican</v>
      </c>
    </row>
    <row r="591" spans="1:17" x14ac:dyDescent="0.2">
      <c r="A591" t="s">
        <v>330</v>
      </c>
      <c r="B591" s="10">
        <v>16079</v>
      </c>
      <c r="C591" s="8" t="s">
        <v>862</v>
      </c>
      <c r="D591" s="4">
        <v>1772</v>
      </c>
      <c r="E591" s="4">
        <v>3843</v>
      </c>
      <c r="F591">
        <v>2024</v>
      </c>
      <c r="G591" s="1">
        <f>Table1[[#This Row],[dem_votes]]+Table1[[#This Row],[gop_votes]]</f>
        <v>5615</v>
      </c>
      <c r="H591" s="7">
        <f>ABS(Table1[[#This Row],[dem_votes]]-Table1[[#This Row],[gop_votes]])</f>
        <v>2071</v>
      </c>
      <c r="I591" s="5">
        <f>Table1[[#This Row],[margin]]/SUM(Table1[[#This Row],[dem_votes]:[gop_votes]])</f>
        <v>0.36883348174532504</v>
      </c>
      <c r="J591" s="5">
        <f>Table1[[#This Row],[dem_votes]]/SUM(Table1[[#This Row],[dem_votes]:[gop_votes]])</f>
        <v>0.31558325912733748</v>
      </c>
      <c r="K591" s="5">
        <f>Table1[[#This Row],[gop_votes]]/SUM(Table1[[#This Row],[dem_votes]:[gop_votes]])</f>
        <v>0.68441674087266247</v>
      </c>
      <c r="L591" s="13">
        <v>-116.085925</v>
      </c>
      <c r="M591" s="13">
        <v>47.514637</v>
      </c>
      <c r="N591" s="11">
        <v>-114.5522977045453</v>
      </c>
      <c r="O591" s="11">
        <v>44.270408590909241</v>
      </c>
      <c r="P591" s="12">
        <f>VLOOKUP(Table1[[#This Row],[State]],Sheet1!A:G,7,FALSE)</f>
        <v>4</v>
      </c>
      <c r="Q591" t="str">
        <f>VLOOKUP(Table1[[#This Row],[State]],Sheet1!A:F,6,FALSE)</f>
        <v>Republican</v>
      </c>
    </row>
    <row r="592" spans="1:17" x14ac:dyDescent="0.2">
      <c r="A592" t="s">
        <v>330</v>
      </c>
      <c r="B592" s="10">
        <v>16081</v>
      </c>
      <c r="C592" s="8" t="s">
        <v>863</v>
      </c>
      <c r="D592" s="4">
        <v>3966</v>
      </c>
      <c r="E592" s="4">
        <v>3034</v>
      </c>
      <c r="F592">
        <v>2024</v>
      </c>
      <c r="G592" s="1">
        <f>Table1[[#This Row],[dem_votes]]+Table1[[#This Row],[gop_votes]]</f>
        <v>7000</v>
      </c>
      <c r="H592" s="7">
        <f>ABS(Table1[[#This Row],[dem_votes]]-Table1[[#This Row],[gop_votes]])</f>
        <v>932</v>
      </c>
      <c r="I592" s="5">
        <f>Table1[[#This Row],[margin]]/SUM(Table1[[#This Row],[dem_votes]:[gop_votes]])</f>
        <v>0.13314285714285715</v>
      </c>
      <c r="J592" s="5">
        <f>Table1[[#This Row],[dem_votes]]/SUM(Table1[[#This Row],[dem_votes]:[gop_votes]])</f>
        <v>0.56657142857142861</v>
      </c>
      <c r="K592" s="5">
        <f>Table1[[#This Row],[gop_votes]]/SUM(Table1[[#This Row],[dem_votes]:[gop_votes]])</f>
        <v>0.43342857142857144</v>
      </c>
      <c r="L592" s="13">
        <v>-111.125546</v>
      </c>
      <c r="M592" s="13">
        <v>43.692976999999999</v>
      </c>
      <c r="N592" s="11">
        <v>-114.5522977045453</v>
      </c>
      <c r="O592" s="11">
        <v>44.270408590909241</v>
      </c>
      <c r="P592" s="12">
        <f>VLOOKUP(Table1[[#This Row],[State]],Sheet1!A:G,7,FALSE)</f>
        <v>4</v>
      </c>
      <c r="Q592" t="str">
        <f>VLOOKUP(Table1[[#This Row],[State]],Sheet1!A:F,6,FALSE)</f>
        <v>Republican</v>
      </c>
    </row>
    <row r="593" spans="1:17" x14ac:dyDescent="0.2">
      <c r="A593" t="s">
        <v>330</v>
      </c>
      <c r="B593" s="10">
        <v>16083</v>
      </c>
      <c r="C593" s="8" t="s">
        <v>864</v>
      </c>
      <c r="D593" s="4">
        <v>7712</v>
      </c>
      <c r="E593" s="4">
        <v>26891</v>
      </c>
      <c r="F593">
        <v>2024</v>
      </c>
      <c r="G593" s="1">
        <f>Table1[[#This Row],[dem_votes]]+Table1[[#This Row],[gop_votes]]</f>
        <v>34603</v>
      </c>
      <c r="H593" s="7">
        <f>ABS(Table1[[#This Row],[dem_votes]]-Table1[[#This Row],[gop_votes]])</f>
        <v>19179</v>
      </c>
      <c r="I593" s="5">
        <f>Table1[[#This Row],[margin]]/SUM(Table1[[#This Row],[dem_votes]:[gop_votes]])</f>
        <v>0.55425830130335518</v>
      </c>
      <c r="J593" s="5">
        <f>Table1[[#This Row],[dem_votes]]/SUM(Table1[[#This Row],[dem_votes]:[gop_votes]])</f>
        <v>0.22287084934832241</v>
      </c>
      <c r="K593" s="5">
        <f>Table1[[#This Row],[gop_votes]]/SUM(Table1[[#This Row],[dem_votes]:[gop_votes]])</f>
        <v>0.77712915065167765</v>
      </c>
      <c r="L593" s="13">
        <v>-114.504002</v>
      </c>
      <c r="M593" s="13">
        <v>42.558562999999999</v>
      </c>
      <c r="N593" s="11">
        <v>-114.5522977045453</v>
      </c>
      <c r="O593" s="11">
        <v>44.270408590909241</v>
      </c>
      <c r="P593" s="12">
        <f>VLOOKUP(Table1[[#This Row],[State]],Sheet1!A:G,7,FALSE)</f>
        <v>4</v>
      </c>
      <c r="Q593" t="str">
        <f>VLOOKUP(Table1[[#This Row],[State]],Sheet1!A:F,6,FALSE)</f>
        <v>Republican</v>
      </c>
    </row>
    <row r="594" spans="1:17" x14ac:dyDescent="0.2">
      <c r="A594" t="s">
        <v>330</v>
      </c>
      <c r="B594" s="10">
        <v>16085</v>
      </c>
      <c r="C594" s="8" t="s">
        <v>865</v>
      </c>
      <c r="D594" s="4">
        <v>3060</v>
      </c>
      <c r="E594" s="4">
        <v>4221</v>
      </c>
      <c r="F594">
        <v>2024</v>
      </c>
      <c r="G594" s="1">
        <f>Table1[[#This Row],[dem_votes]]+Table1[[#This Row],[gop_votes]]</f>
        <v>7281</v>
      </c>
      <c r="H594" s="7">
        <f>ABS(Table1[[#This Row],[dem_votes]]-Table1[[#This Row],[gop_votes]])</f>
        <v>1161</v>
      </c>
      <c r="I594" s="5">
        <f>Table1[[#This Row],[margin]]/SUM(Table1[[#This Row],[dem_votes]:[gop_votes]])</f>
        <v>0.15945611866501855</v>
      </c>
      <c r="J594" s="5">
        <f>Table1[[#This Row],[dem_votes]]/SUM(Table1[[#This Row],[dem_votes]:[gop_votes]])</f>
        <v>0.42027194066749074</v>
      </c>
      <c r="K594" s="5">
        <f>Table1[[#This Row],[gop_votes]]/SUM(Table1[[#This Row],[dem_votes]:[gop_votes]])</f>
        <v>0.57972805933250926</v>
      </c>
      <c r="L594" s="13">
        <v>-116.073719</v>
      </c>
      <c r="M594" s="13">
        <v>44.758676999999999</v>
      </c>
      <c r="N594" s="11">
        <v>-114.5522977045453</v>
      </c>
      <c r="O594" s="11">
        <v>44.270408590909241</v>
      </c>
      <c r="P594" s="12">
        <f>VLOOKUP(Table1[[#This Row],[State]],Sheet1!A:G,7,FALSE)</f>
        <v>4</v>
      </c>
      <c r="Q594" t="str">
        <f>VLOOKUP(Table1[[#This Row],[State]],Sheet1!A:F,6,FALSE)</f>
        <v>Republican</v>
      </c>
    </row>
    <row r="595" spans="1:17" x14ac:dyDescent="0.2">
      <c r="A595" t="s">
        <v>330</v>
      </c>
      <c r="B595" s="10">
        <v>16087</v>
      </c>
      <c r="C595" s="8" t="s">
        <v>480</v>
      </c>
      <c r="D595" s="4">
        <v>1167</v>
      </c>
      <c r="E595" s="4">
        <v>4079</v>
      </c>
      <c r="F595">
        <v>2024</v>
      </c>
      <c r="G595" s="1">
        <f>Table1[[#This Row],[dem_votes]]+Table1[[#This Row],[gop_votes]]</f>
        <v>5246</v>
      </c>
      <c r="H595" s="7">
        <f>ABS(Table1[[#This Row],[dem_votes]]-Table1[[#This Row],[gop_votes]])</f>
        <v>2912</v>
      </c>
      <c r="I595" s="5">
        <f>Table1[[#This Row],[margin]]/SUM(Table1[[#This Row],[dem_votes]:[gop_votes]])</f>
        <v>0.55508959207014863</v>
      </c>
      <c r="J595" s="5">
        <f>Table1[[#This Row],[dem_votes]]/SUM(Table1[[#This Row],[dem_votes]:[gop_votes]])</f>
        <v>0.22245520396492566</v>
      </c>
      <c r="K595" s="5">
        <f>Table1[[#This Row],[gop_votes]]/SUM(Table1[[#This Row],[dem_votes]:[gop_votes]])</f>
        <v>0.77754479603507431</v>
      </c>
      <c r="L595" s="13">
        <v>-116.919922</v>
      </c>
      <c r="M595" s="13">
        <v>44.297897999999897</v>
      </c>
      <c r="N595" s="11">
        <v>-114.5522977045453</v>
      </c>
      <c r="O595" s="11">
        <v>44.270408590909241</v>
      </c>
      <c r="P595" s="12">
        <f>VLOOKUP(Table1[[#This Row],[State]],Sheet1!A:G,7,FALSE)</f>
        <v>4</v>
      </c>
      <c r="Q595" t="str">
        <f>VLOOKUP(Table1[[#This Row],[State]],Sheet1!A:F,6,FALSE)</f>
        <v>Republican</v>
      </c>
    </row>
    <row r="596" spans="1:17" x14ac:dyDescent="0.2">
      <c r="A596" t="s">
        <v>331</v>
      </c>
      <c r="B596" s="10">
        <v>17001</v>
      </c>
      <c r="C596" t="s">
        <v>658</v>
      </c>
      <c r="D596" s="4">
        <v>10004</v>
      </c>
      <c r="E596" s="4">
        <v>22365</v>
      </c>
      <c r="F596">
        <v>2024</v>
      </c>
      <c r="G596" s="1">
        <f>Table1[[#This Row],[dem_votes]]+Table1[[#This Row],[gop_votes]]</f>
        <v>32369</v>
      </c>
      <c r="H596" s="7">
        <f>ABS(Table1[[#This Row],[dem_votes]]-Table1[[#This Row],[gop_votes]])</f>
        <v>12361</v>
      </c>
      <c r="I596" s="5">
        <f>Table1[[#This Row],[margin]]/SUM(Table1[[#This Row],[dem_votes]:[gop_votes]])</f>
        <v>0.38187772251228025</v>
      </c>
      <c r="J596" s="5">
        <f>Table1[[#This Row],[dem_votes]]/SUM(Table1[[#This Row],[dem_votes]:[gop_votes]])</f>
        <v>0.30906113874385988</v>
      </c>
      <c r="K596" s="5">
        <f>Table1[[#This Row],[gop_votes]]/SUM(Table1[[#This Row],[dem_votes]:[gop_votes]])</f>
        <v>0.69093886125614012</v>
      </c>
      <c r="L596" s="13">
        <v>-91.328947999999997</v>
      </c>
      <c r="M596" s="13">
        <v>39.943826000000001</v>
      </c>
      <c r="N596" s="11">
        <v>-89.175151019607966</v>
      </c>
      <c r="O596" s="11">
        <v>39.843692941176442</v>
      </c>
      <c r="P596" s="12">
        <f>VLOOKUP(Table1[[#This Row],[State]],Sheet1!A:G,7,FALSE)</f>
        <v>20</v>
      </c>
      <c r="Q596" t="str">
        <f>VLOOKUP(Table1[[#This Row],[State]],Sheet1!A:F,6,FALSE)</f>
        <v>Democratic</v>
      </c>
    </row>
    <row r="597" spans="1:17" x14ac:dyDescent="0.2">
      <c r="A597" t="s">
        <v>331</v>
      </c>
      <c r="B597" s="10">
        <v>17003</v>
      </c>
      <c r="C597" t="s">
        <v>873</v>
      </c>
      <c r="D597" s="4">
        <v>1290</v>
      </c>
      <c r="E597" s="4">
        <v>1626</v>
      </c>
      <c r="F597">
        <v>2024</v>
      </c>
      <c r="G597" s="1">
        <f>Table1[[#This Row],[dem_votes]]+Table1[[#This Row],[gop_votes]]</f>
        <v>2916</v>
      </c>
      <c r="H597" s="7">
        <f>ABS(Table1[[#This Row],[dem_votes]]-Table1[[#This Row],[gop_votes]])</f>
        <v>336</v>
      </c>
      <c r="I597" s="5">
        <f>Table1[[#This Row],[margin]]/SUM(Table1[[#This Row],[dem_votes]:[gop_votes]])</f>
        <v>0.11522633744855967</v>
      </c>
      <c r="J597" s="5">
        <f>Table1[[#This Row],[dem_votes]]/SUM(Table1[[#This Row],[dem_votes]:[gop_votes]])</f>
        <v>0.44238683127572015</v>
      </c>
      <c r="K597" s="5">
        <f>Table1[[#This Row],[gop_votes]]/SUM(Table1[[#This Row],[dem_votes]:[gop_votes]])</f>
        <v>0.5576131687242798</v>
      </c>
      <c r="L597" s="13">
        <v>-89.289665999999997</v>
      </c>
      <c r="M597" s="13">
        <v>37.149251</v>
      </c>
      <c r="N597" s="11">
        <v>-89.175151019607966</v>
      </c>
      <c r="O597" s="11">
        <v>39.843692941176442</v>
      </c>
      <c r="P597" s="12">
        <f>VLOOKUP(Table1[[#This Row],[State]],Sheet1!A:G,7,FALSE)</f>
        <v>20</v>
      </c>
      <c r="Q597" t="str">
        <f>VLOOKUP(Table1[[#This Row],[State]],Sheet1!A:F,6,FALSE)</f>
        <v>Democratic</v>
      </c>
    </row>
    <row r="598" spans="1:17" x14ac:dyDescent="0.2">
      <c r="A598" t="s">
        <v>331</v>
      </c>
      <c r="B598" s="10">
        <v>17005</v>
      </c>
      <c r="C598" t="s">
        <v>874</v>
      </c>
      <c r="D598" s="4">
        <v>2987</v>
      </c>
      <c r="E598" s="4">
        <v>5019</v>
      </c>
      <c r="F598">
        <v>2024</v>
      </c>
      <c r="G598" s="1">
        <f>Table1[[#This Row],[dem_votes]]+Table1[[#This Row],[gop_votes]]</f>
        <v>8006</v>
      </c>
      <c r="H598" s="7">
        <f>ABS(Table1[[#This Row],[dem_votes]]-Table1[[#This Row],[gop_votes]])</f>
        <v>2032</v>
      </c>
      <c r="I598" s="5">
        <f>Table1[[#This Row],[margin]]/SUM(Table1[[#This Row],[dem_votes]:[gop_votes]])</f>
        <v>0.25380964276792406</v>
      </c>
      <c r="J598" s="5">
        <f>Table1[[#This Row],[dem_votes]]/SUM(Table1[[#This Row],[dem_votes]:[gop_votes]])</f>
        <v>0.37309517861603797</v>
      </c>
      <c r="K598" s="5">
        <f>Table1[[#This Row],[gop_votes]]/SUM(Table1[[#This Row],[dem_votes]:[gop_votes]])</f>
        <v>0.62690482138396197</v>
      </c>
      <c r="L598" s="13">
        <v>-89.432818999999995</v>
      </c>
      <c r="M598" s="13">
        <v>38.884622</v>
      </c>
      <c r="N598" s="11">
        <v>-89.175151019607966</v>
      </c>
      <c r="O598" s="11">
        <v>39.843692941176442</v>
      </c>
      <c r="P598" s="12">
        <f>VLOOKUP(Table1[[#This Row],[State]],Sheet1!A:G,7,FALSE)</f>
        <v>20</v>
      </c>
      <c r="Q598" t="str">
        <f>VLOOKUP(Table1[[#This Row],[State]],Sheet1!A:F,6,FALSE)</f>
        <v>Democratic</v>
      </c>
    </row>
    <row r="599" spans="1:17" x14ac:dyDescent="0.2">
      <c r="A599" t="s">
        <v>331</v>
      </c>
      <c r="B599" s="10">
        <v>17007</v>
      </c>
      <c r="C599" t="s">
        <v>555</v>
      </c>
      <c r="D599" s="4">
        <v>10845</v>
      </c>
      <c r="E599" s="4">
        <v>14784</v>
      </c>
      <c r="F599">
        <v>2024</v>
      </c>
      <c r="G599" s="1">
        <f>Table1[[#This Row],[dem_votes]]+Table1[[#This Row],[gop_votes]]</f>
        <v>25629</v>
      </c>
      <c r="H599" s="7">
        <f>ABS(Table1[[#This Row],[dem_votes]]-Table1[[#This Row],[gop_votes]])</f>
        <v>3939</v>
      </c>
      <c r="I599" s="5">
        <f>Table1[[#This Row],[margin]]/SUM(Table1[[#This Row],[dem_votes]:[gop_votes]])</f>
        <v>0.15369308205548401</v>
      </c>
      <c r="J599" s="5">
        <f>Table1[[#This Row],[dem_votes]]/SUM(Table1[[#This Row],[dem_votes]:[gop_votes]])</f>
        <v>0.42315345897225798</v>
      </c>
      <c r="K599" s="5">
        <f>Table1[[#This Row],[gop_votes]]/SUM(Table1[[#This Row],[dem_votes]:[gop_votes]])</f>
        <v>0.57684654102774202</v>
      </c>
      <c r="L599" s="13">
        <v>-88.851989000000003</v>
      </c>
      <c r="M599" s="13">
        <v>42.293981000000002</v>
      </c>
      <c r="N599" s="11">
        <v>-89.175151019607966</v>
      </c>
      <c r="O599" s="11">
        <v>39.843692941176442</v>
      </c>
      <c r="P599" s="12">
        <f>VLOOKUP(Table1[[#This Row],[State]],Sheet1!A:G,7,FALSE)</f>
        <v>20</v>
      </c>
      <c r="Q599" t="str">
        <f>VLOOKUP(Table1[[#This Row],[State]],Sheet1!A:F,6,FALSE)</f>
        <v>Democratic</v>
      </c>
    </row>
    <row r="600" spans="1:17" x14ac:dyDescent="0.2">
      <c r="A600" t="s">
        <v>331</v>
      </c>
      <c r="B600" s="10">
        <v>17009</v>
      </c>
      <c r="C600" t="s">
        <v>875</v>
      </c>
      <c r="D600" s="4">
        <v>615</v>
      </c>
      <c r="E600" s="4">
        <v>1697</v>
      </c>
      <c r="F600">
        <v>2024</v>
      </c>
      <c r="G600" s="1">
        <f>Table1[[#This Row],[dem_votes]]+Table1[[#This Row],[gop_votes]]</f>
        <v>2312</v>
      </c>
      <c r="H600" s="7">
        <f>ABS(Table1[[#This Row],[dem_votes]]-Table1[[#This Row],[gop_votes]])</f>
        <v>1082</v>
      </c>
      <c r="I600" s="5">
        <f>Table1[[#This Row],[margin]]/SUM(Table1[[#This Row],[dem_votes]:[gop_votes]])</f>
        <v>0.4679930795847751</v>
      </c>
      <c r="J600" s="5">
        <f>Table1[[#This Row],[dem_votes]]/SUM(Table1[[#This Row],[dem_votes]:[gop_votes]])</f>
        <v>0.26600346020761245</v>
      </c>
      <c r="K600" s="5">
        <f>Table1[[#This Row],[gop_votes]]/SUM(Table1[[#This Row],[dem_votes]:[gop_votes]])</f>
        <v>0.73399653979238755</v>
      </c>
      <c r="L600" s="13">
        <v>-90.746465999999998</v>
      </c>
      <c r="M600" s="13">
        <v>39.964815000000002</v>
      </c>
      <c r="N600" s="11">
        <v>-89.175151019607966</v>
      </c>
      <c r="O600" s="11">
        <v>39.843692941176442</v>
      </c>
      <c r="P600" s="12">
        <f>VLOOKUP(Table1[[#This Row],[State]],Sheet1!A:G,7,FALSE)</f>
        <v>20</v>
      </c>
      <c r="Q600" t="str">
        <f>VLOOKUP(Table1[[#This Row],[State]],Sheet1!A:F,6,FALSE)</f>
        <v>Democratic</v>
      </c>
    </row>
    <row r="601" spans="1:17" x14ac:dyDescent="0.2">
      <c r="A601" t="s">
        <v>331</v>
      </c>
      <c r="B601" s="10">
        <v>17011</v>
      </c>
      <c r="C601" t="s">
        <v>876</v>
      </c>
      <c r="D601" s="4">
        <v>7174</v>
      </c>
      <c r="E601" s="4">
        <v>9957</v>
      </c>
      <c r="F601">
        <v>2024</v>
      </c>
      <c r="G601" s="1">
        <f>Table1[[#This Row],[dem_votes]]+Table1[[#This Row],[gop_votes]]</f>
        <v>17131</v>
      </c>
      <c r="H601" s="7">
        <f>ABS(Table1[[#This Row],[dem_votes]]-Table1[[#This Row],[gop_votes]])</f>
        <v>2783</v>
      </c>
      <c r="I601" s="5">
        <f>Table1[[#This Row],[margin]]/SUM(Table1[[#This Row],[dem_votes]:[gop_votes]])</f>
        <v>0.16245403070457065</v>
      </c>
      <c r="J601" s="5">
        <f>Table1[[#This Row],[dem_votes]]/SUM(Table1[[#This Row],[dem_votes]:[gop_votes]])</f>
        <v>0.41877298464771467</v>
      </c>
      <c r="K601" s="5">
        <f>Table1[[#This Row],[gop_votes]]/SUM(Table1[[#This Row],[dem_votes]:[gop_votes]])</f>
        <v>0.58122701535228538</v>
      </c>
      <c r="L601" s="13">
        <v>-89.423779999999994</v>
      </c>
      <c r="M601" s="13">
        <v>41.382964000000001</v>
      </c>
      <c r="N601" s="11">
        <v>-89.175151019607966</v>
      </c>
      <c r="O601" s="11">
        <v>39.843692941176442</v>
      </c>
      <c r="P601" s="12">
        <f>VLOOKUP(Table1[[#This Row],[State]],Sheet1!A:G,7,FALSE)</f>
        <v>20</v>
      </c>
      <c r="Q601" t="str">
        <f>VLOOKUP(Table1[[#This Row],[State]],Sheet1!A:F,6,FALSE)</f>
        <v>Democratic</v>
      </c>
    </row>
    <row r="602" spans="1:17" x14ac:dyDescent="0.2">
      <c r="A602" t="s">
        <v>331</v>
      </c>
      <c r="B602" s="10">
        <v>17013</v>
      </c>
      <c r="C602" t="s">
        <v>420</v>
      </c>
      <c r="D602" s="4">
        <v>785</v>
      </c>
      <c r="E602" s="4">
        <v>1830</v>
      </c>
      <c r="F602">
        <v>2024</v>
      </c>
      <c r="G602" s="1">
        <f>Table1[[#This Row],[dem_votes]]+Table1[[#This Row],[gop_votes]]</f>
        <v>2615</v>
      </c>
      <c r="H602" s="7">
        <f>ABS(Table1[[#This Row],[dem_votes]]-Table1[[#This Row],[gop_votes]])</f>
        <v>1045</v>
      </c>
      <c r="I602" s="5">
        <f>Table1[[#This Row],[margin]]/SUM(Table1[[#This Row],[dem_votes]:[gop_votes]])</f>
        <v>0.39961759082217974</v>
      </c>
      <c r="J602" s="5">
        <f>Table1[[#This Row],[dem_votes]]/SUM(Table1[[#This Row],[dem_votes]:[gop_votes]])</f>
        <v>0.30019120458891013</v>
      </c>
      <c r="K602" s="5">
        <f>Table1[[#This Row],[gop_votes]]/SUM(Table1[[#This Row],[dem_votes]:[gop_votes]])</f>
        <v>0.69980879541108987</v>
      </c>
      <c r="L602" s="13">
        <v>-90.638009999999994</v>
      </c>
      <c r="M602" s="13">
        <v>39.123530000000002</v>
      </c>
      <c r="N602" s="11">
        <v>-89.175151019607966</v>
      </c>
      <c r="O602" s="11">
        <v>39.843692941176442</v>
      </c>
      <c r="P602" s="12">
        <f>VLOOKUP(Table1[[#This Row],[State]],Sheet1!A:G,7,FALSE)</f>
        <v>20</v>
      </c>
      <c r="Q602" t="str">
        <f>VLOOKUP(Table1[[#This Row],[State]],Sheet1!A:F,6,FALSE)</f>
        <v>Democratic</v>
      </c>
    </row>
    <row r="603" spans="1:17" x14ac:dyDescent="0.2">
      <c r="A603" t="s">
        <v>331</v>
      </c>
      <c r="B603" s="10">
        <v>17015</v>
      </c>
      <c r="C603" t="s">
        <v>557</v>
      </c>
      <c r="D603" s="4">
        <v>2970</v>
      </c>
      <c r="E603" s="4">
        <v>4741</v>
      </c>
      <c r="F603">
        <v>2024</v>
      </c>
      <c r="G603" s="1">
        <f>Table1[[#This Row],[dem_votes]]+Table1[[#This Row],[gop_votes]]</f>
        <v>7711</v>
      </c>
      <c r="H603" s="7">
        <f>ABS(Table1[[#This Row],[dem_votes]]-Table1[[#This Row],[gop_votes]])</f>
        <v>1771</v>
      </c>
      <c r="I603" s="5">
        <f>Table1[[#This Row],[margin]]/SUM(Table1[[#This Row],[dem_votes]:[gop_votes]])</f>
        <v>0.22967189728958631</v>
      </c>
      <c r="J603" s="5">
        <f>Table1[[#This Row],[dem_votes]]/SUM(Table1[[#This Row],[dem_votes]:[gop_votes]])</f>
        <v>0.38516405135520687</v>
      </c>
      <c r="K603" s="5">
        <f>Table1[[#This Row],[gop_votes]]/SUM(Table1[[#This Row],[dem_votes]:[gop_votes]])</f>
        <v>0.61483594864479318</v>
      </c>
      <c r="L603" s="13">
        <v>-89.963255000000004</v>
      </c>
      <c r="M603" s="13">
        <v>42.071878999999903</v>
      </c>
      <c r="N603" s="11">
        <v>-89.175151019607966</v>
      </c>
      <c r="O603" s="11">
        <v>39.843692941176442</v>
      </c>
      <c r="P603" s="12">
        <f>VLOOKUP(Table1[[#This Row],[State]],Sheet1!A:G,7,FALSE)</f>
        <v>20</v>
      </c>
      <c r="Q603" t="str">
        <f>VLOOKUP(Table1[[#This Row],[State]],Sheet1!A:F,6,FALSE)</f>
        <v>Democratic</v>
      </c>
    </row>
    <row r="604" spans="1:17" x14ac:dyDescent="0.2">
      <c r="A604" t="s">
        <v>331</v>
      </c>
      <c r="B604" s="10">
        <v>17017</v>
      </c>
      <c r="C604" t="s">
        <v>877</v>
      </c>
      <c r="D604" s="4">
        <v>1853</v>
      </c>
      <c r="E604" s="4">
        <v>3338</v>
      </c>
      <c r="F604">
        <v>2024</v>
      </c>
      <c r="G604" s="1">
        <f>Table1[[#This Row],[dem_votes]]+Table1[[#This Row],[gop_votes]]</f>
        <v>5191</v>
      </c>
      <c r="H604" s="7">
        <f>ABS(Table1[[#This Row],[dem_votes]]-Table1[[#This Row],[gop_votes]])</f>
        <v>1485</v>
      </c>
      <c r="I604" s="5">
        <f>Table1[[#This Row],[margin]]/SUM(Table1[[#This Row],[dem_votes]:[gop_votes]])</f>
        <v>0.28607204777499518</v>
      </c>
      <c r="J604" s="5">
        <f>Table1[[#This Row],[dem_votes]]/SUM(Table1[[#This Row],[dem_votes]:[gop_votes]])</f>
        <v>0.35696397611250241</v>
      </c>
      <c r="K604" s="5">
        <f>Table1[[#This Row],[gop_votes]]/SUM(Table1[[#This Row],[dem_votes]:[gop_votes]])</f>
        <v>0.64303602388749759</v>
      </c>
      <c r="L604" s="13">
        <v>-90.319209000000001</v>
      </c>
      <c r="M604" s="13">
        <v>39.979865999999902</v>
      </c>
      <c r="N604" s="11">
        <v>-89.175151019607966</v>
      </c>
      <c r="O604" s="11">
        <v>39.843692941176442</v>
      </c>
      <c r="P604" s="12">
        <f>VLOOKUP(Table1[[#This Row],[State]],Sheet1!A:G,7,FALSE)</f>
        <v>20</v>
      </c>
      <c r="Q604" t="str">
        <f>VLOOKUP(Table1[[#This Row],[State]],Sheet1!A:F,6,FALSE)</f>
        <v>Democratic</v>
      </c>
    </row>
    <row r="605" spans="1:17" x14ac:dyDescent="0.2">
      <c r="A605" t="s">
        <v>331</v>
      </c>
      <c r="B605" s="10">
        <v>17019</v>
      </c>
      <c r="C605" t="s">
        <v>878</v>
      </c>
      <c r="D605" s="4">
        <v>58374</v>
      </c>
      <c r="E605" s="4">
        <v>34191</v>
      </c>
      <c r="F605">
        <v>2024</v>
      </c>
      <c r="G605" s="1">
        <f>Table1[[#This Row],[dem_votes]]+Table1[[#This Row],[gop_votes]]</f>
        <v>92565</v>
      </c>
      <c r="H605" s="7">
        <f>ABS(Table1[[#This Row],[dem_votes]]-Table1[[#This Row],[gop_votes]])</f>
        <v>24183</v>
      </c>
      <c r="I605" s="5">
        <f>Table1[[#This Row],[margin]]/SUM(Table1[[#This Row],[dem_votes]:[gop_votes]])</f>
        <v>0.26125425376762273</v>
      </c>
      <c r="J605" s="5">
        <f>Table1[[#This Row],[dem_votes]]/SUM(Table1[[#This Row],[dem_votes]:[gop_votes]])</f>
        <v>0.6306271268838114</v>
      </c>
      <c r="K605" s="5">
        <f>Table1[[#This Row],[gop_votes]]/SUM(Table1[[#This Row],[dem_votes]:[gop_votes]])</f>
        <v>0.3693728731161886</v>
      </c>
      <c r="L605" s="13">
        <v>-88.233082999999993</v>
      </c>
      <c r="M605" s="13">
        <v>40.128073000000001</v>
      </c>
      <c r="N605" s="11">
        <v>-89.175151019607966</v>
      </c>
      <c r="O605" s="11">
        <v>39.843692941176442</v>
      </c>
      <c r="P605" s="12">
        <f>VLOOKUP(Table1[[#This Row],[State]],Sheet1!A:G,7,FALSE)</f>
        <v>20</v>
      </c>
      <c r="Q605" t="str">
        <f>VLOOKUP(Table1[[#This Row],[State]],Sheet1!A:F,6,FALSE)</f>
        <v>Democratic</v>
      </c>
    </row>
    <row r="606" spans="1:17" x14ac:dyDescent="0.2">
      <c r="A606" t="s">
        <v>331</v>
      </c>
      <c r="B606" s="10">
        <v>17021</v>
      </c>
      <c r="C606" t="s">
        <v>879</v>
      </c>
      <c r="D606" s="4">
        <v>4930</v>
      </c>
      <c r="E606" s="4">
        <v>9929</v>
      </c>
      <c r="F606">
        <v>2024</v>
      </c>
      <c r="G606" s="1">
        <f>Table1[[#This Row],[dem_votes]]+Table1[[#This Row],[gop_votes]]</f>
        <v>14859</v>
      </c>
      <c r="H606" s="7">
        <f>ABS(Table1[[#This Row],[dem_votes]]-Table1[[#This Row],[gop_votes]])</f>
        <v>4999</v>
      </c>
      <c r="I606" s="5">
        <f>Table1[[#This Row],[margin]]/SUM(Table1[[#This Row],[dem_votes]:[gop_votes]])</f>
        <v>0.33642910020862776</v>
      </c>
      <c r="J606" s="5">
        <f>Table1[[#This Row],[dem_votes]]/SUM(Table1[[#This Row],[dem_votes]:[gop_votes]])</f>
        <v>0.33178544989568609</v>
      </c>
      <c r="K606" s="5">
        <f>Table1[[#This Row],[gop_votes]]/SUM(Table1[[#This Row],[dem_votes]:[gop_votes]])</f>
        <v>0.66821455010431385</v>
      </c>
      <c r="L606" s="13">
        <v>-89.254626999999999</v>
      </c>
      <c r="M606" s="13">
        <v>39.525297999999999</v>
      </c>
      <c r="N606" s="11">
        <v>-89.175151019607966</v>
      </c>
      <c r="O606" s="11">
        <v>39.843692941176442</v>
      </c>
      <c r="P606" s="12">
        <f>VLOOKUP(Table1[[#This Row],[State]],Sheet1!A:G,7,FALSE)</f>
        <v>20</v>
      </c>
      <c r="Q606" t="str">
        <f>VLOOKUP(Table1[[#This Row],[State]],Sheet1!A:F,6,FALSE)</f>
        <v>Democratic</v>
      </c>
    </row>
    <row r="607" spans="1:17" x14ac:dyDescent="0.2">
      <c r="A607" t="s">
        <v>331</v>
      </c>
      <c r="B607" s="10">
        <v>17023</v>
      </c>
      <c r="C607" t="s">
        <v>559</v>
      </c>
      <c r="D607" s="4">
        <v>2636</v>
      </c>
      <c r="E607" s="4">
        <v>5548</v>
      </c>
      <c r="F607">
        <v>2024</v>
      </c>
      <c r="G607" s="1">
        <f>Table1[[#This Row],[dem_votes]]+Table1[[#This Row],[gop_votes]]</f>
        <v>8184</v>
      </c>
      <c r="H607" s="7">
        <f>ABS(Table1[[#This Row],[dem_votes]]-Table1[[#This Row],[gop_votes]])</f>
        <v>2912</v>
      </c>
      <c r="I607" s="5">
        <f>Table1[[#This Row],[margin]]/SUM(Table1[[#This Row],[dem_votes]:[gop_votes]])</f>
        <v>0.35581622678396874</v>
      </c>
      <c r="J607" s="5">
        <f>Table1[[#This Row],[dem_votes]]/SUM(Table1[[#This Row],[dem_votes]:[gop_votes]])</f>
        <v>0.32209188660801563</v>
      </c>
      <c r="K607" s="5">
        <f>Table1[[#This Row],[gop_votes]]/SUM(Table1[[#This Row],[dem_votes]:[gop_votes]])</f>
        <v>0.67790811339198431</v>
      </c>
      <c r="L607" s="13">
        <v>-87.800246000000001</v>
      </c>
      <c r="M607" s="13">
        <v>39.351007000000003</v>
      </c>
      <c r="N607" s="11">
        <v>-89.175151019607966</v>
      </c>
      <c r="O607" s="11">
        <v>39.843692941176442</v>
      </c>
      <c r="P607" s="12">
        <f>VLOOKUP(Table1[[#This Row],[State]],Sheet1!A:G,7,FALSE)</f>
        <v>20</v>
      </c>
      <c r="Q607" t="str">
        <f>VLOOKUP(Table1[[#This Row],[State]],Sheet1!A:F,6,FALSE)</f>
        <v>Democratic</v>
      </c>
    </row>
    <row r="608" spans="1:17" x14ac:dyDescent="0.2">
      <c r="A608" t="s">
        <v>331</v>
      </c>
      <c r="B608" s="10">
        <v>17025</v>
      </c>
      <c r="C608" t="s">
        <v>423</v>
      </c>
      <c r="D608" s="4">
        <v>1466</v>
      </c>
      <c r="E608" s="4">
        <v>4845</v>
      </c>
      <c r="F608">
        <v>2024</v>
      </c>
      <c r="G608" s="1">
        <f>Table1[[#This Row],[dem_votes]]+Table1[[#This Row],[gop_votes]]</f>
        <v>6311</v>
      </c>
      <c r="H608" s="7">
        <f>ABS(Table1[[#This Row],[dem_votes]]-Table1[[#This Row],[gop_votes]])</f>
        <v>3379</v>
      </c>
      <c r="I608" s="5">
        <f>Table1[[#This Row],[margin]]/SUM(Table1[[#This Row],[dem_votes]:[gop_votes]])</f>
        <v>0.53541435588654729</v>
      </c>
      <c r="J608" s="5">
        <f>Table1[[#This Row],[dem_votes]]/SUM(Table1[[#This Row],[dem_votes]:[gop_votes]])</f>
        <v>0.23229282205672636</v>
      </c>
      <c r="K608" s="5">
        <f>Table1[[#This Row],[gop_votes]]/SUM(Table1[[#This Row],[dem_votes]:[gop_votes]])</f>
        <v>0.7677071779432737</v>
      </c>
      <c r="L608" s="13">
        <v>-88.490133999999998</v>
      </c>
      <c r="M608" s="13">
        <v>38.716132000000002</v>
      </c>
      <c r="N608" s="11">
        <v>-89.175151019607966</v>
      </c>
      <c r="O608" s="11">
        <v>39.843692941176442</v>
      </c>
      <c r="P608" s="12">
        <f>VLOOKUP(Table1[[#This Row],[State]],Sheet1!A:G,7,FALSE)</f>
        <v>20</v>
      </c>
      <c r="Q608" t="str">
        <f>VLOOKUP(Table1[[#This Row],[State]],Sheet1!A:F,6,FALSE)</f>
        <v>Democratic</v>
      </c>
    </row>
    <row r="609" spans="1:17" x14ac:dyDescent="0.2">
      <c r="A609" t="s">
        <v>331</v>
      </c>
      <c r="B609" s="10">
        <v>17027</v>
      </c>
      <c r="C609" t="s">
        <v>880</v>
      </c>
      <c r="D609" s="4">
        <v>5283</v>
      </c>
      <c r="E609" s="4">
        <v>14904</v>
      </c>
      <c r="F609">
        <v>2024</v>
      </c>
      <c r="G609" s="1">
        <f>Table1[[#This Row],[dem_votes]]+Table1[[#This Row],[gop_votes]]</f>
        <v>20187</v>
      </c>
      <c r="H609" s="7">
        <f>ABS(Table1[[#This Row],[dem_votes]]-Table1[[#This Row],[gop_votes]])</f>
        <v>9621</v>
      </c>
      <c r="I609" s="5">
        <f>Table1[[#This Row],[margin]]/SUM(Table1[[#This Row],[dem_votes]:[gop_votes]])</f>
        <v>0.47659384752563533</v>
      </c>
      <c r="J609" s="5">
        <f>Table1[[#This Row],[dem_votes]]/SUM(Table1[[#This Row],[dem_votes]:[gop_votes]])</f>
        <v>0.26170307623718236</v>
      </c>
      <c r="K609" s="5">
        <f>Table1[[#This Row],[gop_votes]]/SUM(Table1[[#This Row],[dem_votes]:[gop_votes]])</f>
        <v>0.73829692376281764</v>
      </c>
      <c r="L609" s="13">
        <v>-89.472099</v>
      </c>
      <c r="M609" s="13">
        <v>38.587752999999999</v>
      </c>
      <c r="N609" s="11">
        <v>-89.175151019607966</v>
      </c>
      <c r="O609" s="11">
        <v>39.843692941176442</v>
      </c>
      <c r="P609" s="12">
        <f>VLOOKUP(Table1[[#This Row],[State]],Sheet1!A:G,7,FALSE)</f>
        <v>20</v>
      </c>
      <c r="Q609" t="str">
        <f>VLOOKUP(Table1[[#This Row],[State]],Sheet1!A:F,6,FALSE)</f>
        <v>Democratic</v>
      </c>
    </row>
    <row r="610" spans="1:17" x14ac:dyDescent="0.2">
      <c r="A610" t="s">
        <v>331</v>
      </c>
      <c r="B610" s="10">
        <v>17029</v>
      </c>
      <c r="C610" t="s">
        <v>881</v>
      </c>
      <c r="D610" s="4">
        <v>8584</v>
      </c>
      <c r="E610" s="4">
        <v>12243</v>
      </c>
      <c r="F610">
        <v>2024</v>
      </c>
      <c r="G610" s="1">
        <f>Table1[[#This Row],[dem_votes]]+Table1[[#This Row],[gop_votes]]</f>
        <v>20827</v>
      </c>
      <c r="H610" s="7">
        <f>ABS(Table1[[#This Row],[dem_votes]]-Table1[[#This Row],[gop_votes]])</f>
        <v>3659</v>
      </c>
      <c r="I610" s="5">
        <f>Table1[[#This Row],[margin]]/SUM(Table1[[#This Row],[dem_votes]:[gop_votes]])</f>
        <v>0.1756854083641427</v>
      </c>
      <c r="J610" s="5">
        <f>Table1[[#This Row],[dem_votes]]/SUM(Table1[[#This Row],[dem_votes]:[gop_votes]])</f>
        <v>0.41215729581792865</v>
      </c>
      <c r="K610" s="5">
        <f>Table1[[#This Row],[gop_votes]]/SUM(Table1[[#This Row],[dem_votes]:[gop_votes]])</f>
        <v>0.5878427041820713</v>
      </c>
      <c r="L610" s="13">
        <v>-88.258277000000007</v>
      </c>
      <c r="M610" s="13">
        <v>39.487296999999998</v>
      </c>
      <c r="N610" s="11">
        <v>-89.175151019607966</v>
      </c>
      <c r="O610" s="11">
        <v>39.843692941176442</v>
      </c>
      <c r="P610" s="12">
        <f>VLOOKUP(Table1[[#This Row],[State]],Sheet1!A:G,7,FALSE)</f>
        <v>20</v>
      </c>
      <c r="Q610" t="str">
        <f>VLOOKUP(Table1[[#This Row],[State]],Sheet1!A:F,6,FALSE)</f>
        <v>Democratic</v>
      </c>
    </row>
    <row r="611" spans="1:17" x14ac:dyDescent="0.2">
      <c r="A611" t="s">
        <v>331</v>
      </c>
      <c r="B611" s="10">
        <v>17031</v>
      </c>
      <c r="C611" t="s">
        <v>747</v>
      </c>
      <c r="D611" s="4">
        <v>1661823</v>
      </c>
      <c r="E611" s="4">
        <v>570768</v>
      </c>
      <c r="F611">
        <v>2024</v>
      </c>
      <c r="G611" s="1">
        <f>Table1[[#This Row],[dem_votes]]+Table1[[#This Row],[gop_votes]]</f>
        <v>2232591</v>
      </c>
      <c r="H611" s="7">
        <f>ABS(Table1[[#This Row],[dem_votes]]-Table1[[#This Row],[gop_votes]])</f>
        <v>1091055</v>
      </c>
      <c r="I611" s="5">
        <f>Table1[[#This Row],[margin]]/SUM(Table1[[#This Row],[dem_votes]:[gop_votes]])</f>
        <v>0.48869452577744871</v>
      </c>
      <c r="J611" s="5">
        <f>Table1[[#This Row],[dem_votes]]/SUM(Table1[[#This Row],[dem_votes]:[gop_votes]])</f>
        <v>0.74434726288872433</v>
      </c>
      <c r="K611" s="5">
        <f>Table1[[#This Row],[gop_votes]]/SUM(Table1[[#This Row],[dem_votes]:[gop_votes]])</f>
        <v>0.25565273711127562</v>
      </c>
      <c r="L611" s="13">
        <v>-87.757714000000007</v>
      </c>
      <c r="M611" s="13">
        <v>41.865937000000002</v>
      </c>
      <c r="N611" s="11">
        <v>-89.175151019607966</v>
      </c>
      <c r="O611" s="11">
        <v>39.843692941176442</v>
      </c>
      <c r="P611" s="12">
        <f>VLOOKUP(Table1[[#This Row],[State]],Sheet1!A:G,7,FALSE)</f>
        <v>20</v>
      </c>
      <c r="Q611" t="str">
        <f>VLOOKUP(Table1[[#This Row],[State]],Sheet1!A:F,6,FALSE)</f>
        <v>Democratic</v>
      </c>
    </row>
    <row r="612" spans="1:17" x14ac:dyDescent="0.2">
      <c r="A612" t="s">
        <v>331</v>
      </c>
      <c r="B612" s="10">
        <v>17033</v>
      </c>
      <c r="C612" t="s">
        <v>563</v>
      </c>
      <c r="D612" s="4">
        <v>2976</v>
      </c>
      <c r="E612" s="4">
        <v>6084</v>
      </c>
      <c r="F612">
        <v>2024</v>
      </c>
      <c r="G612" s="1">
        <f>Table1[[#This Row],[dem_votes]]+Table1[[#This Row],[gop_votes]]</f>
        <v>9060</v>
      </c>
      <c r="H612" s="7">
        <f>ABS(Table1[[#This Row],[dem_votes]]-Table1[[#This Row],[gop_votes]])</f>
        <v>3108</v>
      </c>
      <c r="I612" s="5">
        <f>Table1[[#This Row],[margin]]/SUM(Table1[[#This Row],[dem_votes]:[gop_votes]])</f>
        <v>0.34304635761589403</v>
      </c>
      <c r="J612" s="5">
        <f>Table1[[#This Row],[dem_votes]]/SUM(Table1[[#This Row],[dem_votes]:[gop_votes]])</f>
        <v>0.32847682119205296</v>
      </c>
      <c r="K612" s="5">
        <f>Table1[[#This Row],[gop_votes]]/SUM(Table1[[#This Row],[dem_votes]:[gop_votes]])</f>
        <v>0.67152317880794699</v>
      </c>
      <c r="L612" s="13">
        <v>-87.748024000000001</v>
      </c>
      <c r="M612" s="13">
        <v>39.005690000000001</v>
      </c>
      <c r="N612" s="11">
        <v>-89.175151019607966</v>
      </c>
      <c r="O612" s="11">
        <v>39.843692941176442</v>
      </c>
      <c r="P612" s="12">
        <f>VLOOKUP(Table1[[#This Row],[State]],Sheet1!A:G,7,FALSE)</f>
        <v>20</v>
      </c>
      <c r="Q612" t="str">
        <f>VLOOKUP(Table1[[#This Row],[State]],Sheet1!A:F,6,FALSE)</f>
        <v>Democratic</v>
      </c>
    </row>
    <row r="613" spans="1:17" x14ac:dyDescent="0.2">
      <c r="A613" t="s">
        <v>331</v>
      </c>
      <c r="B613" s="10">
        <v>17035</v>
      </c>
      <c r="C613" t="s">
        <v>882</v>
      </c>
      <c r="D613" s="4">
        <v>1509</v>
      </c>
      <c r="E613" s="4">
        <v>4364</v>
      </c>
      <c r="F613">
        <v>2024</v>
      </c>
      <c r="G613" s="1">
        <f>Table1[[#This Row],[dem_votes]]+Table1[[#This Row],[gop_votes]]</f>
        <v>5873</v>
      </c>
      <c r="H613" s="7">
        <f>ABS(Table1[[#This Row],[dem_votes]]-Table1[[#This Row],[gop_votes]])</f>
        <v>2855</v>
      </c>
      <c r="I613" s="5">
        <f>Table1[[#This Row],[margin]]/SUM(Table1[[#This Row],[dem_votes]:[gop_votes]])</f>
        <v>0.48612293546739316</v>
      </c>
      <c r="J613" s="5">
        <f>Table1[[#This Row],[dem_votes]]/SUM(Table1[[#This Row],[dem_votes]:[gop_votes]])</f>
        <v>0.25693853226630342</v>
      </c>
      <c r="K613" s="5">
        <f>Table1[[#This Row],[gop_votes]]/SUM(Table1[[#This Row],[dem_votes]:[gop_votes]])</f>
        <v>0.74306146773369652</v>
      </c>
      <c r="L613" s="13">
        <v>-88.280886999999893</v>
      </c>
      <c r="M613" s="13">
        <v>39.275964999999999</v>
      </c>
      <c r="N613" s="11">
        <v>-89.175151019607966</v>
      </c>
      <c r="O613" s="11">
        <v>39.843692941176442</v>
      </c>
      <c r="P613" s="12">
        <f>VLOOKUP(Table1[[#This Row],[State]],Sheet1!A:G,7,FALSE)</f>
        <v>20</v>
      </c>
      <c r="Q613" t="str">
        <f>VLOOKUP(Table1[[#This Row],[State]],Sheet1!A:F,6,FALSE)</f>
        <v>Democratic</v>
      </c>
    </row>
    <row r="614" spans="1:17" x14ac:dyDescent="0.2">
      <c r="A614" t="s">
        <v>331</v>
      </c>
      <c r="B614" s="10">
        <v>17037</v>
      </c>
      <c r="C614" t="s">
        <v>503</v>
      </c>
      <c r="D614" s="4">
        <v>24443</v>
      </c>
      <c r="E614" s="4">
        <v>19708</v>
      </c>
      <c r="F614">
        <v>2024</v>
      </c>
      <c r="G614" s="1">
        <f>Table1[[#This Row],[dem_votes]]+Table1[[#This Row],[gop_votes]]</f>
        <v>44151</v>
      </c>
      <c r="H614" s="7">
        <f>ABS(Table1[[#This Row],[dem_votes]]-Table1[[#This Row],[gop_votes]])</f>
        <v>4735</v>
      </c>
      <c r="I614" s="5">
        <f>Table1[[#This Row],[margin]]/SUM(Table1[[#This Row],[dem_votes]:[gop_votes]])</f>
        <v>0.10724558900138162</v>
      </c>
      <c r="J614" s="5">
        <f>Table1[[#This Row],[dem_votes]]/SUM(Table1[[#This Row],[dem_votes]:[gop_votes]])</f>
        <v>0.55362279450069085</v>
      </c>
      <c r="K614" s="5">
        <f>Table1[[#This Row],[gop_votes]]/SUM(Table1[[#This Row],[dem_votes]:[gop_votes]])</f>
        <v>0.4463772054993092</v>
      </c>
      <c r="L614" s="13">
        <v>-88.729460000000003</v>
      </c>
      <c r="M614" s="13">
        <v>41.927171999999999</v>
      </c>
      <c r="N614" s="11">
        <v>-89.175151019607966</v>
      </c>
      <c r="O614" s="11">
        <v>39.843692941176442</v>
      </c>
      <c r="P614" s="12">
        <f>VLOOKUP(Table1[[#This Row],[State]],Sheet1!A:G,7,FALSE)</f>
        <v>20</v>
      </c>
      <c r="Q614" t="str">
        <f>VLOOKUP(Table1[[#This Row],[State]],Sheet1!A:F,6,FALSE)</f>
        <v>Democratic</v>
      </c>
    </row>
    <row r="615" spans="1:17" x14ac:dyDescent="0.2">
      <c r="A615" t="s">
        <v>331</v>
      </c>
      <c r="B615" s="10">
        <v>17039</v>
      </c>
      <c r="C615" t="s">
        <v>883</v>
      </c>
      <c r="D615" s="4">
        <v>2565</v>
      </c>
      <c r="E615" s="4">
        <v>4916</v>
      </c>
      <c r="F615">
        <v>2024</v>
      </c>
      <c r="G615" s="1">
        <f>Table1[[#This Row],[dem_votes]]+Table1[[#This Row],[gop_votes]]</f>
        <v>7481</v>
      </c>
      <c r="H615" s="7">
        <f>ABS(Table1[[#This Row],[dem_votes]]-Table1[[#This Row],[gop_votes]])</f>
        <v>2351</v>
      </c>
      <c r="I615" s="5">
        <f>Table1[[#This Row],[margin]]/SUM(Table1[[#This Row],[dem_votes]:[gop_votes]])</f>
        <v>0.31426279909103061</v>
      </c>
      <c r="J615" s="5">
        <f>Table1[[#This Row],[dem_votes]]/SUM(Table1[[#This Row],[dem_votes]:[gop_votes]])</f>
        <v>0.3428686004544847</v>
      </c>
      <c r="K615" s="5">
        <f>Table1[[#This Row],[gop_votes]]/SUM(Table1[[#This Row],[dem_votes]:[gop_votes]])</f>
        <v>0.65713139954551536</v>
      </c>
      <c r="L615" s="13">
        <v>-88.908946</v>
      </c>
      <c r="M615" s="13">
        <v>40.171700999999999</v>
      </c>
      <c r="N615" s="11">
        <v>-89.175151019607966</v>
      </c>
      <c r="O615" s="11">
        <v>39.843692941176442</v>
      </c>
      <c r="P615" s="12">
        <f>VLOOKUP(Table1[[#This Row],[State]],Sheet1!A:G,7,FALSE)</f>
        <v>20</v>
      </c>
      <c r="Q615" t="str">
        <f>VLOOKUP(Table1[[#This Row],[State]],Sheet1!A:F,6,FALSE)</f>
        <v>Democratic</v>
      </c>
    </row>
    <row r="616" spans="1:17" x14ac:dyDescent="0.2">
      <c r="A616" t="s">
        <v>331</v>
      </c>
      <c r="B616" s="10">
        <v>17041</v>
      </c>
      <c r="C616" t="s">
        <v>676</v>
      </c>
      <c r="D616" s="4">
        <v>2843</v>
      </c>
      <c r="E616" s="4">
        <v>5494</v>
      </c>
      <c r="F616">
        <v>2024</v>
      </c>
      <c r="G616" s="1">
        <f>Table1[[#This Row],[dem_votes]]+Table1[[#This Row],[gop_votes]]</f>
        <v>8337</v>
      </c>
      <c r="H616" s="7">
        <f>ABS(Table1[[#This Row],[dem_votes]]-Table1[[#This Row],[gop_votes]])</f>
        <v>2651</v>
      </c>
      <c r="I616" s="5">
        <f>Table1[[#This Row],[margin]]/SUM(Table1[[#This Row],[dem_votes]:[gop_votes]])</f>
        <v>0.31798008876094519</v>
      </c>
      <c r="J616" s="5">
        <f>Table1[[#This Row],[dem_votes]]/SUM(Table1[[#This Row],[dem_votes]:[gop_votes]])</f>
        <v>0.34100995561952741</v>
      </c>
      <c r="K616" s="5">
        <f>Table1[[#This Row],[gop_votes]]/SUM(Table1[[#This Row],[dem_votes]:[gop_votes]])</f>
        <v>0.65899004438047259</v>
      </c>
      <c r="L616" s="13">
        <v>-88.279793999999995</v>
      </c>
      <c r="M616" s="13">
        <v>39.766826000000002</v>
      </c>
      <c r="N616" s="11">
        <v>-89.175151019607966</v>
      </c>
      <c r="O616" s="11">
        <v>39.843692941176442</v>
      </c>
      <c r="P616" s="12">
        <f>VLOOKUP(Table1[[#This Row],[State]],Sheet1!A:G,7,FALSE)</f>
        <v>20</v>
      </c>
      <c r="Q616" t="str">
        <f>VLOOKUP(Table1[[#This Row],[State]],Sheet1!A:F,6,FALSE)</f>
        <v>Democratic</v>
      </c>
    </row>
    <row r="617" spans="1:17" x14ac:dyDescent="0.2">
      <c r="A617" t="s">
        <v>331</v>
      </c>
      <c r="B617" s="10">
        <v>17043</v>
      </c>
      <c r="C617" t="s">
        <v>884</v>
      </c>
      <c r="D617" s="4">
        <v>312362</v>
      </c>
      <c r="E617" s="4">
        <v>192191</v>
      </c>
      <c r="F617">
        <v>2024</v>
      </c>
      <c r="G617" s="1">
        <f>Table1[[#This Row],[dem_votes]]+Table1[[#This Row],[gop_votes]]</f>
        <v>504553</v>
      </c>
      <c r="H617" s="7">
        <f>ABS(Table1[[#This Row],[dem_votes]]-Table1[[#This Row],[gop_votes]])</f>
        <v>120171</v>
      </c>
      <c r="I617" s="5">
        <f>Table1[[#This Row],[margin]]/SUM(Table1[[#This Row],[dem_votes]:[gop_votes]])</f>
        <v>0.23817319488735575</v>
      </c>
      <c r="J617" s="5">
        <f>Table1[[#This Row],[dem_votes]]/SUM(Table1[[#This Row],[dem_votes]:[gop_votes]])</f>
        <v>0.61908659744367789</v>
      </c>
      <c r="K617" s="5">
        <f>Table1[[#This Row],[gop_votes]]/SUM(Table1[[#This Row],[dem_votes]:[gop_votes]])</f>
        <v>0.38091340255632211</v>
      </c>
      <c r="L617" s="13">
        <v>-88.071617000000003</v>
      </c>
      <c r="M617" s="13">
        <v>41.849815</v>
      </c>
      <c r="N617" s="11">
        <v>-89.175151019607966</v>
      </c>
      <c r="O617" s="11">
        <v>39.843692941176442</v>
      </c>
      <c r="P617" s="12">
        <f>VLOOKUP(Table1[[#This Row],[State]],Sheet1!A:G,7,FALSE)</f>
        <v>20</v>
      </c>
      <c r="Q617" t="str">
        <f>VLOOKUP(Table1[[#This Row],[State]],Sheet1!A:F,6,FALSE)</f>
        <v>Democratic</v>
      </c>
    </row>
    <row r="618" spans="1:17" x14ac:dyDescent="0.2">
      <c r="A618" t="s">
        <v>331</v>
      </c>
      <c r="B618" s="10">
        <v>17045</v>
      </c>
      <c r="C618" t="s">
        <v>885</v>
      </c>
      <c r="D618" s="4">
        <v>2449</v>
      </c>
      <c r="E618" s="4">
        <v>5851</v>
      </c>
      <c r="F618">
        <v>2024</v>
      </c>
      <c r="G618" s="1">
        <f>Table1[[#This Row],[dem_votes]]+Table1[[#This Row],[gop_votes]]</f>
        <v>8300</v>
      </c>
      <c r="H618" s="7">
        <f>ABS(Table1[[#This Row],[dem_votes]]-Table1[[#This Row],[gop_votes]])</f>
        <v>3402</v>
      </c>
      <c r="I618" s="5">
        <f>Table1[[#This Row],[margin]]/SUM(Table1[[#This Row],[dem_votes]:[gop_votes]])</f>
        <v>0.40987951807228917</v>
      </c>
      <c r="J618" s="5">
        <f>Table1[[#This Row],[dem_votes]]/SUM(Table1[[#This Row],[dem_votes]:[gop_votes]])</f>
        <v>0.29506024096385541</v>
      </c>
      <c r="K618" s="5">
        <f>Table1[[#This Row],[gop_votes]]/SUM(Table1[[#This Row],[dem_votes]:[gop_votes]])</f>
        <v>0.70493975903614459</v>
      </c>
      <c r="L618" s="13">
        <v>-87.715369999999993</v>
      </c>
      <c r="M618" s="13">
        <v>39.635942</v>
      </c>
      <c r="N618" s="11">
        <v>-89.175151019607966</v>
      </c>
      <c r="O618" s="11">
        <v>39.843692941176442</v>
      </c>
      <c r="P618" s="12">
        <f>VLOOKUP(Table1[[#This Row],[State]],Sheet1!A:G,7,FALSE)</f>
        <v>20</v>
      </c>
      <c r="Q618" t="str">
        <f>VLOOKUP(Table1[[#This Row],[State]],Sheet1!A:F,6,FALSE)</f>
        <v>Democratic</v>
      </c>
    </row>
    <row r="619" spans="1:17" x14ac:dyDescent="0.2">
      <c r="A619" t="s">
        <v>331</v>
      </c>
      <c r="B619" s="10">
        <v>17047</v>
      </c>
      <c r="C619" t="s">
        <v>886</v>
      </c>
      <c r="D619" s="4">
        <v>755</v>
      </c>
      <c r="E619" s="4">
        <v>2535</v>
      </c>
      <c r="F619">
        <v>2024</v>
      </c>
      <c r="G619" s="1">
        <f>Table1[[#This Row],[dem_votes]]+Table1[[#This Row],[gop_votes]]</f>
        <v>3290</v>
      </c>
      <c r="H619" s="7">
        <f>ABS(Table1[[#This Row],[dem_votes]]-Table1[[#This Row],[gop_votes]])</f>
        <v>1780</v>
      </c>
      <c r="I619" s="5">
        <f>Table1[[#This Row],[margin]]/SUM(Table1[[#This Row],[dem_votes]:[gop_votes]])</f>
        <v>0.54103343465045595</v>
      </c>
      <c r="J619" s="5">
        <f>Table1[[#This Row],[dem_votes]]/SUM(Table1[[#This Row],[dem_votes]:[gop_votes]])</f>
        <v>0.22948328267477203</v>
      </c>
      <c r="K619" s="5">
        <f>Table1[[#This Row],[gop_votes]]/SUM(Table1[[#This Row],[dem_votes]:[gop_votes]])</f>
        <v>0.77051671732522797</v>
      </c>
      <c r="L619" s="13">
        <v>-88.040629999999993</v>
      </c>
      <c r="M619" s="13">
        <v>38.402493</v>
      </c>
      <c r="N619" s="11">
        <v>-89.175151019607966</v>
      </c>
      <c r="O619" s="11">
        <v>39.843692941176442</v>
      </c>
      <c r="P619" s="12">
        <f>VLOOKUP(Table1[[#This Row],[State]],Sheet1!A:G,7,FALSE)</f>
        <v>20</v>
      </c>
      <c r="Q619" t="str">
        <f>VLOOKUP(Table1[[#This Row],[State]],Sheet1!A:F,6,FALSE)</f>
        <v>Democratic</v>
      </c>
    </row>
    <row r="620" spans="1:17" x14ac:dyDescent="0.2">
      <c r="A620" t="s">
        <v>331</v>
      </c>
      <c r="B620" s="10">
        <v>17049</v>
      </c>
      <c r="C620" t="s">
        <v>758</v>
      </c>
      <c r="D620" s="4">
        <v>4286</v>
      </c>
      <c r="E620" s="4">
        <v>15378</v>
      </c>
      <c r="F620">
        <v>2024</v>
      </c>
      <c r="G620" s="1">
        <f>Table1[[#This Row],[dem_votes]]+Table1[[#This Row],[gop_votes]]</f>
        <v>19664</v>
      </c>
      <c r="H620" s="7">
        <f>ABS(Table1[[#This Row],[dem_votes]]-Table1[[#This Row],[gop_votes]])</f>
        <v>11092</v>
      </c>
      <c r="I620" s="5">
        <f>Table1[[#This Row],[margin]]/SUM(Table1[[#This Row],[dem_votes]:[gop_votes]])</f>
        <v>0.56407648494711149</v>
      </c>
      <c r="J620" s="5">
        <f>Table1[[#This Row],[dem_votes]]/SUM(Table1[[#This Row],[dem_votes]:[gop_votes]])</f>
        <v>0.21796175752644426</v>
      </c>
      <c r="K620" s="5">
        <f>Table1[[#This Row],[gop_votes]]/SUM(Table1[[#This Row],[dem_votes]:[gop_votes]])</f>
        <v>0.78203824247355569</v>
      </c>
      <c r="L620" s="13">
        <v>-88.576032999999995</v>
      </c>
      <c r="M620" s="13">
        <v>39.094722999999902</v>
      </c>
      <c r="N620" s="11">
        <v>-89.175151019607966</v>
      </c>
      <c r="O620" s="11">
        <v>39.843692941176442</v>
      </c>
      <c r="P620" s="12">
        <f>VLOOKUP(Table1[[#This Row],[State]],Sheet1!A:G,7,FALSE)</f>
        <v>20</v>
      </c>
      <c r="Q620" t="str">
        <f>VLOOKUP(Table1[[#This Row],[State]],Sheet1!A:F,6,FALSE)</f>
        <v>Democratic</v>
      </c>
    </row>
    <row r="621" spans="1:17" x14ac:dyDescent="0.2">
      <c r="A621" t="s">
        <v>331</v>
      </c>
      <c r="B621" s="10">
        <v>17051</v>
      </c>
      <c r="C621" t="s">
        <v>506</v>
      </c>
      <c r="D621" s="4">
        <v>2388</v>
      </c>
      <c r="E621" s="4">
        <v>6920</v>
      </c>
      <c r="F621">
        <v>2024</v>
      </c>
      <c r="G621" s="1">
        <f>Table1[[#This Row],[dem_votes]]+Table1[[#This Row],[gop_votes]]</f>
        <v>9308</v>
      </c>
      <c r="H621" s="7">
        <f>ABS(Table1[[#This Row],[dem_votes]]-Table1[[#This Row],[gop_votes]])</f>
        <v>4532</v>
      </c>
      <c r="I621" s="5">
        <f>Table1[[#This Row],[margin]]/SUM(Table1[[#This Row],[dem_votes]:[gop_votes]])</f>
        <v>0.48689299527288354</v>
      </c>
      <c r="J621" s="5">
        <f>Table1[[#This Row],[dem_votes]]/SUM(Table1[[#This Row],[dem_votes]:[gop_votes]])</f>
        <v>0.25655350236355823</v>
      </c>
      <c r="K621" s="5">
        <f>Table1[[#This Row],[gop_votes]]/SUM(Table1[[#This Row],[dem_votes]:[gop_votes]])</f>
        <v>0.74344649763644177</v>
      </c>
      <c r="L621" s="13">
        <v>-89.033294999999995</v>
      </c>
      <c r="M621" s="13">
        <v>38.997828999999903</v>
      </c>
      <c r="N621" s="11">
        <v>-89.175151019607966</v>
      </c>
      <c r="O621" s="11">
        <v>39.843692941176442</v>
      </c>
      <c r="P621" s="12">
        <f>VLOOKUP(Table1[[#This Row],[State]],Sheet1!A:G,7,FALSE)</f>
        <v>20</v>
      </c>
      <c r="Q621" t="str">
        <f>VLOOKUP(Table1[[#This Row],[State]],Sheet1!A:F,6,FALSE)</f>
        <v>Democratic</v>
      </c>
    </row>
    <row r="622" spans="1:17" x14ac:dyDescent="0.2">
      <c r="A622" t="s">
        <v>331</v>
      </c>
      <c r="B622" s="10">
        <v>17053</v>
      </c>
      <c r="C622" t="s">
        <v>887</v>
      </c>
      <c r="D622" s="4">
        <v>1935</v>
      </c>
      <c r="E622" s="4">
        <v>4774</v>
      </c>
      <c r="F622">
        <v>2024</v>
      </c>
      <c r="G622" s="1">
        <f>Table1[[#This Row],[dem_votes]]+Table1[[#This Row],[gop_votes]]</f>
        <v>6709</v>
      </c>
      <c r="H622" s="7">
        <f>ABS(Table1[[#This Row],[dem_votes]]-Table1[[#This Row],[gop_votes]])</f>
        <v>2839</v>
      </c>
      <c r="I622" s="5">
        <f>Table1[[#This Row],[margin]]/SUM(Table1[[#This Row],[dem_votes]:[gop_votes]])</f>
        <v>0.42316291548665969</v>
      </c>
      <c r="J622" s="5">
        <f>Table1[[#This Row],[dem_votes]]/SUM(Table1[[#This Row],[dem_votes]:[gop_votes]])</f>
        <v>0.28841854225667013</v>
      </c>
      <c r="K622" s="5">
        <f>Table1[[#This Row],[gop_votes]]/SUM(Table1[[#This Row],[dem_votes]:[gop_votes]])</f>
        <v>0.71158145774332981</v>
      </c>
      <c r="L622" s="13">
        <v>-88.217453000000006</v>
      </c>
      <c r="M622" s="13">
        <v>40.527421999999902</v>
      </c>
      <c r="N622" s="11">
        <v>-89.175151019607966</v>
      </c>
      <c r="O622" s="11">
        <v>39.843692941176442</v>
      </c>
      <c r="P622" s="12">
        <f>VLOOKUP(Table1[[#This Row],[State]],Sheet1!A:G,7,FALSE)</f>
        <v>20</v>
      </c>
      <c r="Q622" t="str">
        <f>VLOOKUP(Table1[[#This Row],[State]],Sheet1!A:F,6,FALSE)</f>
        <v>Democratic</v>
      </c>
    </row>
    <row r="623" spans="1:17" x14ac:dyDescent="0.2">
      <c r="A623" t="s">
        <v>331</v>
      </c>
      <c r="B623" s="10">
        <v>17055</v>
      </c>
      <c r="C623" t="s">
        <v>431</v>
      </c>
      <c r="D623" s="4">
        <v>6058</v>
      </c>
      <c r="E623" s="4">
        <v>11808</v>
      </c>
      <c r="F623">
        <v>2024</v>
      </c>
      <c r="G623" s="1">
        <f>Table1[[#This Row],[dem_votes]]+Table1[[#This Row],[gop_votes]]</f>
        <v>17866</v>
      </c>
      <c r="H623" s="7">
        <f>ABS(Table1[[#This Row],[dem_votes]]-Table1[[#This Row],[gop_votes]])</f>
        <v>5750</v>
      </c>
      <c r="I623" s="5">
        <f>Table1[[#This Row],[margin]]/SUM(Table1[[#This Row],[dem_votes]:[gop_votes]])</f>
        <v>0.32184036717787978</v>
      </c>
      <c r="J623" s="5">
        <f>Table1[[#This Row],[dem_votes]]/SUM(Table1[[#This Row],[dem_votes]:[gop_votes]])</f>
        <v>0.33907981641106011</v>
      </c>
      <c r="K623" s="5">
        <f>Table1[[#This Row],[gop_votes]]/SUM(Table1[[#This Row],[dem_votes]:[gop_votes]])</f>
        <v>0.66092018358893989</v>
      </c>
      <c r="L623" s="13">
        <v>-88.953316000000001</v>
      </c>
      <c r="M623" s="13">
        <v>37.962134999999897</v>
      </c>
      <c r="N623" s="11">
        <v>-89.175151019607966</v>
      </c>
      <c r="O623" s="11">
        <v>39.843692941176442</v>
      </c>
      <c r="P623" s="12">
        <f>VLOOKUP(Table1[[#This Row],[State]],Sheet1!A:G,7,FALSE)</f>
        <v>20</v>
      </c>
      <c r="Q623" t="str">
        <f>VLOOKUP(Table1[[#This Row],[State]],Sheet1!A:F,6,FALSE)</f>
        <v>Democratic</v>
      </c>
    </row>
    <row r="624" spans="1:17" x14ac:dyDescent="0.2">
      <c r="A624" t="s">
        <v>331</v>
      </c>
      <c r="B624" s="10">
        <v>17057</v>
      </c>
      <c r="C624" t="s">
        <v>569</v>
      </c>
      <c r="D624" s="4">
        <v>7710</v>
      </c>
      <c r="E624" s="4">
        <v>8926</v>
      </c>
      <c r="F624">
        <v>2024</v>
      </c>
      <c r="G624" s="1">
        <f>Table1[[#This Row],[dem_votes]]+Table1[[#This Row],[gop_votes]]</f>
        <v>16636</v>
      </c>
      <c r="H624" s="7">
        <f>ABS(Table1[[#This Row],[dem_votes]]-Table1[[#This Row],[gop_votes]])</f>
        <v>1216</v>
      </c>
      <c r="I624" s="5">
        <f>Table1[[#This Row],[margin]]/SUM(Table1[[#This Row],[dem_votes]:[gop_votes]])</f>
        <v>7.3094493868718441E-2</v>
      </c>
      <c r="J624" s="5">
        <f>Table1[[#This Row],[dem_votes]]/SUM(Table1[[#This Row],[dem_votes]:[gop_votes]])</f>
        <v>0.46345275306564077</v>
      </c>
      <c r="K624" s="5">
        <f>Table1[[#This Row],[gop_votes]]/SUM(Table1[[#This Row],[dem_votes]:[gop_votes]])</f>
        <v>0.53654724693435918</v>
      </c>
      <c r="L624" s="13">
        <v>-90.119356999999994</v>
      </c>
      <c r="M624" s="13">
        <v>40.521963</v>
      </c>
      <c r="N624" s="11">
        <v>-89.175151019607966</v>
      </c>
      <c r="O624" s="11">
        <v>39.843692941176442</v>
      </c>
      <c r="P624" s="12">
        <f>VLOOKUP(Table1[[#This Row],[State]],Sheet1!A:G,7,FALSE)</f>
        <v>20</v>
      </c>
      <c r="Q624" t="str">
        <f>VLOOKUP(Table1[[#This Row],[State]],Sheet1!A:F,6,FALSE)</f>
        <v>Democratic</v>
      </c>
    </row>
    <row r="625" spans="1:17" x14ac:dyDescent="0.2">
      <c r="A625" t="s">
        <v>331</v>
      </c>
      <c r="B625" s="10">
        <v>17059</v>
      </c>
      <c r="C625" t="s">
        <v>888</v>
      </c>
      <c r="D625" s="4">
        <v>762</v>
      </c>
      <c r="E625" s="4">
        <v>1693</v>
      </c>
      <c r="F625">
        <v>2024</v>
      </c>
      <c r="G625" s="1">
        <f>Table1[[#This Row],[dem_votes]]+Table1[[#This Row],[gop_votes]]</f>
        <v>2455</v>
      </c>
      <c r="H625" s="7">
        <f>ABS(Table1[[#This Row],[dem_votes]]-Table1[[#This Row],[gop_votes]])</f>
        <v>931</v>
      </c>
      <c r="I625" s="5">
        <f>Table1[[#This Row],[margin]]/SUM(Table1[[#This Row],[dem_votes]:[gop_votes]])</f>
        <v>0.37922606924643587</v>
      </c>
      <c r="J625" s="5">
        <f>Table1[[#This Row],[dem_votes]]/SUM(Table1[[#This Row],[dem_votes]:[gop_votes]])</f>
        <v>0.31038696537678206</v>
      </c>
      <c r="K625" s="5">
        <f>Table1[[#This Row],[gop_votes]]/SUM(Table1[[#This Row],[dem_votes]:[gop_votes]])</f>
        <v>0.68961303462321788</v>
      </c>
      <c r="L625" s="13">
        <v>-88.238562999999999</v>
      </c>
      <c r="M625" s="13">
        <v>37.770001000000001</v>
      </c>
      <c r="N625" s="11">
        <v>-89.175151019607966</v>
      </c>
      <c r="O625" s="11">
        <v>39.843692941176442</v>
      </c>
      <c r="P625" s="12">
        <f>VLOOKUP(Table1[[#This Row],[State]],Sheet1!A:G,7,FALSE)</f>
        <v>20</v>
      </c>
      <c r="Q625" t="str">
        <f>VLOOKUP(Table1[[#This Row],[State]],Sheet1!A:F,6,FALSE)</f>
        <v>Democratic</v>
      </c>
    </row>
    <row r="626" spans="1:17" x14ac:dyDescent="0.2">
      <c r="A626" t="s">
        <v>331</v>
      </c>
      <c r="B626" s="10">
        <v>17061</v>
      </c>
      <c r="C626" t="s">
        <v>508</v>
      </c>
      <c r="D626" s="4">
        <v>1748</v>
      </c>
      <c r="E626" s="4">
        <v>4169</v>
      </c>
      <c r="F626">
        <v>2024</v>
      </c>
      <c r="G626" s="1">
        <f>Table1[[#This Row],[dem_votes]]+Table1[[#This Row],[gop_votes]]</f>
        <v>5917</v>
      </c>
      <c r="H626" s="7">
        <f>ABS(Table1[[#This Row],[dem_votes]]-Table1[[#This Row],[gop_votes]])</f>
        <v>2421</v>
      </c>
      <c r="I626" s="5">
        <f>Table1[[#This Row],[margin]]/SUM(Table1[[#This Row],[dem_votes]:[gop_votes]])</f>
        <v>0.4091600473212777</v>
      </c>
      <c r="J626" s="5">
        <f>Table1[[#This Row],[dem_votes]]/SUM(Table1[[#This Row],[dem_votes]:[gop_votes]])</f>
        <v>0.29541997633936118</v>
      </c>
      <c r="K626" s="5">
        <f>Table1[[#This Row],[gop_votes]]/SUM(Table1[[#This Row],[dem_votes]:[gop_votes]])</f>
        <v>0.70458002366063888</v>
      </c>
      <c r="L626" s="13">
        <v>-90.373464999999996</v>
      </c>
      <c r="M626" s="13">
        <v>39.372239999999998</v>
      </c>
      <c r="N626" s="11">
        <v>-89.175151019607966</v>
      </c>
      <c r="O626" s="11">
        <v>39.843692941176442</v>
      </c>
      <c r="P626" s="12">
        <f>VLOOKUP(Table1[[#This Row],[State]],Sheet1!A:G,7,FALSE)</f>
        <v>20</v>
      </c>
      <c r="Q626" t="str">
        <f>VLOOKUP(Table1[[#This Row],[State]],Sheet1!A:F,6,FALSE)</f>
        <v>Democratic</v>
      </c>
    </row>
    <row r="627" spans="1:17" x14ac:dyDescent="0.2">
      <c r="A627" t="s">
        <v>331</v>
      </c>
      <c r="B627" s="10">
        <v>17063</v>
      </c>
      <c r="C627" t="s">
        <v>889</v>
      </c>
      <c r="D627" s="4">
        <v>9497</v>
      </c>
      <c r="E627" s="4">
        <v>17926</v>
      </c>
      <c r="F627">
        <v>2024</v>
      </c>
      <c r="G627" s="1">
        <f>Table1[[#This Row],[dem_votes]]+Table1[[#This Row],[gop_votes]]</f>
        <v>27423</v>
      </c>
      <c r="H627" s="7">
        <f>ABS(Table1[[#This Row],[dem_votes]]-Table1[[#This Row],[gop_votes]])</f>
        <v>8429</v>
      </c>
      <c r="I627" s="5">
        <f>Table1[[#This Row],[margin]]/SUM(Table1[[#This Row],[dem_votes]:[gop_votes]])</f>
        <v>0.3073697261422893</v>
      </c>
      <c r="J627" s="5">
        <f>Table1[[#This Row],[dem_votes]]/SUM(Table1[[#This Row],[dem_votes]:[gop_votes]])</f>
        <v>0.34631513692885535</v>
      </c>
      <c r="K627" s="5">
        <f>Table1[[#This Row],[gop_votes]]/SUM(Table1[[#This Row],[dem_votes]:[gop_votes]])</f>
        <v>0.65368486307114471</v>
      </c>
      <c r="L627" s="13">
        <v>-88.347436999999999</v>
      </c>
      <c r="M627" s="13">
        <v>41.345273999999897</v>
      </c>
      <c r="N627" s="11">
        <v>-89.175151019607966</v>
      </c>
      <c r="O627" s="11">
        <v>39.843692941176442</v>
      </c>
      <c r="P627" s="12">
        <f>VLOOKUP(Table1[[#This Row],[State]],Sheet1!A:G,7,FALSE)</f>
        <v>20</v>
      </c>
      <c r="Q627" t="str">
        <f>VLOOKUP(Table1[[#This Row],[State]],Sheet1!A:F,6,FALSE)</f>
        <v>Democratic</v>
      </c>
    </row>
    <row r="628" spans="1:17" x14ac:dyDescent="0.2">
      <c r="A628" t="s">
        <v>331</v>
      </c>
      <c r="B628" s="10">
        <v>17065</v>
      </c>
      <c r="C628" t="s">
        <v>436</v>
      </c>
      <c r="D628" s="4">
        <v>1099</v>
      </c>
      <c r="E628" s="4">
        <v>2916</v>
      </c>
      <c r="F628">
        <v>2024</v>
      </c>
      <c r="G628" s="1">
        <f>Table1[[#This Row],[dem_votes]]+Table1[[#This Row],[gop_votes]]</f>
        <v>4015</v>
      </c>
      <c r="H628" s="7">
        <f>ABS(Table1[[#This Row],[dem_votes]]-Table1[[#This Row],[gop_votes]])</f>
        <v>1817</v>
      </c>
      <c r="I628" s="5">
        <f>Table1[[#This Row],[margin]]/SUM(Table1[[#This Row],[dem_votes]:[gop_votes]])</f>
        <v>0.45255292652552925</v>
      </c>
      <c r="J628" s="5">
        <f>Table1[[#This Row],[dem_votes]]/SUM(Table1[[#This Row],[dem_votes]:[gop_votes]])</f>
        <v>0.27372353673723537</v>
      </c>
      <c r="K628" s="5">
        <f>Table1[[#This Row],[gop_votes]]/SUM(Table1[[#This Row],[dem_votes]:[gop_votes]])</f>
        <v>0.72627646326276463</v>
      </c>
      <c r="L628" s="13">
        <v>-88.557746999999907</v>
      </c>
      <c r="M628" s="13">
        <v>38.092156000000003</v>
      </c>
      <c r="N628" s="11">
        <v>-89.175151019607966</v>
      </c>
      <c r="O628" s="11">
        <v>39.843692941176442</v>
      </c>
      <c r="P628" s="12">
        <f>VLOOKUP(Table1[[#This Row],[State]],Sheet1!A:G,7,FALSE)</f>
        <v>20</v>
      </c>
      <c r="Q628" t="str">
        <f>VLOOKUP(Table1[[#This Row],[State]],Sheet1!A:F,6,FALSE)</f>
        <v>Democratic</v>
      </c>
    </row>
    <row r="629" spans="1:17" x14ac:dyDescent="0.2">
      <c r="A629" t="s">
        <v>331</v>
      </c>
      <c r="B629" s="10">
        <v>17067</v>
      </c>
      <c r="C629" t="s">
        <v>772</v>
      </c>
      <c r="D629" s="4">
        <v>3015</v>
      </c>
      <c r="E629" s="4">
        <v>6177</v>
      </c>
      <c r="F629">
        <v>2024</v>
      </c>
      <c r="G629" s="1">
        <f>Table1[[#This Row],[dem_votes]]+Table1[[#This Row],[gop_votes]]</f>
        <v>9192</v>
      </c>
      <c r="H629" s="7">
        <f>ABS(Table1[[#This Row],[dem_votes]]-Table1[[#This Row],[gop_votes]])</f>
        <v>3162</v>
      </c>
      <c r="I629" s="5">
        <f>Table1[[#This Row],[margin]]/SUM(Table1[[#This Row],[dem_votes]:[gop_votes]])</f>
        <v>0.34399477806788514</v>
      </c>
      <c r="J629" s="5">
        <f>Table1[[#This Row],[dem_votes]]/SUM(Table1[[#This Row],[dem_votes]:[gop_votes]])</f>
        <v>0.32800261096605743</v>
      </c>
      <c r="K629" s="5">
        <f>Table1[[#This Row],[gop_votes]]/SUM(Table1[[#This Row],[dem_votes]:[gop_votes]])</f>
        <v>0.67199738903394257</v>
      </c>
      <c r="L629" s="13">
        <v>-91.203132999999994</v>
      </c>
      <c r="M629" s="13">
        <v>40.425725</v>
      </c>
      <c r="N629" s="11">
        <v>-89.175151019607966</v>
      </c>
      <c r="O629" s="11">
        <v>39.843692941176442</v>
      </c>
      <c r="P629" s="12">
        <f>VLOOKUP(Table1[[#This Row],[State]],Sheet1!A:G,7,FALSE)</f>
        <v>20</v>
      </c>
      <c r="Q629" t="str">
        <f>VLOOKUP(Table1[[#This Row],[State]],Sheet1!A:F,6,FALSE)</f>
        <v>Democratic</v>
      </c>
    </row>
    <row r="630" spans="1:17" x14ac:dyDescent="0.2">
      <c r="A630" t="s">
        <v>331</v>
      </c>
      <c r="B630" s="10">
        <v>17069</v>
      </c>
      <c r="C630" t="s">
        <v>890</v>
      </c>
      <c r="D630" s="4">
        <v>496</v>
      </c>
      <c r="E630" s="4">
        <v>1518</v>
      </c>
      <c r="F630">
        <v>2024</v>
      </c>
      <c r="G630" s="1">
        <f>Table1[[#This Row],[dem_votes]]+Table1[[#This Row],[gop_votes]]</f>
        <v>2014</v>
      </c>
      <c r="H630" s="7">
        <f>ABS(Table1[[#This Row],[dem_votes]]-Table1[[#This Row],[gop_votes]])</f>
        <v>1022</v>
      </c>
      <c r="I630" s="5">
        <f>Table1[[#This Row],[margin]]/SUM(Table1[[#This Row],[dem_votes]:[gop_votes]])</f>
        <v>0.5074478649453823</v>
      </c>
      <c r="J630" s="5">
        <f>Table1[[#This Row],[dem_votes]]/SUM(Table1[[#This Row],[dem_votes]:[gop_votes]])</f>
        <v>0.24627606752730885</v>
      </c>
      <c r="K630" s="5">
        <f>Table1[[#This Row],[gop_votes]]/SUM(Table1[[#This Row],[dem_votes]:[gop_votes]])</f>
        <v>0.7537239324726912</v>
      </c>
      <c r="L630" s="13">
        <v>-88.290572999999995</v>
      </c>
      <c r="M630" s="13">
        <v>37.478453000000002</v>
      </c>
      <c r="N630" s="11">
        <v>-89.175151019607966</v>
      </c>
      <c r="O630" s="11">
        <v>39.843692941176442</v>
      </c>
      <c r="P630" s="12">
        <f>VLOOKUP(Table1[[#This Row],[State]],Sheet1!A:G,7,FALSE)</f>
        <v>20</v>
      </c>
      <c r="Q630" t="str">
        <f>VLOOKUP(Table1[[#This Row],[State]],Sheet1!A:F,6,FALSE)</f>
        <v>Democratic</v>
      </c>
    </row>
    <row r="631" spans="1:17" x14ac:dyDescent="0.2">
      <c r="A631" t="s">
        <v>331</v>
      </c>
      <c r="B631" s="10">
        <v>17071</v>
      </c>
      <c r="C631" t="s">
        <v>891</v>
      </c>
      <c r="D631" s="4">
        <v>1629</v>
      </c>
      <c r="E631" s="4">
        <v>2182</v>
      </c>
      <c r="F631">
        <v>2024</v>
      </c>
      <c r="G631" s="1">
        <f>Table1[[#This Row],[dem_votes]]+Table1[[#This Row],[gop_votes]]</f>
        <v>3811</v>
      </c>
      <c r="H631" s="7">
        <f>ABS(Table1[[#This Row],[dem_votes]]-Table1[[#This Row],[gop_votes]])</f>
        <v>553</v>
      </c>
      <c r="I631" s="5">
        <f>Table1[[#This Row],[margin]]/SUM(Table1[[#This Row],[dem_votes]:[gop_votes]])</f>
        <v>0.14510627131986356</v>
      </c>
      <c r="J631" s="5">
        <f>Table1[[#This Row],[dem_votes]]/SUM(Table1[[#This Row],[dem_votes]:[gop_votes]])</f>
        <v>0.42744686434006823</v>
      </c>
      <c r="K631" s="5">
        <f>Table1[[#This Row],[gop_votes]]/SUM(Table1[[#This Row],[dem_votes]:[gop_votes]])</f>
        <v>0.57255313565993182</v>
      </c>
      <c r="L631" s="13">
        <v>-90.944800000000001</v>
      </c>
      <c r="M631" s="13">
        <v>40.828840999999997</v>
      </c>
      <c r="N631" s="11">
        <v>-89.175151019607966</v>
      </c>
      <c r="O631" s="11">
        <v>39.843692941176442</v>
      </c>
      <c r="P631" s="12">
        <f>VLOOKUP(Table1[[#This Row],[State]],Sheet1!A:G,7,FALSE)</f>
        <v>20</v>
      </c>
      <c r="Q631" t="str">
        <f>VLOOKUP(Table1[[#This Row],[State]],Sheet1!A:F,6,FALSE)</f>
        <v>Democratic</v>
      </c>
    </row>
    <row r="632" spans="1:17" x14ac:dyDescent="0.2">
      <c r="A632" t="s">
        <v>331</v>
      </c>
      <c r="B632" s="10">
        <v>17073</v>
      </c>
      <c r="C632" t="s">
        <v>510</v>
      </c>
      <c r="D632" s="4">
        <v>10283</v>
      </c>
      <c r="E632" s="4">
        <v>13707</v>
      </c>
      <c r="F632">
        <v>2024</v>
      </c>
      <c r="G632" s="1">
        <f>Table1[[#This Row],[dem_votes]]+Table1[[#This Row],[gop_votes]]</f>
        <v>23990</v>
      </c>
      <c r="H632" s="7">
        <f>ABS(Table1[[#This Row],[dem_votes]]-Table1[[#This Row],[gop_votes]])</f>
        <v>3424</v>
      </c>
      <c r="I632" s="5">
        <f>Table1[[#This Row],[margin]]/SUM(Table1[[#This Row],[dem_votes]:[gop_votes]])</f>
        <v>0.14272613588995414</v>
      </c>
      <c r="J632" s="5">
        <f>Table1[[#This Row],[dem_votes]]/SUM(Table1[[#This Row],[dem_votes]:[gop_votes]])</f>
        <v>0.4286369320550229</v>
      </c>
      <c r="K632" s="5">
        <f>Table1[[#This Row],[gop_votes]]/SUM(Table1[[#This Row],[dem_votes]:[gop_votes]])</f>
        <v>0.57136306794497704</v>
      </c>
      <c r="L632" s="13">
        <v>-90.134756999999993</v>
      </c>
      <c r="M632" s="13">
        <v>41.348782</v>
      </c>
      <c r="N632" s="11">
        <v>-89.175151019607966</v>
      </c>
      <c r="O632" s="11">
        <v>39.843692941176442</v>
      </c>
      <c r="P632" s="12">
        <f>VLOOKUP(Table1[[#This Row],[State]],Sheet1!A:G,7,FALSE)</f>
        <v>20</v>
      </c>
      <c r="Q632" t="str">
        <f>VLOOKUP(Table1[[#This Row],[State]],Sheet1!A:F,6,FALSE)</f>
        <v>Democratic</v>
      </c>
    </row>
    <row r="633" spans="1:17" x14ac:dyDescent="0.2">
      <c r="A633" t="s">
        <v>331</v>
      </c>
      <c r="B633" s="10">
        <v>17075</v>
      </c>
      <c r="C633" t="s">
        <v>892</v>
      </c>
      <c r="D633" s="4">
        <v>3568</v>
      </c>
      <c r="E633" s="4">
        <v>10289</v>
      </c>
      <c r="F633">
        <v>2024</v>
      </c>
      <c r="G633" s="1">
        <f>Table1[[#This Row],[dem_votes]]+Table1[[#This Row],[gop_votes]]</f>
        <v>13857</v>
      </c>
      <c r="H633" s="7">
        <f>ABS(Table1[[#This Row],[dem_votes]]-Table1[[#This Row],[gop_votes]])</f>
        <v>6721</v>
      </c>
      <c r="I633" s="5">
        <f>Table1[[#This Row],[margin]]/SUM(Table1[[#This Row],[dem_votes]:[gop_votes]])</f>
        <v>0.48502561882081258</v>
      </c>
      <c r="J633" s="5">
        <f>Table1[[#This Row],[dem_votes]]/SUM(Table1[[#This Row],[dem_votes]:[gop_votes]])</f>
        <v>0.25748719058959368</v>
      </c>
      <c r="K633" s="5">
        <f>Table1[[#This Row],[gop_votes]]/SUM(Table1[[#This Row],[dem_votes]:[gop_votes]])</f>
        <v>0.74251280941040632</v>
      </c>
      <c r="L633" s="13">
        <v>-87.834390999999997</v>
      </c>
      <c r="M633" s="13">
        <v>40.763596999999997</v>
      </c>
      <c r="N633" s="11">
        <v>-89.175151019607966</v>
      </c>
      <c r="O633" s="11">
        <v>39.843692941176442</v>
      </c>
      <c r="P633" s="12">
        <f>VLOOKUP(Table1[[#This Row],[State]],Sheet1!A:G,7,FALSE)</f>
        <v>20</v>
      </c>
      <c r="Q633" t="str">
        <f>VLOOKUP(Table1[[#This Row],[State]],Sheet1!A:F,6,FALSE)</f>
        <v>Democratic</v>
      </c>
    </row>
    <row r="634" spans="1:17" x14ac:dyDescent="0.2">
      <c r="A634" t="s">
        <v>331</v>
      </c>
      <c r="B634" s="10">
        <v>17077</v>
      </c>
      <c r="C634" t="s">
        <v>444</v>
      </c>
      <c r="D634" s="4">
        <v>12136</v>
      </c>
      <c r="E634" s="4">
        <v>10082</v>
      </c>
      <c r="F634">
        <v>2024</v>
      </c>
      <c r="G634" s="1">
        <f>Table1[[#This Row],[dem_votes]]+Table1[[#This Row],[gop_votes]]</f>
        <v>22218</v>
      </c>
      <c r="H634" s="7">
        <f>ABS(Table1[[#This Row],[dem_votes]]-Table1[[#This Row],[gop_votes]])</f>
        <v>2054</v>
      </c>
      <c r="I634" s="5">
        <f>Table1[[#This Row],[margin]]/SUM(Table1[[#This Row],[dem_votes]:[gop_votes]])</f>
        <v>9.2447565037357099E-2</v>
      </c>
      <c r="J634" s="5">
        <f>Table1[[#This Row],[dem_votes]]/SUM(Table1[[#This Row],[dem_votes]:[gop_votes]])</f>
        <v>0.54622378251867854</v>
      </c>
      <c r="K634" s="5">
        <f>Table1[[#This Row],[gop_votes]]/SUM(Table1[[#This Row],[dem_votes]:[gop_votes]])</f>
        <v>0.45377621748132146</v>
      </c>
      <c r="L634" s="13">
        <v>-89.274030999999994</v>
      </c>
      <c r="M634" s="13">
        <v>37.747793000000001</v>
      </c>
      <c r="N634" s="11">
        <v>-89.175151019607966</v>
      </c>
      <c r="O634" s="11">
        <v>39.843692941176442</v>
      </c>
      <c r="P634" s="12">
        <f>VLOOKUP(Table1[[#This Row],[State]],Sheet1!A:G,7,FALSE)</f>
        <v>20</v>
      </c>
      <c r="Q634" t="str">
        <f>VLOOKUP(Table1[[#This Row],[State]],Sheet1!A:F,6,FALSE)</f>
        <v>Democratic</v>
      </c>
    </row>
    <row r="635" spans="1:17" x14ac:dyDescent="0.2">
      <c r="A635" t="s">
        <v>331</v>
      </c>
      <c r="B635" s="10">
        <v>17079</v>
      </c>
      <c r="C635" t="s">
        <v>778</v>
      </c>
      <c r="D635" s="4">
        <v>1297</v>
      </c>
      <c r="E635" s="4">
        <v>3948</v>
      </c>
      <c r="F635">
        <v>2024</v>
      </c>
      <c r="G635" s="1">
        <f>Table1[[#This Row],[dem_votes]]+Table1[[#This Row],[gop_votes]]</f>
        <v>5245</v>
      </c>
      <c r="H635" s="7">
        <f>ABS(Table1[[#This Row],[dem_votes]]-Table1[[#This Row],[gop_votes]])</f>
        <v>2651</v>
      </c>
      <c r="I635" s="5">
        <f>Table1[[#This Row],[margin]]/SUM(Table1[[#This Row],[dem_votes]:[gop_votes]])</f>
        <v>0.50543374642516681</v>
      </c>
      <c r="J635" s="5">
        <f>Table1[[#This Row],[dem_votes]]/SUM(Table1[[#This Row],[dem_votes]:[gop_votes]])</f>
        <v>0.2472831267874166</v>
      </c>
      <c r="K635" s="5">
        <f>Table1[[#This Row],[gop_votes]]/SUM(Table1[[#This Row],[dem_votes]:[gop_votes]])</f>
        <v>0.7527168732125834</v>
      </c>
      <c r="L635" s="13">
        <v>-88.159885000000003</v>
      </c>
      <c r="M635" s="13">
        <v>39.003765000000001</v>
      </c>
      <c r="N635" s="11">
        <v>-89.175151019607966</v>
      </c>
      <c r="O635" s="11">
        <v>39.843692941176442</v>
      </c>
      <c r="P635" s="12">
        <f>VLOOKUP(Table1[[#This Row],[State]],Sheet1!A:G,7,FALSE)</f>
        <v>20</v>
      </c>
      <c r="Q635" t="str">
        <f>VLOOKUP(Table1[[#This Row],[State]],Sheet1!A:F,6,FALSE)</f>
        <v>Democratic</v>
      </c>
    </row>
    <row r="636" spans="1:17" x14ac:dyDescent="0.2">
      <c r="A636" t="s">
        <v>331</v>
      </c>
      <c r="B636" s="10">
        <v>17081</v>
      </c>
      <c r="C636" t="s">
        <v>445</v>
      </c>
      <c r="D636" s="4">
        <v>5973</v>
      </c>
      <c r="E636" s="4">
        <v>11068</v>
      </c>
      <c r="F636">
        <v>2024</v>
      </c>
      <c r="G636" s="1">
        <f>Table1[[#This Row],[dem_votes]]+Table1[[#This Row],[gop_votes]]</f>
        <v>17041</v>
      </c>
      <c r="H636" s="7">
        <f>ABS(Table1[[#This Row],[dem_votes]]-Table1[[#This Row],[gop_votes]])</f>
        <v>5095</v>
      </c>
      <c r="I636" s="5">
        <f>Table1[[#This Row],[margin]]/SUM(Table1[[#This Row],[dem_votes]:[gop_votes]])</f>
        <v>0.29898480136142247</v>
      </c>
      <c r="J636" s="5">
        <f>Table1[[#This Row],[dem_votes]]/SUM(Table1[[#This Row],[dem_votes]:[gop_votes]])</f>
        <v>0.35050759931928877</v>
      </c>
      <c r="K636" s="5">
        <f>Table1[[#This Row],[gop_votes]]/SUM(Table1[[#This Row],[dem_votes]:[gop_votes]])</f>
        <v>0.64949240068071123</v>
      </c>
      <c r="L636" s="13">
        <v>-88.910807999999903</v>
      </c>
      <c r="M636" s="13">
        <v>38.308487999999997</v>
      </c>
      <c r="N636" s="11">
        <v>-89.175151019607966</v>
      </c>
      <c r="O636" s="11">
        <v>39.843692941176442</v>
      </c>
      <c r="P636" s="12">
        <f>VLOOKUP(Table1[[#This Row],[State]],Sheet1!A:G,7,FALSE)</f>
        <v>20</v>
      </c>
      <c r="Q636" t="str">
        <f>VLOOKUP(Table1[[#This Row],[State]],Sheet1!A:F,6,FALSE)</f>
        <v>Democratic</v>
      </c>
    </row>
    <row r="637" spans="1:17" x14ac:dyDescent="0.2">
      <c r="A637" t="s">
        <v>331</v>
      </c>
      <c r="B637" s="10">
        <v>17083</v>
      </c>
      <c r="C637" t="s">
        <v>893</v>
      </c>
      <c r="D637" s="4">
        <v>3480</v>
      </c>
      <c r="E637" s="4">
        <v>9036</v>
      </c>
      <c r="F637">
        <v>2024</v>
      </c>
      <c r="G637" s="1">
        <f>Table1[[#This Row],[dem_votes]]+Table1[[#This Row],[gop_votes]]</f>
        <v>12516</v>
      </c>
      <c r="H637" s="7">
        <f>ABS(Table1[[#This Row],[dem_votes]]-Table1[[#This Row],[gop_votes]])</f>
        <v>5556</v>
      </c>
      <c r="I637" s="5">
        <f>Table1[[#This Row],[margin]]/SUM(Table1[[#This Row],[dem_votes]:[gop_votes]])</f>
        <v>0.44391179290508148</v>
      </c>
      <c r="J637" s="5">
        <f>Table1[[#This Row],[dem_votes]]/SUM(Table1[[#This Row],[dem_votes]:[gop_votes]])</f>
        <v>0.27804410354745923</v>
      </c>
      <c r="K637" s="5">
        <f>Table1[[#This Row],[gop_votes]]/SUM(Table1[[#This Row],[dem_votes]:[gop_votes]])</f>
        <v>0.72195589645254077</v>
      </c>
      <c r="L637" s="13">
        <v>-90.320419999999999</v>
      </c>
      <c r="M637" s="13">
        <v>39.072862000000001</v>
      </c>
      <c r="N637" s="11">
        <v>-89.175151019607966</v>
      </c>
      <c r="O637" s="11">
        <v>39.843692941176442</v>
      </c>
      <c r="P637" s="12">
        <f>VLOOKUP(Table1[[#This Row],[State]],Sheet1!A:G,7,FALSE)</f>
        <v>20</v>
      </c>
      <c r="Q637" t="str">
        <f>VLOOKUP(Table1[[#This Row],[State]],Sheet1!A:F,6,FALSE)</f>
        <v>Democratic</v>
      </c>
    </row>
    <row r="638" spans="1:17" x14ac:dyDescent="0.2">
      <c r="A638" t="s">
        <v>331</v>
      </c>
      <c r="B638" s="10">
        <v>17085</v>
      </c>
      <c r="C638" t="s">
        <v>894</v>
      </c>
      <c r="D638" s="4">
        <v>4871</v>
      </c>
      <c r="E638" s="4">
        <v>6119</v>
      </c>
      <c r="F638">
        <v>2024</v>
      </c>
      <c r="G638" s="1">
        <f>Table1[[#This Row],[dem_votes]]+Table1[[#This Row],[gop_votes]]</f>
        <v>10990</v>
      </c>
      <c r="H638" s="7">
        <f>ABS(Table1[[#This Row],[dem_votes]]-Table1[[#This Row],[gop_votes]])</f>
        <v>1248</v>
      </c>
      <c r="I638" s="5">
        <f>Table1[[#This Row],[margin]]/SUM(Table1[[#This Row],[dem_votes]:[gop_votes]])</f>
        <v>0.11355777979981801</v>
      </c>
      <c r="J638" s="5">
        <f>Table1[[#This Row],[dem_votes]]/SUM(Table1[[#This Row],[dem_votes]:[gop_votes]])</f>
        <v>0.44322111010009096</v>
      </c>
      <c r="K638" s="5">
        <f>Table1[[#This Row],[gop_votes]]/SUM(Table1[[#This Row],[dem_votes]:[gop_votes]])</f>
        <v>0.55677888989990898</v>
      </c>
      <c r="L638" s="13">
        <v>-90.305943999999997</v>
      </c>
      <c r="M638" s="13">
        <v>42.411324</v>
      </c>
      <c r="N638" s="11">
        <v>-89.175151019607966</v>
      </c>
      <c r="O638" s="11">
        <v>39.843692941176442</v>
      </c>
      <c r="P638" s="12">
        <f>VLOOKUP(Table1[[#This Row],[State]],Sheet1!A:G,7,FALSE)</f>
        <v>20</v>
      </c>
      <c r="Q638" t="str">
        <f>VLOOKUP(Table1[[#This Row],[State]],Sheet1!A:F,6,FALSE)</f>
        <v>Democratic</v>
      </c>
    </row>
    <row r="639" spans="1:17" x14ac:dyDescent="0.2">
      <c r="A639" t="s">
        <v>331</v>
      </c>
      <c r="B639" s="10">
        <v>17087</v>
      </c>
      <c r="C639" t="s">
        <v>577</v>
      </c>
      <c r="D639" s="4">
        <v>1546</v>
      </c>
      <c r="E639" s="4">
        <v>5135</v>
      </c>
      <c r="F639">
        <v>2024</v>
      </c>
      <c r="G639" s="1">
        <f>Table1[[#This Row],[dem_votes]]+Table1[[#This Row],[gop_votes]]</f>
        <v>6681</v>
      </c>
      <c r="H639" s="7">
        <f>ABS(Table1[[#This Row],[dem_votes]]-Table1[[#This Row],[gop_votes]])</f>
        <v>3589</v>
      </c>
      <c r="I639" s="5">
        <f>Table1[[#This Row],[margin]]/SUM(Table1[[#This Row],[dem_votes]:[gop_votes]])</f>
        <v>0.5371950306840293</v>
      </c>
      <c r="J639" s="5">
        <f>Table1[[#This Row],[dem_votes]]/SUM(Table1[[#This Row],[dem_votes]:[gop_votes]])</f>
        <v>0.23140248465798532</v>
      </c>
      <c r="K639" s="5">
        <f>Table1[[#This Row],[gop_votes]]/SUM(Table1[[#This Row],[dem_votes]:[gop_votes]])</f>
        <v>0.7685975153420147</v>
      </c>
      <c r="L639" s="13">
        <v>-88.882357999999996</v>
      </c>
      <c r="M639" s="13">
        <v>37.474558000000002</v>
      </c>
      <c r="N639" s="11">
        <v>-89.175151019607966</v>
      </c>
      <c r="O639" s="11">
        <v>39.843692941176442</v>
      </c>
      <c r="P639" s="12">
        <f>VLOOKUP(Table1[[#This Row],[State]],Sheet1!A:G,7,FALSE)</f>
        <v>20</v>
      </c>
      <c r="Q639" t="str">
        <f>VLOOKUP(Table1[[#This Row],[State]],Sheet1!A:F,6,FALSE)</f>
        <v>Democratic</v>
      </c>
    </row>
    <row r="640" spans="1:17" x14ac:dyDescent="0.2">
      <c r="A640" t="s">
        <v>331</v>
      </c>
      <c r="B640" s="10">
        <v>17089</v>
      </c>
      <c r="C640" t="s">
        <v>895</v>
      </c>
      <c r="D640" s="4">
        <v>145967</v>
      </c>
      <c r="E640" s="4">
        <v>94719</v>
      </c>
      <c r="F640">
        <v>2024</v>
      </c>
      <c r="G640" s="1">
        <f>Table1[[#This Row],[dem_votes]]+Table1[[#This Row],[gop_votes]]</f>
        <v>240686</v>
      </c>
      <c r="H640" s="7">
        <f>ABS(Table1[[#This Row],[dem_votes]]-Table1[[#This Row],[gop_votes]])</f>
        <v>51248</v>
      </c>
      <c r="I640" s="5">
        <f>Table1[[#This Row],[margin]]/SUM(Table1[[#This Row],[dem_votes]:[gop_votes]])</f>
        <v>0.21292472349866631</v>
      </c>
      <c r="J640" s="5">
        <f>Table1[[#This Row],[dem_votes]]/SUM(Table1[[#This Row],[dem_votes]:[gop_votes]])</f>
        <v>0.6064623617493331</v>
      </c>
      <c r="K640" s="5">
        <f>Table1[[#This Row],[gop_votes]]/SUM(Table1[[#This Row],[dem_votes]:[gop_votes]])</f>
        <v>0.39353763825066684</v>
      </c>
      <c r="L640" s="13">
        <v>-88.331264000000004</v>
      </c>
      <c r="M640" s="13">
        <v>41.918110999999897</v>
      </c>
      <c r="N640" s="11">
        <v>-89.175151019607966</v>
      </c>
      <c r="O640" s="11">
        <v>39.843692941176442</v>
      </c>
      <c r="P640" s="12">
        <f>VLOOKUP(Table1[[#This Row],[State]],Sheet1!A:G,7,FALSE)</f>
        <v>20</v>
      </c>
      <c r="Q640" t="str">
        <f>VLOOKUP(Table1[[#This Row],[State]],Sheet1!A:F,6,FALSE)</f>
        <v>Democratic</v>
      </c>
    </row>
    <row r="641" spans="1:17" x14ac:dyDescent="0.2">
      <c r="A641" t="s">
        <v>331</v>
      </c>
      <c r="B641" s="10">
        <v>17091</v>
      </c>
      <c r="C641" t="s">
        <v>896</v>
      </c>
      <c r="D641" s="4">
        <v>19220</v>
      </c>
      <c r="E641" s="4">
        <v>26138</v>
      </c>
      <c r="F641">
        <v>2024</v>
      </c>
      <c r="G641" s="1">
        <f>Table1[[#This Row],[dem_votes]]+Table1[[#This Row],[gop_votes]]</f>
        <v>45358</v>
      </c>
      <c r="H641" s="7">
        <f>ABS(Table1[[#This Row],[dem_votes]]-Table1[[#This Row],[gop_votes]])</f>
        <v>6918</v>
      </c>
      <c r="I641" s="5">
        <f>Table1[[#This Row],[margin]]/SUM(Table1[[#This Row],[dem_votes]:[gop_votes]])</f>
        <v>0.15251995237885269</v>
      </c>
      <c r="J641" s="5">
        <f>Table1[[#This Row],[dem_votes]]/SUM(Table1[[#This Row],[dem_votes]:[gop_votes]])</f>
        <v>0.42374002381057368</v>
      </c>
      <c r="K641" s="5">
        <f>Table1[[#This Row],[gop_votes]]/SUM(Table1[[#This Row],[dem_votes]:[gop_votes]])</f>
        <v>0.57625997618942637</v>
      </c>
      <c r="L641" s="13">
        <v>-87.850866999999994</v>
      </c>
      <c r="M641" s="13">
        <v>41.148581999999998</v>
      </c>
      <c r="N641" s="11">
        <v>-89.175151019607966</v>
      </c>
      <c r="O641" s="11">
        <v>39.843692941176442</v>
      </c>
      <c r="P641" s="12">
        <f>VLOOKUP(Table1[[#This Row],[State]],Sheet1!A:G,7,FALSE)</f>
        <v>20</v>
      </c>
      <c r="Q641" t="str">
        <f>VLOOKUP(Table1[[#This Row],[State]],Sheet1!A:F,6,FALSE)</f>
        <v>Democratic</v>
      </c>
    </row>
    <row r="642" spans="1:17" x14ac:dyDescent="0.2">
      <c r="A642" t="s">
        <v>331</v>
      </c>
      <c r="B642" s="10">
        <v>17093</v>
      </c>
      <c r="C642" t="s">
        <v>897</v>
      </c>
      <c r="D642" s="4">
        <v>38965</v>
      </c>
      <c r="E642" s="4">
        <v>33103</v>
      </c>
      <c r="F642">
        <v>2024</v>
      </c>
      <c r="G642" s="1">
        <f>Table1[[#This Row],[dem_votes]]+Table1[[#This Row],[gop_votes]]</f>
        <v>72068</v>
      </c>
      <c r="H642" s="7">
        <f>ABS(Table1[[#This Row],[dem_votes]]-Table1[[#This Row],[gop_votes]])</f>
        <v>5862</v>
      </c>
      <c r="I642" s="5">
        <f>Table1[[#This Row],[margin]]/SUM(Table1[[#This Row],[dem_votes]:[gop_votes]])</f>
        <v>8.1339845701282124E-2</v>
      </c>
      <c r="J642" s="5">
        <f>Table1[[#This Row],[dem_votes]]/SUM(Table1[[#This Row],[dem_votes]:[gop_votes]])</f>
        <v>0.54066992285064108</v>
      </c>
      <c r="K642" s="5">
        <f>Table1[[#This Row],[gop_votes]]/SUM(Table1[[#This Row],[dem_votes]:[gop_votes]])</f>
        <v>0.45933007714935892</v>
      </c>
      <c r="L642" s="13">
        <v>-88.379065999999995</v>
      </c>
      <c r="M642" s="13">
        <v>41.663724000000002</v>
      </c>
      <c r="N642" s="11">
        <v>-89.175151019607966</v>
      </c>
      <c r="O642" s="11">
        <v>39.843692941176442</v>
      </c>
      <c r="P642" s="12">
        <f>VLOOKUP(Table1[[#This Row],[State]],Sheet1!A:G,7,FALSE)</f>
        <v>20</v>
      </c>
      <c r="Q642" t="str">
        <f>VLOOKUP(Table1[[#This Row],[State]],Sheet1!A:F,6,FALSE)</f>
        <v>Democratic</v>
      </c>
    </row>
    <row r="643" spans="1:17" x14ac:dyDescent="0.2">
      <c r="A643" t="s">
        <v>331</v>
      </c>
      <c r="B643" s="10">
        <v>17095</v>
      </c>
      <c r="C643" t="s">
        <v>898</v>
      </c>
      <c r="D643" s="4">
        <v>11612</v>
      </c>
      <c r="E643" s="4">
        <v>11706</v>
      </c>
      <c r="F643">
        <v>2024</v>
      </c>
      <c r="G643" s="1">
        <f>Table1[[#This Row],[dem_votes]]+Table1[[#This Row],[gop_votes]]</f>
        <v>23318</v>
      </c>
      <c r="H643" s="7">
        <f>ABS(Table1[[#This Row],[dem_votes]]-Table1[[#This Row],[gop_votes]])</f>
        <v>94</v>
      </c>
      <c r="I643" s="5">
        <f>Table1[[#This Row],[margin]]/SUM(Table1[[#This Row],[dem_votes]:[gop_votes]])</f>
        <v>4.0312205163393084E-3</v>
      </c>
      <c r="J643" s="5">
        <f>Table1[[#This Row],[dem_votes]]/SUM(Table1[[#This Row],[dem_votes]:[gop_votes]])</f>
        <v>0.49798438974183035</v>
      </c>
      <c r="K643" s="5">
        <f>Table1[[#This Row],[gop_votes]]/SUM(Table1[[#This Row],[dem_votes]:[gop_votes]])</f>
        <v>0.50201561025816965</v>
      </c>
      <c r="L643" s="13">
        <v>-90.328601000000006</v>
      </c>
      <c r="M643" s="13">
        <v>40.937032000000002</v>
      </c>
      <c r="N643" s="11">
        <v>-89.175151019607966</v>
      </c>
      <c r="O643" s="11">
        <v>39.843692941176442</v>
      </c>
      <c r="P643" s="12">
        <f>VLOOKUP(Table1[[#This Row],[State]],Sheet1!A:G,7,FALSE)</f>
        <v>20</v>
      </c>
      <c r="Q643" t="str">
        <f>VLOOKUP(Table1[[#This Row],[State]],Sheet1!A:F,6,FALSE)</f>
        <v>Democratic</v>
      </c>
    </row>
    <row r="644" spans="1:17" x14ac:dyDescent="0.2">
      <c r="A644" t="s">
        <v>331</v>
      </c>
      <c r="B644" s="10">
        <v>17097</v>
      </c>
      <c r="C644" t="s">
        <v>447</v>
      </c>
      <c r="D644" s="4">
        <v>223404</v>
      </c>
      <c r="E644" s="4">
        <v>120875</v>
      </c>
      <c r="F644">
        <v>2024</v>
      </c>
      <c r="G644" s="1">
        <f>Table1[[#This Row],[dem_votes]]+Table1[[#This Row],[gop_votes]]</f>
        <v>344279</v>
      </c>
      <c r="H644" s="7">
        <f>ABS(Table1[[#This Row],[dem_votes]]-Table1[[#This Row],[gop_votes]])</f>
        <v>102529</v>
      </c>
      <c r="I644" s="5">
        <f>Table1[[#This Row],[margin]]/SUM(Table1[[#This Row],[dem_votes]:[gop_votes]])</f>
        <v>0.29780788256036528</v>
      </c>
      <c r="J644" s="5">
        <f>Table1[[#This Row],[dem_votes]]/SUM(Table1[[#This Row],[dem_votes]:[gop_votes]])</f>
        <v>0.64890394128018269</v>
      </c>
      <c r="K644" s="5">
        <f>Table1[[#This Row],[gop_votes]]/SUM(Table1[[#This Row],[dem_votes]:[gop_votes]])</f>
        <v>0.35109605871981736</v>
      </c>
      <c r="L644" s="13">
        <v>-87.969457999999904</v>
      </c>
      <c r="M644" s="13">
        <v>42.313071999999998</v>
      </c>
      <c r="N644" s="11">
        <v>-89.175151019607966</v>
      </c>
      <c r="O644" s="11">
        <v>39.843692941176442</v>
      </c>
      <c r="P644" s="12">
        <f>VLOOKUP(Table1[[#This Row],[State]],Sheet1!A:G,7,FALSE)</f>
        <v>20</v>
      </c>
      <c r="Q644" t="str">
        <f>VLOOKUP(Table1[[#This Row],[State]],Sheet1!A:F,6,FALSE)</f>
        <v>Democratic</v>
      </c>
    </row>
    <row r="645" spans="1:17" x14ac:dyDescent="0.2">
      <c r="A645" t="s">
        <v>331</v>
      </c>
      <c r="B645" s="10">
        <v>17099</v>
      </c>
      <c r="C645" t="s">
        <v>899</v>
      </c>
      <c r="D645" s="4">
        <v>22584</v>
      </c>
      <c r="E645" s="4">
        <v>27042</v>
      </c>
      <c r="F645">
        <v>2024</v>
      </c>
      <c r="G645" s="1">
        <f>Table1[[#This Row],[dem_votes]]+Table1[[#This Row],[gop_votes]]</f>
        <v>49626</v>
      </c>
      <c r="H645" s="7">
        <f>ABS(Table1[[#This Row],[dem_votes]]-Table1[[#This Row],[gop_votes]])</f>
        <v>4458</v>
      </c>
      <c r="I645" s="5">
        <f>Table1[[#This Row],[margin]]/SUM(Table1[[#This Row],[dem_votes]:[gop_votes]])</f>
        <v>8.9831942933139883E-2</v>
      </c>
      <c r="J645" s="5">
        <f>Table1[[#This Row],[dem_votes]]/SUM(Table1[[#This Row],[dem_votes]:[gop_votes]])</f>
        <v>0.45508402853343005</v>
      </c>
      <c r="K645" s="5">
        <f>Table1[[#This Row],[gop_votes]]/SUM(Table1[[#This Row],[dem_votes]:[gop_votes]])</f>
        <v>0.54491597146656989</v>
      </c>
      <c r="L645" s="13">
        <v>-88.895996999999994</v>
      </c>
      <c r="M645" s="13">
        <v>41.350797999999998</v>
      </c>
      <c r="N645" s="11">
        <v>-89.175151019607966</v>
      </c>
      <c r="O645" s="11">
        <v>39.843692941176442</v>
      </c>
      <c r="P645" s="12">
        <f>VLOOKUP(Table1[[#This Row],[State]],Sheet1!A:G,7,FALSE)</f>
        <v>20</v>
      </c>
      <c r="Q645" t="str">
        <f>VLOOKUP(Table1[[#This Row],[State]],Sheet1!A:F,6,FALSE)</f>
        <v>Democratic</v>
      </c>
    </row>
    <row r="646" spans="1:17" x14ac:dyDescent="0.2">
      <c r="A646" t="s">
        <v>331</v>
      </c>
      <c r="B646" s="10">
        <v>17101</v>
      </c>
      <c r="C646" t="s">
        <v>514</v>
      </c>
      <c r="D646" s="4">
        <v>1962</v>
      </c>
      <c r="E646" s="4">
        <v>4402</v>
      </c>
      <c r="F646">
        <v>2024</v>
      </c>
      <c r="G646" s="1">
        <f>Table1[[#This Row],[dem_votes]]+Table1[[#This Row],[gop_votes]]</f>
        <v>6364</v>
      </c>
      <c r="H646" s="7">
        <f>ABS(Table1[[#This Row],[dem_votes]]-Table1[[#This Row],[gop_votes]])</f>
        <v>2440</v>
      </c>
      <c r="I646" s="5">
        <f>Table1[[#This Row],[margin]]/SUM(Table1[[#This Row],[dem_votes]:[gop_votes]])</f>
        <v>0.3834066624764299</v>
      </c>
      <c r="J646" s="5">
        <f>Table1[[#This Row],[dem_votes]]/SUM(Table1[[#This Row],[dem_votes]:[gop_votes]])</f>
        <v>0.30829666876178502</v>
      </c>
      <c r="K646" s="5">
        <f>Table1[[#This Row],[gop_votes]]/SUM(Table1[[#This Row],[dem_votes]:[gop_votes]])</f>
        <v>0.69170333123821492</v>
      </c>
      <c r="L646" s="13">
        <v>-87.748328000000001</v>
      </c>
      <c r="M646" s="13">
        <v>38.718291000000001</v>
      </c>
      <c r="N646" s="11">
        <v>-89.175151019607966</v>
      </c>
      <c r="O646" s="11">
        <v>39.843692941176442</v>
      </c>
      <c r="P646" s="12">
        <f>VLOOKUP(Table1[[#This Row],[State]],Sheet1!A:G,7,FALSE)</f>
        <v>20</v>
      </c>
      <c r="Q646" t="str">
        <f>VLOOKUP(Table1[[#This Row],[State]],Sheet1!A:F,6,FALSE)</f>
        <v>Democratic</v>
      </c>
    </row>
    <row r="647" spans="1:17" x14ac:dyDescent="0.2">
      <c r="A647" t="s">
        <v>331</v>
      </c>
      <c r="B647" s="10">
        <v>17103</v>
      </c>
      <c r="C647" t="s">
        <v>448</v>
      </c>
      <c r="D647" s="4">
        <v>5989</v>
      </c>
      <c r="E647" s="4">
        <v>9165</v>
      </c>
      <c r="F647">
        <v>2024</v>
      </c>
      <c r="G647" s="1">
        <f>Table1[[#This Row],[dem_votes]]+Table1[[#This Row],[gop_votes]]</f>
        <v>15154</v>
      </c>
      <c r="H647" s="7">
        <f>ABS(Table1[[#This Row],[dem_votes]]-Table1[[#This Row],[gop_votes]])</f>
        <v>3176</v>
      </c>
      <c r="I647" s="5">
        <f>Table1[[#This Row],[margin]]/SUM(Table1[[#This Row],[dem_votes]:[gop_votes]])</f>
        <v>0.20958162861290749</v>
      </c>
      <c r="J647" s="5">
        <f>Table1[[#This Row],[dem_votes]]/SUM(Table1[[#This Row],[dem_votes]:[gop_votes]])</f>
        <v>0.39520918569354624</v>
      </c>
      <c r="K647" s="5">
        <f>Table1[[#This Row],[gop_votes]]/SUM(Table1[[#This Row],[dem_votes]:[gop_votes]])</f>
        <v>0.60479081430645376</v>
      </c>
      <c r="L647" s="13">
        <v>-89.398206999999999</v>
      </c>
      <c r="M647" s="13">
        <v>41.810241999999903</v>
      </c>
      <c r="N647" s="11">
        <v>-89.175151019607966</v>
      </c>
      <c r="O647" s="11">
        <v>39.843692941176442</v>
      </c>
      <c r="P647" s="12">
        <f>VLOOKUP(Table1[[#This Row],[State]],Sheet1!A:G,7,FALSE)</f>
        <v>20</v>
      </c>
      <c r="Q647" t="str">
        <f>VLOOKUP(Table1[[#This Row],[State]],Sheet1!A:F,6,FALSE)</f>
        <v>Democratic</v>
      </c>
    </row>
    <row r="648" spans="1:17" x14ac:dyDescent="0.2">
      <c r="A648" t="s">
        <v>331</v>
      </c>
      <c r="B648" s="10">
        <v>17105</v>
      </c>
      <c r="C648" t="s">
        <v>900</v>
      </c>
      <c r="D648" s="4">
        <v>5015</v>
      </c>
      <c r="E648" s="4">
        <v>11087</v>
      </c>
      <c r="F648">
        <v>2024</v>
      </c>
      <c r="G648" s="1">
        <f>Table1[[#This Row],[dem_votes]]+Table1[[#This Row],[gop_votes]]</f>
        <v>16102</v>
      </c>
      <c r="H648" s="7">
        <f>ABS(Table1[[#This Row],[dem_votes]]-Table1[[#This Row],[gop_votes]])</f>
        <v>6072</v>
      </c>
      <c r="I648" s="5">
        <f>Table1[[#This Row],[margin]]/SUM(Table1[[#This Row],[dem_votes]:[gop_votes]])</f>
        <v>0.37709601291764999</v>
      </c>
      <c r="J648" s="5">
        <f>Table1[[#This Row],[dem_votes]]/SUM(Table1[[#This Row],[dem_votes]:[gop_votes]])</f>
        <v>0.31145199354117503</v>
      </c>
      <c r="K648" s="5">
        <f>Table1[[#This Row],[gop_votes]]/SUM(Table1[[#This Row],[dem_votes]:[gop_votes]])</f>
        <v>0.68854800645882497</v>
      </c>
      <c r="L648" s="13">
        <v>-88.573187000000004</v>
      </c>
      <c r="M648" s="13">
        <v>40.907043999999999</v>
      </c>
      <c r="N648" s="11">
        <v>-89.175151019607966</v>
      </c>
      <c r="O648" s="11">
        <v>39.843692941176442</v>
      </c>
      <c r="P648" s="12">
        <f>VLOOKUP(Table1[[#This Row],[State]],Sheet1!A:G,7,FALSE)</f>
        <v>20</v>
      </c>
      <c r="Q648" t="str">
        <f>VLOOKUP(Table1[[#This Row],[State]],Sheet1!A:F,6,FALSE)</f>
        <v>Democratic</v>
      </c>
    </row>
    <row r="649" spans="1:17" x14ac:dyDescent="0.2">
      <c r="A649" t="s">
        <v>331</v>
      </c>
      <c r="B649" s="10">
        <v>17107</v>
      </c>
      <c r="C649" t="s">
        <v>580</v>
      </c>
      <c r="D649" s="4">
        <v>4442</v>
      </c>
      <c r="E649" s="4">
        <v>8536</v>
      </c>
      <c r="F649">
        <v>2024</v>
      </c>
      <c r="G649" s="1">
        <f>Table1[[#This Row],[dem_votes]]+Table1[[#This Row],[gop_votes]]</f>
        <v>12978</v>
      </c>
      <c r="H649" s="7">
        <f>ABS(Table1[[#This Row],[dem_votes]]-Table1[[#This Row],[gop_votes]])</f>
        <v>4094</v>
      </c>
      <c r="I649" s="5">
        <f>Table1[[#This Row],[margin]]/SUM(Table1[[#This Row],[dem_votes]:[gop_votes]])</f>
        <v>0.31545692710741252</v>
      </c>
      <c r="J649" s="5">
        <f>Table1[[#This Row],[dem_votes]]/SUM(Table1[[#This Row],[dem_votes]:[gop_votes]])</f>
        <v>0.34227153644629371</v>
      </c>
      <c r="K649" s="5">
        <f>Table1[[#This Row],[gop_votes]]/SUM(Table1[[#This Row],[dem_votes]:[gop_votes]])</f>
        <v>0.65772846355370629</v>
      </c>
      <c r="L649" s="13">
        <v>-89.361504999999994</v>
      </c>
      <c r="M649" s="13">
        <v>40.140774999999998</v>
      </c>
      <c r="N649" s="11">
        <v>-89.175151019607966</v>
      </c>
      <c r="O649" s="11">
        <v>39.843692941176442</v>
      </c>
      <c r="P649" s="12">
        <f>VLOOKUP(Table1[[#This Row],[State]],Sheet1!A:G,7,FALSE)</f>
        <v>20</v>
      </c>
      <c r="Q649" t="str">
        <f>VLOOKUP(Table1[[#This Row],[State]],Sheet1!A:F,6,FALSE)</f>
        <v>Democratic</v>
      </c>
    </row>
    <row r="650" spans="1:17" x14ac:dyDescent="0.2">
      <c r="A650" t="s">
        <v>331</v>
      </c>
      <c r="B650" s="10">
        <v>17109</v>
      </c>
      <c r="C650" t="s">
        <v>901</v>
      </c>
      <c r="D650" s="4">
        <v>5322</v>
      </c>
      <c r="E650" s="4">
        <v>7095</v>
      </c>
      <c r="F650">
        <v>2024</v>
      </c>
      <c r="G650" s="1">
        <f>Table1[[#This Row],[dem_votes]]+Table1[[#This Row],[gop_votes]]</f>
        <v>12417</v>
      </c>
      <c r="H650" s="7">
        <f>ABS(Table1[[#This Row],[dem_votes]]-Table1[[#This Row],[gop_votes]])</f>
        <v>1773</v>
      </c>
      <c r="I650" s="5">
        <f>Table1[[#This Row],[margin]]/SUM(Table1[[#This Row],[dem_votes]:[gop_votes]])</f>
        <v>0.14278811307079003</v>
      </c>
      <c r="J650" s="5">
        <f>Table1[[#This Row],[dem_votes]]/SUM(Table1[[#This Row],[dem_votes]:[gop_votes]])</f>
        <v>0.42860594346460495</v>
      </c>
      <c r="K650" s="5">
        <f>Table1[[#This Row],[gop_votes]]/SUM(Table1[[#This Row],[dem_votes]:[gop_votes]])</f>
        <v>0.57139405653539499</v>
      </c>
      <c r="L650" s="13">
        <v>-90.669343999999995</v>
      </c>
      <c r="M650" s="13">
        <v>40.469471999999897</v>
      </c>
      <c r="N650" s="11">
        <v>-89.175151019607966</v>
      </c>
      <c r="O650" s="11">
        <v>39.843692941176442</v>
      </c>
      <c r="P650" s="12">
        <f>VLOOKUP(Table1[[#This Row],[State]],Sheet1!A:G,7,FALSE)</f>
        <v>20</v>
      </c>
      <c r="Q650" t="str">
        <f>VLOOKUP(Table1[[#This Row],[State]],Sheet1!A:F,6,FALSE)</f>
        <v>Democratic</v>
      </c>
    </row>
    <row r="651" spans="1:17" x14ac:dyDescent="0.2">
      <c r="A651" t="s">
        <v>331</v>
      </c>
      <c r="B651" s="10">
        <v>17111</v>
      </c>
      <c r="C651" t="s">
        <v>902</v>
      </c>
      <c r="D651" s="4">
        <v>84864</v>
      </c>
      <c r="E651" s="4">
        <v>84448</v>
      </c>
      <c r="F651">
        <v>2024</v>
      </c>
      <c r="G651" s="1">
        <f>Table1[[#This Row],[dem_votes]]+Table1[[#This Row],[gop_votes]]</f>
        <v>169312</v>
      </c>
      <c r="H651" s="7">
        <f>ABS(Table1[[#This Row],[dem_votes]]-Table1[[#This Row],[gop_votes]])</f>
        <v>416</v>
      </c>
      <c r="I651" s="5">
        <f>Table1[[#This Row],[margin]]/SUM(Table1[[#This Row],[dem_votes]:[gop_votes]])</f>
        <v>2.4570024570024569E-3</v>
      </c>
      <c r="J651" s="5">
        <f>Table1[[#This Row],[dem_votes]]/SUM(Table1[[#This Row],[dem_votes]:[gop_votes]])</f>
        <v>0.50122850122850127</v>
      </c>
      <c r="K651" s="5">
        <f>Table1[[#This Row],[gop_votes]]/SUM(Table1[[#This Row],[dem_votes]:[gop_votes]])</f>
        <v>0.49877149877149879</v>
      </c>
      <c r="L651" s="13">
        <v>-88.349879999999999</v>
      </c>
      <c r="M651" s="13">
        <v>42.271471999999903</v>
      </c>
      <c r="N651" s="11">
        <v>-89.175151019607966</v>
      </c>
      <c r="O651" s="11">
        <v>39.843692941176442</v>
      </c>
      <c r="P651" s="12">
        <f>VLOOKUP(Table1[[#This Row],[State]],Sheet1!A:G,7,FALSE)</f>
        <v>20</v>
      </c>
      <c r="Q651" t="str">
        <f>VLOOKUP(Table1[[#This Row],[State]],Sheet1!A:F,6,FALSE)</f>
        <v>Democratic</v>
      </c>
    </row>
    <row r="652" spans="1:17" x14ac:dyDescent="0.2">
      <c r="A652" t="s">
        <v>331</v>
      </c>
      <c r="B652" s="10">
        <v>17113</v>
      </c>
      <c r="C652" t="s">
        <v>903</v>
      </c>
      <c r="D652" s="4">
        <v>46763</v>
      </c>
      <c r="E652" s="4">
        <v>39362</v>
      </c>
      <c r="F652">
        <v>2024</v>
      </c>
      <c r="G652" s="1">
        <f>Table1[[#This Row],[dem_votes]]+Table1[[#This Row],[gop_votes]]</f>
        <v>86125</v>
      </c>
      <c r="H652" s="7">
        <f>ABS(Table1[[#This Row],[dem_votes]]-Table1[[#This Row],[gop_votes]])</f>
        <v>7401</v>
      </c>
      <c r="I652" s="5">
        <f>Table1[[#This Row],[margin]]/SUM(Table1[[#This Row],[dem_votes]:[gop_votes]])</f>
        <v>8.5933236574746011E-2</v>
      </c>
      <c r="J652" s="5">
        <f>Table1[[#This Row],[dem_votes]]/SUM(Table1[[#This Row],[dem_votes]:[gop_votes]])</f>
        <v>0.54296661828737303</v>
      </c>
      <c r="K652" s="5">
        <f>Table1[[#This Row],[gop_votes]]/SUM(Table1[[#This Row],[dem_votes]:[gop_votes]])</f>
        <v>0.45703338171262697</v>
      </c>
      <c r="L652" s="13">
        <v>-88.954977</v>
      </c>
      <c r="M652" s="13">
        <v>40.494122999999902</v>
      </c>
      <c r="N652" s="11">
        <v>-89.175151019607966</v>
      </c>
      <c r="O652" s="11">
        <v>39.843692941176442</v>
      </c>
      <c r="P652" s="12">
        <f>VLOOKUP(Table1[[#This Row],[State]],Sheet1!A:G,7,FALSE)</f>
        <v>20</v>
      </c>
      <c r="Q652" t="str">
        <f>VLOOKUP(Table1[[#This Row],[State]],Sheet1!A:F,6,FALSE)</f>
        <v>Democratic</v>
      </c>
    </row>
    <row r="653" spans="1:17" x14ac:dyDescent="0.2">
      <c r="A653" t="s">
        <v>331</v>
      </c>
      <c r="B653" s="10">
        <v>17115</v>
      </c>
      <c r="C653" t="s">
        <v>517</v>
      </c>
      <c r="D653" s="4">
        <v>23794</v>
      </c>
      <c r="E653" s="4">
        <v>25817</v>
      </c>
      <c r="F653">
        <v>2024</v>
      </c>
      <c r="G653" s="1">
        <f>Table1[[#This Row],[dem_votes]]+Table1[[#This Row],[gop_votes]]</f>
        <v>49611</v>
      </c>
      <c r="H653" s="7">
        <f>ABS(Table1[[#This Row],[dem_votes]]-Table1[[#This Row],[gop_votes]])</f>
        <v>2023</v>
      </c>
      <c r="I653" s="5">
        <f>Table1[[#This Row],[margin]]/SUM(Table1[[#This Row],[dem_votes]:[gop_votes]])</f>
        <v>4.0777246981516198E-2</v>
      </c>
      <c r="J653" s="5">
        <f>Table1[[#This Row],[dem_votes]]/SUM(Table1[[#This Row],[dem_votes]:[gop_votes]])</f>
        <v>0.4796113765092419</v>
      </c>
      <c r="K653" s="5">
        <f>Table1[[#This Row],[gop_votes]]/SUM(Table1[[#This Row],[dem_votes]:[gop_votes]])</f>
        <v>0.5203886234907581</v>
      </c>
      <c r="L653" s="13">
        <v>-88.947075999999996</v>
      </c>
      <c r="M653" s="13">
        <v>39.851176000000002</v>
      </c>
      <c r="N653" s="11">
        <v>-89.175151019607966</v>
      </c>
      <c r="O653" s="11">
        <v>39.843692941176442</v>
      </c>
      <c r="P653" s="12">
        <f>VLOOKUP(Table1[[#This Row],[State]],Sheet1!A:G,7,FALSE)</f>
        <v>20</v>
      </c>
      <c r="Q653" t="str">
        <f>VLOOKUP(Table1[[#This Row],[State]],Sheet1!A:F,6,FALSE)</f>
        <v>Democratic</v>
      </c>
    </row>
    <row r="654" spans="1:17" x14ac:dyDescent="0.2">
      <c r="A654" t="s">
        <v>331</v>
      </c>
      <c r="B654" s="10">
        <v>17117</v>
      </c>
      <c r="C654" t="s">
        <v>904</v>
      </c>
      <c r="D654" s="4">
        <v>8727</v>
      </c>
      <c r="E654" s="4">
        <v>14097</v>
      </c>
      <c r="F654">
        <v>2024</v>
      </c>
      <c r="G654" s="1">
        <f>Table1[[#This Row],[dem_votes]]+Table1[[#This Row],[gop_votes]]</f>
        <v>22824</v>
      </c>
      <c r="H654" s="7">
        <f>ABS(Table1[[#This Row],[dem_votes]]-Table1[[#This Row],[gop_votes]])</f>
        <v>5370</v>
      </c>
      <c r="I654" s="5">
        <f>Table1[[#This Row],[margin]]/SUM(Table1[[#This Row],[dem_votes]:[gop_votes]])</f>
        <v>0.23527865404837014</v>
      </c>
      <c r="J654" s="5">
        <f>Table1[[#This Row],[dem_votes]]/SUM(Table1[[#This Row],[dem_votes]:[gop_votes]])</f>
        <v>0.38236067297581494</v>
      </c>
      <c r="K654" s="5">
        <f>Table1[[#This Row],[gop_votes]]/SUM(Table1[[#This Row],[dem_votes]:[gop_votes]])</f>
        <v>0.61763932702418511</v>
      </c>
      <c r="L654" s="13">
        <v>-89.877034999999907</v>
      </c>
      <c r="M654" s="13">
        <v>39.194029999999998</v>
      </c>
      <c r="N654" s="11">
        <v>-89.175151019607966</v>
      </c>
      <c r="O654" s="11">
        <v>39.843692941176442</v>
      </c>
      <c r="P654" s="12">
        <f>VLOOKUP(Table1[[#This Row],[State]],Sheet1!A:G,7,FALSE)</f>
        <v>20</v>
      </c>
      <c r="Q654" t="str">
        <f>VLOOKUP(Table1[[#This Row],[State]],Sheet1!A:F,6,FALSE)</f>
        <v>Democratic</v>
      </c>
    </row>
    <row r="655" spans="1:17" x14ac:dyDescent="0.2">
      <c r="A655" t="s">
        <v>331</v>
      </c>
      <c r="B655" s="10">
        <v>17119</v>
      </c>
      <c r="C655" t="s">
        <v>452</v>
      </c>
      <c r="D655" s="4">
        <v>55963</v>
      </c>
      <c r="E655" s="4">
        <v>72700</v>
      </c>
      <c r="F655">
        <v>2024</v>
      </c>
      <c r="G655" s="1">
        <f>Table1[[#This Row],[dem_votes]]+Table1[[#This Row],[gop_votes]]</f>
        <v>128663</v>
      </c>
      <c r="H655" s="7">
        <f>ABS(Table1[[#This Row],[dem_votes]]-Table1[[#This Row],[gop_votes]])</f>
        <v>16737</v>
      </c>
      <c r="I655" s="5">
        <f>Table1[[#This Row],[margin]]/SUM(Table1[[#This Row],[dem_votes]:[gop_votes]])</f>
        <v>0.13008401793833502</v>
      </c>
      <c r="J655" s="5">
        <f>Table1[[#This Row],[dem_votes]]/SUM(Table1[[#This Row],[dem_votes]:[gop_votes]])</f>
        <v>0.43495799103083249</v>
      </c>
      <c r="K655" s="5">
        <f>Table1[[#This Row],[gop_votes]]/SUM(Table1[[#This Row],[dem_votes]:[gop_votes]])</f>
        <v>0.56504200896916756</v>
      </c>
      <c r="L655" s="13">
        <v>-90.018096999999997</v>
      </c>
      <c r="M655" s="13">
        <v>38.801395999999997</v>
      </c>
      <c r="N655" s="11">
        <v>-89.175151019607966</v>
      </c>
      <c r="O655" s="11">
        <v>39.843692941176442</v>
      </c>
      <c r="P655" s="12">
        <f>VLOOKUP(Table1[[#This Row],[State]],Sheet1!A:G,7,FALSE)</f>
        <v>20</v>
      </c>
      <c r="Q655" t="str">
        <f>VLOOKUP(Table1[[#This Row],[State]],Sheet1!A:F,6,FALSE)</f>
        <v>Democratic</v>
      </c>
    </row>
    <row r="656" spans="1:17" x14ac:dyDescent="0.2">
      <c r="A656" t="s">
        <v>331</v>
      </c>
      <c r="B656" s="10">
        <v>17121</v>
      </c>
      <c r="C656" t="s">
        <v>454</v>
      </c>
      <c r="D656" s="4">
        <v>6218</v>
      </c>
      <c r="E656" s="4">
        <v>10762</v>
      </c>
      <c r="F656">
        <v>2024</v>
      </c>
      <c r="G656" s="1">
        <f>Table1[[#This Row],[dem_votes]]+Table1[[#This Row],[gop_votes]]</f>
        <v>16980</v>
      </c>
      <c r="H656" s="7">
        <f>ABS(Table1[[#This Row],[dem_votes]]-Table1[[#This Row],[gop_votes]])</f>
        <v>4544</v>
      </c>
      <c r="I656" s="5">
        <f>Table1[[#This Row],[margin]]/SUM(Table1[[#This Row],[dem_votes]:[gop_votes]])</f>
        <v>0.26760895170789162</v>
      </c>
      <c r="J656" s="5">
        <f>Table1[[#This Row],[dem_votes]]/SUM(Table1[[#This Row],[dem_votes]:[gop_votes]])</f>
        <v>0.36619552414605416</v>
      </c>
      <c r="K656" s="5">
        <f>Table1[[#This Row],[gop_votes]]/SUM(Table1[[#This Row],[dem_votes]:[gop_votes]])</f>
        <v>0.63380447585394584</v>
      </c>
      <c r="L656" s="13">
        <v>-89.016966999999994</v>
      </c>
      <c r="M656" s="13">
        <v>38.590709999999902</v>
      </c>
      <c r="N656" s="11">
        <v>-89.175151019607966</v>
      </c>
      <c r="O656" s="11">
        <v>39.843692941176442</v>
      </c>
      <c r="P656" s="12">
        <f>VLOOKUP(Table1[[#This Row],[State]],Sheet1!A:G,7,FALSE)</f>
        <v>20</v>
      </c>
      <c r="Q656" t="str">
        <f>VLOOKUP(Table1[[#This Row],[State]],Sheet1!A:F,6,FALSE)</f>
        <v>Democratic</v>
      </c>
    </row>
    <row r="657" spans="1:17" x14ac:dyDescent="0.2">
      <c r="A657" t="s">
        <v>331</v>
      </c>
      <c r="B657" s="10">
        <v>17123</v>
      </c>
      <c r="C657" t="s">
        <v>519</v>
      </c>
      <c r="D657" s="4">
        <v>2301</v>
      </c>
      <c r="E657" s="4">
        <v>3910</v>
      </c>
      <c r="F657">
        <v>2024</v>
      </c>
      <c r="G657" s="1">
        <f>Table1[[#This Row],[dem_votes]]+Table1[[#This Row],[gop_votes]]</f>
        <v>6211</v>
      </c>
      <c r="H657" s="7">
        <f>ABS(Table1[[#This Row],[dem_votes]]-Table1[[#This Row],[gop_votes]])</f>
        <v>1609</v>
      </c>
      <c r="I657" s="5">
        <f>Table1[[#This Row],[margin]]/SUM(Table1[[#This Row],[dem_votes]:[gop_votes]])</f>
        <v>0.25905651263886653</v>
      </c>
      <c r="J657" s="5">
        <f>Table1[[#This Row],[dem_votes]]/SUM(Table1[[#This Row],[dem_votes]:[gop_votes]])</f>
        <v>0.37047174368056673</v>
      </c>
      <c r="K657" s="5">
        <f>Table1[[#This Row],[gop_votes]]/SUM(Table1[[#This Row],[dem_votes]:[gop_votes]])</f>
        <v>0.62952825631943321</v>
      </c>
      <c r="L657" s="13">
        <v>-89.315638000000007</v>
      </c>
      <c r="M657" s="13">
        <v>41.043033999999999</v>
      </c>
      <c r="N657" s="11">
        <v>-89.175151019607966</v>
      </c>
      <c r="O657" s="11">
        <v>39.843692941176442</v>
      </c>
      <c r="P657" s="12">
        <f>VLOOKUP(Table1[[#This Row],[State]],Sheet1!A:G,7,FALSE)</f>
        <v>20</v>
      </c>
      <c r="Q657" t="str">
        <f>VLOOKUP(Table1[[#This Row],[State]],Sheet1!A:F,6,FALSE)</f>
        <v>Democratic</v>
      </c>
    </row>
    <row r="658" spans="1:17" x14ac:dyDescent="0.2">
      <c r="A658" t="s">
        <v>331</v>
      </c>
      <c r="B658" s="10">
        <v>17125</v>
      </c>
      <c r="C658" t="s">
        <v>905</v>
      </c>
      <c r="D658" s="4">
        <v>2664</v>
      </c>
      <c r="E658" s="4">
        <v>4009</v>
      </c>
      <c r="F658">
        <v>2024</v>
      </c>
      <c r="G658" s="1">
        <f>Table1[[#This Row],[dem_votes]]+Table1[[#This Row],[gop_votes]]</f>
        <v>6673</v>
      </c>
      <c r="H658" s="7">
        <f>ABS(Table1[[#This Row],[dem_votes]]-Table1[[#This Row],[gop_votes]])</f>
        <v>1345</v>
      </c>
      <c r="I658" s="5">
        <f>Table1[[#This Row],[margin]]/SUM(Table1[[#This Row],[dem_votes]:[gop_votes]])</f>
        <v>0.20155851940656377</v>
      </c>
      <c r="J658" s="5">
        <f>Table1[[#This Row],[dem_votes]]/SUM(Table1[[#This Row],[dem_votes]:[gop_votes]])</f>
        <v>0.39922074029671811</v>
      </c>
      <c r="K658" s="5">
        <f>Table1[[#This Row],[gop_votes]]/SUM(Table1[[#This Row],[dem_votes]:[gop_votes]])</f>
        <v>0.60077925970328183</v>
      </c>
      <c r="L658" s="13">
        <v>-89.898923999999994</v>
      </c>
      <c r="M658" s="13">
        <v>40.286475000000003</v>
      </c>
      <c r="N658" s="11">
        <v>-89.175151019607966</v>
      </c>
      <c r="O658" s="11">
        <v>39.843692941176442</v>
      </c>
      <c r="P658" s="12">
        <f>VLOOKUP(Table1[[#This Row],[State]],Sheet1!A:G,7,FALSE)</f>
        <v>20</v>
      </c>
      <c r="Q658" t="str">
        <f>VLOOKUP(Table1[[#This Row],[State]],Sheet1!A:F,6,FALSE)</f>
        <v>Democratic</v>
      </c>
    </row>
    <row r="659" spans="1:17" x14ac:dyDescent="0.2">
      <c r="A659" t="s">
        <v>331</v>
      </c>
      <c r="B659" s="10">
        <v>17127</v>
      </c>
      <c r="C659" t="s">
        <v>906</v>
      </c>
      <c r="D659" s="4">
        <v>2300</v>
      </c>
      <c r="E659" s="4">
        <v>4377</v>
      </c>
      <c r="F659">
        <v>2024</v>
      </c>
      <c r="G659" s="1">
        <f>Table1[[#This Row],[dem_votes]]+Table1[[#This Row],[gop_votes]]</f>
        <v>6677</v>
      </c>
      <c r="H659" s="7">
        <f>ABS(Table1[[#This Row],[dem_votes]]-Table1[[#This Row],[gop_votes]])</f>
        <v>2077</v>
      </c>
      <c r="I659" s="5">
        <f>Table1[[#This Row],[margin]]/SUM(Table1[[#This Row],[dem_votes]:[gop_votes]])</f>
        <v>0.31106784484049721</v>
      </c>
      <c r="J659" s="5">
        <f>Table1[[#This Row],[dem_votes]]/SUM(Table1[[#This Row],[dem_votes]:[gop_votes]])</f>
        <v>0.3444660775797514</v>
      </c>
      <c r="K659" s="5">
        <f>Table1[[#This Row],[gop_votes]]/SUM(Table1[[#This Row],[dem_votes]:[gop_votes]])</f>
        <v>0.65553392242024866</v>
      </c>
      <c r="L659" s="13">
        <v>-88.714108999999993</v>
      </c>
      <c r="M659" s="13">
        <v>37.178592000000002</v>
      </c>
      <c r="N659" s="11">
        <v>-89.175151019607966</v>
      </c>
      <c r="O659" s="11">
        <v>39.843692941176442</v>
      </c>
      <c r="P659" s="12">
        <f>VLOOKUP(Table1[[#This Row],[State]],Sheet1!A:G,7,FALSE)</f>
        <v>20</v>
      </c>
      <c r="Q659" t="str">
        <f>VLOOKUP(Table1[[#This Row],[State]],Sheet1!A:F,6,FALSE)</f>
        <v>Democratic</v>
      </c>
    </row>
    <row r="660" spans="1:17" x14ac:dyDescent="0.2">
      <c r="A660" t="s">
        <v>331</v>
      </c>
      <c r="B660" s="10">
        <v>17129</v>
      </c>
      <c r="C660" t="s">
        <v>907</v>
      </c>
      <c r="D660" s="4">
        <v>2062</v>
      </c>
      <c r="E660" s="4">
        <v>4414</v>
      </c>
      <c r="F660">
        <v>2024</v>
      </c>
      <c r="G660" s="1">
        <f>Table1[[#This Row],[dem_votes]]+Table1[[#This Row],[gop_votes]]</f>
        <v>6476</v>
      </c>
      <c r="H660" s="7">
        <f>ABS(Table1[[#This Row],[dem_votes]]-Table1[[#This Row],[gop_votes]])</f>
        <v>2352</v>
      </c>
      <c r="I660" s="5">
        <f>Table1[[#This Row],[margin]]/SUM(Table1[[#This Row],[dem_votes]:[gop_votes]])</f>
        <v>0.36318715256331069</v>
      </c>
      <c r="J660" s="5">
        <f>Table1[[#This Row],[dem_votes]]/SUM(Table1[[#This Row],[dem_votes]:[gop_votes]])</f>
        <v>0.31840642371834466</v>
      </c>
      <c r="K660" s="5">
        <f>Table1[[#This Row],[gop_votes]]/SUM(Table1[[#This Row],[dem_votes]:[gop_votes]])</f>
        <v>0.68159357628165529</v>
      </c>
      <c r="L660" s="13">
        <v>-89.799506999999906</v>
      </c>
      <c r="M660" s="13">
        <v>39.997259999999997</v>
      </c>
      <c r="N660" s="11">
        <v>-89.175151019607966</v>
      </c>
      <c r="O660" s="11">
        <v>39.843692941176442</v>
      </c>
      <c r="P660" s="12">
        <f>VLOOKUP(Table1[[#This Row],[State]],Sheet1!A:G,7,FALSE)</f>
        <v>20</v>
      </c>
      <c r="Q660" t="str">
        <f>VLOOKUP(Table1[[#This Row],[State]],Sheet1!A:F,6,FALSE)</f>
        <v>Democratic</v>
      </c>
    </row>
    <row r="661" spans="1:17" x14ac:dyDescent="0.2">
      <c r="A661" t="s">
        <v>331</v>
      </c>
      <c r="B661" s="10">
        <v>17131</v>
      </c>
      <c r="C661" t="s">
        <v>908</v>
      </c>
      <c r="D661" s="4">
        <v>3777</v>
      </c>
      <c r="E661" s="4">
        <v>4948</v>
      </c>
      <c r="F661">
        <v>2024</v>
      </c>
      <c r="G661" s="1">
        <f>Table1[[#This Row],[dem_votes]]+Table1[[#This Row],[gop_votes]]</f>
        <v>8725</v>
      </c>
      <c r="H661" s="7">
        <f>ABS(Table1[[#This Row],[dem_votes]]-Table1[[#This Row],[gop_votes]])</f>
        <v>1171</v>
      </c>
      <c r="I661" s="5">
        <f>Table1[[#This Row],[margin]]/SUM(Table1[[#This Row],[dem_votes]:[gop_votes]])</f>
        <v>0.13421203438395415</v>
      </c>
      <c r="J661" s="5">
        <f>Table1[[#This Row],[dem_votes]]/SUM(Table1[[#This Row],[dem_votes]:[gop_votes]])</f>
        <v>0.43289398280802294</v>
      </c>
      <c r="K661" s="5">
        <f>Table1[[#This Row],[gop_votes]]/SUM(Table1[[#This Row],[dem_votes]:[gop_votes]])</f>
        <v>0.56710601719197706</v>
      </c>
      <c r="L661" s="13">
        <v>-90.687167000000002</v>
      </c>
      <c r="M661" s="13">
        <v>41.214042999999997</v>
      </c>
      <c r="N661" s="11">
        <v>-89.175151019607966</v>
      </c>
      <c r="O661" s="11">
        <v>39.843692941176442</v>
      </c>
      <c r="P661" s="12">
        <f>VLOOKUP(Table1[[#This Row],[State]],Sheet1!A:G,7,FALSE)</f>
        <v>20</v>
      </c>
      <c r="Q661" t="str">
        <f>VLOOKUP(Table1[[#This Row],[State]],Sheet1!A:F,6,FALSE)</f>
        <v>Democratic</v>
      </c>
    </row>
    <row r="662" spans="1:17" x14ac:dyDescent="0.2">
      <c r="A662" t="s">
        <v>331</v>
      </c>
      <c r="B662" s="10">
        <v>17133</v>
      </c>
      <c r="C662" t="s">
        <v>457</v>
      </c>
      <c r="D662" s="4">
        <v>6367</v>
      </c>
      <c r="E662" s="4">
        <v>15596</v>
      </c>
      <c r="F662">
        <v>2024</v>
      </c>
      <c r="G662" s="1">
        <f>Table1[[#This Row],[dem_votes]]+Table1[[#This Row],[gop_votes]]</f>
        <v>21963</v>
      </c>
      <c r="H662" s="7">
        <f>ABS(Table1[[#This Row],[dem_votes]]-Table1[[#This Row],[gop_votes]])</f>
        <v>9229</v>
      </c>
      <c r="I662" s="5">
        <f>Table1[[#This Row],[margin]]/SUM(Table1[[#This Row],[dem_votes]:[gop_votes]])</f>
        <v>0.4202067112871648</v>
      </c>
      <c r="J662" s="5">
        <f>Table1[[#This Row],[dem_votes]]/SUM(Table1[[#This Row],[dem_votes]:[gop_votes]])</f>
        <v>0.2898966443564176</v>
      </c>
      <c r="K662" s="5">
        <f>Table1[[#This Row],[gop_votes]]/SUM(Table1[[#This Row],[dem_votes]:[gop_votes]])</f>
        <v>0.7101033556435824</v>
      </c>
      <c r="L662" s="13">
        <v>-90.171163000000007</v>
      </c>
      <c r="M662" s="13">
        <v>38.358528999999997</v>
      </c>
      <c r="N662" s="11">
        <v>-89.175151019607966</v>
      </c>
      <c r="O662" s="11">
        <v>39.843692941176442</v>
      </c>
      <c r="P662" s="12">
        <f>VLOOKUP(Table1[[#This Row],[State]],Sheet1!A:G,7,FALSE)</f>
        <v>20</v>
      </c>
      <c r="Q662" t="str">
        <f>VLOOKUP(Table1[[#This Row],[State]],Sheet1!A:F,6,FALSE)</f>
        <v>Democratic</v>
      </c>
    </row>
    <row r="663" spans="1:17" x14ac:dyDescent="0.2">
      <c r="A663" t="s">
        <v>331</v>
      </c>
      <c r="B663" s="10">
        <v>17135</v>
      </c>
      <c r="C663" t="s">
        <v>521</v>
      </c>
      <c r="D663" s="4">
        <v>4581</v>
      </c>
      <c r="E663" s="4">
        <v>8382</v>
      </c>
      <c r="F663">
        <v>2024</v>
      </c>
      <c r="G663" s="1">
        <f>Table1[[#This Row],[dem_votes]]+Table1[[#This Row],[gop_votes]]</f>
        <v>12963</v>
      </c>
      <c r="H663" s="7">
        <f>ABS(Table1[[#This Row],[dem_votes]]-Table1[[#This Row],[gop_votes]])</f>
        <v>3801</v>
      </c>
      <c r="I663" s="5">
        <f>Table1[[#This Row],[margin]]/SUM(Table1[[#This Row],[dem_votes]:[gop_votes]])</f>
        <v>0.29321916223096506</v>
      </c>
      <c r="J663" s="5">
        <f>Table1[[#This Row],[dem_votes]]/SUM(Table1[[#This Row],[dem_votes]:[gop_votes]])</f>
        <v>0.3533904188845175</v>
      </c>
      <c r="K663" s="5">
        <f>Table1[[#This Row],[gop_votes]]/SUM(Table1[[#This Row],[dem_votes]:[gop_votes]])</f>
        <v>0.6466095811154825</v>
      </c>
      <c r="L663" s="13">
        <v>-89.505319</v>
      </c>
      <c r="M663" s="13">
        <v>39.198960999999997</v>
      </c>
      <c r="N663" s="11">
        <v>-89.175151019607966</v>
      </c>
      <c r="O663" s="11">
        <v>39.843692941176442</v>
      </c>
      <c r="P663" s="12">
        <f>VLOOKUP(Table1[[#This Row],[State]],Sheet1!A:G,7,FALSE)</f>
        <v>20</v>
      </c>
      <c r="Q663" t="str">
        <f>VLOOKUP(Table1[[#This Row],[State]],Sheet1!A:F,6,FALSE)</f>
        <v>Democratic</v>
      </c>
    </row>
    <row r="664" spans="1:17" x14ac:dyDescent="0.2">
      <c r="A664" t="s">
        <v>331</v>
      </c>
      <c r="B664" s="10">
        <v>17137</v>
      </c>
      <c r="C664" t="s">
        <v>522</v>
      </c>
      <c r="D664" s="4">
        <v>5891</v>
      </c>
      <c r="E664" s="4">
        <v>9115</v>
      </c>
      <c r="F664">
        <v>2024</v>
      </c>
      <c r="G664" s="1">
        <f>Table1[[#This Row],[dem_votes]]+Table1[[#This Row],[gop_votes]]</f>
        <v>15006</v>
      </c>
      <c r="H664" s="7">
        <f>ABS(Table1[[#This Row],[dem_votes]]-Table1[[#This Row],[gop_votes]])</f>
        <v>3224</v>
      </c>
      <c r="I664" s="5">
        <f>Table1[[#This Row],[margin]]/SUM(Table1[[#This Row],[dem_votes]:[gop_votes]])</f>
        <v>0.21484739437558309</v>
      </c>
      <c r="J664" s="5">
        <f>Table1[[#This Row],[dem_votes]]/SUM(Table1[[#This Row],[dem_votes]:[gop_votes]])</f>
        <v>0.39257630281220846</v>
      </c>
      <c r="K664" s="5">
        <f>Table1[[#This Row],[gop_votes]]/SUM(Table1[[#This Row],[dem_votes]:[gop_votes]])</f>
        <v>0.60742369718779154</v>
      </c>
      <c r="L664" s="13">
        <v>-90.231161</v>
      </c>
      <c r="M664" s="13">
        <v>39.718154999999904</v>
      </c>
      <c r="N664" s="11">
        <v>-89.175151019607966</v>
      </c>
      <c r="O664" s="11">
        <v>39.843692941176442</v>
      </c>
      <c r="P664" s="12">
        <f>VLOOKUP(Table1[[#This Row],[State]],Sheet1!A:G,7,FALSE)</f>
        <v>20</v>
      </c>
      <c r="Q664" t="str">
        <f>VLOOKUP(Table1[[#This Row],[State]],Sheet1!A:F,6,FALSE)</f>
        <v>Democratic</v>
      </c>
    </row>
    <row r="665" spans="1:17" x14ac:dyDescent="0.2">
      <c r="A665" t="s">
        <v>331</v>
      </c>
      <c r="B665" s="10">
        <v>17139</v>
      </c>
      <c r="C665" t="s">
        <v>909</v>
      </c>
      <c r="D665" s="4">
        <v>2123</v>
      </c>
      <c r="E665" s="4">
        <v>4479</v>
      </c>
      <c r="F665">
        <v>2024</v>
      </c>
      <c r="G665" s="1">
        <f>Table1[[#This Row],[dem_votes]]+Table1[[#This Row],[gop_votes]]</f>
        <v>6602</v>
      </c>
      <c r="H665" s="7">
        <f>ABS(Table1[[#This Row],[dem_votes]]-Table1[[#This Row],[gop_votes]])</f>
        <v>2356</v>
      </c>
      <c r="I665" s="5">
        <f>Table1[[#This Row],[margin]]/SUM(Table1[[#This Row],[dem_votes]:[gop_votes]])</f>
        <v>0.35686155710390793</v>
      </c>
      <c r="J665" s="5">
        <f>Table1[[#This Row],[dem_votes]]/SUM(Table1[[#This Row],[dem_votes]:[gop_votes]])</f>
        <v>0.32156922144804606</v>
      </c>
      <c r="K665" s="5">
        <f>Table1[[#This Row],[gop_votes]]/SUM(Table1[[#This Row],[dem_votes]:[gop_votes]])</f>
        <v>0.67843077855195399</v>
      </c>
      <c r="L665" s="13">
        <v>-88.614418999999998</v>
      </c>
      <c r="M665" s="13">
        <v>39.631979000000001</v>
      </c>
      <c r="N665" s="11">
        <v>-89.175151019607966</v>
      </c>
      <c r="O665" s="11">
        <v>39.843692941176442</v>
      </c>
      <c r="P665" s="12">
        <f>VLOOKUP(Table1[[#This Row],[State]],Sheet1!A:G,7,FALSE)</f>
        <v>20</v>
      </c>
      <c r="Q665" t="str">
        <f>VLOOKUP(Table1[[#This Row],[State]],Sheet1!A:F,6,FALSE)</f>
        <v>Democratic</v>
      </c>
    </row>
    <row r="666" spans="1:17" x14ac:dyDescent="0.2">
      <c r="A666" t="s">
        <v>331</v>
      </c>
      <c r="B666" s="10">
        <v>17141</v>
      </c>
      <c r="C666" t="s">
        <v>910</v>
      </c>
      <c r="D666" s="4">
        <v>9007</v>
      </c>
      <c r="E666" s="4">
        <v>14521</v>
      </c>
      <c r="F666">
        <v>2024</v>
      </c>
      <c r="G666" s="1">
        <f>Table1[[#This Row],[dem_votes]]+Table1[[#This Row],[gop_votes]]</f>
        <v>23528</v>
      </c>
      <c r="H666" s="7">
        <f>ABS(Table1[[#This Row],[dem_votes]]-Table1[[#This Row],[gop_votes]])</f>
        <v>5514</v>
      </c>
      <c r="I666" s="5">
        <f>Table1[[#This Row],[margin]]/SUM(Table1[[#This Row],[dem_votes]:[gop_votes]])</f>
        <v>0.23435906154369263</v>
      </c>
      <c r="J666" s="5">
        <f>Table1[[#This Row],[dem_votes]]/SUM(Table1[[#This Row],[dem_votes]:[gop_votes]])</f>
        <v>0.38282046922815371</v>
      </c>
      <c r="K666" s="5">
        <f>Table1[[#This Row],[gop_votes]]/SUM(Table1[[#This Row],[dem_votes]:[gop_votes]])</f>
        <v>0.61717953077184629</v>
      </c>
      <c r="L666" s="13">
        <v>-89.256097999999994</v>
      </c>
      <c r="M666" s="13">
        <v>42.028652999999998</v>
      </c>
      <c r="N666" s="11">
        <v>-89.175151019607966</v>
      </c>
      <c r="O666" s="11">
        <v>39.843692941176442</v>
      </c>
      <c r="P666" s="12">
        <f>VLOOKUP(Table1[[#This Row],[State]],Sheet1!A:G,7,FALSE)</f>
        <v>20</v>
      </c>
      <c r="Q666" t="str">
        <f>VLOOKUP(Table1[[#This Row],[State]],Sheet1!A:F,6,FALSE)</f>
        <v>Democratic</v>
      </c>
    </row>
    <row r="667" spans="1:17" x14ac:dyDescent="0.2">
      <c r="A667" t="s">
        <v>331</v>
      </c>
      <c r="B667" s="10">
        <v>17143</v>
      </c>
      <c r="C667" t="s">
        <v>911</v>
      </c>
      <c r="D667" s="4">
        <v>39490</v>
      </c>
      <c r="E667" s="4">
        <v>38333</v>
      </c>
      <c r="F667">
        <v>2024</v>
      </c>
      <c r="G667" s="1">
        <f>Table1[[#This Row],[dem_votes]]+Table1[[#This Row],[gop_votes]]</f>
        <v>77823</v>
      </c>
      <c r="H667" s="7">
        <f>ABS(Table1[[#This Row],[dem_votes]]-Table1[[#This Row],[gop_votes]])</f>
        <v>1157</v>
      </c>
      <c r="I667" s="5">
        <f>Table1[[#This Row],[margin]]/SUM(Table1[[#This Row],[dem_votes]:[gop_votes]])</f>
        <v>1.4867070146357761E-2</v>
      </c>
      <c r="J667" s="5">
        <f>Table1[[#This Row],[dem_votes]]/SUM(Table1[[#This Row],[dem_votes]:[gop_votes]])</f>
        <v>0.5074335350731789</v>
      </c>
      <c r="K667" s="5">
        <f>Table1[[#This Row],[gop_votes]]/SUM(Table1[[#This Row],[dem_votes]:[gop_votes]])</f>
        <v>0.4925664649268211</v>
      </c>
      <c r="L667" s="13">
        <v>-89.638992999999999</v>
      </c>
      <c r="M667" s="13">
        <v>40.742915000000004</v>
      </c>
      <c r="N667" s="11">
        <v>-89.175151019607966</v>
      </c>
      <c r="O667" s="11">
        <v>39.843692941176442</v>
      </c>
      <c r="P667" s="12">
        <f>VLOOKUP(Table1[[#This Row],[State]],Sheet1!A:G,7,FALSE)</f>
        <v>20</v>
      </c>
      <c r="Q667" t="str">
        <f>VLOOKUP(Table1[[#This Row],[State]],Sheet1!A:F,6,FALSE)</f>
        <v>Democratic</v>
      </c>
    </row>
    <row r="668" spans="1:17" x14ac:dyDescent="0.2">
      <c r="A668" t="s">
        <v>331</v>
      </c>
      <c r="B668" s="10">
        <v>17145</v>
      </c>
      <c r="C668" t="s">
        <v>523</v>
      </c>
      <c r="D668" s="4">
        <v>3520</v>
      </c>
      <c r="E668" s="4">
        <v>6268</v>
      </c>
      <c r="F668">
        <v>2024</v>
      </c>
      <c r="G668" s="1">
        <f>Table1[[#This Row],[dem_votes]]+Table1[[#This Row],[gop_votes]]</f>
        <v>9788</v>
      </c>
      <c r="H668" s="7">
        <f>ABS(Table1[[#This Row],[dem_votes]]-Table1[[#This Row],[gop_votes]])</f>
        <v>2748</v>
      </c>
      <c r="I668" s="5">
        <f>Table1[[#This Row],[margin]]/SUM(Table1[[#This Row],[dem_votes]:[gop_votes]])</f>
        <v>0.28075194115243157</v>
      </c>
      <c r="J668" s="5">
        <f>Table1[[#This Row],[dem_votes]]/SUM(Table1[[#This Row],[dem_votes]:[gop_votes]])</f>
        <v>0.35962402942378424</v>
      </c>
      <c r="K668" s="5">
        <f>Table1[[#This Row],[gop_votes]]/SUM(Table1[[#This Row],[dem_votes]:[gop_votes]])</f>
        <v>0.64037597057621576</v>
      </c>
      <c r="L668" s="13">
        <v>-89.323862000000005</v>
      </c>
      <c r="M668" s="13">
        <v>38.058514000000002</v>
      </c>
      <c r="N668" s="11">
        <v>-89.175151019607966</v>
      </c>
      <c r="O668" s="11">
        <v>39.843692941176442</v>
      </c>
      <c r="P668" s="12">
        <f>VLOOKUP(Table1[[#This Row],[State]],Sheet1!A:G,7,FALSE)</f>
        <v>20</v>
      </c>
      <c r="Q668" t="str">
        <f>VLOOKUP(Table1[[#This Row],[State]],Sheet1!A:F,6,FALSE)</f>
        <v>Democratic</v>
      </c>
    </row>
    <row r="669" spans="1:17" x14ac:dyDescent="0.2">
      <c r="A669" t="s">
        <v>331</v>
      </c>
      <c r="B669" s="10">
        <v>17147</v>
      </c>
      <c r="C669" t="s">
        <v>912</v>
      </c>
      <c r="D669" s="4">
        <v>3090</v>
      </c>
      <c r="E669" s="4">
        <v>5788</v>
      </c>
      <c r="F669">
        <v>2024</v>
      </c>
      <c r="G669" s="1">
        <f>Table1[[#This Row],[dem_votes]]+Table1[[#This Row],[gop_votes]]</f>
        <v>8878</v>
      </c>
      <c r="H669" s="7">
        <f>ABS(Table1[[#This Row],[dem_votes]]-Table1[[#This Row],[gop_votes]])</f>
        <v>2698</v>
      </c>
      <c r="I669" s="5">
        <f>Table1[[#This Row],[margin]]/SUM(Table1[[#This Row],[dem_votes]:[gop_votes]])</f>
        <v>0.30389727416084705</v>
      </c>
      <c r="J669" s="5">
        <f>Table1[[#This Row],[dem_votes]]/SUM(Table1[[#This Row],[dem_votes]:[gop_votes]])</f>
        <v>0.3480513629195765</v>
      </c>
      <c r="K669" s="5">
        <f>Table1[[#This Row],[gop_votes]]/SUM(Table1[[#This Row],[dem_votes]:[gop_votes]])</f>
        <v>0.6519486370804235</v>
      </c>
      <c r="L669" s="13">
        <v>-88.581585000000004</v>
      </c>
      <c r="M669" s="13">
        <v>40.007007999999999</v>
      </c>
      <c r="N669" s="11">
        <v>-89.175151019607966</v>
      </c>
      <c r="O669" s="11">
        <v>39.843692941176442</v>
      </c>
      <c r="P669" s="12">
        <f>VLOOKUP(Table1[[#This Row],[State]],Sheet1!A:G,7,FALSE)</f>
        <v>20</v>
      </c>
      <c r="Q669" t="str">
        <f>VLOOKUP(Table1[[#This Row],[State]],Sheet1!A:F,6,FALSE)</f>
        <v>Democratic</v>
      </c>
    </row>
    <row r="670" spans="1:17" x14ac:dyDescent="0.2">
      <c r="A670" t="s">
        <v>331</v>
      </c>
      <c r="B670" s="10">
        <v>17149</v>
      </c>
      <c r="C670" t="s">
        <v>525</v>
      </c>
      <c r="D670" s="4">
        <v>1721</v>
      </c>
      <c r="E670" s="4">
        <v>5502</v>
      </c>
      <c r="F670">
        <v>2024</v>
      </c>
      <c r="G670" s="1">
        <f>Table1[[#This Row],[dem_votes]]+Table1[[#This Row],[gop_votes]]</f>
        <v>7223</v>
      </c>
      <c r="H670" s="7">
        <f>ABS(Table1[[#This Row],[dem_votes]]-Table1[[#This Row],[gop_votes]])</f>
        <v>3781</v>
      </c>
      <c r="I670" s="5">
        <f>Table1[[#This Row],[margin]]/SUM(Table1[[#This Row],[dem_votes]:[gop_votes]])</f>
        <v>0.52346670358576763</v>
      </c>
      <c r="J670" s="5">
        <f>Table1[[#This Row],[dem_votes]]/SUM(Table1[[#This Row],[dem_votes]:[gop_votes]])</f>
        <v>0.23826664820711616</v>
      </c>
      <c r="K670" s="5">
        <f>Table1[[#This Row],[gop_votes]]/SUM(Table1[[#This Row],[dem_votes]:[gop_votes]])</f>
        <v>0.76173335179288382</v>
      </c>
      <c r="L670" s="13">
        <v>-90.859127000000001</v>
      </c>
      <c r="M670" s="13">
        <v>39.621310999999999</v>
      </c>
      <c r="N670" s="11">
        <v>-89.175151019607966</v>
      </c>
      <c r="O670" s="11">
        <v>39.843692941176442</v>
      </c>
      <c r="P670" s="12">
        <f>VLOOKUP(Table1[[#This Row],[State]],Sheet1!A:G,7,FALSE)</f>
        <v>20</v>
      </c>
      <c r="Q670" t="str">
        <f>VLOOKUP(Table1[[#This Row],[State]],Sheet1!A:F,6,FALSE)</f>
        <v>Democratic</v>
      </c>
    </row>
    <row r="671" spans="1:17" x14ac:dyDescent="0.2">
      <c r="A671" t="s">
        <v>331</v>
      </c>
      <c r="B671" s="10">
        <v>17151</v>
      </c>
      <c r="C671" t="s">
        <v>589</v>
      </c>
      <c r="D671" s="4">
        <v>514</v>
      </c>
      <c r="E671" s="4">
        <v>1535</v>
      </c>
      <c r="F671">
        <v>2024</v>
      </c>
      <c r="G671" s="1">
        <f>Table1[[#This Row],[dem_votes]]+Table1[[#This Row],[gop_votes]]</f>
        <v>2049</v>
      </c>
      <c r="H671" s="7">
        <f>ABS(Table1[[#This Row],[dem_votes]]-Table1[[#This Row],[gop_votes]])</f>
        <v>1021</v>
      </c>
      <c r="I671" s="5">
        <f>Table1[[#This Row],[margin]]/SUM(Table1[[#This Row],[dem_votes]:[gop_votes]])</f>
        <v>0.49829184968277207</v>
      </c>
      <c r="J671" s="5">
        <f>Table1[[#This Row],[dem_votes]]/SUM(Table1[[#This Row],[dem_votes]:[gop_votes]])</f>
        <v>0.25085407515861396</v>
      </c>
      <c r="K671" s="5">
        <f>Table1[[#This Row],[gop_votes]]/SUM(Table1[[#This Row],[dem_votes]:[gop_votes]])</f>
        <v>0.74914592484138609</v>
      </c>
      <c r="L671" s="13">
        <v>-88.549909999999997</v>
      </c>
      <c r="M671" s="13">
        <v>37.39893</v>
      </c>
      <c r="N671" s="11">
        <v>-89.175151019607966</v>
      </c>
      <c r="O671" s="11">
        <v>39.843692941176442</v>
      </c>
      <c r="P671" s="12">
        <f>VLOOKUP(Table1[[#This Row],[State]],Sheet1!A:G,7,FALSE)</f>
        <v>20</v>
      </c>
      <c r="Q671" t="str">
        <f>VLOOKUP(Table1[[#This Row],[State]],Sheet1!A:F,6,FALSE)</f>
        <v>Democratic</v>
      </c>
    </row>
    <row r="672" spans="1:17" x14ac:dyDescent="0.2">
      <c r="A672" t="s">
        <v>331</v>
      </c>
      <c r="B672" s="10">
        <v>17153</v>
      </c>
      <c r="C672" t="s">
        <v>591</v>
      </c>
      <c r="D672" s="4">
        <v>1179</v>
      </c>
      <c r="E672" s="4">
        <v>1667</v>
      </c>
      <c r="F672">
        <v>2024</v>
      </c>
      <c r="G672" s="1">
        <f>Table1[[#This Row],[dem_votes]]+Table1[[#This Row],[gop_votes]]</f>
        <v>2846</v>
      </c>
      <c r="H672" s="7">
        <f>ABS(Table1[[#This Row],[dem_votes]]-Table1[[#This Row],[gop_votes]])</f>
        <v>488</v>
      </c>
      <c r="I672" s="5">
        <f>Table1[[#This Row],[margin]]/SUM(Table1[[#This Row],[dem_votes]:[gop_votes]])</f>
        <v>0.17146872803935348</v>
      </c>
      <c r="J672" s="5">
        <f>Table1[[#This Row],[dem_votes]]/SUM(Table1[[#This Row],[dem_votes]:[gop_votes]])</f>
        <v>0.41426563598032329</v>
      </c>
      <c r="K672" s="5">
        <f>Table1[[#This Row],[gop_votes]]/SUM(Table1[[#This Row],[dem_votes]:[gop_votes]])</f>
        <v>0.58573436401967671</v>
      </c>
      <c r="L672" s="13">
        <v>-89.134749999999997</v>
      </c>
      <c r="M672" s="13">
        <v>37.199542999999998</v>
      </c>
      <c r="N672" s="11">
        <v>-89.175151019607966</v>
      </c>
      <c r="O672" s="11">
        <v>39.843692941176442</v>
      </c>
      <c r="P672" s="12">
        <f>VLOOKUP(Table1[[#This Row],[State]],Sheet1!A:G,7,FALSE)</f>
        <v>20</v>
      </c>
      <c r="Q672" t="str">
        <f>VLOOKUP(Table1[[#This Row],[State]],Sheet1!A:F,6,FALSE)</f>
        <v>Democratic</v>
      </c>
    </row>
    <row r="673" spans="1:17" x14ac:dyDescent="0.2">
      <c r="A673" t="s">
        <v>331</v>
      </c>
      <c r="B673" s="10">
        <v>17155</v>
      </c>
      <c r="C673" t="s">
        <v>467</v>
      </c>
      <c r="D673" s="4">
        <v>1385</v>
      </c>
      <c r="E673" s="4">
        <v>1809</v>
      </c>
      <c r="F673">
        <v>2024</v>
      </c>
      <c r="G673" s="1">
        <f>Table1[[#This Row],[dem_votes]]+Table1[[#This Row],[gop_votes]]</f>
        <v>3194</v>
      </c>
      <c r="H673" s="7">
        <f>ABS(Table1[[#This Row],[dem_votes]]-Table1[[#This Row],[gop_votes]])</f>
        <v>424</v>
      </c>
      <c r="I673" s="5">
        <f>Table1[[#This Row],[margin]]/SUM(Table1[[#This Row],[dem_votes]:[gop_votes]])</f>
        <v>0.13274890419536631</v>
      </c>
      <c r="J673" s="5">
        <f>Table1[[#This Row],[dem_votes]]/SUM(Table1[[#This Row],[dem_votes]:[gop_votes]])</f>
        <v>0.43362554790231683</v>
      </c>
      <c r="K673" s="5">
        <f>Table1[[#This Row],[gop_votes]]/SUM(Table1[[#This Row],[dem_votes]:[gop_votes]])</f>
        <v>0.56637445209768311</v>
      </c>
      <c r="L673" s="13">
        <v>-89.270944999999998</v>
      </c>
      <c r="M673" s="13">
        <v>41.229306000000001</v>
      </c>
      <c r="N673" s="11">
        <v>-89.175151019607966</v>
      </c>
      <c r="O673" s="11">
        <v>39.843692941176442</v>
      </c>
      <c r="P673" s="12">
        <f>VLOOKUP(Table1[[#This Row],[State]],Sheet1!A:G,7,FALSE)</f>
        <v>20</v>
      </c>
      <c r="Q673" t="str">
        <f>VLOOKUP(Table1[[#This Row],[State]],Sheet1!A:F,6,FALSE)</f>
        <v>Democratic</v>
      </c>
    </row>
    <row r="674" spans="1:17" x14ac:dyDescent="0.2">
      <c r="A674" t="s">
        <v>331</v>
      </c>
      <c r="B674" s="10">
        <v>17157</v>
      </c>
      <c r="C674" t="s">
        <v>526</v>
      </c>
      <c r="D674" s="4">
        <v>5007</v>
      </c>
      <c r="E674" s="4">
        <v>10007</v>
      </c>
      <c r="F674">
        <v>2024</v>
      </c>
      <c r="G674" s="1">
        <f>Table1[[#This Row],[dem_votes]]+Table1[[#This Row],[gop_votes]]</f>
        <v>15014</v>
      </c>
      <c r="H674" s="7">
        <f>ABS(Table1[[#This Row],[dem_votes]]-Table1[[#This Row],[gop_votes]])</f>
        <v>5000</v>
      </c>
      <c r="I674" s="5">
        <f>Table1[[#This Row],[margin]]/SUM(Table1[[#This Row],[dem_votes]:[gop_votes]])</f>
        <v>0.33302251232183294</v>
      </c>
      <c r="J674" s="5">
        <f>Table1[[#This Row],[dem_votes]]/SUM(Table1[[#This Row],[dem_votes]:[gop_votes]])</f>
        <v>0.3334887438390835</v>
      </c>
      <c r="K674" s="5">
        <f>Table1[[#This Row],[gop_votes]]/SUM(Table1[[#This Row],[dem_votes]:[gop_votes]])</f>
        <v>0.66651125616091644</v>
      </c>
      <c r="L674" s="13">
        <v>-89.809248999999994</v>
      </c>
      <c r="M674" s="13">
        <v>38.055540999999998</v>
      </c>
      <c r="N674" s="11">
        <v>-89.175151019607966</v>
      </c>
      <c r="O674" s="11">
        <v>39.843692941176442</v>
      </c>
      <c r="P674" s="12">
        <f>VLOOKUP(Table1[[#This Row],[State]],Sheet1!A:G,7,FALSE)</f>
        <v>20</v>
      </c>
      <c r="Q674" t="str">
        <f>VLOOKUP(Table1[[#This Row],[State]],Sheet1!A:F,6,FALSE)</f>
        <v>Democratic</v>
      </c>
    </row>
    <row r="675" spans="1:17" x14ac:dyDescent="0.2">
      <c r="A675" t="s">
        <v>331</v>
      </c>
      <c r="B675" s="10">
        <v>17159</v>
      </c>
      <c r="C675" t="s">
        <v>913</v>
      </c>
      <c r="D675" s="4">
        <v>2479</v>
      </c>
      <c r="E675" s="4">
        <v>5272</v>
      </c>
      <c r="F675">
        <v>2024</v>
      </c>
      <c r="G675" s="1">
        <f>Table1[[#This Row],[dem_votes]]+Table1[[#This Row],[gop_votes]]</f>
        <v>7751</v>
      </c>
      <c r="H675" s="7">
        <f>ABS(Table1[[#This Row],[dem_votes]]-Table1[[#This Row],[gop_votes]])</f>
        <v>2793</v>
      </c>
      <c r="I675" s="5">
        <f>Table1[[#This Row],[margin]]/SUM(Table1[[#This Row],[dem_votes]:[gop_votes]])</f>
        <v>0.36034060121274675</v>
      </c>
      <c r="J675" s="5">
        <f>Table1[[#This Row],[dem_votes]]/SUM(Table1[[#This Row],[dem_votes]:[gop_votes]])</f>
        <v>0.31982969939362665</v>
      </c>
      <c r="K675" s="5">
        <f>Table1[[#This Row],[gop_votes]]/SUM(Table1[[#This Row],[dem_votes]:[gop_votes]])</f>
        <v>0.6801703006063734</v>
      </c>
      <c r="L675" s="13">
        <v>-88.088314999999994</v>
      </c>
      <c r="M675" s="13">
        <v>38.725943000000001</v>
      </c>
      <c r="N675" s="11">
        <v>-89.175151019607966</v>
      </c>
      <c r="O675" s="11">
        <v>39.843692941176442</v>
      </c>
      <c r="P675" s="12">
        <f>VLOOKUP(Table1[[#This Row],[State]],Sheet1!A:G,7,FALSE)</f>
        <v>20</v>
      </c>
      <c r="Q675" t="str">
        <f>VLOOKUP(Table1[[#This Row],[State]],Sheet1!A:F,6,FALSE)</f>
        <v>Democratic</v>
      </c>
    </row>
    <row r="676" spans="1:17" x14ac:dyDescent="0.2">
      <c r="A676" t="s">
        <v>331</v>
      </c>
      <c r="B676" s="10">
        <v>17161</v>
      </c>
      <c r="C676" t="s">
        <v>914</v>
      </c>
      <c r="D676" s="4">
        <v>37033</v>
      </c>
      <c r="E676" s="4">
        <v>28418</v>
      </c>
      <c r="F676">
        <v>2024</v>
      </c>
      <c r="G676" s="1">
        <f>Table1[[#This Row],[dem_votes]]+Table1[[#This Row],[gop_votes]]</f>
        <v>65451</v>
      </c>
      <c r="H676" s="7">
        <f>ABS(Table1[[#This Row],[dem_votes]]-Table1[[#This Row],[gop_votes]])</f>
        <v>8615</v>
      </c>
      <c r="I676" s="5">
        <f>Table1[[#This Row],[margin]]/SUM(Table1[[#This Row],[dem_votes]:[gop_votes]])</f>
        <v>0.13162518525309011</v>
      </c>
      <c r="J676" s="5">
        <f>Table1[[#This Row],[dem_votes]]/SUM(Table1[[#This Row],[dem_votes]:[gop_votes]])</f>
        <v>0.56581259262654504</v>
      </c>
      <c r="K676" s="5">
        <f>Table1[[#This Row],[gop_votes]]/SUM(Table1[[#This Row],[dem_votes]:[gop_votes]])</f>
        <v>0.43418740737345496</v>
      </c>
      <c r="L676" s="13">
        <v>-90.504005000000006</v>
      </c>
      <c r="M676" s="13">
        <v>41.489142000000001</v>
      </c>
      <c r="N676" s="11">
        <v>-89.175151019607966</v>
      </c>
      <c r="O676" s="11">
        <v>39.843692941176442</v>
      </c>
      <c r="P676" s="12">
        <f>VLOOKUP(Table1[[#This Row],[State]],Sheet1!A:G,7,FALSE)</f>
        <v>20</v>
      </c>
      <c r="Q676" t="str">
        <f>VLOOKUP(Table1[[#This Row],[State]],Sheet1!A:F,6,FALSE)</f>
        <v>Democratic</v>
      </c>
    </row>
    <row r="677" spans="1:17" x14ac:dyDescent="0.2">
      <c r="A677" t="s">
        <v>331</v>
      </c>
      <c r="B677" s="10">
        <v>17163</v>
      </c>
      <c r="C677" t="s">
        <v>528</v>
      </c>
      <c r="D677" s="4">
        <v>62821</v>
      </c>
      <c r="E677" s="4">
        <v>51575</v>
      </c>
      <c r="F677">
        <v>2024</v>
      </c>
      <c r="G677" s="1">
        <f>Table1[[#This Row],[dem_votes]]+Table1[[#This Row],[gop_votes]]</f>
        <v>114396</v>
      </c>
      <c r="H677" s="7">
        <f>ABS(Table1[[#This Row],[dem_votes]]-Table1[[#This Row],[gop_votes]])</f>
        <v>11246</v>
      </c>
      <c r="I677" s="5">
        <f>Table1[[#This Row],[margin]]/SUM(Table1[[#This Row],[dem_votes]:[gop_votes]])</f>
        <v>9.8307633134025671E-2</v>
      </c>
      <c r="J677" s="5">
        <f>Table1[[#This Row],[dem_votes]]/SUM(Table1[[#This Row],[dem_votes]:[gop_votes]])</f>
        <v>0.54915381656701279</v>
      </c>
      <c r="K677" s="5">
        <f>Table1[[#This Row],[gop_votes]]/SUM(Table1[[#This Row],[dem_votes]:[gop_votes]])</f>
        <v>0.45084618343298716</v>
      </c>
      <c r="L677" s="13">
        <v>-90.000674000000004</v>
      </c>
      <c r="M677" s="13">
        <v>38.550218999999998</v>
      </c>
      <c r="N677" s="11">
        <v>-89.175151019607966</v>
      </c>
      <c r="O677" s="11">
        <v>39.843692941176442</v>
      </c>
      <c r="P677" s="12">
        <f>VLOOKUP(Table1[[#This Row],[State]],Sheet1!A:G,7,FALSE)</f>
        <v>20</v>
      </c>
      <c r="Q677" t="str">
        <f>VLOOKUP(Table1[[#This Row],[State]],Sheet1!A:F,6,FALSE)</f>
        <v>Democratic</v>
      </c>
    </row>
    <row r="678" spans="1:17" x14ac:dyDescent="0.2">
      <c r="A678" t="s">
        <v>331</v>
      </c>
      <c r="B678" s="10">
        <v>17165</v>
      </c>
      <c r="C678" t="s">
        <v>593</v>
      </c>
      <c r="D678" s="4">
        <v>3266</v>
      </c>
      <c r="E678" s="4">
        <v>7043</v>
      </c>
      <c r="F678">
        <v>2024</v>
      </c>
      <c r="G678" s="1">
        <f>Table1[[#This Row],[dem_votes]]+Table1[[#This Row],[gop_votes]]</f>
        <v>10309</v>
      </c>
      <c r="H678" s="7">
        <f>ABS(Table1[[#This Row],[dem_votes]]-Table1[[#This Row],[gop_votes]])</f>
        <v>3777</v>
      </c>
      <c r="I678" s="5">
        <f>Table1[[#This Row],[margin]]/SUM(Table1[[#This Row],[dem_votes]:[gop_votes]])</f>
        <v>0.36637889223009024</v>
      </c>
      <c r="J678" s="5">
        <f>Table1[[#This Row],[dem_votes]]/SUM(Table1[[#This Row],[dem_votes]:[gop_votes]])</f>
        <v>0.31681055388495488</v>
      </c>
      <c r="K678" s="5">
        <f>Table1[[#This Row],[gop_votes]]/SUM(Table1[[#This Row],[dem_votes]:[gop_votes]])</f>
        <v>0.68318944611504506</v>
      </c>
      <c r="L678" s="13">
        <v>-88.536394999999999</v>
      </c>
      <c r="M678" s="13">
        <v>37.754785999999903</v>
      </c>
      <c r="N678" s="11">
        <v>-89.175151019607966</v>
      </c>
      <c r="O678" s="11">
        <v>39.843692941176442</v>
      </c>
      <c r="P678" s="12">
        <f>VLOOKUP(Table1[[#This Row],[State]],Sheet1!A:G,7,FALSE)</f>
        <v>20</v>
      </c>
      <c r="Q678" t="str">
        <f>VLOOKUP(Table1[[#This Row],[State]],Sheet1!A:F,6,FALSE)</f>
        <v>Democratic</v>
      </c>
    </row>
    <row r="679" spans="1:17" x14ac:dyDescent="0.2">
      <c r="A679" t="s">
        <v>331</v>
      </c>
      <c r="B679" s="10">
        <v>17167</v>
      </c>
      <c r="C679" t="s">
        <v>915</v>
      </c>
      <c r="D679" s="4">
        <v>42404</v>
      </c>
      <c r="E679" s="4">
        <v>50125</v>
      </c>
      <c r="F679">
        <v>2024</v>
      </c>
      <c r="G679" s="1">
        <f>Table1[[#This Row],[dem_votes]]+Table1[[#This Row],[gop_votes]]</f>
        <v>92529</v>
      </c>
      <c r="H679" s="7">
        <f>ABS(Table1[[#This Row],[dem_votes]]-Table1[[#This Row],[gop_votes]])</f>
        <v>7721</v>
      </c>
      <c r="I679" s="5">
        <f>Table1[[#This Row],[margin]]/SUM(Table1[[#This Row],[dem_votes]:[gop_votes]])</f>
        <v>8.3444109414345768E-2</v>
      </c>
      <c r="J679" s="5">
        <f>Table1[[#This Row],[dem_votes]]/SUM(Table1[[#This Row],[dem_votes]:[gop_votes]])</f>
        <v>0.45827794529282712</v>
      </c>
      <c r="K679" s="5">
        <f>Table1[[#This Row],[gop_votes]]/SUM(Table1[[#This Row],[dem_votes]:[gop_votes]])</f>
        <v>0.54172205470717294</v>
      </c>
      <c r="L679" s="13">
        <v>-89.652867000000001</v>
      </c>
      <c r="M679" s="13">
        <v>39.772756999999999</v>
      </c>
      <c r="N679" s="11">
        <v>-89.175151019607966</v>
      </c>
      <c r="O679" s="11">
        <v>39.843692941176442</v>
      </c>
      <c r="P679" s="12">
        <f>VLOOKUP(Table1[[#This Row],[State]],Sheet1!A:G,7,FALSE)</f>
        <v>20</v>
      </c>
      <c r="Q679" t="str">
        <f>VLOOKUP(Table1[[#This Row],[State]],Sheet1!A:F,6,FALSE)</f>
        <v>Democratic</v>
      </c>
    </row>
    <row r="680" spans="1:17" x14ac:dyDescent="0.2">
      <c r="A680" t="s">
        <v>331</v>
      </c>
      <c r="B680" s="10">
        <v>17169</v>
      </c>
      <c r="C680" t="s">
        <v>916</v>
      </c>
      <c r="D680" s="4">
        <v>1453</v>
      </c>
      <c r="E680" s="4">
        <v>2578</v>
      </c>
      <c r="F680">
        <v>2024</v>
      </c>
      <c r="G680" s="1">
        <f>Table1[[#This Row],[dem_votes]]+Table1[[#This Row],[gop_votes]]</f>
        <v>4031</v>
      </c>
      <c r="H680" s="7">
        <f>ABS(Table1[[#This Row],[dem_votes]]-Table1[[#This Row],[gop_votes]])</f>
        <v>1125</v>
      </c>
      <c r="I680" s="5">
        <f>Table1[[#This Row],[margin]]/SUM(Table1[[#This Row],[dem_votes]:[gop_votes]])</f>
        <v>0.27908707516745224</v>
      </c>
      <c r="J680" s="5">
        <f>Table1[[#This Row],[dem_votes]]/SUM(Table1[[#This Row],[dem_votes]:[gop_votes]])</f>
        <v>0.36045646241627388</v>
      </c>
      <c r="K680" s="5">
        <f>Table1[[#This Row],[gop_votes]]/SUM(Table1[[#This Row],[dem_votes]:[gop_votes]])</f>
        <v>0.63954353758372617</v>
      </c>
      <c r="L680" s="13">
        <v>-90.568639000000005</v>
      </c>
      <c r="M680" s="13">
        <v>40.131180000000001</v>
      </c>
      <c r="N680" s="11">
        <v>-89.175151019607966</v>
      </c>
      <c r="O680" s="11">
        <v>39.843692941176442</v>
      </c>
      <c r="P680" s="12">
        <f>VLOOKUP(Table1[[#This Row],[State]],Sheet1!A:G,7,FALSE)</f>
        <v>20</v>
      </c>
      <c r="Q680" t="str">
        <f>VLOOKUP(Table1[[#This Row],[State]],Sheet1!A:F,6,FALSE)</f>
        <v>Democratic</v>
      </c>
    </row>
    <row r="681" spans="1:17" x14ac:dyDescent="0.2">
      <c r="A681" t="s">
        <v>331</v>
      </c>
      <c r="B681" s="10">
        <v>17171</v>
      </c>
      <c r="C681" t="s">
        <v>594</v>
      </c>
      <c r="D681" s="4">
        <v>721</v>
      </c>
      <c r="E681" s="4">
        <v>1906</v>
      </c>
      <c r="F681">
        <v>2024</v>
      </c>
      <c r="G681" s="1">
        <f>Table1[[#This Row],[dem_votes]]+Table1[[#This Row],[gop_votes]]</f>
        <v>2627</v>
      </c>
      <c r="H681" s="7">
        <f>ABS(Table1[[#This Row],[dem_votes]]-Table1[[#This Row],[gop_votes]])</f>
        <v>1185</v>
      </c>
      <c r="I681" s="5">
        <f>Table1[[#This Row],[margin]]/SUM(Table1[[#This Row],[dem_votes]:[gop_votes]])</f>
        <v>0.45108488770460603</v>
      </c>
      <c r="J681" s="5">
        <f>Table1[[#This Row],[dem_votes]]/SUM(Table1[[#This Row],[dem_votes]:[gop_votes]])</f>
        <v>0.27445755614769701</v>
      </c>
      <c r="K681" s="5">
        <f>Table1[[#This Row],[gop_votes]]/SUM(Table1[[#This Row],[dem_votes]:[gop_votes]])</f>
        <v>0.72554244385230304</v>
      </c>
      <c r="L681" s="13">
        <v>-90.462754000000004</v>
      </c>
      <c r="M681" s="13">
        <v>39.645736999999997</v>
      </c>
      <c r="N681" s="11">
        <v>-89.175151019607966</v>
      </c>
      <c r="O681" s="11">
        <v>39.843692941176442</v>
      </c>
      <c r="P681" s="12">
        <f>VLOOKUP(Table1[[#This Row],[State]],Sheet1!A:G,7,FALSE)</f>
        <v>20</v>
      </c>
      <c r="Q681" t="str">
        <f>VLOOKUP(Table1[[#This Row],[State]],Sheet1!A:F,6,FALSE)</f>
        <v>Democratic</v>
      </c>
    </row>
    <row r="682" spans="1:17" x14ac:dyDescent="0.2">
      <c r="A682" t="s">
        <v>331</v>
      </c>
      <c r="B682" s="10">
        <v>17173</v>
      </c>
      <c r="C682" t="s">
        <v>529</v>
      </c>
      <c r="D682" s="4">
        <v>3213</v>
      </c>
      <c r="E682" s="4">
        <v>8255</v>
      </c>
      <c r="F682">
        <v>2024</v>
      </c>
      <c r="G682" s="1">
        <f>Table1[[#This Row],[dem_votes]]+Table1[[#This Row],[gop_votes]]</f>
        <v>11468</v>
      </c>
      <c r="H682" s="7">
        <f>ABS(Table1[[#This Row],[dem_votes]]-Table1[[#This Row],[gop_votes]])</f>
        <v>5042</v>
      </c>
      <c r="I682" s="5">
        <f>Table1[[#This Row],[margin]]/SUM(Table1[[#This Row],[dem_votes]:[gop_votes]])</f>
        <v>0.43965817928147888</v>
      </c>
      <c r="J682" s="5">
        <f>Table1[[#This Row],[dem_votes]]/SUM(Table1[[#This Row],[dem_votes]:[gop_votes]])</f>
        <v>0.28017091035926056</v>
      </c>
      <c r="K682" s="5">
        <f>Table1[[#This Row],[gop_votes]]/SUM(Table1[[#This Row],[dem_votes]:[gop_votes]])</f>
        <v>0.71982908964073944</v>
      </c>
      <c r="L682" s="13">
        <v>-88.802072999999993</v>
      </c>
      <c r="M682" s="13">
        <v>39.396538999999997</v>
      </c>
      <c r="N682" s="11">
        <v>-89.175151019607966</v>
      </c>
      <c r="O682" s="11">
        <v>39.843692941176442</v>
      </c>
      <c r="P682" s="12">
        <f>VLOOKUP(Table1[[#This Row],[State]],Sheet1!A:G,7,FALSE)</f>
        <v>20</v>
      </c>
      <c r="Q682" t="str">
        <f>VLOOKUP(Table1[[#This Row],[State]],Sheet1!A:F,6,FALSE)</f>
        <v>Democratic</v>
      </c>
    </row>
    <row r="683" spans="1:17" x14ac:dyDescent="0.2">
      <c r="A683" t="s">
        <v>331</v>
      </c>
      <c r="B683" s="10">
        <v>17175</v>
      </c>
      <c r="C683" t="s">
        <v>917</v>
      </c>
      <c r="D683" s="4">
        <v>990</v>
      </c>
      <c r="E683" s="4">
        <v>1926</v>
      </c>
      <c r="F683">
        <v>2024</v>
      </c>
      <c r="G683" s="1">
        <f>Table1[[#This Row],[dem_votes]]+Table1[[#This Row],[gop_votes]]</f>
        <v>2916</v>
      </c>
      <c r="H683" s="7">
        <f>ABS(Table1[[#This Row],[dem_votes]]-Table1[[#This Row],[gop_votes]])</f>
        <v>936</v>
      </c>
      <c r="I683" s="5">
        <f>Table1[[#This Row],[margin]]/SUM(Table1[[#This Row],[dem_votes]:[gop_votes]])</f>
        <v>0.32098765432098764</v>
      </c>
      <c r="J683" s="5">
        <f>Table1[[#This Row],[dem_votes]]/SUM(Table1[[#This Row],[dem_votes]:[gop_votes]])</f>
        <v>0.33950617283950618</v>
      </c>
      <c r="K683" s="5">
        <f>Table1[[#This Row],[gop_votes]]/SUM(Table1[[#This Row],[dem_votes]:[gop_votes]])</f>
        <v>0.66049382716049387</v>
      </c>
      <c r="L683" s="13">
        <v>-89.792451</v>
      </c>
      <c r="M683" s="13">
        <v>41.098376999999999</v>
      </c>
      <c r="N683" s="11">
        <v>-89.175151019607966</v>
      </c>
      <c r="O683" s="11">
        <v>39.843692941176442</v>
      </c>
      <c r="P683" s="12">
        <f>VLOOKUP(Table1[[#This Row],[State]],Sheet1!A:G,7,FALSE)</f>
        <v>20</v>
      </c>
      <c r="Q683" t="str">
        <f>VLOOKUP(Table1[[#This Row],[State]],Sheet1!A:F,6,FALSE)</f>
        <v>Democratic</v>
      </c>
    </row>
    <row r="684" spans="1:17" x14ac:dyDescent="0.2">
      <c r="A684" t="s">
        <v>331</v>
      </c>
      <c r="B684" s="10">
        <v>17177</v>
      </c>
      <c r="C684" t="s">
        <v>918</v>
      </c>
      <c r="D684" s="4">
        <v>8256</v>
      </c>
      <c r="E684" s="4">
        <v>11116</v>
      </c>
      <c r="F684">
        <v>2024</v>
      </c>
      <c r="G684" s="1">
        <f>Table1[[#This Row],[dem_votes]]+Table1[[#This Row],[gop_votes]]</f>
        <v>19372</v>
      </c>
      <c r="H684" s="7">
        <f>ABS(Table1[[#This Row],[dem_votes]]-Table1[[#This Row],[gop_votes]])</f>
        <v>2860</v>
      </c>
      <c r="I684" s="5">
        <f>Table1[[#This Row],[margin]]/SUM(Table1[[#This Row],[dem_votes]:[gop_votes]])</f>
        <v>0.14763576295684494</v>
      </c>
      <c r="J684" s="5">
        <f>Table1[[#This Row],[dem_votes]]/SUM(Table1[[#This Row],[dem_votes]:[gop_votes]])</f>
        <v>0.42618211852157756</v>
      </c>
      <c r="K684" s="5">
        <f>Table1[[#This Row],[gop_votes]]/SUM(Table1[[#This Row],[dem_votes]:[gop_votes]])</f>
        <v>0.5738178814784225</v>
      </c>
      <c r="L684" s="13">
        <v>-89.644541000000004</v>
      </c>
      <c r="M684" s="13">
        <v>42.324139000000002</v>
      </c>
      <c r="N684" s="11">
        <v>-89.175151019607966</v>
      </c>
      <c r="O684" s="11">
        <v>39.843692941176442</v>
      </c>
      <c r="P684" s="12">
        <f>VLOOKUP(Table1[[#This Row],[State]],Sheet1!A:G,7,FALSE)</f>
        <v>20</v>
      </c>
      <c r="Q684" t="str">
        <f>VLOOKUP(Table1[[#This Row],[State]],Sheet1!A:F,6,FALSE)</f>
        <v>Democratic</v>
      </c>
    </row>
    <row r="685" spans="1:17" x14ac:dyDescent="0.2">
      <c r="A685" t="s">
        <v>331</v>
      </c>
      <c r="B685" s="10">
        <v>17179</v>
      </c>
      <c r="C685" t="s">
        <v>919</v>
      </c>
      <c r="D685" s="4">
        <v>23755</v>
      </c>
      <c r="E685" s="4">
        <v>40730</v>
      </c>
      <c r="F685">
        <v>2024</v>
      </c>
      <c r="G685" s="1">
        <f>Table1[[#This Row],[dem_votes]]+Table1[[#This Row],[gop_votes]]</f>
        <v>64485</v>
      </c>
      <c r="H685" s="7">
        <f>ABS(Table1[[#This Row],[dem_votes]]-Table1[[#This Row],[gop_votes]])</f>
        <v>16975</v>
      </c>
      <c r="I685" s="5">
        <f>Table1[[#This Row],[margin]]/SUM(Table1[[#This Row],[dem_votes]:[gop_votes]])</f>
        <v>0.26323951306505389</v>
      </c>
      <c r="J685" s="5">
        <f>Table1[[#This Row],[dem_votes]]/SUM(Table1[[#This Row],[dem_votes]:[gop_votes]])</f>
        <v>0.36838024346747306</v>
      </c>
      <c r="K685" s="5">
        <f>Table1[[#This Row],[gop_votes]]/SUM(Table1[[#This Row],[dem_votes]:[gop_votes]])</f>
        <v>0.631619756532527</v>
      </c>
      <c r="L685" s="13">
        <v>-89.534103999999999</v>
      </c>
      <c r="M685" s="13">
        <v>40.602899000000001</v>
      </c>
      <c r="N685" s="11">
        <v>-89.175151019607966</v>
      </c>
      <c r="O685" s="11">
        <v>39.843692941176442</v>
      </c>
      <c r="P685" s="12">
        <f>VLOOKUP(Table1[[#This Row],[State]],Sheet1!A:G,7,FALSE)</f>
        <v>20</v>
      </c>
      <c r="Q685" t="str">
        <f>VLOOKUP(Table1[[#This Row],[State]],Sheet1!A:F,6,FALSE)</f>
        <v>Democratic</v>
      </c>
    </row>
    <row r="686" spans="1:17" x14ac:dyDescent="0.2">
      <c r="A686" t="s">
        <v>331</v>
      </c>
      <c r="B686" s="10">
        <v>17181</v>
      </c>
      <c r="C686" t="s">
        <v>476</v>
      </c>
      <c r="D686" s="4">
        <v>3196</v>
      </c>
      <c r="E686" s="4">
        <v>5510</v>
      </c>
      <c r="F686">
        <v>2024</v>
      </c>
      <c r="G686" s="1">
        <f>Table1[[#This Row],[dem_votes]]+Table1[[#This Row],[gop_votes]]</f>
        <v>8706</v>
      </c>
      <c r="H686" s="7">
        <f>ABS(Table1[[#This Row],[dem_votes]]-Table1[[#This Row],[gop_votes]])</f>
        <v>2314</v>
      </c>
      <c r="I686" s="5">
        <f>Table1[[#This Row],[margin]]/SUM(Table1[[#This Row],[dem_votes]:[gop_votes]])</f>
        <v>0.26579370549046633</v>
      </c>
      <c r="J686" s="5">
        <f>Table1[[#This Row],[dem_votes]]/SUM(Table1[[#This Row],[dem_votes]:[gop_votes]])</f>
        <v>0.36710314725476684</v>
      </c>
      <c r="K686" s="5">
        <f>Table1[[#This Row],[gop_votes]]/SUM(Table1[[#This Row],[dem_votes]:[gop_votes]])</f>
        <v>0.63289685274523322</v>
      </c>
      <c r="L686" s="13">
        <v>-89.236504999999994</v>
      </c>
      <c r="M686" s="13">
        <v>37.468579999999903</v>
      </c>
      <c r="N686" s="11">
        <v>-89.175151019607966</v>
      </c>
      <c r="O686" s="11">
        <v>39.843692941176442</v>
      </c>
      <c r="P686" s="12">
        <f>VLOOKUP(Table1[[#This Row],[State]],Sheet1!A:G,7,FALSE)</f>
        <v>20</v>
      </c>
      <c r="Q686" t="str">
        <f>VLOOKUP(Table1[[#This Row],[State]],Sheet1!A:F,6,FALSE)</f>
        <v>Democratic</v>
      </c>
    </row>
    <row r="687" spans="1:17" x14ac:dyDescent="0.2">
      <c r="A687" t="s">
        <v>331</v>
      </c>
      <c r="B687" s="10">
        <v>17183</v>
      </c>
      <c r="C687" t="s">
        <v>920</v>
      </c>
      <c r="D687" s="4">
        <v>12343</v>
      </c>
      <c r="E687" s="4">
        <v>19380</v>
      </c>
      <c r="F687">
        <v>2024</v>
      </c>
      <c r="G687" s="1">
        <f>Table1[[#This Row],[dem_votes]]+Table1[[#This Row],[gop_votes]]</f>
        <v>31723</v>
      </c>
      <c r="H687" s="7">
        <f>ABS(Table1[[#This Row],[dem_votes]]-Table1[[#This Row],[gop_votes]])</f>
        <v>7037</v>
      </c>
      <c r="I687" s="5">
        <f>Table1[[#This Row],[margin]]/SUM(Table1[[#This Row],[dem_votes]:[gop_votes]])</f>
        <v>0.22182643507864955</v>
      </c>
      <c r="J687" s="5">
        <f>Table1[[#This Row],[dem_votes]]/SUM(Table1[[#This Row],[dem_votes]:[gop_votes]])</f>
        <v>0.38908678246067524</v>
      </c>
      <c r="K687" s="5">
        <f>Table1[[#This Row],[gop_votes]]/SUM(Table1[[#This Row],[dem_votes]:[gop_votes]])</f>
        <v>0.61091321753932482</v>
      </c>
      <c r="L687" s="13">
        <v>-87.654805999999994</v>
      </c>
      <c r="M687" s="13">
        <v>40.149683000000003</v>
      </c>
      <c r="N687" s="11">
        <v>-89.175151019607966</v>
      </c>
      <c r="O687" s="11">
        <v>39.843692941176442</v>
      </c>
      <c r="P687" s="12">
        <f>VLOOKUP(Table1[[#This Row],[State]],Sheet1!A:G,7,FALSE)</f>
        <v>20</v>
      </c>
      <c r="Q687" t="str">
        <f>VLOOKUP(Table1[[#This Row],[State]],Sheet1!A:F,6,FALSE)</f>
        <v>Democratic</v>
      </c>
    </row>
    <row r="688" spans="1:17" x14ac:dyDescent="0.2">
      <c r="A688" t="s">
        <v>331</v>
      </c>
      <c r="B688" s="10">
        <v>17185</v>
      </c>
      <c r="C688" t="s">
        <v>921</v>
      </c>
      <c r="D688" s="4">
        <v>1637</v>
      </c>
      <c r="E688" s="4">
        <v>3625</v>
      </c>
      <c r="F688">
        <v>2024</v>
      </c>
      <c r="G688" s="1">
        <f>Table1[[#This Row],[dem_votes]]+Table1[[#This Row],[gop_votes]]</f>
        <v>5262</v>
      </c>
      <c r="H688" s="7">
        <f>ABS(Table1[[#This Row],[dem_votes]]-Table1[[#This Row],[gop_votes]])</f>
        <v>1988</v>
      </c>
      <c r="I688" s="5">
        <f>Table1[[#This Row],[margin]]/SUM(Table1[[#This Row],[dem_votes]:[gop_votes]])</f>
        <v>0.37780311668567085</v>
      </c>
      <c r="J688" s="5">
        <f>Table1[[#This Row],[dem_votes]]/SUM(Table1[[#This Row],[dem_votes]:[gop_votes]])</f>
        <v>0.3110984416571646</v>
      </c>
      <c r="K688" s="5">
        <f>Table1[[#This Row],[gop_votes]]/SUM(Table1[[#This Row],[dem_votes]:[gop_votes]])</f>
        <v>0.6889015583428354</v>
      </c>
      <c r="L688" s="13">
        <v>-87.789625000000001</v>
      </c>
      <c r="M688" s="13">
        <v>38.431283000000001</v>
      </c>
      <c r="N688" s="11">
        <v>-89.175151019607966</v>
      </c>
      <c r="O688" s="11">
        <v>39.843692941176442</v>
      </c>
      <c r="P688" s="12">
        <f>VLOOKUP(Table1[[#This Row],[State]],Sheet1!A:G,7,FALSE)</f>
        <v>20</v>
      </c>
      <c r="Q688" t="str">
        <f>VLOOKUP(Table1[[#This Row],[State]],Sheet1!A:F,6,FALSE)</f>
        <v>Democratic</v>
      </c>
    </row>
    <row r="689" spans="1:17" x14ac:dyDescent="0.2">
      <c r="A689" t="s">
        <v>331</v>
      </c>
      <c r="B689" s="10">
        <v>17187</v>
      </c>
      <c r="C689" t="s">
        <v>821</v>
      </c>
      <c r="D689" s="4">
        <v>3475</v>
      </c>
      <c r="E689" s="4">
        <v>4585</v>
      </c>
      <c r="F689">
        <v>2024</v>
      </c>
      <c r="G689" s="1">
        <f>Table1[[#This Row],[dem_votes]]+Table1[[#This Row],[gop_votes]]</f>
        <v>8060</v>
      </c>
      <c r="H689" s="7">
        <f>ABS(Table1[[#This Row],[dem_votes]]-Table1[[#This Row],[gop_votes]])</f>
        <v>1110</v>
      </c>
      <c r="I689" s="5">
        <f>Table1[[#This Row],[margin]]/SUM(Table1[[#This Row],[dem_votes]:[gop_votes]])</f>
        <v>0.13771712158808933</v>
      </c>
      <c r="J689" s="5">
        <f>Table1[[#This Row],[dem_votes]]/SUM(Table1[[#This Row],[dem_votes]:[gop_votes]])</f>
        <v>0.43114143920595532</v>
      </c>
      <c r="K689" s="5">
        <f>Table1[[#This Row],[gop_votes]]/SUM(Table1[[#This Row],[dem_votes]:[gop_votes]])</f>
        <v>0.56885856079404462</v>
      </c>
      <c r="L689" s="13">
        <v>-90.636370999999997</v>
      </c>
      <c r="M689" s="13">
        <v>40.890638000000003</v>
      </c>
      <c r="N689" s="11">
        <v>-89.175151019607966</v>
      </c>
      <c r="O689" s="11">
        <v>39.843692941176442</v>
      </c>
      <c r="P689" s="12">
        <f>VLOOKUP(Table1[[#This Row],[State]],Sheet1!A:G,7,FALSE)</f>
        <v>20</v>
      </c>
      <c r="Q689" t="str">
        <f>VLOOKUP(Table1[[#This Row],[State]],Sheet1!A:F,6,FALSE)</f>
        <v>Democratic</v>
      </c>
    </row>
    <row r="690" spans="1:17" x14ac:dyDescent="0.2">
      <c r="A690" t="s">
        <v>331</v>
      </c>
      <c r="B690" s="10">
        <v>17189</v>
      </c>
      <c r="C690" t="s">
        <v>480</v>
      </c>
      <c r="D690" s="4">
        <v>2272</v>
      </c>
      <c r="E690" s="4">
        <v>5482</v>
      </c>
      <c r="F690">
        <v>2024</v>
      </c>
      <c r="G690" s="1">
        <f>Table1[[#This Row],[dem_votes]]+Table1[[#This Row],[gop_votes]]</f>
        <v>7754</v>
      </c>
      <c r="H690" s="7">
        <f>ABS(Table1[[#This Row],[dem_votes]]-Table1[[#This Row],[gop_votes]])</f>
        <v>3210</v>
      </c>
      <c r="I690" s="5">
        <f>Table1[[#This Row],[margin]]/SUM(Table1[[#This Row],[dem_votes]:[gop_votes]])</f>
        <v>0.4139798813515605</v>
      </c>
      <c r="J690" s="5">
        <f>Table1[[#This Row],[dem_votes]]/SUM(Table1[[#This Row],[dem_votes]:[gop_votes]])</f>
        <v>0.29301005932421975</v>
      </c>
      <c r="K690" s="5">
        <f>Table1[[#This Row],[gop_votes]]/SUM(Table1[[#This Row],[dem_votes]:[gop_votes]])</f>
        <v>0.70698994067578025</v>
      </c>
      <c r="L690" s="13">
        <v>-89.393929999999997</v>
      </c>
      <c r="M690" s="13">
        <v>38.359406999999997</v>
      </c>
      <c r="N690" s="11">
        <v>-89.175151019607966</v>
      </c>
      <c r="O690" s="11">
        <v>39.843692941176442</v>
      </c>
      <c r="P690" s="12">
        <f>VLOOKUP(Table1[[#This Row],[State]],Sheet1!A:G,7,FALSE)</f>
        <v>20</v>
      </c>
      <c r="Q690" t="str">
        <f>VLOOKUP(Table1[[#This Row],[State]],Sheet1!A:F,6,FALSE)</f>
        <v>Democratic</v>
      </c>
    </row>
    <row r="691" spans="1:17" x14ac:dyDescent="0.2">
      <c r="A691" t="s">
        <v>331</v>
      </c>
      <c r="B691" s="10">
        <v>17191</v>
      </c>
      <c r="C691" t="s">
        <v>822</v>
      </c>
      <c r="D691" s="4">
        <v>1622</v>
      </c>
      <c r="E691" s="4">
        <v>6275</v>
      </c>
      <c r="F691">
        <v>2024</v>
      </c>
      <c r="G691" s="1">
        <f>Table1[[#This Row],[dem_votes]]+Table1[[#This Row],[gop_votes]]</f>
        <v>7897</v>
      </c>
      <c r="H691" s="7">
        <f>ABS(Table1[[#This Row],[dem_votes]]-Table1[[#This Row],[gop_votes]])</f>
        <v>4653</v>
      </c>
      <c r="I691" s="5">
        <f>Table1[[#This Row],[margin]]/SUM(Table1[[#This Row],[dem_votes]:[gop_votes]])</f>
        <v>0.58921109282005824</v>
      </c>
      <c r="J691" s="5">
        <f>Table1[[#This Row],[dem_votes]]/SUM(Table1[[#This Row],[dem_votes]:[gop_votes]])</f>
        <v>0.20539445358997088</v>
      </c>
      <c r="K691" s="5">
        <f>Table1[[#This Row],[gop_votes]]/SUM(Table1[[#This Row],[dem_votes]:[gop_votes]])</f>
        <v>0.79460554641002912</v>
      </c>
      <c r="L691" s="13">
        <v>-88.422495999999995</v>
      </c>
      <c r="M691" s="13">
        <v>38.406869</v>
      </c>
      <c r="N691" s="11">
        <v>-89.175151019607966</v>
      </c>
      <c r="O691" s="11">
        <v>39.843692941176442</v>
      </c>
      <c r="P691" s="12">
        <f>VLOOKUP(Table1[[#This Row],[State]],Sheet1!A:G,7,FALSE)</f>
        <v>20</v>
      </c>
      <c r="Q691" t="str">
        <f>VLOOKUP(Table1[[#This Row],[State]],Sheet1!A:F,6,FALSE)</f>
        <v>Democratic</v>
      </c>
    </row>
    <row r="692" spans="1:17" x14ac:dyDescent="0.2">
      <c r="A692" t="s">
        <v>331</v>
      </c>
      <c r="B692" s="10">
        <v>17193</v>
      </c>
      <c r="C692" t="s">
        <v>601</v>
      </c>
      <c r="D692" s="4">
        <v>2010</v>
      </c>
      <c r="E692" s="4">
        <v>5071</v>
      </c>
      <c r="F692">
        <v>2024</v>
      </c>
      <c r="G692" s="1">
        <f>Table1[[#This Row],[dem_votes]]+Table1[[#This Row],[gop_votes]]</f>
        <v>7081</v>
      </c>
      <c r="H692" s="7">
        <f>ABS(Table1[[#This Row],[dem_votes]]-Table1[[#This Row],[gop_votes]])</f>
        <v>3061</v>
      </c>
      <c r="I692" s="5">
        <f>Table1[[#This Row],[margin]]/SUM(Table1[[#This Row],[dem_votes]:[gop_votes]])</f>
        <v>0.43228357576613474</v>
      </c>
      <c r="J692" s="5">
        <f>Table1[[#This Row],[dem_votes]]/SUM(Table1[[#This Row],[dem_votes]:[gop_votes]])</f>
        <v>0.28385821211693263</v>
      </c>
      <c r="K692" s="5">
        <f>Table1[[#This Row],[gop_votes]]/SUM(Table1[[#This Row],[dem_votes]:[gop_votes]])</f>
        <v>0.71614178788306737</v>
      </c>
      <c r="L692" s="13">
        <v>-88.192240999999996</v>
      </c>
      <c r="M692" s="13">
        <v>38.089959</v>
      </c>
      <c r="N692" s="11">
        <v>-89.175151019607966</v>
      </c>
      <c r="O692" s="11">
        <v>39.843692941176442</v>
      </c>
      <c r="P692" s="12">
        <f>VLOOKUP(Table1[[#This Row],[State]],Sheet1!A:G,7,FALSE)</f>
        <v>20</v>
      </c>
      <c r="Q692" t="str">
        <f>VLOOKUP(Table1[[#This Row],[State]],Sheet1!A:F,6,FALSE)</f>
        <v>Democratic</v>
      </c>
    </row>
    <row r="693" spans="1:17" x14ac:dyDescent="0.2">
      <c r="A693" t="s">
        <v>331</v>
      </c>
      <c r="B693" s="10">
        <v>17195</v>
      </c>
      <c r="C693" t="s">
        <v>922</v>
      </c>
      <c r="D693" s="4">
        <v>11787</v>
      </c>
      <c r="E693" s="4">
        <v>13740</v>
      </c>
      <c r="F693">
        <v>2024</v>
      </c>
      <c r="G693" s="1">
        <f>Table1[[#This Row],[dem_votes]]+Table1[[#This Row],[gop_votes]]</f>
        <v>25527</v>
      </c>
      <c r="H693" s="7">
        <f>ABS(Table1[[#This Row],[dem_votes]]-Table1[[#This Row],[gop_votes]])</f>
        <v>1953</v>
      </c>
      <c r="I693" s="5">
        <f>Table1[[#This Row],[margin]]/SUM(Table1[[#This Row],[dem_votes]:[gop_votes]])</f>
        <v>7.6507227641320952E-2</v>
      </c>
      <c r="J693" s="5">
        <f>Table1[[#This Row],[dem_votes]]/SUM(Table1[[#This Row],[dem_votes]:[gop_votes]])</f>
        <v>0.4617463861793395</v>
      </c>
      <c r="K693" s="5">
        <f>Table1[[#This Row],[gop_votes]]/SUM(Table1[[#This Row],[dem_votes]:[gop_votes]])</f>
        <v>0.5382536138206605</v>
      </c>
      <c r="L693" s="13">
        <v>-89.823252999999994</v>
      </c>
      <c r="M693" s="13">
        <v>41.780797999999997</v>
      </c>
      <c r="N693" s="11">
        <v>-89.175151019607966</v>
      </c>
      <c r="O693" s="11">
        <v>39.843692941176442</v>
      </c>
      <c r="P693" s="12">
        <f>VLOOKUP(Table1[[#This Row],[State]],Sheet1!A:G,7,FALSE)</f>
        <v>20</v>
      </c>
      <c r="Q693" t="str">
        <f>VLOOKUP(Table1[[#This Row],[State]],Sheet1!A:F,6,FALSE)</f>
        <v>Democratic</v>
      </c>
    </row>
    <row r="694" spans="1:17" x14ac:dyDescent="0.2">
      <c r="A694" t="s">
        <v>331</v>
      </c>
      <c r="B694" s="10">
        <v>17197</v>
      </c>
      <c r="C694" t="s">
        <v>923</v>
      </c>
      <c r="D694" s="4">
        <v>201878</v>
      </c>
      <c r="E694" s="4">
        <v>163308</v>
      </c>
      <c r="F694">
        <v>2024</v>
      </c>
      <c r="G694" s="1">
        <f>Table1[[#This Row],[dem_votes]]+Table1[[#This Row],[gop_votes]]</f>
        <v>365186</v>
      </c>
      <c r="H694" s="7">
        <f>ABS(Table1[[#This Row],[dem_votes]]-Table1[[#This Row],[gop_votes]])</f>
        <v>38570</v>
      </c>
      <c r="I694" s="5">
        <f>Table1[[#This Row],[margin]]/SUM(Table1[[#This Row],[dem_votes]:[gop_votes]])</f>
        <v>0.10561741140131331</v>
      </c>
      <c r="J694" s="5">
        <f>Table1[[#This Row],[dem_votes]]/SUM(Table1[[#This Row],[dem_votes]:[gop_votes]])</f>
        <v>0.55280870570065666</v>
      </c>
      <c r="K694" s="5">
        <f>Table1[[#This Row],[gop_votes]]/SUM(Table1[[#This Row],[dem_votes]:[gop_votes]])</f>
        <v>0.44719129429934334</v>
      </c>
      <c r="L694" s="13">
        <v>-88.057231999999999</v>
      </c>
      <c r="M694" s="13">
        <v>41.565137999999997</v>
      </c>
      <c r="N694" s="11">
        <v>-89.175151019607966</v>
      </c>
      <c r="O694" s="11">
        <v>39.843692941176442</v>
      </c>
      <c r="P694" s="12">
        <f>VLOOKUP(Table1[[#This Row],[State]],Sheet1!A:G,7,FALSE)</f>
        <v>20</v>
      </c>
      <c r="Q694" t="str">
        <f>VLOOKUP(Table1[[#This Row],[State]],Sheet1!A:F,6,FALSE)</f>
        <v>Democratic</v>
      </c>
    </row>
    <row r="695" spans="1:17" x14ac:dyDescent="0.2">
      <c r="A695" t="s">
        <v>331</v>
      </c>
      <c r="B695" s="10">
        <v>17199</v>
      </c>
      <c r="C695" t="s">
        <v>924</v>
      </c>
      <c r="D695" s="4">
        <v>11521</v>
      </c>
      <c r="E695" s="4">
        <v>22233</v>
      </c>
      <c r="F695">
        <v>2024</v>
      </c>
      <c r="G695" s="1">
        <f>Table1[[#This Row],[dem_votes]]+Table1[[#This Row],[gop_votes]]</f>
        <v>33754</v>
      </c>
      <c r="H695" s="7">
        <f>ABS(Table1[[#This Row],[dem_votes]]-Table1[[#This Row],[gop_votes]])</f>
        <v>10712</v>
      </c>
      <c r="I695" s="5">
        <f>Table1[[#This Row],[margin]]/SUM(Table1[[#This Row],[dem_votes]:[gop_votes]])</f>
        <v>0.31735498015050068</v>
      </c>
      <c r="J695" s="5">
        <f>Table1[[#This Row],[dem_votes]]/SUM(Table1[[#This Row],[dem_votes]:[gop_votes]])</f>
        <v>0.34132250992474966</v>
      </c>
      <c r="K695" s="5">
        <f>Table1[[#This Row],[gop_votes]]/SUM(Table1[[#This Row],[dem_votes]:[gop_votes]])</f>
        <v>0.65867749007525034</v>
      </c>
      <c r="L695" s="13">
        <v>-88.974979000000005</v>
      </c>
      <c r="M695" s="13">
        <v>37.755674999999997</v>
      </c>
      <c r="N695" s="11">
        <v>-89.175151019607966</v>
      </c>
      <c r="O695" s="11">
        <v>39.843692941176442</v>
      </c>
      <c r="P695" s="12">
        <f>VLOOKUP(Table1[[#This Row],[State]],Sheet1!A:G,7,FALSE)</f>
        <v>20</v>
      </c>
      <c r="Q695" t="str">
        <f>VLOOKUP(Table1[[#This Row],[State]],Sheet1!A:F,6,FALSE)</f>
        <v>Democratic</v>
      </c>
    </row>
    <row r="696" spans="1:17" x14ac:dyDescent="0.2">
      <c r="A696" t="s">
        <v>331</v>
      </c>
      <c r="B696" s="10">
        <v>17201</v>
      </c>
      <c r="C696" t="s">
        <v>925</v>
      </c>
      <c r="D696" s="4">
        <v>61099</v>
      </c>
      <c r="E696" s="4">
        <v>54801</v>
      </c>
      <c r="F696">
        <v>2024</v>
      </c>
      <c r="G696" s="1">
        <f>Table1[[#This Row],[dem_votes]]+Table1[[#This Row],[gop_votes]]</f>
        <v>115900</v>
      </c>
      <c r="H696" s="7">
        <f>ABS(Table1[[#This Row],[dem_votes]]-Table1[[#This Row],[gop_votes]])</f>
        <v>6298</v>
      </c>
      <c r="I696" s="5">
        <f>Table1[[#This Row],[margin]]/SUM(Table1[[#This Row],[dem_votes]:[gop_votes]])</f>
        <v>5.4339948231233823E-2</v>
      </c>
      <c r="J696" s="5">
        <f>Table1[[#This Row],[dem_votes]]/SUM(Table1[[#This Row],[dem_votes]:[gop_votes]])</f>
        <v>0.52716997411561695</v>
      </c>
      <c r="K696" s="5">
        <f>Table1[[#This Row],[gop_votes]]/SUM(Table1[[#This Row],[dem_votes]:[gop_votes]])</f>
        <v>0.47283002588438311</v>
      </c>
      <c r="L696" s="13">
        <v>-89.062240000000003</v>
      </c>
      <c r="M696" s="13">
        <v>42.307127999999999</v>
      </c>
      <c r="N696" s="11">
        <v>-89.175151019607966</v>
      </c>
      <c r="O696" s="11">
        <v>39.843692941176442</v>
      </c>
      <c r="P696" s="12">
        <f>VLOOKUP(Table1[[#This Row],[State]],Sheet1!A:G,7,FALSE)</f>
        <v>20</v>
      </c>
      <c r="Q696" t="str">
        <f>VLOOKUP(Table1[[#This Row],[State]],Sheet1!A:F,6,FALSE)</f>
        <v>Democratic</v>
      </c>
    </row>
    <row r="697" spans="1:17" x14ac:dyDescent="0.2">
      <c r="A697" t="s">
        <v>331</v>
      </c>
      <c r="B697" s="10">
        <v>17203</v>
      </c>
      <c r="C697" t="s">
        <v>926</v>
      </c>
      <c r="D697" s="4">
        <v>5615</v>
      </c>
      <c r="E697" s="4">
        <v>14850</v>
      </c>
      <c r="F697">
        <v>2024</v>
      </c>
      <c r="G697" s="1">
        <f>Table1[[#This Row],[dem_votes]]+Table1[[#This Row],[gop_votes]]</f>
        <v>20465</v>
      </c>
      <c r="H697" s="7">
        <f>ABS(Table1[[#This Row],[dem_votes]]-Table1[[#This Row],[gop_votes]])</f>
        <v>9235</v>
      </c>
      <c r="I697" s="5">
        <f>Table1[[#This Row],[margin]]/SUM(Table1[[#This Row],[dem_votes]:[gop_votes]])</f>
        <v>0.4512582457854874</v>
      </c>
      <c r="J697" s="5">
        <f>Table1[[#This Row],[dem_votes]]/SUM(Table1[[#This Row],[dem_votes]:[gop_votes]])</f>
        <v>0.27437087710725627</v>
      </c>
      <c r="K697" s="5">
        <f>Table1[[#This Row],[gop_votes]]/SUM(Table1[[#This Row],[dem_votes]:[gop_votes]])</f>
        <v>0.72562912289274373</v>
      </c>
      <c r="L697" s="13">
        <v>-89.290309999999906</v>
      </c>
      <c r="M697" s="13">
        <v>40.771239000000001</v>
      </c>
      <c r="N697" s="11">
        <v>-89.175151019607966</v>
      </c>
      <c r="O697" s="11">
        <v>39.843692941176442</v>
      </c>
      <c r="P697" s="12">
        <f>VLOOKUP(Table1[[#This Row],[State]],Sheet1!A:G,7,FALSE)</f>
        <v>20</v>
      </c>
      <c r="Q697" t="str">
        <f>VLOOKUP(Table1[[#This Row],[State]],Sheet1!A:F,6,FALSE)</f>
        <v>Democratic</v>
      </c>
    </row>
    <row r="698" spans="1:17" x14ac:dyDescent="0.2">
      <c r="A698" t="s">
        <v>332</v>
      </c>
      <c r="B698" s="10">
        <v>18001</v>
      </c>
      <c r="C698" t="s">
        <v>658</v>
      </c>
      <c r="D698" s="4">
        <v>3881</v>
      </c>
      <c r="E698" s="4">
        <v>9979</v>
      </c>
      <c r="F698">
        <v>2024</v>
      </c>
      <c r="G698" s="1">
        <f>Table1[[#This Row],[dem_votes]]+Table1[[#This Row],[gop_votes]]</f>
        <v>13860</v>
      </c>
      <c r="H698" s="7">
        <f>ABS(Table1[[#This Row],[dem_votes]]-Table1[[#This Row],[gop_votes]])</f>
        <v>6098</v>
      </c>
      <c r="I698" s="5">
        <f>Table1[[#This Row],[margin]]/SUM(Table1[[#This Row],[dem_votes]:[gop_votes]])</f>
        <v>0.43997113997113996</v>
      </c>
      <c r="J698" s="5">
        <f>Table1[[#This Row],[dem_votes]]/SUM(Table1[[#This Row],[dem_votes]:[gop_votes]])</f>
        <v>0.28001443001442999</v>
      </c>
      <c r="K698" s="5">
        <f>Table1[[#This Row],[gop_votes]]/SUM(Table1[[#This Row],[dem_votes]:[gop_votes]])</f>
        <v>0.71998556998556995</v>
      </c>
      <c r="L698" s="13">
        <v>-84.934316999999993</v>
      </c>
      <c r="M698" s="13">
        <v>40.753766999999897</v>
      </c>
      <c r="N698" s="11">
        <v>-86.216193608695846</v>
      </c>
      <c r="O698" s="11">
        <v>39.841286347825942</v>
      </c>
      <c r="P698" s="12">
        <f>VLOOKUP(Table1[[#This Row],[State]],Sheet1!A:G,7,FALSE)</f>
        <v>11</v>
      </c>
      <c r="Q698" t="str">
        <f>VLOOKUP(Table1[[#This Row],[State]],Sheet1!A:F,6,FALSE)</f>
        <v>Republican</v>
      </c>
    </row>
    <row r="699" spans="1:17" x14ac:dyDescent="0.2">
      <c r="A699" t="s">
        <v>332</v>
      </c>
      <c r="B699" s="10">
        <v>18003</v>
      </c>
      <c r="C699" t="s">
        <v>927</v>
      </c>
      <c r="D699" s="4">
        <v>67958</v>
      </c>
      <c r="E699" s="4">
        <v>87557</v>
      </c>
      <c r="F699">
        <v>2024</v>
      </c>
      <c r="G699" s="1">
        <f>Table1[[#This Row],[dem_votes]]+Table1[[#This Row],[gop_votes]]</f>
        <v>155515</v>
      </c>
      <c r="H699" s="7">
        <f>ABS(Table1[[#This Row],[dem_votes]]-Table1[[#This Row],[gop_votes]])</f>
        <v>19599</v>
      </c>
      <c r="I699" s="5">
        <f>Table1[[#This Row],[margin]]/SUM(Table1[[#This Row],[dem_votes]:[gop_votes]])</f>
        <v>0.1260264283188117</v>
      </c>
      <c r="J699" s="5">
        <f>Table1[[#This Row],[dem_votes]]/SUM(Table1[[#This Row],[dem_votes]:[gop_votes]])</f>
        <v>0.43698678584059414</v>
      </c>
      <c r="K699" s="5">
        <f>Table1[[#This Row],[gop_votes]]/SUM(Table1[[#This Row],[dem_votes]:[gop_votes]])</f>
        <v>0.56301321415940586</v>
      </c>
      <c r="L699" s="13">
        <v>-85.122328999999993</v>
      </c>
      <c r="M699" s="13">
        <v>41.098641999999998</v>
      </c>
      <c r="N699" s="11">
        <v>-86.216193608695846</v>
      </c>
      <c r="O699" s="11">
        <v>39.841286347825942</v>
      </c>
      <c r="P699" s="12">
        <f>VLOOKUP(Table1[[#This Row],[State]],Sheet1!A:G,7,FALSE)</f>
        <v>11</v>
      </c>
      <c r="Q699" t="str">
        <f>VLOOKUP(Table1[[#This Row],[State]],Sheet1!A:F,6,FALSE)</f>
        <v>Republican</v>
      </c>
    </row>
    <row r="700" spans="1:17" x14ac:dyDescent="0.2">
      <c r="A700" t="s">
        <v>332</v>
      </c>
      <c r="B700" s="10">
        <v>18005</v>
      </c>
      <c r="C700" t="s">
        <v>928</v>
      </c>
      <c r="D700" s="4">
        <v>9896</v>
      </c>
      <c r="E700" s="4">
        <v>21102</v>
      </c>
      <c r="F700">
        <v>2024</v>
      </c>
      <c r="G700" s="1">
        <f>Table1[[#This Row],[dem_votes]]+Table1[[#This Row],[gop_votes]]</f>
        <v>30998</v>
      </c>
      <c r="H700" s="7">
        <f>ABS(Table1[[#This Row],[dem_votes]]-Table1[[#This Row],[gop_votes]])</f>
        <v>11206</v>
      </c>
      <c r="I700" s="5">
        <f>Table1[[#This Row],[margin]]/SUM(Table1[[#This Row],[dem_votes]:[gop_votes]])</f>
        <v>0.36150719401251696</v>
      </c>
      <c r="J700" s="5">
        <f>Table1[[#This Row],[dem_votes]]/SUM(Table1[[#This Row],[dem_votes]:[gop_votes]])</f>
        <v>0.31924640299374152</v>
      </c>
      <c r="K700" s="5">
        <f>Table1[[#This Row],[gop_votes]]/SUM(Table1[[#This Row],[dem_votes]:[gop_votes]])</f>
        <v>0.68075359700625848</v>
      </c>
      <c r="L700" s="13">
        <v>-85.902794</v>
      </c>
      <c r="M700" s="13">
        <v>39.216784999999902</v>
      </c>
      <c r="N700" s="11">
        <v>-86.216193608695846</v>
      </c>
      <c r="O700" s="11">
        <v>39.841286347825942</v>
      </c>
      <c r="P700" s="12">
        <f>VLOOKUP(Table1[[#This Row],[State]],Sheet1!A:G,7,FALSE)</f>
        <v>11</v>
      </c>
      <c r="Q700" t="str">
        <f>VLOOKUP(Table1[[#This Row],[State]],Sheet1!A:F,6,FALSE)</f>
        <v>Republican</v>
      </c>
    </row>
    <row r="701" spans="1:17" x14ac:dyDescent="0.2">
      <c r="A701" t="s">
        <v>332</v>
      </c>
      <c r="B701" s="10">
        <v>18007</v>
      </c>
      <c r="C701" t="s">
        <v>554</v>
      </c>
      <c r="D701" s="4">
        <v>1125</v>
      </c>
      <c r="E701" s="4">
        <v>2881</v>
      </c>
      <c r="F701">
        <v>2024</v>
      </c>
      <c r="G701" s="1">
        <f>Table1[[#This Row],[dem_votes]]+Table1[[#This Row],[gop_votes]]</f>
        <v>4006</v>
      </c>
      <c r="H701" s="7">
        <f>ABS(Table1[[#This Row],[dem_votes]]-Table1[[#This Row],[gop_votes]])</f>
        <v>1756</v>
      </c>
      <c r="I701" s="5">
        <f>Table1[[#This Row],[margin]]/SUM(Table1[[#This Row],[dem_votes]:[gop_votes]])</f>
        <v>0.43834248627059413</v>
      </c>
      <c r="J701" s="5">
        <f>Table1[[#This Row],[dem_votes]]/SUM(Table1[[#This Row],[dem_votes]:[gop_votes]])</f>
        <v>0.28082875686470293</v>
      </c>
      <c r="K701" s="5">
        <f>Table1[[#This Row],[gop_votes]]/SUM(Table1[[#This Row],[dem_votes]:[gop_votes]])</f>
        <v>0.71917124313529701</v>
      </c>
      <c r="L701" s="13">
        <v>-87.291432999999998</v>
      </c>
      <c r="M701" s="13">
        <v>40.575066</v>
      </c>
      <c r="N701" s="11">
        <v>-86.216193608695846</v>
      </c>
      <c r="O701" s="11">
        <v>39.841286347825942</v>
      </c>
      <c r="P701" s="12">
        <f>VLOOKUP(Table1[[#This Row],[State]],Sheet1!A:G,7,FALSE)</f>
        <v>11</v>
      </c>
      <c r="Q701" t="str">
        <f>VLOOKUP(Table1[[#This Row],[State]],Sheet1!A:F,6,FALSE)</f>
        <v>Republican</v>
      </c>
    </row>
    <row r="702" spans="1:17" x14ac:dyDescent="0.2">
      <c r="A702" t="s">
        <v>332</v>
      </c>
      <c r="B702" s="10">
        <v>18009</v>
      </c>
      <c r="C702" t="s">
        <v>929</v>
      </c>
      <c r="D702" s="4">
        <v>1699</v>
      </c>
      <c r="E702" s="4">
        <v>3171</v>
      </c>
      <c r="F702">
        <v>2024</v>
      </c>
      <c r="G702" s="1">
        <f>Table1[[#This Row],[dem_votes]]+Table1[[#This Row],[gop_votes]]</f>
        <v>4870</v>
      </c>
      <c r="H702" s="7">
        <f>ABS(Table1[[#This Row],[dem_votes]]-Table1[[#This Row],[gop_votes]])</f>
        <v>1472</v>
      </c>
      <c r="I702" s="5">
        <f>Table1[[#This Row],[margin]]/SUM(Table1[[#This Row],[dem_votes]:[gop_votes]])</f>
        <v>0.30225872689938399</v>
      </c>
      <c r="J702" s="5">
        <f>Table1[[#This Row],[dem_votes]]/SUM(Table1[[#This Row],[dem_votes]:[gop_votes]])</f>
        <v>0.34887063655030803</v>
      </c>
      <c r="K702" s="5">
        <f>Table1[[#This Row],[gop_votes]]/SUM(Table1[[#This Row],[dem_votes]:[gop_votes]])</f>
        <v>0.65112936344969197</v>
      </c>
      <c r="L702" s="13">
        <v>-85.344189999999998</v>
      </c>
      <c r="M702" s="13">
        <v>40.469726000000001</v>
      </c>
      <c r="N702" s="11">
        <v>-86.216193608695846</v>
      </c>
      <c r="O702" s="11">
        <v>39.841286347825942</v>
      </c>
      <c r="P702" s="12">
        <f>VLOOKUP(Table1[[#This Row],[State]],Sheet1!A:G,7,FALSE)</f>
        <v>11</v>
      </c>
      <c r="Q702" t="str">
        <f>VLOOKUP(Table1[[#This Row],[State]],Sheet1!A:F,6,FALSE)</f>
        <v>Republican</v>
      </c>
    </row>
    <row r="703" spans="1:17" x14ac:dyDescent="0.2">
      <c r="A703" t="s">
        <v>332</v>
      </c>
      <c r="B703" s="10">
        <v>18011</v>
      </c>
      <c r="C703" t="s">
        <v>555</v>
      </c>
      <c r="D703" s="4">
        <v>17769</v>
      </c>
      <c r="E703" s="4">
        <v>24211</v>
      </c>
      <c r="F703">
        <v>2024</v>
      </c>
      <c r="G703" s="1">
        <f>Table1[[#This Row],[dem_votes]]+Table1[[#This Row],[gop_votes]]</f>
        <v>41980</v>
      </c>
      <c r="H703" s="7">
        <f>ABS(Table1[[#This Row],[dem_votes]]-Table1[[#This Row],[gop_votes]])</f>
        <v>6442</v>
      </c>
      <c r="I703" s="5">
        <f>Table1[[#This Row],[margin]]/SUM(Table1[[#This Row],[dem_votes]:[gop_votes]])</f>
        <v>0.15345402572653644</v>
      </c>
      <c r="J703" s="5">
        <f>Table1[[#This Row],[dem_votes]]/SUM(Table1[[#This Row],[dem_votes]:[gop_votes]])</f>
        <v>0.42327298713673178</v>
      </c>
      <c r="K703" s="5">
        <f>Table1[[#This Row],[gop_votes]]/SUM(Table1[[#This Row],[dem_votes]:[gop_votes]])</f>
        <v>0.57672701286326822</v>
      </c>
      <c r="L703" s="13">
        <v>-86.398736999999997</v>
      </c>
      <c r="M703" s="13">
        <v>40.013008999999997</v>
      </c>
      <c r="N703" s="11">
        <v>-86.216193608695846</v>
      </c>
      <c r="O703" s="11">
        <v>39.841286347825942</v>
      </c>
      <c r="P703" s="12">
        <f>VLOOKUP(Table1[[#This Row],[State]],Sheet1!A:G,7,FALSE)</f>
        <v>11</v>
      </c>
      <c r="Q703" t="str">
        <f>VLOOKUP(Table1[[#This Row],[State]],Sheet1!A:F,6,FALSE)</f>
        <v>Republican</v>
      </c>
    </row>
    <row r="704" spans="1:17" x14ac:dyDescent="0.2">
      <c r="A704" t="s">
        <v>332</v>
      </c>
      <c r="B704" s="10">
        <v>18013</v>
      </c>
      <c r="C704" t="s">
        <v>875</v>
      </c>
      <c r="D704" s="4">
        <v>2804</v>
      </c>
      <c r="E704" s="4">
        <v>6035</v>
      </c>
      <c r="F704">
        <v>2024</v>
      </c>
      <c r="G704" s="1">
        <f>Table1[[#This Row],[dem_votes]]+Table1[[#This Row],[gop_votes]]</f>
        <v>8839</v>
      </c>
      <c r="H704" s="7">
        <f>ABS(Table1[[#This Row],[dem_votes]]-Table1[[#This Row],[gop_votes]])</f>
        <v>3231</v>
      </c>
      <c r="I704" s="5">
        <f>Table1[[#This Row],[margin]]/SUM(Table1[[#This Row],[dem_votes]:[gop_votes]])</f>
        <v>0.36553908813214164</v>
      </c>
      <c r="J704" s="5">
        <f>Table1[[#This Row],[dem_votes]]/SUM(Table1[[#This Row],[dem_votes]:[gop_votes]])</f>
        <v>0.31723045593392918</v>
      </c>
      <c r="K704" s="5">
        <f>Table1[[#This Row],[gop_votes]]/SUM(Table1[[#This Row],[dem_votes]:[gop_votes]])</f>
        <v>0.68276954406607082</v>
      </c>
      <c r="L704" s="13">
        <v>-86.209689999999995</v>
      </c>
      <c r="M704" s="13">
        <v>39.236241</v>
      </c>
      <c r="N704" s="11">
        <v>-86.216193608695846</v>
      </c>
      <c r="O704" s="11">
        <v>39.841286347825942</v>
      </c>
      <c r="P704" s="12">
        <f>VLOOKUP(Table1[[#This Row],[State]],Sheet1!A:G,7,FALSE)</f>
        <v>11</v>
      </c>
      <c r="Q704" t="str">
        <f>VLOOKUP(Table1[[#This Row],[State]],Sheet1!A:F,6,FALSE)</f>
        <v>Republican</v>
      </c>
    </row>
    <row r="705" spans="1:17" x14ac:dyDescent="0.2">
      <c r="A705" t="s">
        <v>332</v>
      </c>
      <c r="B705" s="10">
        <v>18015</v>
      </c>
      <c r="C705" t="s">
        <v>557</v>
      </c>
      <c r="D705" s="4">
        <v>2818</v>
      </c>
      <c r="E705" s="4">
        <v>6010</v>
      </c>
      <c r="F705">
        <v>2024</v>
      </c>
      <c r="G705" s="1">
        <f>Table1[[#This Row],[dem_votes]]+Table1[[#This Row],[gop_votes]]</f>
        <v>8828</v>
      </c>
      <c r="H705" s="7">
        <f>ABS(Table1[[#This Row],[dem_votes]]-Table1[[#This Row],[gop_votes]])</f>
        <v>3192</v>
      </c>
      <c r="I705" s="5">
        <f>Table1[[#This Row],[margin]]/SUM(Table1[[#This Row],[dem_votes]:[gop_votes]])</f>
        <v>0.36157680108744905</v>
      </c>
      <c r="J705" s="5">
        <f>Table1[[#This Row],[dem_votes]]/SUM(Table1[[#This Row],[dem_votes]:[gop_votes]])</f>
        <v>0.31921159945627547</v>
      </c>
      <c r="K705" s="5">
        <f>Table1[[#This Row],[gop_votes]]/SUM(Table1[[#This Row],[dem_votes]:[gop_votes]])</f>
        <v>0.68078840054372447</v>
      </c>
      <c r="L705" s="13">
        <v>-86.600098000000003</v>
      </c>
      <c r="M705" s="13">
        <v>40.578983000000001</v>
      </c>
      <c r="N705" s="11">
        <v>-86.216193608695846</v>
      </c>
      <c r="O705" s="11">
        <v>39.841286347825942</v>
      </c>
      <c r="P705" s="12">
        <f>VLOOKUP(Table1[[#This Row],[State]],Sheet1!A:G,7,FALSE)</f>
        <v>11</v>
      </c>
      <c r="Q705" t="str">
        <f>VLOOKUP(Table1[[#This Row],[State]],Sheet1!A:F,6,FALSE)</f>
        <v>Republican</v>
      </c>
    </row>
    <row r="706" spans="1:17" x14ac:dyDescent="0.2">
      <c r="A706" t="s">
        <v>332</v>
      </c>
      <c r="B706" s="10">
        <v>18017</v>
      </c>
      <c r="C706" t="s">
        <v>877</v>
      </c>
      <c r="D706" s="4">
        <v>5111</v>
      </c>
      <c r="E706" s="4">
        <v>9964</v>
      </c>
      <c r="F706">
        <v>2024</v>
      </c>
      <c r="G706" s="1">
        <f>Table1[[#This Row],[dem_votes]]+Table1[[#This Row],[gop_votes]]</f>
        <v>15075</v>
      </c>
      <c r="H706" s="7">
        <f>ABS(Table1[[#This Row],[dem_votes]]-Table1[[#This Row],[gop_votes]])</f>
        <v>4853</v>
      </c>
      <c r="I706" s="5">
        <f>Table1[[#This Row],[margin]]/SUM(Table1[[#This Row],[dem_votes]:[gop_votes]])</f>
        <v>0.32192371475953563</v>
      </c>
      <c r="J706" s="5">
        <f>Table1[[#This Row],[dem_votes]]/SUM(Table1[[#This Row],[dem_votes]:[gop_votes]])</f>
        <v>0.33903814262023219</v>
      </c>
      <c r="K706" s="5">
        <f>Table1[[#This Row],[gop_votes]]/SUM(Table1[[#This Row],[dem_votes]:[gop_votes]])</f>
        <v>0.66096185737976787</v>
      </c>
      <c r="L706" s="13">
        <v>-86.339591999999996</v>
      </c>
      <c r="M706" s="13">
        <v>40.747104</v>
      </c>
      <c r="N706" s="11">
        <v>-86.216193608695846</v>
      </c>
      <c r="O706" s="11">
        <v>39.841286347825942</v>
      </c>
      <c r="P706" s="12">
        <f>VLOOKUP(Table1[[#This Row],[State]],Sheet1!A:G,7,FALSE)</f>
        <v>11</v>
      </c>
      <c r="Q706" t="str">
        <f>VLOOKUP(Table1[[#This Row],[State]],Sheet1!A:F,6,FALSE)</f>
        <v>Republican</v>
      </c>
    </row>
    <row r="707" spans="1:17" x14ac:dyDescent="0.2">
      <c r="A707" t="s">
        <v>332</v>
      </c>
      <c r="B707" s="10">
        <v>18019</v>
      </c>
      <c r="C707" t="s">
        <v>559</v>
      </c>
      <c r="D707" s="4">
        <v>21343</v>
      </c>
      <c r="E707" s="4">
        <v>35484</v>
      </c>
      <c r="F707">
        <v>2024</v>
      </c>
      <c r="G707" s="1">
        <f>Table1[[#This Row],[dem_votes]]+Table1[[#This Row],[gop_votes]]</f>
        <v>56827</v>
      </c>
      <c r="H707" s="7">
        <f>ABS(Table1[[#This Row],[dem_votes]]-Table1[[#This Row],[gop_votes]])</f>
        <v>14141</v>
      </c>
      <c r="I707" s="5">
        <f>Table1[[#This Row],[margin]]/SUM(Table1[[#This Row],[dem_votes]:[gop_votes]])</f>
        <v>0.2488429795695708</v>
      </c>
      <c r="J707" s="5">
        <f>Table1[[#This Row],[dem_votes]]/SUM(Table1[[#This Row],[dem_votes]:[gop_votes]])</f>
        <v>0.3755785102152146</v>
      </c>
      <c r="K707" s="5">
        <f>Table1[[#This Row],[gop_votes]]/SUM(Table1[[#This Row],[dem_votes]:[gop_votes]])</f>
        <v>0.6244214897847854</v>
      </c>
      <c r="L707" s="13">
        <v>-85.732034999999996</v>
      </c>
      <c r="M707" s="13">
        <v>38.371546000000002</v>
      </c>
      <c r="N707" s="11">
        <v>-86.216193608695846</v>
      </c>
      <c r="O707" s="11">
        <v>39.841286347825942</v>
      </c>
      <c r="P707" s="12">
        <f>VLOOKUP(Table1[[#This Row],[State]],Sheet1!A:G,7,FALSE)</f>
        <v>11</v>
      </c>
      <c r="Q707" t="str">
        <f>VLOOKUP(Table1[[#This Row],[State]],Sheet1!A:F,6,FALSE)</f>
        <v>Republican</v>
      </c>
    </row>
    <row r="708" spans="1:17" x14ac:dyDescent="0.2">
      <c r="A708" t="s">
        <v>332</v>
      </c>
      <c r="B708" s="10">
        <v>18021</v>
      </c>
      <c r="C708" t="s">
        <v>423</v>
      </c>
      <c r="D708" s="4">
        <v>3268</v>
      </c>
      <c r="E708" s="4">
        <v>8422</v>
      </c>
      <c r="F708">
        <v>2024</v>
      </c>
      <c r="G708" s="1">
        <f>Table1[[#This Row],[dem_votes]]+Table1[[#This Row],[gop_votes]]</f>
        <v>11690</v>
      </c>
      <c r="H708" s="7">
        <f>ABS(Table1[[#This Row],[dem_votes]]-Table1[[#This Row],[gop_votes]])</f>
        <v>5154</v>
      </c>
      <c r="I708" s="5">
        <f>Table1[[#This Row],[margin]]/SUM(Table1[[#This Row],[dem_votes]:[gop_votes]])</f>
        <v>0.44088964927288282</v>
      </c>
      <c r="J708" s="5">
        <f>Table1[[#This Row],[dem_votes]]/SUM(Table1[[#This Row],[dem_votes]:[gop_votes]])</f>
        <v>0.27955517536355862</v>
      </c>
      <c r="K708" s="5">
        <f>Table1[[#This Row],[gop_votes]]/SUM(Table1[[#This Row],[dem_votes]:[gop_votes]])</f>
        <v>0.72044482463644144</v>
      </c>
      <c r="L708" s="13">
        <v>-87.124217000000002</v>
      </c>
      <c r="M708" s="13">
        <v>39.469065999999998</v>
      </c>
      <c r="N708" s="11">
        <v>-86.216193608695846</v>
      </c>
      <c r="O708" s="11">
        <v>39.841286347825942</v>
      </c>
      <c r="P708" s="12">
        <f>VLOOKUP(Table1[[#This Row],[State]],Sheet1!A:G,7,FALSE)</f>
        <v>11</v>
      </c>
      <c r="Q708" t="str">
        <f>VLOOKUP(Table1[[#This Row],[State]],Sheet1!A:F,6,FALSE)</f>
        <v>Republican</v>
      </c>
    </row>
    <row r="709" spans="1:17" x14ac:dyDescent="0.2">
      <c r="A709" t="s">
        <v>332</v>
      </c>
      <c r="B709" s="10">
        <v>18023</v>
      </c>
      <c r="C709" t="s">
        <v>880</v>
      </c>
      <c r="D709" s="4">
        <v>3819</v>
      </c>
      <c r="E709" s="4">
        <v>8155</v>
      </c>
      <c r="F709">
        <v>2024</v>
      </c>
      <c r="G709" s="1">
        <f>Table1[[#This Row],[dem_votes]]+Table1[[#This Row],[gop_votes]]</f>
        <v>11974</v>
      </c>
      <c r="H709" s="7">
        <f>ABS(Table1[[#This Row],[dem_votes]]-Table1[[#This Row],[gop_votes]])</f>
        <v>4336</v>
      </c>
      <c r="I709" s="5">
        <f>Table1[[#This Row],[margin]]/SUM(Table1[[#This Row],[dem_votes]:[gop_votes]])</f>
        <v>0.36211792216469019</v>
      </c>
      <c r="J709" s="5">
        <f>Table1[[#This Row],[dem_votes]]/SUM(Table1[[#This Row],[dem_votes]:[gop_votes]])</f>
        <v>0.31894103891765491</v>
      </c>
      <c r="K709" s="5">
        <f>Table1[[#This Row],[gop_votes]]/SUM(Table1[[#This Row],[dem_votes]:[gop_votes]])</f>
        <v>0.68105896108234509</v>
      </c>
      <c r="L709" s="13">
        <v>-86.512306999999893</v>
      </c>
      <c r="M709" s="13">
        <v>40.298200999999999</v>
      </c>
      <c r="N709" s="11">
        <v>-86.216193608695846</v>
      </c>
      <c r="O709" s="11">
        <v>39.841286347825942</v>
      </c>
      <c r="P709" s="12">
        <f>VLOOKUP(Table1[[#This Row],[State]],Sheet1!A:G,7,FALSE)</f>
        <v>11</v>
      </c>
      <c r="Q709" t="str">
        <f>VLOOKUP(Table1[[#This Row],[State]],Sheet1!A:F,6,FALSE)</f>
        <v>Republican</v>
      </c>
    </row>
    <row r="710" spans="1:17" x14ac:dyDescent="0.2">
      <c r="A710" t="s">
        <v>332</v>
      </c>
      <c r="B710" s="10">
        <v>18025</v>
      </c>
      <c r="C710" t="s">
        <v>563</v>
      </c>
      <c r="D710" s="4">
        <v>1856</v>
      </c>
      <c r="E710" s="4">
        <v>2847</v>
      </c>
      <c r="F710">
        <v>2024</v>
      </c>
      <c r="G710" s="1">
        <f>Table1[[#This Row],[dem_votes]]+Table1[[#This Row],[gop_votes]]</f>
        <v>4703</v>
      </c>
      <c r="H710" s="7">
        <f>ABS(Table1[[#This Row],[dem_votes]]-Table1[[#This Row],[gop_votes]])</f>
        <v>991</v>
      </c>
      <c r="I710" s="5">
        <f>Table1[[#This Row],[margin]]/SUM(Table1[[#This Row],[dem_votes]:[gop_votes]])</f>
        <v>0.21071656389538593</v>
      </c>
      <c r="J710" s="5">
        <f>Table1[[#This Row],[dem_votes]]/SUM(Table1[[#This Row],[dem_votes]:[gop_votes]])</f>
        <v>0.39464171805230702</v>
      </c>
      <c r="K710" s="5">
        <f>Table1[[#This Row],[gop_votes]]/SUM(Table1[[#This Row],[dem_votes]:[gop_votes]])</f>
        <v>0.60535828194769292</v>
      </c>
      <c r="L710" s="13">
        <v>-86.423443999999904</v>
      </c>
      <c r="M710" s="13">
        <v>38.313434999999998</v>
      </c>
      <c r="N710" s="11">
        <v>-86.216193608695846</v>
      </c>
      <c r="O710" s="11">
        <v>39.841286347825942</v>
      </c>
      <c r="P710" s="12">
        <f>VLOOKUP(Table1[[#This Row],[State]],Sheet1!A:G,7,FALSE)</f>
        <v>11</v>
      </c>
      <c r="Q710" t="str">
        <f>VLOOKUP(Table1[[#This Row],[State]],Sheet1!A:F,6,FALSE)</f>
        <v>Republican</v>
      </c>
    </row>
    <row r="711" spans="1:17" x14ac:dyDescent="0.2">
      <c r="A711" t="s">
        <v>332</v>
      </c>
      <c r="B711" s="10">
        <v>18027</v>
      </c>
      <c r="C711" t="s">
        <v>930</v>
      </c>
      <c r="D711" s="4">
        <v>2447</v>
      </c>
      <c r="E711" s="4">
        <v>8360</v>
      </c>
      <c r="F711">
        <v>2024</v>
      </c>
      <c r="G711" s="1">
        <f>Table1[[#This Row],[dem_votes]]+Table1[[#This Row],[gop_votes]]</f>
        <v>10807</v>
      </c>
      <c r="H711" s="7">
        <f>ABS(Table1[[#This Row],[dem_votes]]-Table1[[#This Row],[gop_votes]])</f>
        <v>5913</v>
      </c>
      <c r="I711" s="5">
        <f>Table1[[#This Row],[margin]]/SUM(Table1[[#This Row],[dem_votes]:[gop_votes]])</f>
        <v>0.54714536874248176</v>
      </c>
      <c r="J711" s="5">
        <f>Table1[[#This Row],[dem_votes]]/SUM(Table1[[#This Row],[dem_votes]:[gop_votes]])</f>
        <v>0.22642731562875915</v>
      </c>
      <c r="K711" s="5">
        <f>Table1[[#This Row],[gop_votes]]/SUM(Table1[[#This Row],[dem_votes]:[gop_votes]])</f>
        <v>0.77357268437124083</v>
      </c>
      <c r="L711" s="13">
        <v>-87.098076000000006</v>
      </c>
      <c r="M711" s="13">
        <v>38.696962999999997</v>
      </c>
      <c r="N711" s="11">
        <v>-86.216193608695846</v>
      </c>
      <c r="O711" s="11">
        <v>39.841286347825942</v>
      </c>
      <c r="P711" s="12">
        <f>VLOOKUP(Table1[[#This Row],[State]],Sheet1!A:G,7,FALSE)</f>
        <v>11</v>
      </c>
      <c r="Q711" t="str">
        <f>VLOOKUP(Table1[[#This Row],[State]],Sheet1!A:F,6,FALSE)</f>
        <v>Republican</v>
      </c>
    </row>
    <row r="712" spans="1:17" x14ac:dyDescent="0.2">
      <c r="A712" t="s">
        <v>332</v>
      </c>
      <c r="B712" s="10">
        <v>18029</v>
      </c>
      <c r="C712" t="s">
        <v>931</v>
      </c>
      <c r="D712" s="4">
        <v>5676</v>
      </c>
      <c r="E712" s="4">
        <v>21274</v>
      </c>
      <c r="F712">
        <v>2024</v>
      </c>
      <c r="G712" s="1">
        <f>Table1[[#This Row],[dem_votes]]+Table1[[#This Row],[gop_votes]]</f>
        <v>26950</v>
      </c>
      <c r="H712" s="7">
        <f>ABS(Table1[[#This Row],[dem_votes]]-Table1[[#This Row],[gop_votes]])</f>
        <v>15598</v>
      </c>
      <c r="I712" s="5">
        <f>Table1[[#This Row],[margin]]/SUM(Table1[[#This Row],[dem_votes]:[gop_votes]])</f>
        <v>0.57877551020408158</v>
      </c>
      <c r="J712" s="5">
        <f>Table1[[#This Row],[dem_votes]]/SUM(Table1[[#This Row],[dem_votes]:[gop_votes]])</f>
        <v>0.21061224489795918</v>
      </c>
      <c r="K712" s="5">
        <f>Table1[[#This Row],[gop_votes]]/SUM(Table1[[#This Row],[dem_votes]:[gop_votes]])</f>
        <v>0.78938775510204084</v>
      </c>
      <c r="L712" s="13">
        <v>-84.920935</v>
      </c>
      <c r="M712" s="13">
        <v>39.144620000000003</v>
      </c>
      <c r="N712" s="11">
        <v>-86.216193608695846</v>
      </c>
      <c r="O712" s="11">
        <v>39.841286347825942</v>
      </c>
      <c r="P712" s="12">
        <f>VLOOKUP(Table1[[#This Row],[State]],Sheet1!A:G,7,FALSE)</f>
        <v>11</v>
      </c>
      <c r="Q712" t="str">
        <f>VLOOKUP(Table1[[#This Row],[State]],Sheet1!A:F,6,FALSE)</f>
        <v>Republican</v>
      </c>
    </row>
    <row r="713" spans="1:17" x14ac:dyDescent="0.2">
      <c r="A713" t="s">
        <v>332</v>
      </c>
      <c r="B713" s="10">
        <v>18031</v>
      </c>
      <c r="C713" t="s">
        <v>752</v>
      </c>
      <c r="D713" s="4">
        <v>2911</v>
      </c>
      <c r="E713" s="4">
        <v>9226</v>
      </c>
      <c r="F713">
        <v>2024</v>
      </c>
      <c r="G713" s="1">
        <f>Table1[[#This Row],[dem_votes]]+Table1[[#This Row],[gop_votes]]</f>
        <v>12137</v>
      </c>
      <c r="H713" s="7">
        <f>ABS(Table1[[#This Row],[dem_votes]]-Table1[[#This Row],[gop_votes]])</f>
        <v>6315</v>
      </c>
      <c r="I713" s="5">
        <f>Table1[[#This Row],[margin]]/SUM(Table1[[#This Row],[dem_votes]:[gop_votes]])</f>
        <v>0.5203097964900717</v>
      </c>
      <c r="J713" s="5">
        <f>Table1[[#This Row],[dem_votes]]/SUM(Table1[[#This Row],[dem_votes]:[gop_votes]])</f>
        <v>0.23984510175496415</v>
      </c>
      <c r="K713" s="5">
        <f>Table1[[#This Row],[gop_votes]]/SUM(Table1[[#This Row],[dem_votes]:[gop_votes]])</f>
        <v>0.76015489824503579</v>
      </c>
      <c r="L713" s="13">
        <v>-85.494210999999893</v>
      </c>
      <c r="M713" s="13">
        <v>39.319974999999999</v>
      </c>
      <c r="N713" s="11">
        <v>-86.216193608695846</v>
      </c>
      <c r="O713" s="11">
        <v>39.841286347825942</v>
      </c>
      <c r="P713" s="12">
        <f>VLOOKUP(Table1[[#This Row],[State]],Sheet1!A:G,7,FALSE)</f>
        <v>11</v>
      </c>
      <c r="Q713" t="str">
        <f>VLOOKUP(Table1[[#This Row],[State]],Sheet1!A:F,6,FALSE)</f>
        <v>Republican</v>
      </c>
    </row>
    <row r="714" spans="1:17" x14ac:dyDescent="0.2">
      <c r="A714" t="s">
        <v>332</v>
      </c>
      <c r="B714" s="10">
        <v>18033</v>
      </c>
      <c r="C714" t="s">
        <v>503</v>
      </c>
      <c r="D714" s="4">
        <v>5183</v>
      </c>
      <c r="E714" s="4">
        <v>14420</v>
      </c>
      <c r="F714">
        <v>2024</v>
      </c>
      <c r="G714" s="1">
        <f>Table1[[#This Row],[dem_votes]]+Table1[[#This Row],[gop_votes]]</f>
        <v>19603</v>
      </c>
      <c r="H714" s="7">
        <f>ABS(Table1[[#This Row],[dem_votes]]-Table1[[#This Row],[gop_votes]])</f>
        <v>9237</v>
      </c>
      <c r="I714" s="5">
        <f>Table1[[#This Row],[margin]]/SUM(Table1[[#This Row],[dem_votes]:[gop_votes]])</f>
        <v>0.47120338723664745</v>
      </c>
      <c r="J714" s="5">
        <f>Table1[[#This Row],[dem_votes]]/SUM(Table1[[#This Row],[dem_votes]:[gop_votes]])</f>
        <v>0.26439830638167627</v>
      </c>
      <c r="K714" s="5">
        <f>Table1[[#This Row],[gop_votes]]/SUM(Table1[[#This Row],[dem_votes]:[gop_votes]])</f>
        <v>0.73560169361832373</v>
      </c>
      <c r="L714" s="13">
        <v>-85.034284999999997</v>
      </c>
      <c r="M714" s="13">
        <v>41.378214</v>
      </c>
      <c r="N714" s="11">
        <v>-86.216193608695846</v>
      </c>
      <c r="O714" s="11">
        <v>39.841286347825942</v>
      </c>
      <c r="P714" s="12">
        <f>VLOOKUP(Table1[[#This Row],[State]],Sheet1!A:G,7,FALSE)</f>
        <v>11</v>
      </c>
      <c r="Q714" t="str">
        <f>VLOOKUP(Table1[[#This Row],[State]],Sheet1!A:F,6,FALSE)</f>
        <v>Republican</v>
      </c>
    </row>
    <row r="715" spans="1:17" x14ac:dyDescent="0.2">
      <c r="A715" t="s">
        <v>332</v>
      </c>
      <c r="B715" s="10">
        <v>18035</v>
      </c>
      <c r="C715" t="s">
        <v>932</v>
      </c>
      <c r="D715" s="4">
        <v>21559</v>
      </c>
      <c r="E715" s="4">
        <v>25328</v>
      </c>
      <c r="F715">
        <v>2024</v>
      </c>
      <c r="G715" s="1">
        <f>Table1[[#This Row],[dem_votes]]+Table1[[#This Row],[gop_votes]]</f>
        <v>46887</v>
      </c>
      <c r="H715" s="7">
        <f>ABS(Table1[[#This Row],[dem_votes]]-Table1[[#This Row],[gop_votes]])</f>
        <v>3769</v>
      </c>
      <c r="I715" s="5">
        <f>Table1[[#This Row],[margin]]/SUM(Table1[[#This Row],[dem_votes]:[gop_votes]])</f>
        <v>8.0384754836095293E-2</v>
      </c>
      <c r="J715" s="5">
        <f>Table1[[#This Row],[dem_votes]]/SUM(Table1[[#This Row],[dem_votes]:[gop_votes]])</f>
        <v>0.45980762258195235</v>
      </c>
      <c r="K715" s="5">
        <f>Table1[[#This Row],[gop_votes]]/SUM(Table1[[#This Row],[dem_votes]:[gop_votes]])</f>
        <v>0.5401923774180476</v>
      </c>
      <c r="L715" s="13">
        <v>-85.401961999999997</v>
      </c>
      <c r="M715" s="13">
        <v>40.205170000000003</v>
      </c>
      <c r="N715" s="11">
        <v>-86.216193608695846</v>
      </c>
      <c r="O715" s="11">
        <v>39.841286347825942</v>
      </c>
      <c r="P715" s="12">
        <f>VLOOKUP(Table1[[#This Row],[State]],Sheet1!A:G,7,FALSE)</f>
        <v>11</v>
      </c>
      <c r="Q715" t="str">
        <f>VLOOKUP(Table1[[#This Row],[State]],Sheet1!A:F,6,FALSE)</f>
        <v>Republican</v>
      </c>
    </row>
    <row r="716" spans="1:17" x14ac:dyDescent="0.2">
      <c r="A716" t="s">
        <v>332</v>
      </c>
      <c r="B716" s="10">
        <v>18037</v>
      </c>
      <c r="C716" t="s">
        <v>933</v>
      </c>
      <c r="D716" s="4">
        <v>6459</v>
      </c>
      <c r="E716" s="4">
        <v>15159</v>
      </c>
      <c r="F716">
        <v>2024</v>
      </c>
      <c r="G716" s="1">
        <f>Table1[[#This Row],[dem_votes]]+Table1[[#This Row],[gop_votes]]</f>
        <v>21618</v>
      </c>
      <c r="H716" s="7">
        <f>ABS(Table1[[#This Row],[dem_votes]]-Table1[[#This Row],[gop_votes]])</f>
        <v>8700</v>
      </c>
      <c r="I716" s="5">
        <f>Table1[[#This Row],[margin]]/SUM(Table1[[#This Row],[dem_votes]:[gop_votes]])</f>
        <v>0.40244240910352486</v>
      </c>
      <c r="J716" s="5">
        <f>Table1[[#This Row],[dem_votes]]/SUM(Table1[[#This Row],[dem_votes]:[gop_votes]])</f>
        <v>0.2987787954482376</v>
      </c>
      <c r="K716" s="5">
        <f>Table1[[#This Row],[gop_votes]]/SUM(Table1[[#This Row],[dem_votes]:[gop_votes]])</f>
        <v>0.7012212045517624</v>
      </c>
      <c r="L716" s="13">
        <v>-86.914031999999906</v>
      </c>
      <c r="M716" s="13">
        <v>38.357067000000001</v>
      </c>
      <c r="N716" s="11">
        <v>-86.216193608695846</v>
      </c>
      <c r="O716" s="11">
        <v>39.841286347825942</v>
      </c>
      <c r="P716" s="12">
        <f>VLOOKUP(Table1[[#This Row],[State]],Sheet1!A:G,7,FALSE)</f>
        <v>11</v>
      </c>
      <c r="Q716" t="str">
        <f>VLOOKUP(Table1[[#This Row],[State]],Sheet1!A:F,6,FALSE)</f>
        <v>Republican</v>
      </c>
    </row>
    <row r="717" spans="1:17" x14ac:dyDescent="0.2">
      <c r="A717" t="s">
        <v>332</v>
      </c>
      <c r="B717" s="10">
        <v>18039</v>
      </c>
      <c r="C717" t="s">
        <v>934</v>
      </c>
      <c r="D717" s="4">
        <v>22762</v>
      </c>
      <c r="E717" s="4">
        <v>46389</v>
      </c>
      <c r="F717">
        <v>2024</v>
      </c>
      <c r="G717" s="1">
        <f>Table1[[#This Row],[dem_votes]]+Table1[[#This Row],[gop_votes]]</f>
        <v>69151</v>
      </c>
      <c r="H717" s="7">
        <f>ABS(Table1[[#This Row],[dem_votes]]-Table1[[#This Row],[gop_votes]])</f>
        <v>23627</v>
      </c>
      <c r="I717" s="5">
        <f>Table1[[#This Row],[margin]]/SUM(Table1[[#This Row],[dem_votes]:[gop_votes]])</f>
        <v>0.34167257161863168</v>
      </c>
      <c r="J717" s="5">
        <f>Table1[[#This Row],[dem_votes]]/SUM(Table1[[#This Row],[dem_votes]:[gop_votes]])</f>
        <v>0.32916371419068413</v>
      </c>
      <c r="K717" s="5">
        <f>Table1[[#This Row],[gop_votes]]/SUM(Table1[[#This Row],[dem_votes]:[gop_votes]])</f>
        <v>0.67083628580931587</v>
      </c>
      <c r="L717" s="13">
        <v>-85.906728000000001</v>
      </c>
      <c r="M717" s="13">
        <v>41.637678999999999</v>
      </c>
      <c r="N717" s="11">
        <v>-86.216193608695846</v>
      </c>
      <c r="O717" s="11">
        <v>39.841286347825942</v>
      </c>
      <c r="P717" s="12">
        <f>VLOOKUP(Table1[[#This Row],[State]],Sheet1!A:G,7,FALSE)</f>
        <v>11</v>
      </c>
      <c r="Q717" t="str">
        <f>VLOOKUP(Table1[[#This Row],[State]],Sheet1!A:F,6,FALSE)</f>
        <v>Republican</v>
      </c>
    </row>
    <row r="718" spans="1:17" x14ac:dyDescent="0.2">
      <c r="A718" t="s">
        <v>332</v>
      </c>
      <c r="B718" s="10">
        <v>18041</v>
      </c>
      <c r="C718" t="s">
        <v>506</v>
      </c>
      <c r="D718" s="4">
        <v>2936</v>
      </c>
      <c r="E718" s="4">
        <v>6372</v>
      </c>
      <c r="F718">
        <v>2024</v>
      </c>
      <c r="G718" s="1">
        <f>Table1[[#This Row],[dem_votes]]+Table1[[#This Row],[gop_votes]]</f>
        <v>9308</v>
      </c>
      <c r="H718" s="7">
        <f>ABS(Table1[[#This Row],[dem_votes]]-Table1[[#This Row],[gop_votes]])</f>
        <v>3436</v>
      </c>
      <c r="I718" s="5">
        <f>Table1[[#This Row],[margin]]/SUM(Table1[[#This Row],[dem_votes]:[gop_votes]])</f>
        <v>0.36914482165878815</v>
      </c>
      <c r="J718" s="5">
        <f>Table1[[#This Row],[dem_votes]]/SUM(Table1[[#This Row],[dem_votes]:[gop_votes]])</f>
        <v>0.31542758917060593</v>
      </c>
      <c r="K718" s="5">
        <f>Table1[[#This Row],[gop_votes]]/SUM(Table1[[#This Row],[dem_votes]:[gop_votes]])</f>
        <v>0.68457241082939402</v>
      </c>
      <c r="L718" s="13">
        <v>-85.147495999999904</v>
      </c>
      <c r="M718" s="13">
        <v>39.640791</v>
      </c>
      <c r="N718" s="11">
        <v>-86.216193608695846</v>
      </c>
      <c r="O718" s="11">
        <v>39.841286347825942</v>
      </c>
      <c r="P718" s="12">
        <f>VLOOKUP(Table1[[#This Row],[State]],Sheet1!A:G,7,FALSE)</f>
        <v>11</v>
      </c>
      <c r="Q718" t="str">
        <f>VLOOKUP(Table1[[#This Row],[State]],Sheet1!A:F,6,FALSE)</f>
        <v>Republican</v>
      </c>
    </row>
    <row r="719" spans="1:17" x14ac:dyDescent="0.2">
      <c r="A719" t="s">
        <v>332</v>
      </c>
      <c r="B719" s="10">
        <v>18043</v>
      </c>
      <c r="C719" t="s">
        <v>762</v>
      </c>
      <c r="D719" s="4">
        <v>15374</v>
      </c>
      <c r="E719" s="4">
        <v>23909</v>
      </c>
      <c r="F719">
        <v>2024</v>
      </c>
      <c r="G719" s="1">
        <f>Table1[[#This Row],[dem_votes]]+Table1[[#This Row],[gop_votes]]</f>
        <v>39283</v>
      </c>
      <c r="H719" s="7">
        <f>ABS(Table1[[#This Row],[dem_votes]]-Table1[[#This Row],[gop_votes]])</f>
        <v>8535</v>
      </c>
      <c r="I719" s="5">
        <f>Table1[[#This Row],[margin]]/SUM(Table1[[#This Row],[dem_votes]:[gop_votes]])</f>
        <v>0.21726955680574295</v>
      </c>
      <c r="J719" s="5">
        <f>Table1[[#This Row],[dem_votes]]/SUM(Table1[[#This Row],[dem_votes]:[gop_votes]])</f>
        <v>0.39136522159712855</v>
      </c>
      <c r="K719" s="5">
        <f>Table1[[#This Row],[gop_votes]]/SUM(Table1[[#This Row],[dem_votes]:[gop_votes]])</f>
        <v>0.6086347784028715</v>
      </c>
      <c r="L719" s="13">
        <v>-85.855644999999996</v>
      </c>
      <c r="M719" s="13">
        <v>38.321514000000001</v>
      </c>
      <c r="N719" s="11">
        <v>-86.216193608695846</v>
      </c>
      <c r="O719" s="11">
        <v>39.841286347825942</v>
      </c>
      <c r="P719" s="12">
        <f>VLOOKUP(Table1[[#This Row],[State]],Sheet1!A:G,7,FALSE)</f>
        <v>11</v>
      </c>
      <c r="Q719" t="str">
        <f>VLOOKUP(Table1[[#This Row],[State]],Sheet1!A:F,6,FALSE)</f>
        <v>Republican</v>
      </c>
    </row>
    <row r="720" spans="1:17" x14ac:dyDescent="0.2">
      <c r="A720" t="s">
        <v>332</v>
      </c>
      <c r="B720" s="10">
        <v>18045</v>
      </c>
      <c r="C720" t="s">
        <v>935</v>
      </c>
      <c r="D720" s="4">
        <v>2103</v>
      </c>
      <c r="E720" s="4">
        <v>5285</v>
      </c>
      <c r="F720">
        <v>2024</v>
      </c>
      <c r="G720" s="1">
        <f>Table1[[#This Row],[dem_votes]]+Table1[[#This Row],[gop_votes]]</f>
        <v>7388</v>
      </c>
      <c r="H720" s="7">
        <f>ABS(Table1[[#This Row],[dem_votes]]-Table1[[#This Row],[gop_votes]])</f>
        <v>3182</v>
      </c>
      <c r="I720" s="5">
        <f>Table1[[#This Row],[margin]]/SUM(Table1[[#This Row],[dem_votes]:[gop_votes]])</f>
        <v>0.43069842988630214</v>
      </c>
      <c r="J720" s="5">
        <f>Table1[[#This Row],[dem_votes]]/SUM(Table1[[#This Row],[dem_votes]:[gop_votes]])</f>
        <v>0.28465078505684893</v>
      </c>
      <c r="K720" s="5">
        <f>Table1[[#This Row],[gop_votes]]/SUM(Table1[[#This Row],[dem_votes]:[gop_votes]])</f>
        <v>0.71534921494315107</v>
      </c>
      <c r="L720" s="13">
        <v>-87.271946</v>
      </c>
      <c r="M720" s="13">
        <v>40.152088999999997</v>
      </c>
      <c r="N720" s="11">
        <v>-86.216193608695846</v>
      </c>
      <c r="O720" s="11">
        <v>39.841286347825942</v>
      </c>
      <c r="P720" s="12">
        <f>VLOOKUP(Table1[[#This Row],[State]],Sheet1!A:G,7,FALSE)</f>
        <v>11</v>
      </c>
      <c r="Q720" t="str">
        <f>VLOOKUP(Table1[[#This Row],[State]],Sheet1!A:F,6,FALSE)</f>
        <v>Republican</v>
      </c>
    </row>
    <row r="721" spans="1:17" x14ac:dyDescent="0.2">
      <c r="A721" t="s">
        <v>332</v>
      </c>
      <c r="B721" s="10">
        <v>18047</v>
      </c>
      <c r="C721" t="s">
        <v>431</v>
      </c>
      <c r="D721" s="4">
        <v>2522</v>
      </c>
      <c r="E721" s="4">
        <v>10513</v>
      </c>
      <c r="F721">
        <v>2024</v>
      </c>
      <c r="G721" s="1">
        <f>Table1[[#This Row],[dem_votes]]+Table1[[#This Row],[gop_votes]]</f>
        <v>13035</v>
      </c>
      <c r="H721" s="7">
        <f>ABS(Table1[[#This Row],[dem_votes]]-Table1[[#This Row],[gop_votes]])</f>
        <v>7991</v>
      </c>
      <c r="I721" s="5">
        <f>Table1[[#This Row],[margin]]/SUM(Table1[[#This Row],[dem_votes]:[gop_votes]])</f>
        <v>0.61304181051016493</v>
      </c>
      <c r="J721" s="5">
        <f>Table1[[#This Row],[dem_votes]]/SUM(Table1[[#This Row],[dem_votes]:[gop_votes]])</f>
        <v>0.19347909474491753</v>
      </c>
      <c r="K721" s="5">
        <f>Table1[[#This Row],[gop_votes]]/SUM(Table1[[#This Row],[dem_votes]:[gop_votes]])</f>
        <v>0.80652090525508247</v>
      </c>
      <c r="L721" s="13">
        <v>-85.070265000000006</v>
      </c>
      <c r="M721" s="13">
        <v>39.401885</v>
      </c>
      <c r="N721" s="11">
        <v>-86.216193608695846</v>
      </c>
      <c r="O721" s="11">
        <v>39.841286347825942</v>
      </c>
      <c r="P721" s="12">
        <f>VLOOKUP(Table1[[#This Row],[State]],Sheet1!A:G,7,FALSE)</f>
        <v>11</v>
      </c>
      <c r="Q721" t="str">
        <f>VLOOKUP(Table1[[#This Row],[State]],Sheet1!A:F,6,FALSE)</f>
        <v>Republican</v>
      </c>
    </row>
    <row r="722" spans="1:17" x14ac:dyDescent="0.2">
      <c r="A722" t="s">
        <v>332</v>
      </c>
      <c r="B722" s="10">
        <v>18049</v>
      </c>
      <c r="C722" t="s">
        <v>569</v>
      </c>
      <c r="D722" s="4">
        <v>2832</v>
      </c>
      <c r="E722" s="4">
        <v>5711</v>
      </c>
      <c r="F722">
        <v>2024</v>
      </c>
      <c r="G722" s="1">
        <f>Table1[[#This Row],[dem_votes]]+Table1[[#This Row],[gop_votes]]</f>
        <v>8543</v>
      </c>
      <c r="H722" s="7">
        <f>ABS(Table1[[#This Row],[dem_votes]]-Table1[[#This Row],[gop_votes]])</f>
        <v>2879</v>
      </c>
      <c r="I722" s="5">
        <f>Table1[[#This Row],[margin]]/SUM(Table1[[#This Row],[dem_votes]:[gop_votes]])</f>
        <v>0.33700105349408871</v>
      </c>
      <c r="J722" s="5">
        <f>Table1[[#This Row],[dem_votes]]/SUM(Table1[[#This Row],[dem_votes]:[gop_votes]])</f>
        <v>0.33149947325295565</v>
      </c>
      <c r="K722" s="5">
        <f>Table1[[#This Row],[gop_votes]]/SUM(Table1[[#This Row],[dem_votes]:[gop_votes]])</f>
        <v>0.66850052674704441</v>
      </c>
      <c r="L722" s="13">
        <v>-86.220078000000001</v>
      </c>
      <c r="M722" s="13">
        <v>41.059389000000003</v>
      </c>
      <c r="N722" s="11">
        <v>-86.216193608695846</v>
      </c>
      <c r="O722" s="11">
        <v>39.841286347825942</v>
      </c>
      <c r="P722" s="12">
        <f>VLOOKUP(Table1[[#This Row],[State]],Sheet1!A:G,7,FALSE)</f>
        <v>11</v>
      </c>
      <c r="Q722" t="str">
        <f>VLOOKUP(Table1[[#This Row],[State]],Sheet1!A:F,6,FALSE)</f>
        <v>Republican</v>
      </c>
    </row>
    <row r="723" spans="1:17" x14ac:dyDescent="0.2">
      <c r="A723" t="s">
        <v>332</v>
      </c>
      <c r="B723" s="10">
        <v>18051</v>
      </c>
      <c r="C723" t="s">
        <v>936</v>
      </c>
      <c r="D723" s="4">
        <v>5114</v>
      </c>
      <c r="E723" s="4">
        <v>10709</v>
      </c>
      <c r="F723">
        <v>2024</v>
      </c>
      <c r="G723" s="1">
        <f>Table1[[#This Row],[dem_votes]]+Table1[[#This Row],[gop_votes]]</f>
        <v>15823</v>
      </c>
      <c r="H723" s="7">
        <f>ABS(Table1[[#This Row],[dem_votes]]-Table1[[#This Row],[gop_votes]])</f>
        <v>5595</v>
      </c>
      <c r="I723" s="5">
        <f>Table1[[#This Row],[margin]]/SUM(Table1[[#This Row],[dem_votes]:[gop_votes]])</f>
        <v>0.35359919105100168</v>
      </c>
      <c r="J723" s="5">
        <f>Table1[[#This Row],[dem_votes]]/SUM(Table1[[#This Row],[dem_votes]:[gop_votes]])</f>
        <v>0.32320040447449916</v>
      </c>
      <c r="K723" s="5">
        <f>Table1[[#This Row],[gop_votes]]/SUM(Table1[[#This Row],[dem_votes]:[gop_votes]])</f>
        <v>0.67679959552550084</v>
      </c>
      <c r="L723" s="13">
        <v>-87.546684999999997</v>
      </c>
      <c r="M723" s="13">
        <v>38.309179999999998</v>
      </c>
      <c r="N723" s="11">
        <v>-86.216193608695846</v>
      </c>
      <c r="O723" s="11">
        <v>39.841286347825942</v>
      </c>
      <c r="P723" s="12">
        <f>VLOOKUP(Table1[[#This Row],[State]],Sheet1!A:G,7,FALSE)</f>
        <v>11</v>
      </c>
      <c r="Q723" t="str">
        <f>VLOOKUP(Table1[[#This Row],[State]],Sheet1!A:F,6,FALSE)</f>
        <v>Republican</v>
      </c>
    </row>
    <row r="724" spans="1:17" x14ac:dyDescent="0.2">
      <c r="A724" t="s">
        <v>332</v>
      </c>
      <c r="B724" s="10">
        <v>18053</v>
      </c>
      <c r="C724" t="s">
        <v>571</v>
      </c>
      <c r="D724" s="4">
        <v>9492</v>
      </c>
      <c r="E724" s="4">
        <v>17221</v>
      </c>
      <c r="F724">
        <v>2024</v>
      </c>
      <c r="G724" s="1">
        <f>Table1[[#This Row],[dem_votes]]+Table1[[#This Row],[gop_votes]]</f>
        <v>26713</v>
      </c>
      <c r="H724" s="7">
        <f>ABS(Table1[[#This Row],[dem_votes]]-Table1[[#This Row],[gop_votes]])</f>
        <v>7729</v>
      </c>
      <c r="I724" s="5">
        <f>Table1[[#This Row],[margin]]/SUM(Table1[[#This Row],[dem_votes]:[gop_votes]])</f>
        <v>0.28933478081832814</v>
      </c>
      <c r="J724" s="5">
        <f>Table1[[#This Row],[dem_votes]]/SUM(Table1[[#This Row],[dem_votes]:[gop_votes]])</f>
        <v>0.3553326095908359</v>
      </c>
      <c r="K724" s="5">
        <f>Table1[[#This Row],[gop_votes]]/SUM(Table1[[#This Row],[dem_votes]:[gop_votes]])</f>
        <v>0.6446673904091641</v>
      </c>
      <c r="L724" s="13">
        <v>-85.644413</v>
      </c>
      <c r="M724" s="13">
        <v>40.525252999999999</v>
      </c>
      <c r="N724" s="11">
        <v>-86.216193608695846</v>
      </c>
      <c r="O724" s="11">
        <v>39.841286347825942</v>
      </c>
      <c r="P724" s="12">
        <f>VLOOKUP(Table1[[#This Row],[State]],Sheet1!A:G,7,FALSE)</f>
        <v>11</v>
      </c>
      <c r="Q724" t="str">
        <f>VLOOKUP(Table1[[#This Row],[State]],Sheet1!A:F,6,FALSE)</f>
        <v>Republican</v>
      </c>
    </row>
    <row r="725" spans="1:17" x14ac:dyDescent="0.2">
      <c r="A725" t="s">
        <v>332</v>
      </c>
      <c r="B725" s="10">
        <v>18055</v>
      </c>
      <c r="C725" t="s">
        <v>508</v>
      </c>
      <c r="D725" s="4">
        <v>4430</v>
      </c>
      <c r="E725" s="4">
        <v>9649</v>
      </c>
      <c r="F725">
        <v>2024</v>
      </c>
      <c r="G725" s="1">
        <f>Table1[[#This Row],[dem_votes]]+Table1[[#This Row],[gop_votes]]</f>
        <v>14079</v>
      </c>
      <c r="H725" s="7">
        <f>ABS(Table1[[#This Row],[dem_votes]]-Table1[[#This Row],[gop_votes]])</f>
        <v>5219</v>
      </c>
      <c r="I725" s="5">
        <f>Table1[[#This Row],[margin]]/SUM(Table1[[#This Row],[dem_votes]:[gop_votes]])</f>
        <v>0.37069394133106043</v>
      </c>
      <c r="J725" s="5">
        <f>Table1[[#This Row],[dem_votes]]/SUM(Table1[[#This Row],[dem_votes]:[gop_votes]])</f>
        <v>0.31465302933446976</v>
      </c>
      <c r="K725" s="5">
        <f>Table1[[#This Row],[gop_votes]]/SUM(Table1[[#This Row],[dem_votes]:[gop_votes]])</f>
        <v>0.68534697066553019</v>
      </c>
      <c r="L725" s="13">
        <v>-86.992171999999997</v>
      </c>
      <c r="M725" s="13">
        <v>39.052315999999998</v>
      </c>
      <c r="N725" s="11">
        <v>-86.216193608695846</v>
      </c>
      <c r="O725" s="11">
        <v>39.841286347825942</v>
      </c>
      <c r="P725" s="12">
        <f>VLOOKUP(Table1[[#This Row],[State]],Sheet1!A:G,7,FALSE)</f>
        <v>11</v>
      </c>
      <c r="Q725" t="str">
        <f>VLOOKUP(Table1[[#This Row],[State]],Sheet1!A:F,6,FALSE)</f>
        <v>Republican</v>
      </c>
    </row>
    <row r="726" spans="1:17" x14ac:dyDescent="0.2">
      <c r="A726" t="s">
        <v>332</v>
      </c>
      <c r="B726" s="10">
        <v>18057</v>
      </c>
      <c r="C726" t="s">
        <v>436</v>
      </c>
      <c r="D726" s="4">
        <v>117038</v>
      </c>
      <c r="E726" s="4">
        <v>111103</v>
      </c>
      <c r="F726">
        <v>2024</v>
      </c>
      <c r="G726" s="1">
        <f>Table1[[#This Row],[dem_votes]]+Table1[[#This Row],[gop_votes]]</f>
        <v>228141</v>
      </c>
      <c r="H726" s="7">
        <f>ABS(Table1[[#This Row],[dem_votes]]-Table1[[#This Row],[gop_votes]])</f>
        <v>5935</v>
      </c>
      <c r="I726" s="5">
        <f>Table1[[#This Row],[margin]]/SUM(Table1[[#This Row],[dem_votes]:[gop_votes]])</f>
        <v>2.6014613769554794E-2</v>
      </c>
      <c r="J726" s="5">
        <f>Table1[[#This Row],[dem_votes]]/SUM(Table1[[#This Row],[dem_votes]:[gop_votes]])</f>
        <v>0.51300730688477736</v>
      </c>
      <c r="K726" s="5">
        <f>Table1[[#This Row],[gop_votes]]/SUM(Table1[[#This Row],[dem_votes]:[gop_votes]])</f>
        <v>0.48699269311522259</v>
      </c>
      <c r="L726" s="13">
        <v>-86.059736999999998</v>
      </c>
      <c r="M726" s="13">
        <v>40.002533999999997</v>
      </c>
      <c r="N726" s="11">
        <v>-86.216193608695846</v>
      </c>
      <c r="O726" s="11">
        <v>39.841286347825942</v>
      </c>
      <c r="P726" s="12">
        <f>VLOOKUP(Table1[[#This Row],[State]],Sheet1!A:G,7,FALSE)</f>
        <v>11</v>
      </c>
      <c r="Q726" t="str">
        <f>VLOOKUP(Table1[[#This Row],[State]],Sheet1!A:F,6,FALSE)</f>
        <v>Republican</v>
      </c>
    </row>
    <row r="727" spans="1:17" x14ac:dyDescent="0.2">
      <c r="A727" t="s">
        <v>332</v>
      </c>
      <c r="B727" s="10">
        <v>18059</v>
      </c>
      <c r="C727" t="s">
        <v>772</v>
      </c>
      <c r="D727" s="4">
        <v>12059</v>
      </c>
      <c r="E727" s="4">
        <v>31850</v>
      </c>
      <c r="F727">
        <v>2024</v>
      </c>
      <c r="G727" s="1">
        <f>Table1[[#This Row],[dem_votes]]+Table1[[#This Row],[gop_votes]]</f>
        <v>43909</v>
      </c>
      <c r="H727" s="7">
        <f>ABS(Table1[[#This Row],[dem_votes]]-Table1[[#This Row],[gop_votes]])</f>
        <v>19791</v>
      </c>
      <c r="I727" s="5">
        <f>Table1[[#This Row],[margin]]/SUM(Table1[[#This Row],[dem_votes]:[gop_votes]])</f>
        <v>0.45072764125805642</v>
      </c>
      <c r="J727" s="5">
        <f>Table1[[#This Row],[dem_votes]]/SUM(Table1[[#This Row],[dem_votes]:[gop_votes]])</f>
        <v>0.27463617937097179</v>
      </c>
      <c r="K727" s="5">
        <f>Table1[[#This Row],[gop_votes]]/SUM(Table1[[#This Row],[dem_votes]:[gop_votes]])</f>
        <v>0.72536382062902827</v>
      </c>
      <c r="L727" s="13">
        <v>-85.824124999999995</v>
      </c>
      <c r="M727" s="13">
        <v>39.811661999999998</v>
      </c>
      <c r="N727" s="11">
        <v>-86.216193608695846</v>
      </c>
      <c r="O727" s="11">
        <v>39.841286347825942</v>
      </c>
      <c r="P727" s="12">
        <f>VLOOKUP(Table1[[#This Row],[State]],Sheet1!A:G,7,FALSE)</f>
        <v>11</v>
      </c>
      <c r="Q727" t="str">
        <f>VLOOKUP(Table1[[#This Row],[State]],Sheet1!A:F,6,FALSE)</f>
        <v>Republican</v>
      </c>
    </row>
    <row r="728" spans="1:17" x14ac:dyDescent="0.2">
      <c r="A728" t="s">
        <v>332</v>
      </c>
      <c r="B728" s="10">
        <v>18061</v>
      </c>
      <c r="C728" t="s">
        <v>937</v>
      </c>
      <c r="D728" s="4">
        <v>5417</v>
      </c>
      <c r="E728" s="4">
        <v>15710</v>
      </c>
      <c r="F728">
        <v>2024</v>
      </c>
      <c r="G728" s="1">
        <f>Table1[[#This Row],[dem_votes]]+Table1[[#This Row],[gop_votes]]</f>
        <v>21127</v>
      </c>
      <c r="H728" s="7">
        <f>ABS(Table1[[#This Row],[dem_votes]]-Table1[[#This Row],[gop_votes]])</f>
        <v>10293</v>
      </c>
      <c r="I728" s="5">
        <f>Table1[[#This Row],[margin]]/SUM(Table1[[#This Row],[dem_votes]:[gop_votes]])</f>
        <v>0.48719647843991104</v>
      </c>
      <c r="J728" s="5">
        <f>Table1[[#This Row],[dem_votes]]/SUM(Table1[[#This Row],[dem_votes]:[gop_votes]])</f>
        <v>0.25640176078004451</v>
      </c>
      <c r="K728" s="5">
        <f>Table1[[#This Row],[gop_votes]]/SUM(Table1[[#This Row],[dem_votes]:[gop_votes]])</f>
        <v>0.74359823921995549</v>
      </c>
      <c r="L728" s="13">
        <v>-86.097474000000005</v>
      </c>
      <c r="M728" s="13">
        <v>38.233744999999999</v>
      </c>
      <c r="N728" s="11">
        <v>-86.216193608695846</v>
      </c>
      <c r="O728" s="11">
        <v>39.841286347825942</v>
      </c>
      <c r="P728" s="12">
        <f>VLOOKUP(Table1[[#This Row],[State]],Sheet1!A:G,7,FALSE)</f>
        <v>11</v>
      </c>
      <c r="Q728" t="str">
        <f>VLOOKUP(Table1[[#This Row],[State]],Sheet1!A:F,6,FALSE)</f>
        <v>Republican</v>
      </c>
    </row>
    <row r="729" spans="1:17" x14ac:dyDescent="0.2">
      <c r="A729" t="s">
        <v>332</v>
      </c>
      <c r="B729" s="10">
        <v>18063</v>
      </c>
      <c r="C729" t="s">
        <v>938</v>
      </c>
      <c r="D729" s="4">
        <v>37086</v>
      </c>
      <c r="E729" s="4">
        <v>59410</v>
      </c>
      <c r="F729">
        <v>2024</v>
      </c>
      <c r="G729" s="1">
        <f>Table1[[#This Row],[dem_votes]]+Table1[[#This Row],[gop_votes]]</f>
        <v>96496</v>
      </c>
      <c r="H729" s="7">
        <f>ABS(Table1[[#This Row],[dem_votes]]-Table1[[#This Row],[gop_votes]])</f>
        <v>22324</v>
      </c>
      <c r="I729" s="5">
        <f>Table1[[#This Row],[margin]]/SUM(Table1[[#This Row],[dem_votes]:[gop_votes]])</f>
        <v>0.23134637705189853</v>
      </c>
      <c r="J729" s="5">
        <f>Table1[[#This Row],[dem_votes]]/SUM(Table1[[#This Row],[dem_votes]:[gop_votes]])</f>
        <v>0.38432681147405073</v>
      </c>
      <c r="K729" s="5">
        <f>Table1[[#This Row],[gop_votes]]/SUM(Table1[[#This Row],[dem_votes]:[gop_votes]])</f>
        <v>0.61567318852594921</v>
      </c>
      <c r="L729" s="13">
        <v>-86.415054999999995</v>
      </c>
      <c r="M729" s="13">
        <v>39.772784000000001</v>
      </c>
      <c r="N729" s="11">
        <v>-86.216193608695846</v>
      </c>
      <c r="O729" s="11">
        <v>39.841286347825942</v>
      </c>
      <c r="P729" s="12">
        <f>VLOOKUP(Table1[[#This Row],[State]],Sheet1!A:G,7,FALSE)</f>
        <v>11</v>
      </c>
      <c r="Q729" t="str">
        <f>VLOOKUP(Table1[[#This Row],[State]],Sheet1!A:F,6,FALSE)</f>
        <v>Republican</v>
      </c>
    </row>
    <row r="730" spans="1:17" x14ac:dyDescent="0.2">
      <c r="A730" t="s">
        <v>332</v>
      </c>
      <c r="B730" s="10">
        <v>18065</v>
      </c>
      <c r="C730" t="s">
        <v>510</v>
      </c>
      <c r="D730" s="4">
        <v>7302</v>
      </c>
      <c r="E730" s="4">
        <v>12811</v>
      </c>
      <c r="F730">
        <v>2024</v>
      </c>
      <c r="G730" s="1">
        <f>Table1[[#This Row],[dem_votes]]+Table1[[#This Row],[gop_votes]]</f>
        <v>20113</v>
      </c>
      <c r="H730" s="7">
        <f>ABS(Table1[[#This Row],[dem_votes]]-Table1[[#This Row],[gop_votes]])</f>
        <v>5509</v>
      </c>
      <c r="I730" s="5">
        <f>Table1[[#This Row],[margin]]/SUM(Table1[[#This Row],[dem_votes]:[gop_votes]])</f>
        <v>0.27390245115099687</v>
      </c>
      <c r="J730" s="5">
        <f>Table1[[#This Row],[dem_votes]]/SUM(Table1[[#This Row],[dem_votes]:[gop_votes]])</f>
        <v>0.36304877442450156</v>
      </c>
      <c r="K730" s="5">
        <f>Table1[[#This Row],[gop_votes]]/SUM(Table1[[#This Row],[dem_votes]:[gop_votes]])</f>
        <v>0.63695122557549844</v>
      </c>
      <c r="L730" s="13">
        <v>-85.403677999999999</v>
      </c>
      <c r="M730" s="13">
        <v>39.928643999999998</v>
      </c>
      <c r="N730" s="11">
        <v>-86.216193608695846</v>
      </c>
      <c r="O730" s="11">
        <v>39.841286347825942</v>
      </c>
      <c r="P730" s="12">
        <f>VLOOKUP(Table1[[#This Row],[State]],Sheet1!A:G,7,FALSE)</f>
        <v>11</v>
      </c>
      <c r="Q730" t="str">
        <f>VLOOKUP(Table1[[#This Row],[State]],Sheet1!A:F,6,FALSE)</f>
        <v>Republican</v>
      </c>
    </row>
    <row r="731" spans="1:17" x14ac:dyDescent="0.2">
      <c r="A731" t="s">
        <v>332</v>
      </c>
      <c r="B731" s="10">
        <v>18067</v>
      </c>
      <c r="C731" t="s">
        <v>574</v>
      </c>
      <c r="D731" s="4">
        <v>12863</v>
      </c>
      <c r="E731" s="4">
        <v>23637</v>
      </c>
      <c r="F731">
        <v>2024</v>
      </c>
      <c r="G731" s="1">
        <f>Table1[[#This Row],[dem_votes]]+Table1[[#This Row],[gop_votes]]</f>
        <v>36500</v>
      </c>
      <c r="H731" s="7">
        <f>ABS(Table1[[#This Row],[dem_votes]]-Table1[[#This Row],[gop_votes]])</f>
        <v>10774</v>
      </c>
      <c r="I731" s="5">
        <f>Table1[[#This Row],[margin]]/SUM(Table1[[#This Row],[dem_votes]:[gop_votes]])</f>
        <v>0.29517808219178082</v>
      </c>
      <c r="J731" s="5">
        <f>Table1[[#This Row],[dem_votes]]/SUM(Table1[[#This Row],[dem_votes]:[gop_votes]])</f>
        <v>0.35241095890410956</v>
      </c>
      <c r="K731" s="5">
        <f>Table1[[#This Row],[gop_votes]]/SUM(Table1[[#This Row],[dem_votes]:[gop_votes]])</f>
        <v>0.64758904109589044</v>
      </c>
      <c r="L731" s="13">
        <v>-86.132959</v>
      </c>
      <c r="M731" s="13">
        <v>40.470703999999998</v>
      </c>
      <c r="N731" s="11">
        <v>-86.216193608695846</v>
      </c>
      <c r="O731" s="11">
        <v>39.841286347825942</v>
      </c>
      <c r="P731" s="12">
        <f>VLOOKUP(Table1[[#This Row],[State]],Sheet1!A:G,7,FALSE)</f>
        <v>11</v>
      </c>
      <c r="Q731" t="str">
        <f>VLOOKUP(Table1[[#This Row],[State]],Sheet1!A:F,6,FALSE)</f>
        <v>Republican</v>
      </c>
    </row>
    <row r="732" spans="1:17" x14ac:dyDescent="0.2">
      <c r="A732" t="s">
        <v>332</v>
      </c>
      <c r="B732" s="10">
        <v>18069</v>
      </c>
      <c r="C732" t="s">
        <v>939</v>
      </c>
      <c r="D732" s="4">
        <v>4485</v>
      </c>
      <c r="E732" s="4">
        <v>11277</v>
      </c>
      <c r="F732">
        <v>2024</v>
      </c>
      <c r="G732" s="1">
        <f>Table1[[#This Row],[dem_votes]]+Table1[[#This Row],[gop_votes]]</f>
        <v>15762</v>
      </c>
      <c r="H732" s="7">
        <f>ABS(Table1[[#This Row],[dem_votes]]-Table1[[#This Row],[gop_votes]])</f>
        <v>6792</v>
      </c>
      <c r="I732" s="5">
        <f>Table1[[#This Row],[margin]]/SUM(Table1[[#This Row],[dem_votes]:[gop_votes]])</f>
        <v>0.43090978302245908</v>
      </c>
      <c r="J732" s="5">
        <f>Table1[[#This Row],[dem_votes]]/SUM(Table1[[#This Row],[dem_votes]:[gop_votes]])</f>
        <v>0.28454510848877046</v>
      </c>
      <c r="K732" s="5">
        <f>Table1[[#This Row],[gop_votes]]/SUM(Table1[[#This Row],[dem_votes]:[gop_votes]])</f>
        <v>0.71545489151122954</v>
      </c>
      <c r="L732" s="13">
        <v>-85.487084999999993</v>
      </c>
      <c r="M732" s="13">
        <v>40.870224</v>
      </c>
      <c r="N732" s="11">
        <v>-86.216193608695846</v>
      </c>
      <c r="O732" s="11">
        <v>39.841286347825942</v>
      </c>
      <c r="P732" s="12">
        <f>VLOOKUP(Table1[[#This Row],[State]],Sheet1!A:G,7,FALSE)</f>
        <v>11</v>
      </c>
      <c r="Q732" t="str">
        <f>VLOOKUP(Table1[[#This Row],[State]],Sheet1!A:F,6,FALSE)</f>
        <v>Republican</v>
      </c>
    </row>
    <row r="733" spans="1:17" x14ac:dyDescent="0.2">
      <c r="A733" t="s">
        <v>332</v>
      </c>
      <c r="B733" s="10">
        <v>18071</v>
      </c>
      <c r="C733" t="s">
        <v>444</v>
      </c>
      <c r="D733" s="4">
        <v>5510</v>
      </c>
      <c r="E733" s="4">
        <v>13993</v>
      </c>
      <c r="F733">
        <v>2024</v>
      </c>
      <c r="G733" s="1">
        <f>Table1[[#This Row],[dem_votes]]+Table1[[#This Row],[gop_votes]]</f>
        <v>19503</v>
      </c>
      <c r="H733" s="7">
        <f>ABS(Table1[[#This Row],[dem_votes]]-Table1[[#This Row],[gop_votes]])</f>
        <v>8483</v>
      </c>
      <c r="I733" s="5">
        <f>Table1[[#This Row],[margin]]/SUM(Table1[[#This Row],[dem_votes]:[gop_votes]])</f>
        <v>0.43495872429882582</v>
      </c>
      <c r="J733" s="5">
        <f>Table1[[#This Row],[dem_votes]]/SUM(Table1[[#This Row],[dem_votes]:[gop_votes]])</f>
        <v>0.28252063785058706</v>
      </c>
      <c r="K733" s="5">
        <f>Table1[[#This Row],[gop_votes]]/SUM(Table1[[#This Row],[dem_votes]:[gop_votes]])</f>
        <v>0.71747936214941288</v>
      </c>
      <c r="L733" s="13">
        <v>-85.942654000000005</v>
      </c>
      <c r="M733" s="13">
        <v>38.925896000000002</v>
      </c>
      <c r="N733" s="11">
        <v>-86.216193608695846</v>
      </c>
      <c r="O733" s="11">
        <v>39.841286347825942</v>
      </c>
      <c r="P733" s="12">
        <f>VLOOKUP(Table1[[#This Row],[State]],Sheet1!A:G,7,FALSE)</f>
        <v>11</v>
      </c>
      <c r="Q733" t="str">
        <f>VLOOKUP(Table1[[#This Row],[State]],Sheet1!A:F,6,FALSE)</f>
        <v>Republican</v>
      </c>
    </row>
    <row r="734" spans="1:17" x14ac:dyDescent="0.2">
      <c r="A734" t="s">
        <v>332</v>
      </c>
      <c r="B734" s="10">
        <v>18073</v>
      </c>
      <c r="C734" t="s">
        <v>778</v>
      </c>
      <c r="D734" s="4">
        <v>3588</v>
      </c>
      <c r="E734" s="4">
        <v>12338</v>
      </c>
      <c r="F734">
        <v>2024</v>
      </c>
      <c r="G734" s="1">
        <f>Table1[[#This Row],[dem_votes]]+Table1[[#This Row],[gop_votes]]</f>
        <v>15926</v>
      </c>
      <c r="H734" s="7">
        <f>ABS(Table1[[#This Row],[dem_votes]]-Table1[[#This Row],[gop_votes]])</f>
        <v>8750</v>
      </c>
      <c r="I734" s="5">
        <f>Table1[[#This Row],[margin]]/SUM(Table1[[#This Row],[dem_votes]:[gop_votes]])</f>
        <v>0.54941604922767806</v>
      </c>
      <c r="J734" s="5">
        <f>Table1[[#This Row],[dem_votes]]/SUM(Table1[[#This Row],[dem_votes]:[gop_votes]])</f>
        <v>0.225291975386161</v>
      </c>
      <c r="K734" s="5">
        <f>Table1[[#This Row],[gop_votes]]/SUM(Table1[[#This Row],[dem_votes]:[gop_votes]])</f>
        <v>0.77470802461383903</v>
      </c>
      <c r="L734" s="13">
        <v>-87.149435999999994</v>
      </c>
      <c r="M734" s="13">
        <v>41.075783000000001</v>
      </c>
      <c r="N734" s="11">
        <v>-86.216193608695846</v>
      </c>
      <c r="O734" s="11">
        <v>39.841286347825942</v>
      </c>
      <c r="P734" s="12">
        <f>VLOOKUP(Table1[[#This Row],[State]],Sheet1!A:G,7,FALSE)</f>
        <v>11</v>
      </c>
      <c r="Q734" t="str">
        <f>VLOOKUP(Table1[[#This Row],[State]],Sheet1!A:F,6,FALSE)</f>
        <v>Republican</v>
      </c>
    </row>
    <row r="735" spans="1:17" x14ac:dyDescent="0.2">
      <c r="A735" t="s">
        <v>332</v>
      </c>
      <c r="B735" s="10">
        <v>18075</v>
      </c>
      <c r="C735" t="s">
        <v>940</v>
      </c>
      <c r="D735" s="4">
        <v>2401</v>
      </c>
      <c r="E735" s="4">
        <v>5283</v>
      </c>
      <c r="F735">
        <v>2024</v>
      </c>
      <c r="G735" s="1">
        <f>Table1[[#This Row],[dem_votes]]+Table1[[#This Row],[gop_votes]]</f>
        <v>7684</v>
      </c>
      <c r="H735" s="7">
        <f>ABS(Table1[[#This Row],[dem_votes]]-Table1[[#This Row],[gop_votes]])</f>
        <v>2882</v>
      </c>
      <c r="I735" s="5">
        <f>Table1[[#This Row],[margin]]/SUM(Table1[[#This Row],[dem_votes]:[gop_votes]])</f>
        <v>0.37506507027589797</v>
      </c>
      <c r="J735" s="5">
        <f>Table1[[#This Row],[dem_votes]]/SUM(Table1[[#This Row],[dem_votes]:[gop_votes]])</f>
        <v>0.31246746486205101</v>
      </c>
      <c r="K735" s="5">
        <f>Table1[[#This Row],[gop_votes]]/SUM(Table1[[#This Row],[dem_votes]:[gop_votes]])</f>
        <v>0.68753253513794899</v>
      </c>
      <c r="L735" s="13">
        <v>-85.033024999999995</v>
      </c>
      <c r="M735" s="13">
        <v>40.428424</v>
      </c>
      <c r="N735" s="11">
        <v>-86.216193608695846</v>
      </c>
      <c r="O735" s="11">
        <v>39.841286347825942</v>
      </c>
      <c r="P735" s="12">
        <f>VLOOKUP(Table1[[#This Row],[State]],Sheet1!A:G,7,FALSE)</f>
        <v>11</v>
      </c>
      <c r="Q735" t="str">
        <f>VLOOKUP(Table1[[#This Row],[State]],Sheet1!A:F,6,FALSE)</f>
        <v>Republican</v>
      </c>
    </row>
    <row r="736" spans="1:17" x14ac:dyDescent="0.2">
      <c r="A736" t="s">
        <v>332</v>
      </c>
      <c r="B736" s="10">
        <v>18077</v>
      </c>
      <c r="C736" t="s">
        <v>445</v>
      </c>
      <c r="D736" s="4">
        <v>5387</v>
      </c>
      <c r="E736" s="4">
        <v>8961</v>
      </c>
      <c r="F736">
        <v>2024</v>
      </c>
      <c r="G736" s="1">
        <f>Table1[[#This Row],[dem_votes]]+Table1[[#This Row],[gop_votes]]</f>
        <v>14348</v>
      </c>
      <c r="H736" s="7">
        <f>ABS(Table1[[#This Row],[dem_votes]]-Table1[[#This Row],[gop_votes]])</f>
        <v>3574</v>
      </c>
      <c r="I736" s="5">
        <f>Table1[[#This Row],[margin]]/SUM(Table1[[#This Row],[dem_votes]:[gop_votes]])</f>
        <v>0.24909395037635906</v>
      </c>
      <c r="J736" s="5">
        <f>Table1[[#This Row],[dem_votes]]/SUM(Table1[[#This Row],[dem_votes]:[gop_votes]])</f>
        <v>0.37545302481182047</v>
      </c>
      <c r="K736" s="5">
        <f>Table1[[#This Row],[gop_votes]]/SUM(Table1[[#This Row],[dem_votes]:[gop_votes]])</f>
        <v>0.62454697518817959</v>
      </c>
      <c r="L736" s="13">
        <v>-85.433691999999994</v>
      </c>
      <c r="M736" s="13">
        <v>38.758955999999998</v>
      </c>
      <c r="N736" s="11">
        <v>-86.216193608695846</v>
      </c>
      <c r="O736" s="11">
        <v>39.841286347825942</v>
      </c>
      <c r="P736" s="12">
        <f>VLOOKUP(Table1[[#This Row],[State]],Sheet1!A:G,7,FALSE)</f>
        <v>11</v>
      </c>
      <c r="Q736" t="str">
        <f>VLOOKUP(Table1[[#This Row],[State]],Sheet1!A:F,6,FALSE)</f>
        <v>Republican</v>
      </c>
    </row>
    <row r="737" spans="1:17" x14ac:dyDescent="0.2">
      <c r="A737" t="s">
        <v>332</v>
      </c>
      <c r="B737" s="10">
        <v>18079</v>
      </c>
      <c r="C737" t="s">
        <v>941</v>
      </c>
      <c r="D737" s="4">
        <v>3522</v>
      </c>
      <c r="E737" s="4">
        <v>9774</v>
      </c>
      <c r="F737">
        <v>2024</v>
      </c>
      <c r="G737" s="1">
        <f>Table1[[#This Row],[dem_votes]]+Table1[[#This Row],[gop_votes]]</f>
        <v>13296</v>
      </c>
      <c r="H737" s="7">
        <f>ABS(Table1[[#This Row],[dem_votes]]-Table1[[#This Row],[gop_votes]])</f>
        <v>6252</v>
      </c>
      <c r="I737" s="5">
        <f>Table1[[#This Row],[margin]]/SUM(Table1[[#This Row],[dem_votes]:[gop_votes]])</f>
        <v>0.47021660649819497</v>
      </c>
      <c r="J737" s="5">
        <f>Table1[[#This Row],[dem_votes]]/SUM(Table1[[#This Row],[dem_votes]:[gop_votes]])</f>
        <v>0.26489169675090252</v>
      </c>
      <c r="K737" s="5">
        <f>Table1[[#This Row],[gop_votes]]/SUM(Table1[[#This Row],[dem_votes]:[gop_votes]])</f>
        <v>0.73510830324909748</v>
      </c>
      <c r="L737" s="13">
        <v>-85.648820999999998</v>
      </c>
      <c r="M737" s="13">
        <v>39.005169000000002</v>
      </c>
      <c r="N737" s="11">
        <v>-86.216193608695846</v>
      </c>
      <c r="O737" s="11">
        <v>39.841286347825942</v>
      </c>
      <c r="P737" s="12">
        <f>VLOOKUP(Table1[[#This Row],[State]],Sheet1!A:G,7,FALSE)</f>
        <v>11</v>
      </c>
      <c r="Q737" t="str">
        <f>VLOOKUP(Table1[[#This Row],[State]],Sheet1!A:F,6,FALSE)</f>
        <v>Republican</v>
      </c>
    </row>
    <row r="738" spans="1:17" x14ac:dyDescent="0.2">
      <c r="A738" t="s">
        <v>332</v>
      </c>
      <c r="B738" s="10">
        <v>18081</v>
      </c>
      <c r="C738" t="s">
        <v>577</v>
      </c>
      <c r="D738" s="4">
        <v>25106</v>
      </c>
      <c r="E738" s="4">
        <v>56072</v>
      </c>
      <c r="F738">
        <v>2024</v>
      </c>
      <c r="G738" s="1">
        <f>Table1[[#This Row],[dem_votes]]+Table1[[#This Row],[gop_votes]]</f>
        <v>81178</v>
      </c>
      <c r="H738" s="7">
        <f>ABS(Table1[[#This Row],[dem_votes]]-Table1[[#This Row],[gop_votes]])</f>
        <v>30966</v>
      </c>
      <c r="I738" s="5">
        <f>Table1[[#This Row],[margin]]/SUM(Table1[[#This Row],[dem_votes]:[gop_votes]])</f>
        <v>0.38145803050087462</v>
      </c>
      <c r="J738" s="5">
        <f>Table1[[#This Row],[dem_votes]]/SUM(Table1[[#This Row],[dem_votes]:[gop_votes]])</f>
        <v>0.30927098474956272</v>
      </c>
      <c r="K738" s="5">
        <f>Table1[[#This Row],[gop_votes]]/SUM(Table1[[#This Row],[dem_votes]:[gop_votes]])</f>
        <v>0.69072901525043728</v>
      </c>
      <c r="L738" s="13">
        <v>-86.113608999999997</v>
      </c>
      <c r="M738" s="13">
        <v>39.553275999999997</v>
      </c>
      <c r="N738" s="11">
        <v>-86.216193608695846</v>
      </c>
      <c r="O738" s="11">
        <v>39.841286347825942</v>
      </c>
      <c r="P738" s="12">
        <f>VLOOKUP(Table1[[#This Row],[State]],Sheet1!A:G,7,FALSE)</f>
        <v>11</v>
      </c>
      <c r="Q738" t="str">
        <f>VLOOKUP(Table1[[#This Row],[State]],Sheet1!A:F,6,FALSE)</f>
        <v>Republican</v>
      </c>
    </row>
    <row r="739" spans="1:17" x14ac:dyDescent="0.2">
      <c r="A739" t="s">
        <v>332</v>
      </c>
      <c r="B739" s="10">
        <v>18083</v>
      </c>
      <c r="C739" t="s">
        <v>898</v>
      </c>
      <c r="D739" s="4">
        <v>5291</v>
      </c>
      <c r="E739" s="4">
        <v>9881</v>
      </c>
      <c r="F739">
        <v>2024</v>
      </c>
      <c r="G739" s="1">
        <f>Table1[[#This Row],[dem_votes]]+Table1[[#This Row],[gop_votes]]</f>
        <v>15172</v>
      </c>
      <c r="H739" s="7">
        <f>ABS(Table1[[#This Row],[dem_votes]]-Table1[[#This Row],[gop_votes]])</f>
        <v>4590</v>
      </c>
      <c r="I739" s="5">
        <f>Table1[[#This Row],[margin]]/SUM(Table1[[#This Row],[dem_votes]:[gop_votes]])</f>
        <v>0.302530978117585</v>
      </c>
      <c r="J739" s="5">
        <f>Table1[[#This Row],[dem_votes]]/SUM(Table1[[#This Row],[dem_votes]:[gop_votes]])</f>
        <v>0.3487345109412075</v>
      </c>
      <c r="K739" s="5">
        <f>Table1[[#This Row],[gop_votes]]/SUM(Table1[[#This Row],[dem_votes]:[gop_votes]])</f>
        <v>0.65126548905879256</v>
      </c>
      <c r="L739" s="13">
        <v>-87.457679999999996</v>
      </c>
      <c r="M739" s="13">
        <v>38.698622999999998</v>
      </c>
      <c r="N739" s="11">
        <v>-86.216193608695846</v>
      </c>
      <c r="O739" s="11">
        <v>39.841286347825942</v>
      </c>
      <c r="P739" s="12">
        <f>VLOOKUP(Table1[[#This Row],[State]],Sheet1!A:G,7,FALSE)</f>
        <v>11</v>
      </c>
      <c r="Q739" t="str">
        <f>VLOOKUP(Table1[[#This Row],[State]],Sheet1!A:F,6,FALSE)</f>
        <v>Republican</v>
      </c>
    </row>
    <row r="740" spans="1:17" x14ac:dyDescent="0.2">
      <c r="A740" t="s">
        <v>332</v>
      </c>
      <c r="B740" s="10">
        <v>18085</v>
      </c>
      <c r="C740" t="s">
        <v>942</v>
      </c>
      <c r="D740" s="4">
        <v>6385</v>
      </c>
      <c r="E740" s="4">
        <v>27098</v>
      </c>
      <c r="F740">
        <v>2024</v>
      </c>
      <c r="G740" s="1">
        <f>Table1[[#This Row],[dem_votes]]+Table1[[#This Row],[gop_votes]]</f>
        <v>33483</v>
      </c>
      <c r="H740" s="7">
        <f>ABS(Table1[[#This Row],[dem_votes]]-Table1[[#This Row],[gop_votes]])</f>
        <v>20713</v>
      </c>
      <c r="I740" s="5">
        <f>Table1[[#This Row],[margin]]/SUM(Table1[[#This Row],[dem_votes]:[gop_votes]])</f>
        <v>0.6186124301884538</v>
      </c>
      <c r="J740" s="5">
        <f>Table1[[#This Row],[dem_votes]]/SUM(Table1[[#This Row],[dem_votes]:[gop_votes]])</f>
        <v>0.19069378490577307</v>
      </c>
      <c r="K740" s="5">
        <f>Table1[[#This Row],[gop_votes]]/SUM(Table1[[#This Row],[dem_votes]:[gop_votes]])</f>
        <v>0.80930621509422696</v>
      </c>
      <c r="L740" s="13">
        <v>-85.830483999999998</v>
      </c>
      <c r="M740" s="13">
        <v>41.266795999999999</v>
      </c>
      <c r="N740" s="11">
        <v>-86.216193608695846</v>
      </c>
      <c r="O740" s="11">
        <v>39.841286347825942</v>
      </c>
      <c r="P740" s="12">
        <f>VLOOKUP(Table1[[#This Row],[State]],Sheet1!A:G,7,FALSE)</f>
        <v>11</v>
      </c>
      <c r="Q740" t="str">
        <f>VLOOKUP(Table1[[#This Row],[State]],Sheet1!A:F,6,FALSE)</f>
        <v>Republican</v>
      </c>
    </row>
    <row r="741" spans="1:17" x14ac:dyDescent="0.2">
      <c r="A741" t="s">
        <v>332</v>
      </c>
      <c r="B741" s="10">
        <v>18087</v>
      </c>
      <c r="C741" t="s">
        <v>943</v>
      </c>
      <c r="D741" s="4">
        <v>2400</v>
      </c>
      <c r="E741" s="4">
        <v>8411</v>
      </c>
      <c r="F741">
        <v>2024</v>
      </c>
      <c r="G741" s="1">
        <f>Table1[[#This Row],[dem_votes]]+Table1[[#This Row],[gop_votes]]</f>
        <v>10811</v>
      </c>
      <c r="H741" s="7">
        <f>ABS(Table1[[#This Row],[dem_votes]]-Table1[[#This Row],[gop_votes]])</f>
        <v>6011</v>
      </c>
      <c r="I741" s="5">
        <f>Table1[[#This Row],[margin]]/SUM(Table1[[#This Row],[dem_votes]:[gop_votes]])</f>
        <v>0.55600776986402733</v>
      </c>
      <c r="J741" s="5">
        <f>Table1[[#This Row],[dem_votes]]/SUM(Table1[[#This Row],[dem_votes]:[gop_votes]])</f>
        <v>0.2219961150679863</v>
      </c>
      <c r="K741" s="5">
        <f>Table1[[#This Row],[gop_votes]]/SUM(Table1[[#This Row],[dem_votes]:[gop_votes]])</f>
        <v>0.77800388493201367</v>
      </c>
      <c r="L741" s="13">
        <v>-85.461169999999996</v>
      </c>
      <c r="M741" s="13">
        <v>41.632399999999997</v>
      </c>
      <c r="N741" s="11">
        <v>-86.216193608695846</v>
      </c>
      <c r="O741" s="11">
        <v>39.841286347825942</v>
      </c>
      <c r="P741" s="12">
        <f>VLOOKUP(Table1[[#This Row],[State]],Sheet1!A:G,7,FALSE)</f>
        <v>11</v>
      </c>
      <c r="Q741" t="str">
        <f>VLOOKUP(Table1[[#This Row],[State]],Sheet1!A:F,6,FALSE)</f>
        <v>Republican</v>
      </c>
    </row>
    <row r="742" spans="1:17" x14ac:dyDescent="0.2">
      <c r="A742" t="s">
        <v>332</v>
      </c>
      <c r="B742" s="10">
        <v>18089</v>
      </c>
      <c r="C742" t="s">
        <v>447</v>
      </c>
      <c r="D742" s="4">
        <v>116935</v>
      </c>
      <c r="E742" s="4">
        <v>86350</v>
      </c>
      <c r="F742">
        <v>2024</v>
      </c>
      <c r="G742" s="1">
        <f>Table1[[#This Row],[dem_votes]]+Table1[[#This Row],[gop_votes]]</f>
        <v>203285</v>
      </c>
      <c r="H742" s="7">
        <f>ABS(Table1[[#This Row],[dem_votes]]-Table1[[#This Row],[gop_votes]])</f>
        <v>30585</v>
      </c>
      <c r="I742" s="5">
        <f>Table1[[#This Row],[margin]]/SUM(Table1[[#This Row],[dem_votes]:[gop_votes]])</f>
        <v>0.15045379639422485</v>
      </c>
      <c r="J742" s="5">
        <f>Table1[[#This Row],[dem_votes]]/SUM(Table1[[#This Row],[dem_votes]:[gop_votes]])</f>
        <v>0.57522689819711248</v>
      </c>
      <c r="K742" s="5">
        <f>Table1[[#This Row],[gop_votes]]/SUM(Table1[[#This Row],[dem_votes]:[gop_votes]])</f>
        <v>0.42477310180288758</v>
      </c>
      <c r="L742" s="13">
        <v>-87.408154999999994</v>
      </c>
      <c r="M742" s="13">
        <v>41.526226000000001</v>
      </c>
      <c r="N742" s="11">
        <v>-86.216193608695846</v>
      </c>
      <c r="O742" s="11">
        <v>39.841286347825942</v>
      </c>
      <c r="P742" s="12">
        <f>VLOOKUP(Table1[[#This Row],[State]],Sheet1!A:G,7,FALSE)</f>
        <v>11</v>
      </c>
      <c r="Q742" t="str">
        <f>VLOOKUP(Table1[[#This Row],[State]],Sheet1!A:F,6,FALSE)</f>
        <v>Republican</v>
      </c>
    </row>
    <row r="743" spans="1:17" x14ac:dyDescent="0.2">
      <c r="A743" t="s">
        <v>332</v>
      </c>
      <c r="B743" s="10">
        <v>18091</v>
      </c>
      <c r="C743" t="s">
        <v>944</v>
      </c>
      <c r="D743" s="4">
        <v>21156</v>
      </c>
      <c r="E743" s="4">
        <v>22679</v>
      </c>
      <c r="F743">
        <v>2024</v>
      </c>
      <c r="G743" s="1">
        <f>Table1[[#This Row],[dem_votes]]+Table1[[#This Row],[gop_votes]]</f>
        <v>43835</v>
      </c>
      <c r="H743" s="7">
        <f>ABS(Table1[[#This Row],[dem_votes]]-Table1[[#This Row],[gop_votes]])</f>
        <v>1523</v>
      </c>
      <c r="I743" s="5">
        <f>Table1[[#This Row],[margin]]/SUM(Table1[[#This Row],[dem_votes]:[gop_votes]])</f>
        <v>3.474392608646059E-2</v>
      </c>
      <c r="J743" s="5">
        <f>Table1[[#This Row],[dem_votes]]/SUM(Table1[[#This Row],[dem_votes]:[gop_votes]])</f>
        <v>0.4826280369567697</v>
      </c>
      <c r="K743" s="5">
        <f>Table1[[#This Row],[gop_votes]]/SUM(Table1[[#This Row],[dem_votes]:[gop_votes]])</f>
        <v>0.5173719630432303</v>
      </c>
      <c r="L743" s="13">
        <v>-86.790976999999998</v>
      </c>
      <c r="M743" s="13">
        <v>41.631836999999997</v>
      </c>
      <c r="N743" s="11">
        <v>-86.216193608695846</v>
      </c>
      <c r="O743" s="11">
        <v>39.841286347825942</v>
      </c>
      <c r="P743" s="12">
        <f>VLOOKUP(Table1[[#This Row],[State]],Sheet1!A:G,7,FALSE)</f>
        <v>11</v>
      </c>
      <c r="Q743" t="str">
        <f>VLOOKUP(Table1[[#This Row],[State]],Sheet1!A:F,6,FALSE)</f>
        <v>Republican</v>
      </c>
    </row>
    <row r="744" spans="1:17" x14ac:dyDescent="0.2">
      <c r="A744" t="s">
        <v>332</v>
      </c>
      <c r="B744" s="10">
        <v>18093</v>
      </c>
      <c r="C744" t="s">
        <v>514</v>
      </c>
      <c r="D744" s="4">
        <v>5786</v>
      </c>
      <c r="E744" s="4">
        <v>14556</v>
      </c>
      <c r="F744">
        <v>2024</v>
      </c>
      <c r="G744" s="1">
        <f>Table1[[#This Row],[dem_votes]]+Table1[[#This Row],[gop_votes]]</f>
        <v>20342</v>
      </c>
      <c r="H744" s="7">
        <f>ABS(Table1[[#This Row],[dem_votes]]-Table1[[#This Row],[gop_votes]])</f>
        <v>8770</v>
      </c>
      <c r="I744" s="5">
        <f>Table1[[#This Row],[margin]]/SUM(Table1[[#This Row],[dem_votes]:[gop_votes]])</f>
        <v>0.43112771605545175</v>
      </c>
      <c r="J744" s="5">
        <f>Table1[[#This Row],[dem_votes]]/SUM(Table1[[#This Row],[dem_votes]:[gop_votes]])</f>
        <v>0.28443614197227413</v>
      </c>
      <c r="K744" s="5">
        <f>Table1[[#This Row],[gop_votes]]/SUM(Table1[[#This Row],[dem_votes]:[gop_votes]])</f>
        <v>0.71556385802772593</v>
      </c>
      <c r="L744" s="13">
        <v>-86.495717999999997</v>
      </c>
      <c r="M744" s="13">
        <v>38.846385999999903</v>
      </c>
      <c r="N744" s="11">
        <v>-86.216193608695846</v>
      </c>
      <c r="O744" s="11">
        <v>39.841286347825942</v>
      </c>
      <c r="P744" s="12">
        <f>VLOOKUP(Table1[[#This Row],[State]],Sheet1!A:G,7,FALSE)</f>
        <v>11</v>
      </c>
      <c r="Q744" t="str">
        <f>VLOOKUP(Table1[[#This Row],[State]],Sheet1!A:F,6,FALSE)</f>
        <v>Republican</v>
      </c>
    </row>
    <row r="745" spans="1:17" x14ac:dyDescent="0.2">
      <c r="A745" t="s">
        <v>332</v>
      </c>
      <c r="B745" s="10">
        <v>18095</v>
      </c>
      <c r="C745" t="s">
        <v>452</v>
      </c>
      <c r="D745" s="4">
        <v>23469</v>
      </c>
      <c r="E745" s="4">
        <v>30541</v>
      </c>
      <c r="F745">
        <v>2024</v>
      </c>
      <c r="G745" s="1">
        <f>Table1[[#This Row],[dem_votes]]+Table1[[#This Row],[gop_votes]]</f>
        <v>54010</v>
      </c>
      <c r="H745" s="7">
        <f>ABS(Table1[[#This Row],[dem_votes]]-Table1[[#This Row],[gop_votes]])</f>
        <v>7072</v>
      </c>
      <c r="I745" s="5">
        <f>Table1[[#This Row],[margin]]/SUM(Table1[[#This Row],[dem_votes]:[gop_votes]])</f>
        <v>0.130938715052768</v>
      </c>
      <c r="J745" s="5">
        <f>Table1[[#This Row],[dem_votes]]/SUM(Table1[[#This Row],[dem_votes]:[gop_votes]])</f>
        <v>0.434530642473616</v>
      </c>
      <c r="K745" s="5">
        <f>Table1[[#This Row],[gop_votes]]/SUM(Table1[[#This Row],[dem_votes]:[gop_votes]])</f>
        <v>0.56546935752638405</v>
      </c>
      <c r="L745" s="13">
        <v>-85.708900999999997</v>
      </c>
      <c r="M745" s="13">
        <v>40.11412</v>
      </c>
      <c r="N745" s="11">
        <v>-86.216193608695846</v>
      </c>
      <c r="O745" s="11">
        <v>39.841286347825942</v>
      </c>
      <c r="P745" s="12">
        <f>VLOOKUP(Table1[[#This Row],[State]],Sheet1!A:G,7,FALSE)</f>
        <v>11</v>
      </c>
      <c r="Q745" t="str">
        <f>VLOOKUP(Table1[[#This Row],[State]],Sheet1!A:F,6,FALSE)</f>
        <v>Republican</v>
      </c>
    </row>
    <row r="746" spans="1:17" x14ac:dyDescent="0.2">
      <c r="A746" t="s">
        <v>332</v>
      </c>
      <c r="B746" s="10">
        <v>18097</v>
      </c>
      <c r="C746" t="s">
        <v>454</v>
      </c>
      <c r="D746" s="4">
        <v>246045</v>
      </c>
      <c r="E746" s="4">
        <v>141644</v>
      </c>
      <c r="F746">
        <v>2024</v>
      </c>
      <c r="G746" s="1">
        <f>Table1[[#This Row],[dem_votes]]+Table1[[#This Row],[gop_votes]]</f>
        <v>387689</v>
      </c>
      <c r="H746" s="7">
        <f>ABS(Table1[[#This Row],[dem_votes]]-Table1[[#This Row],[gop_votes]])</f>
        <v>104401</v>
      </c>
      <c r="I746" s="5">
        <f>Table1[[#This Row],[margin]]/SUM(Table1[[#This Row],[dem_votes]:[gop_votes]])</f>
        <v>0.26929059116972626</v>
      </c>
      <c r="J746" s="5">
        <f>Table1[[#This Row],[dem_votes]]/SUM(Table1[[#This Row],[dem_votes]:[gop_votes]])</f>
        <v>0.63464529558486316</v>
      </c>
      <c r="K746" s="5">
        <f>Table1[[#This Row],[gop_votes]]/SUM(Table1[[#This Row],[dem_votes]:[gop_votes]])</f>
        <v>0.3653547044151369</v>
      </c>
      <c r="L746" s="13">
        <v>-86.135904999999994</v>
      </c>
      <c r="M746" s="13">
        <v>39.791299000000002</v>
      </c>
      <c r="N746" s="11">
        <v>-86.216193608695846</v>
      </c>
      <c r="O746" s="11">
        <v>39.841286347825942</v>
      </c>
      <c r="P746" s="12">
        <f>VLOOKUP(Table1[[#This Row],[State]],Sheet1!A:G,7,FALSE)</f>
        <v>11</v>
      </c>
      <c r="Q746" t="str">
        <f>VLOOKUP(Table1[[#This Row],[State]],Sheet1!A:F,6,FALSE)</f>
        <v>Republican</v>
      </c>
    </row>
    <row r="747" spans="1:17" x14ac:dyDescent="0.2">
      <c r="A747" t="s">
        <v>332</v>
      </c>
      <c r="B747" s="10">
        <v>18099</v>
      </c>
      <c r="C747" t="s">
        <v>519</v>
      </c>
      <c r="D747" s="4">
        <v>5741</v>
      </c>
      <c r="E747" s="4">
        <v>12184</v>
      </c>
      <c r="F747">
        <v>2024</v>
      </c>
      <c r="G747" s="1">
        <f>Table1[[#This Row],[dem_votes]]+Table1[[#This Row],[gop_votes]]</f>
        <v>17925</v>
      </c>
      <c r="H747" s="7">
        <f>ABS(Table1[[#This Row],[dem_votes]]-Table1[[#This Row],[gop_votes]])</f>
        <v>6443</v>
      </c>
      <c r="I747" s="5">
        <f>Table1[[#This Row],[margin]]/SUM(Table1[[#This Row],[dem_votes]:[gop_votes]])</f>
        <v>0.35944211994421199</v>
      </c>
      <c r="J747" s="5">
        <f>Table1[[#This Row],[dem_votes]]/SUM(Table1[[#This Row],[dem_votes]:[gop_votes]])</f>
        <v>0.32027894002789398</v>
      </c>
      <c r="K747" s="5">
        <f>Table1[[#This Row],[gop_votes]]/SUM(Table1[[#This Row],[dem_votes]:[gop_votes]])</f>
        <v>0.67972105997210597</v>
      </c>
      <c r="L747" s="13">
        <v>-86.273081999999903</v>
      </c>
      <c r="M747" s="13">
        <v>41.347248</v>
      </c>
      <c r="N747" s="11">
        <v>-86.216193608695846</v>
      </c>
      <c r="O747" s="11">
        <v>39.841286347825942</v>
      </c>
      <c r="P747" s="12">
        <f>VLOOKUP(Table1[[#This Row],[State]],Sheet1!A:G,7,FALSE)</f>
        <v>11</v>
      </c>
      <c r="Q747" t="str">
        <f>VLOOKUP(Table1[[#This Row],[State]],Sheet1!A:F,6,FALSE)</f>
        <v>Republican</v>
      </c>
    </row>
    <row r="748" spans="1:17" x14ac:dyDescent="0.2">
      <c r="A748" t="s">
        <v>332</v>
      </c>
      <c r="B748" s="10">
        <v>18101</v>
      </c>
      <c r="C748" t="s">
        <v>455</v>
      </c>
      <c r="D748" s="4">
        <v>1114</v>
      </c>
      <c r="E748" s="4">
        <v>3611</v>
      </c>
      <c r="F748">
        <v>2024</v>
      </c>
      <c r="G748" s="1">
        <f>Table1[[#This Row],[dem_votes]]+Table1[[#This Row],[gop_votes]]</f>
        <v>4725</v>
      </c>
      <c r="H748" s="7">
        <f>ABS(Table1[[#This Row],[dem_votes]]-Table1[[#This Row],[gop_votes]])</f>
        <v>2497</v>
      </c>
      <c r="I748" s="5">
        <f>Table1[[#This Row],[margin]]/SUM(Table1[[#This Row],[dem_votes]:[gop_votes]])</f>
        <v>0.52846560846560842</v>
      </c>
      <c r="J748" s="5">
        <f>Table1[[#This Row],[dem_votes]]/SUM(Table1[[#This Row],[dem_votes]:[gop_votes]])</f>
        <v>0.23576719576719576</v>
      </c>
      <c r="K748" s="5">
        <f>Table1[[#This Row],[gop_votes]]/SUM(Table1[[#This Row],[dem_votes]:[gop_votes]])</f>
        <v>0.76423280423280426</v>
      </c>
      <c r="L748" s="13">
        <v>-86.848112999999998</v>
      </c>
      <c r="M748" s="13">
        <v>38.678356999999998</v>
      </c>
      <c r="N748" s="11">
        <v>-86.216193608695846</v>
      </c>
      <c r="O748" s="11">
        <v>39.841286347825942</v>
      </c>
      <c r="P748" s="12">
        <f>VLOOKUP(Table1[[#This Row],[State]],Sheet1!A:G,7,FALSE)</f>
        <v>11</v>
      </c>
      <c r="Q748" t="str">
        <f>VLOOKUP(Table1[[#This Row],[State]],Sheet1!A:F,6,FALSE)</f>
        <v>Republican</v>
      </c>
    </row>
    <row r="749" spans="1:17" x14ac:dyDescent="0.2">
      <c r="A749" t="s">
        <v>332</v>
      </c>
      <c r="B749" s="10">
        <v>18103</v>
      </c>
      <c r="C749" t="s">
        <v>945</v>
      </c>
      <c r="D749" s="4">
        <v>3987</v>
      </c>
      <c r="E749" s="4">
        <v>9418</v>
      </c>
      <c r="F749">
        <v>2024</v>
      </c>
      <c r="G749" s="1">
        <f>Table1[[#This Row],[dem_votes]]+Table1[[#This Row],[gop_votes]]</f>
        <v>13405</v>
      </c>
      <c r="H749" s="7">
        <f>ABS(Table1[[#This Row],[dem_votes]]-Table1[[#This Row],[gop_votes]])</f>
        <v>5431</v>
      </c>
      <c r="I749" s="5">
        <f>Table1[[#This Row],[margin]]/SUM(Table1[[#This Row],[dem_votes]:[gop_votes]])</f>
        <v>0.40514733308466988</v>
      </c>
      <c r="J749" s="5">
        <f>Table1[[#This Row],[dem_votes]]/SUM(Table1[[#This Row],[dem_votes]:[gop_votes]])</f>
        <v>0.29742633345766506</v>
      </c>
      <c r="K749" s="5">
        <f>Table1[[#This Row],[gop_votes]]/SUM(Table1[[#This Row],[dem_votes]:[gop_votes]])</f>
        <v>0.702573666542335</v>
      </c>
      <c r="L749" s="13">
        <v>-86.073932999999997</v>
      </c>
      <c r="M749" s="13">
        <v>40.730651000000002</v>
      </c>
      <c r="N749" s="11">
        <v>-86.216193608695846</v>
      </c>
      <c r="O749" s="11">
        <v>39.841286347825942</v>
      </c>
      <c r="P749" s="12">
        <f>VLOOKUP(Table1[[#This Row],[State]],Sheet1!A:G,7,FALSE)</f>
        <v>11</v>
      </c>
      <c r="Q749" t="str">
        <f>VLOOKUP(Table1[[#This Row],[State]],Sheet1!A:F,6,FALSE)</f>
        <v>Republican</v>
      </c>
    </row>
    <row r="750" spans="1:17" x14ac:dyDescent="0.2">
      <c r="A750" t="s">
        <v>332</v>
      </c>
      <c r="B750" s="10">
        <v>18105</v>
      </c>
      <c r="C750" t="s">
        <v>457</v>
      </c>
      <c r="D750" s="4">
        <v>36744</v>
      </c>
      <c r="E750" s="4">
        <v>20583</v>
      </c>
      <c r="F750">
        <v>2024</v>
      </c>
      <c r="G750" s="1">
        <f>Table1[[#This Row],[dem_votes]]+Table1[[#This Row],[gop_votes]]</f>
        <v>57327</v>
      </c>
      <c r="H750" s="7">
        <f>ABS(Table1[[#This Row],[dem_votes]]-Table1[[#This Row],[gop_votes]])</f>
        <v>16161</v>
      </c>
      <c r="I750" s="5">
        <f>Table1[[#This Row],[margin]]/SUM(Table1[[#This Row],[dem_votes]:[gop_votes]])</f>
        <v>0.28190904809252187</v>
      </c>
      <c r="J750" s="5">
        <f>Table1[[#This Row],[dem_votes]]/SUM(Table1[[#This Row],[dem_votes]:[gop_votes]])</f>
        <v>0.64095452404626096</v>
      </c>
      <c r="K750" s="5">
        <f>Table1[[#This Row],[gop_votes]]/SUM(Table1[[#This Row],[dem_votes]:[gop_votes]])</f>
        <v>0.35904547595373909</v>
      </c>
      <c r="L750" s="13">
        <v>-86.537696999999994</v>
      </c>
      <c r="M750" s="13">
        <v>39.162878999999997</v>
      </c>
      <c r="N750" s="11">
        <v>-86.216193608695846</v>
      </c>
      <c r="O750" s="11">
        <v>39.841286347825942</v>
      </c>
      <c r="P750" s="12">
        <f>VLOOKUP(Table1[[#This Row],[State]],Sheet1!A:G,7,FALSE)</f>
        <v>11</v>
      </c>
      <c r="Q750" t="str">
        <f>VLOOKUP(Table1[[#This Row],[State]],Sheet1!A:F,6,FALSE)</f>
        <v>Republican</v>
      </c>
    </row>
    <row r="751" spans="1:17" x14ac:dyDescent="0.2">
      <c r="A751" t="s">
        <v>332</v>
      </c>
      <c r="B751" s="10">
        <v>18107</v>
      </c>
      <c r="C751" t="s">
        <v>521</v>
      </c>
      <c r="D751" s="4">
        <v>4308</v>
      </c>
      <c r="E751" s="4">
        <v>10491</v>
      </c>
      <c r="F751">
        <v>2024</v>
      </c>
      <c r="G751" s="1">
        <f>Table1[[#This Row],[dem_votes]]+Table1[[#This Row],[gop_votes]]</f>
        <v>14799</v>
      </c>
      <c r="H751" s="7">
        <f>ABS(Table1[[#This Row],[dem_votes]]-Table1[[#This Row],[gop_votes]])</f>
        <v>6183</v>
      </c>
      <c r="I751" s="5">
        <f>Table1[[#This Row],[margin]]/SUM(Table1[[#This Row],[dem_votes]:[gop_votes]])</f>
        <v>0.41779849989864182</v>
      </c>
      <c r="J751" s="5">
        <f>Table1[[#This Row],[dem_votes]]/SUM(Table1[[#This Row],[dem_votes]:[gop_votes]])</f>
        <v>0.29110075005067909</v>
      </c>
      <c r="K751" s="5">
        <f>Table1[[#This Row],[gop_votes]]/SUM(Table1[[#This Row],[dem_votes]:[gop_votes]])</f>
        <v>0.70889924994932085</v>
      </c>
      <c r="L751" s="13">
        <v>-86.900059999999996</v>
      </c>
      <c r="M751" s="13">
        <v>40.035109999999897</v>
      </c>
      <c r="N751" s="11">
        <v>-86.216193608695846</v>
      </c>
      <c r="O751" s="11">
        <v>39.841286347825942</v>
      </c>
      <c r="P751" s="12">
        <f>VLOOKUP(Table1[[#This Row],[State]],Sheet1!A:G,7,FALSE)</f>
        <v>11</v>
      </c>
      <c r="Q751" t="str">
        <f>VLOOKUP(Table1[[#This Row],[State]],Sheet1!A:F,6,FALSE)</f>
        <v>Republican</v>
      </c>
    </row>
    <row r="752" spans="1:17" x14ac:dyDescent="0.2">
      <c r="A752" t="s">
        <v>332</v>
      </c>
      <c r="B752" s="10">
        <v>18109</v>
      </c>
      <c r="C752" t="s">
        <v>522</v>
      </c>
      <c r="D752" s="4">
        <v>6734</v>
      </c>
      <c r="E752" s="4">
        <v>30341</v>
      </c>
      <c r="F752">
        <v>2024</v>
      </c>
      <c r="G752" s="1">
        <f>Table1[[#This Row],[dem_votes]]+Table1[[#This Row],[gop_votes]]</f>
        <v>37075</v>
      </c>
      <c r="H752" s="7">
        <f>ABS(Table1[[#This Row],[dem_votes]]-Table1[[#This Row],[gop_votes]])</f>
        <v>23607</v>
      </c>
      <c r="I752" s="5">
        <f>Table1[[#This Row],[margin]]/SUM(Table1[[#This Row],[dem_votes]:[gop_votes]])</f>
        <v>0.63673634524612277</v>
      </c>
      <c r="J752" s="5">
        <f>Table1[[#This Row],[dem_votes]]/SUM(Table1[[#This Row],[dem_votes]:[gop_votes]])</f>
        <v>0.18163182737693864</v>
      </c>
      <c r="K752" s="5">
        <f>Table1[[#This Row],[gop_votes]]/SUM(Table1[[#This Row],[dem_votes]:[gop_votes]])</f>
        <v>0.81836817262306139</v>
      </c>
      <c r="L752" s="13">
        <v>-86.399317999999994</v>
      </c>
      <c r="M752" s="13">
        <v>39.512250999999999</v>
      </c>
      <c r="N752" s="11">
        <v>-86.216193608695846</v>
      </c>
      <c r="O752" s="11">
        <v>39.841286347825942</v>
      </c>
      <c r="P752" s="12">
        <f>VLOOKUP(Table1[[#This Row],[State]],Sheet1!A:G,7,FALSE)</f>
        <v>11</v>
      </c>
      <c r="Q752" t="str">
        <f>VLOOKUP(Table1[[#This Row],[State]],Sheet1!A:F,6,FALSE)</f>
        <v>Republican</v>
      </c>
    </row>
    <row r="753" spans="1:17" x14ac:dyDescent="0.2">
      <c r="A753" t="s">
        <v>332</v>
      </c>
      <c r="B753" s="10">
        <v>18111</v>
      </c>
      <c r="C753" t="s">
        <v>585</v>
      </c>
      <c r="D753" s="4">
        <v>1833</v>
      </c>
      <c r="E753" s="4">
        <v>4357</v>
      </c>
      <c r="F753">
        <v>2024</v>
      </c>
      <c r="G753" s="1">
        <f>Table1[[#This Row],[dem_votes]]+Table1[[#This Row],[gop_votes]]</f>
        <v>6190</v>
      </c>
      <c r="H753" s="7">
        <f>ABS(Table1[[#This Row],[dem_votes]]-Table1[[#This Row],[gop_votes]])</f>
        <v>2524</v>
      </c>
      <c r="I753" s="5">
        <f>Table1[[#This Row],[margin]]/SUM(Table1[[#This Row],[dem_votes]:[gop_votes]])</f>
        <v>0.40775444264943456</v>
      </c>
      <c r="J753" s="5">
        <f>Table1[[#This Row],[dem_votes]]/SUM(Table1[[#This Row],[dem_votes]:[gop_votes]])</f>
        <v>0.29612277867528269</v>
      </c>
      <c r="K753" s="5">
        <f>Table1[[#This Row],[gop_votes]]/SUM(Table1[[#This Row],[dem_votes]:[gop_votes]])</f>
        <v>0.70387722132471731</v>
      </c>
      <c r="L753" s="13">
        <v>-87.380385000000004</v>
      </c>
      <c r="M753" s="13">
        <v>40.994087</v>
      </c>
      <c r="N753" s="11">
        <v>-86.216193608695846</v>
      </c>
      <c r="O753" s="11">
        <v>39.841286347825942</v>
      </c>
      <c r="P753" s="12">
        <f>VLOOKUP(Table1[[#This Row],[State]],Sheet1!A:G,7,FALSE)</f>
        <v>11</v>
      </c>
      <c r="Q753" t="str">
        <f>VLOOKUP(Table1[[#This Row],[State]],Sheet1!A:F,6,FALSE)</f>
        <v>Republican</v>
      </c>
    </row>
    <row r="754" spans="1:17" x14ac:dyDescent="0.2">
      <c r="A754" t="s">
        <v>332</v>
      </c>
      <c r="B754" s="10">
        <v>18113</v>
      </c>
      <c r="C754" t="s">
        <v>946</v>
      </c>
      <c r="D754" s="4">
        <v>5021</v>
      </c>
      <c r="E754" s="4">
        <v>14716</v>
      </c>
      <c r="F754">
        <v>2024</v>
      </c>
      <c r="G754" s="1">
        <f>Table1[[#This Row],[dem_votes]]+Table1[[#This Row],[gop_votes]]</f>
        <v>19737</v>
      </c>
      <c r="H754" s="7">
        <f>ABS(Table1[[#This Row],[dem_votes]]-Table1[[#This Row],[gop_votes]])</f>
        <v>9695</v>
      </c>
      <c r="I754" s="5">
        <f>Table1[[#This Row],[margin]]/SUM(Table1[[#This Row],[dem_votes]:[gop_votes]])</f>
        <v>0.49120940365810406</v>
      </c>
      <c r="J754" s="5">
        <f>Table1[[#This Row],[dem_votes]]/SUM(Table1[[#This Row],[dem_votes]:[gop_votes]])</f>
        <v>0.25439529817094797</v>
      </c>
      <c r="K754" s="5">
        <f>Table1[[#This Row],[gop_votes]]/SUM(Table1[[#This Row],[dem_votes]:[gop_votes]])</f>
        <v>0.74560470182905203</v>
      </c>
      <c r="L754" s="13">
        <v>-85.391204999999999</v>
      </c>
      <c r="M754" s="13">
        <v>41.413891999999997</v>
      </c>
      <c r="N754" s="11">
        <v>-86.216193608695846</v>
      </c>
      <c r="O754" s="11">
        <v>39.841286347825942</v>
      </c>
      <c r="P754" s="12">
        <f>VLOOKUP(Table1[[#This Row],[State]],Sheet1!A:G,7,FALSE)</f>
        <v>11</v>
      </c>
      <c r="Q754" t="str">
        <f>VLOOKUP(Table1[[#This Row],[State]],Sheet1!A:F,6,FALSE)</f>
        <v>Republican</v>
      </c>
    </row>
    <row r="755" spans="1:17" x14ac:dyDescent="0.2">
      <c r="A755" t="s">
        <v>332</v>
      </c>
      <c r="B755" s="10">
        <v>18115</v>
      </c>
      <c r="C755" t="s">
        <v>947</v>
      </c>
      <c r="D755" s="4">
        <v>987</v>
      </c>
      <c r="E755" s="4">
        <v>2415</v>
      </c>
      <c r="F755">
        <v>2024</v>
      </c>
      <c r="G755" s="1">
        <f>Table1[[#This Row],[dem_votes]]+Table1[[#This Row],[gop_votes]]</f>
        <v>3402</v>
      </c>
      <c r="H755" s="7">
        <f>ABS(Table1[[#This Row],[dem_votes]]-Table1[[#This Row],[gop_votes]])</f>
        <v>1428</v>
      </c>
      <c r="I755" s="5">
        <f>Table1[[#This Row],[margin]]/SUM(Table1[[#This Row],[dem_votes]:[gop_votes]])</f>
        <v>0.41975308641975306</v>
      </c>
      <c r="J755" s="5">
        <f>Table1[[#This Row],[dem_votes]]/SUM(Table1[[#This Row],[dem_votes]:[gop_votes]])</f>
        <v>0.29012345679012347</v>
      </c>
      <c r="K755" s="5">
        <f>Table1[[#This Row],[gop_votes]]/SUM(Table1[[#This Row],[dem_votes]:[gop_votes]])</f>
        <v>0.70987654320987659</v>
      </c>
      <c r="L755" s="13">
        <v>-84.911294999999996</v>
      </c>
      <c r="M755" s="13">
        <v>38.954549</v>
      </c>
      <c r="N755" s="11">
        <v>-86.216193608695846</v>
      </c>
      <c r="O755" s="11">
        <v>39.841286347825942</v>
      </c>
      <c r="P755" s="12">
        <f>VLOOKUP(Table1[[#This Row],[State]],Sheet1!A:G,7,FALSE)</f>
        <v>11</v>
      </c>
      <c r="Q755" t="str">
        <f>VLOOKUP(Table1[[#This Row],[State]],Sheet1!A:F,6,FALSE)</f>
        <v>Republican</v>
      </c>
    </row>
    <row r="756" spans="1:17" x14ac:dyDescent="0.2">
      <c r="A756" t="s">
        <v>332</v>
      </c>
      <c r="B756" s="10">
        <v>18117</v>
      </c>
      <c r="C756" t="s">
        <v>461</v>
      </c>
      <c r="D756" s="4">
        <v>2657</v>
      </c>
      <c r="E756" s="4">
        <v>5304</v>
      </c>
      <c r="F756">
        <v>2024</v>
      </c>
      <c r="G756" s="1">
        <f>Table1[[#This Row],[dem_votes]]+Table1[[#This Row],[gop_votes]]</f>
        <v>7961</v>
      </c>
      <c r="H756" s="7">
        <f>ABS(Table1[[#This Row],[dem_votes]]-Table1[[#This Row],[gop_votes]])</f>
        <v>2647</v>
      </c>
      <c r="I756" s="5">
        <f>Table1[[#This Row],[margin]]/SUM(Table1[[#This Row],[dem_votes]:[gop_votes]])</f>
        <v>0.33249591759829167</v>
      </c>
      <c r="J756" s="5">
        <f>Table1[[#This Row],[dem_votes]]/SUM(Table1[[#This Row],[dem_votes]:[gop_votes]])</f>
        <v>0.33375204120085417</v>
      </c>
      <c r="K756" s="5">
        <f>Table1[[#This Row],[gop_votes]]/SUM(Table1[[#This Row],[dem_votes]:[gop_votes]])</f>
        <v>0.66624795879914589</v>
      </c>
      <c r="L756" s="13">
        <v>-86.496981999999903</v>
      </c>
      <c r="M756" s="13">
        <v>38.562156000000002</v>
      </c>
      <c r="N756" s="11">
        <v>-86.216193608695846</v>
      </c>
      <c r="O756" s="11">
        <v>39.841286347825942</v>
      </c>
      <c r="P756" s="12">
        <f>VLOOKUP(Table1[[#This Row],[State]],Sheet1!A:G,7,FALSE)</f>
        <v>11</v>
      </c>
      <c r="Q756" t="str">
        <f>VLOOKUP(Table1[[#This Row],[State]],Sheet1!A:F,6,FALSE)</f>
        <v>Republican</v>
      </c>
    </row>
    <row r="757" spans="1:17" x14ac:dyDescent="0.2">
      <c r="A757" t="s">
        <v>332</v>
      </c>
      <c r="B757" s="10">
        <v>18119</v>
      </c>
      <c r="C757" t="s">
        <v>948</v>
      </c>
      <c r="D757" s="4">
        <v>2468</v>
      </c>
      <c r="E757" s="4">
        <v>7688</v>
      </c>
      <c r="F757">
        <v>2024</v>
      </c>
      <c r="G757" s="1">
        <f>Table1[[#This Row],[dem_votes]]+Table1[[#This Row],[gop_votes]]</f>
        <v>10156</v>
      </c>
      <c r="H757" s="7">
        <f>ABS(Table1[[#This Row],[dem_votes]]-Table1[[#This Row],[gop_votes]])</f>
        <v>5220</v>
      </c>
      <c r="I757" s="5">
        <f>Table1[[#This Row],[margin]]/SUM(Table1[[#This Row],[dem_votes]:[gop_votes]])</f>
        <v>0.51398188263095712</v>
      </c>
      <c r="J757" s="5">
        <f>Table1[[#This Row],[dem_votes]]/SUM(Table1[[#This Row],[dem_votes]:[gop_votes]])</f>
        <v>0.24300905868452147</v>
      </c>
      <c r="K757" s="5">
        <f>Table1[[#This Row],[gop_votes]]/SUM(Table1[[#This Row],[dem_votes]:[gop_votes]])</f>
        <v>0.7569909413154785</v>
      </c>
      <c r="L757" s="13">
        <v>-86.799821999999907</v>
      </c>
      <c r="M757" s="13">
        <v>39.315595999999999</v>
      </c>
      <c r="N757" s="11">
        <v>-86.216193608695846</v>
      </c>
      <c r="O757" s="11">
        <v>39.841286347825942</v>
      </c>
      <c r="P757" s="12">
        <f>VLOOKUP(Table1[[#This Row],[State]],Sheet1!A:G,7,FALSE)</f>
        <v>11</v>
      </c>
      <c r="Q757" t="str">
        <f>VLOOKUP(Table1[[#This Row],[State]],Sheet1!A:F,6,FALSE)</f>
        <v>Republican</v>
      </c>
    </row>
    <row r="758" spans="1:17" x14ac:dyDescent="0.2">
      <c r="A758" t="s">
        <v>332</v>
      </c>
      <c r="B758" s="10">
        <v>18121</v>
      </c>
      <c r="C758" t="s">
        <v>949</v>
      </c>
      <c r="D758" s="4">
        <v>1957</v>
      </c>
      <c r="E758" s="4">
        <v>4591</v>
      </c>
      <c r="F758">
        <v>2024</v>
      </c>
      <c r="G758" s="1">
        <f>Table1[[#This Row],[dem_votes]]+Table1[[#This Row],[gop_votes]]</f>
        <v>6548</v>
      </c>
      <c r="H758" s="7">
        <f>ABS(Table1[[#This Row],[dem_votes]]-Table1[[#This Row],[gop_votes]])</f>
        <v>2634</v>
      </c>
      <c r="I758" s="5">
        <f>Table1[[#This Row],[margin]]/SUM(Table1[[#This Row],[dem_votes]:[gop_votes]])</f>
        <v>0.40226023213194867</v>
      </c>
      <c r="J758" s="5">
        <f>Table1[[#This Row],[dem_votes]]/SUM(Table1[[#This Row],[dem_votes]:[gop_votes]])</f>
        <v>0.29886988393402564</v>
      </c>
      <c r="K758" s="5">
        <f>Table1[[#This Row],[gop_votes]]/SUM(Table1[[#This Row],[dem_votes]:[gop_votes]])</f>
        <v>0.70113011606597431</v>
      </c>
      <c r="L758" s="13">
        <v>-87.227997000000002</v>
      </c>
      <c r="M758" s="13">
        <v>39.758327000000001</v>
      </c>
      <c r="N758" s="11">
        <v>-86.216193608695846</v>
      </c>
      <c r="O758" s="11">
        <v>39.841286347825942</v>
      </c>
      <c r="P758" s="12">
        <f>VLOOKUP(Table1[[#This Row],[State]],Sheet1!A:G,7,FALSE)</f>
        <v>11</v>
      </c>
      <c r="Q758" t="str">
        <f>VLOOKUP(Table1[[#This Row],[State]],Sheet1!A:F,6,FALSE)</f>
        <v>Republican</v>
      </c>
    </row>
    <row r="759" spans="1:17" x14ac:dyDescent="0.2">
      <c r="A759" t="s">
        <v>332</v>
      </c>
      <c r="B759" s="10">
        <v>18123</v>
      </c>
      <c r="C759" t="s">
        <v>523</v>
      </c>
      <c r="D759" s="4">
        <v>4035</v>
      </c>
      <c r="E759" s="4">
        <v>4495</v>
      </c>
      <c r="F759">
        <v>2024</v>
      </c>
      <c r="G759" s="1">
        <f>Table1[[#This Row],[dem_votes]]+Table1[[#This Row],[gop_votes]]</f>
        <v>8530</v>
      </c>
      <c r="H759" s="7">
        <f>ABS(Table1[[#This Row],[dem_votes]]-Table1[[#This Row],[gop_votes]])</f>
        <v>460</v>
      </c>
      <c r="I759" s="5">
        <f>Table1[[#This Row],[margin]]/SUM(Table1[[#This Row],[dem_votes]:[gop_votes]])</f>
        <v>5.3927315357561546E-2</v>
      </c>
      <c r="J759" s="5">
        <f>Table1[[#This Row],[dem_votes]]/SUM(Table1[[#This Row],[dem_votes]:[gop_votes]])</f>
        <v>0.47303634232121922</v>
      </c>
      <c r="K759" s="5">
        <f>Table1[[#This Row],[gop_votes]]/SUM(Table1[[#This Row],[dem_votes]:[gop_votes]])</f>
        <v>0.52696365767878073</v>
      </c>
      <c r="L759" s="13">
        <v>-86.705205000000007</v>
      </c>
      <c r="M759" s="13">
        <v>38.009326999999999</v>
      </c>
      <c r="N759" s="11">
        <v>-86.216193608695846</v>
      </c>
      <c r="O759" s="11">
        <v>39.841286347825942</v>
      </c>
      <c r="P759" s="12">
        <f>VLOOKUP(Table1[[#This Row],[State]],Sheet1!A:G,7,FALSE)</f>
        <v>11</v>
      </c>
      <c r="Q759" t="str">
        <f>VLOOKUP(Table1[[#This Row],[State]],Sheet1!A:F,6,FALSE)</f>
        <v>Republican</v>
      </c>
    </row>
    <row r="760" spans="1:17" x14ac:dyDescent="0.2">
      <c r="A760" t="s">
        <v>332</v>
      </c>
      <c r="B760" s="10">
        <v>18125</v>
      </c>
      <c r="C760" t="s">
        <v>525</v>
      </c>
      <c r="D760" s="4">
        <v>1870</v>
      </c>
      <c r="E760" s="4">
        <v>3725</v>
      </c>
      <c r="F760">
        <v>2024</v>
      </c>
      <c r="G760" s="1">
        <f>Table1[[#This Row],[dem_votes]]+Table1[[#This Row],[gop_votes]]</f>
        <v>5595</v>
      </c>
      <c r="H760" s="7">
        <f>ABS(Table1[[#This Row],[dem_votes]]-Table1[[#This Row],[gop_votes]])</f>
        <v>1855</v>
      </c>
      <c r="I760" s="5">
        <f>Table1[[#This Row],[margin]]/SUM(Table1[[#This Row],[dem_votes]:[gop_votes]])</f>
        <v>0.3315460232350313</v>
      </c>
      <c r="J760" s="5">
        <f>Table1[[#This Row],[dem_votes]]/SUM(Table1[[#This Row],[dem_votes]:[gop_votes]])</f>
        <v>0.33422698838248438</v>
      </c>
      <c r="K760" s="5">
        <f>Table1[[#This Row],[gop_votes]]/SUM(Table1[[#This Row],[dem_votes]:[gop_votes]])</f>
        <v>0.66577301161751568</v>
      </c>
      <c r="L760" s="13">
        <v>-87.233923000000004</v>
      </c>
      <c r="M760" s="13">
        <v>38.424833</v>
      </c>
      <c r="N760" s="11">
        <v>-86.216193608695846</v>
      </c>
      <c r="O760" s="11">
        <v>39.841286347825942</v>
      </c>
      <c r="P760" s="12">
        <f>VLOOKUP(Table1[[#This Row],[State]],Sheet1!A:G,7,FALSE)</f>
        <v>11</v>
      </c>
      <c r="Q760" t="str">
        <f>VLOOKUP(Table1[[#This Row],[State]],Sheet1!A:F,6,FALSE)</f>
        <v>Republican</v>
      </c>
    </row>
    <row r="761" spans="1:17" x14ac:dyDescent="0.2">
      <c r="A761" t="s">
        <v>332</v>
      </c>
      <c r="B761" s="10">
        <v>18127</v>
      </c>
      <c r="C761" t="s">
        <v>950</v>
      </c>
      <c r="D761" s="4">
        <v>41254</v>
      </c>
      <c r="E761" s="4">
        <v>45197</v>
      </c>
      <c r="F761">
        <v>2024</v>
      </c>
      <c r="G761" s="1">
        <f>Table1[[#This Row],[dem_votes]]+Table1[[#This Row],[gop_votes]]</f>
        <v>86451</v>
      </c>
      <c r="H761" s="7">
        <f>ABS(Table1[[#This Row],[dem_votes]]-Table1[[#This Row],[gop_votes]])</f>
        <v>3943</v>
      </c>
      <c r="I761" s="5">
        <f>Table1[[#This Row],[margin]]/SUM(Table1[[#This Row],[dem_votes]:[gop_votes]])</f>
        <v>4.5609651710217351E-2</v>
      </c>
      <c r="J761" s="5">
        <f>Table1[[#This Row],[dem_votes]]/SUM(Table1[[#This Row],[dem_votes]:[gop_votes]])</f>
        <v>0.47719517414489132</v>
      </c>
      <c r="K761" s="5">
        <f>Table1[[#This Row],[gop_votes]]/SUM(Table1[[#This Row],[dem_votes]:[gop_votes]])</f>
        <v>0.52280482585510868</v>
      </c>
      <c r="L761" s="13">
        <v>-87.105307999999994</v>
      </c>
      <c r="M761" s="13">
        <v>41.513678999999897</v>
      </c>
      <c r="N761" s="11">
        <v>-86.216193608695846</v>
      </c>
      <c r="O761" s="11">
        <v>39.841286347825942</v>
      </c>
      <c r="P761" s="12">
        <f>VLOOKUP(Table1[[#This Row],[State]],Sheet1!A:G,7,FALSE)</f>
        <v>11</v>
      </c>
      <c r="Q761" t="str">
        <f>VLOOKUP(Table1[[#This Row],[State]],Sheet1!A:F,6,FALSE)</f>
        <v>Republican</v>
      </c>
    </row>
    <row r="762" spans="1:17" x14ac:dyDescent="0.2">
      <c r="A762" t="s">
        <v>332</v>
      </c>
      <c r="B762" s="10">
        <v>18129</v>
      </c>
      <c r="C762" t="s">
        <v>951</v>
      </c>
      <c r="D762" s="4">
        <v>4657</v>
      </c>
      <c r="E762" s="4">
        <v>8611</v>
      </c>
      <c r="F762">
        <v>2024</v>
      </c>
      <c r="G762" s="1">
        <f>Table1[[#This Row],[dem_votes]]+Table1[[#This Row],[gop_votes]]</f>
        <v>13268</v>
      </c>
      <c r="H762" s="7">
        <f>ABS(Table1[[#This Row],[dem_votes]]-Table1[[#This Row],[gop_votes]])</f>
        <v>3954</v>
      </c>
      <c r="I762" s="5">
        <f>Table1[[#This Row],[margin]]/SUM(Table1[[#This Row],[dem_votes]:[gop_votes]])</f>
        <v>0.29801025022610794</v>
      </c>
      <c r="J762" s="5">
        <f>Table1[[#This Row],[dem_votes]]/SUM(Table1[[#This Row],[dem_votes]:[gop_votes]])</f>
        <v>0.35099487488694603</v>
      </c>
      <c r="K762" s="5">
        <f>Table1[[#This Row],[gop_votes]]/SUM(Table1[[#This Row],[dem_votes]:[gop_votes]])</f>
        <v>0.64900512511305397</v>
      </c>
      <c r="L762" s="13">
        <v>-87.823041000000003</v>
      </c>
      <c r="M762" s="13">
        <v>38.013244999999998</v>
      </c>
      <c r="N762" s="11">
        <v>-86.216193608695846</v>
      </c>
      <c r="O762" s="11">
        <v>39.841286347825942</v>
      </c>
      <c r="P762" s="12">
        <f>VLOOKUP(Table1[[#This Row],[State]],Sheet1!A:G,7,FALSE)</f>
        <v>11</v>
      </c>
      <c r="Q762" t="str">
        <f>VLOOKUP(Table1[[#This Row],[State]],Sheet1!A:F,6,FALSE)</f>
        <v>Republican</v>
      </c>
    </row>
    <row r="763" spans="1:17" x14ac:dyDescent="0.2">
      <c r="A763" t="s">
        <v>332</v>
      </c>
      <c r="B763" s="10">
        <v>18131</v>
      </c>
      <c r="C763" t="s">
        <v>591</v>
      </c>
      <c r="D763" s="4">
        <v>1854</v>
      </c>
      <c r="E763" s="4">
        <v>3800</v>
      </c>
      <c r="F763">
        <v>2024</v>
      </c>
      <c r="G763" s="1">
        <f>Table1[[#This Row],[dem_votes]]+Table1[[#This Row],[gop_votes]]</f>
        <v>5654</v>
      </c>
      <c r="H763" s="7">
        <f>ABS(Table1[[#This Row],[dem_votes]]-Table1[[#This Row],[gop_votes]])</f>
        <v>1946</v>
      </c>
      <c r="I763" s="5">
        <f>Table1[[#This Row],[margin]]/SUM(Table1[[#This Row],[dem_votes]:[gop_votes]])</f>
        <v>0.34418111071807572</v>
      </c>
      <c r="J763" s="5">
        <f>Table1[[#This Row],[dem_votes]]/SUM(Table1[[#This Row],[dem_votes]:[gop_votes]])</f>
        <v>0.32790944464096217</v>
      </c>
      <c r="K763" s="5">
        <f>Table1[[#This Row],[gop_votes]]/SUM(Table1[[#This Row],[dem_votes]:[gop_votes]])</f>
        <v>0.67209055535903783</v>
      </c>
      <c r="L763" s="13">
        <v>-86.685265999999999</v>
      </c>
      <c r="M763" s="13">
        <v>41.050592000000002</v>
      </c>
      <c r="N763" s="11">
        <v>-86.216193608695846</v>
      </c>
      <c r="O763" s="11">
        <v>39.841286347825942</v>
      </c>
      <c r="P763" s="12">
        <f>VLOOKUP(Table1[[#This Row],[State]],Sheet1!A:G,7,FALSE)</f>
        <v>11</v>
      </c>
      <c r="Q763" t="str">
        <f>VLOOKUP(Table1[[#This Row],[State]],Sheet1!A:F,6,FALSE)</f>
        <v>Republican</v>
      </c>
    </row>
    <row r="764" spans="1:17" x14ac:dyDescent="0.2">
      <c r="A764" t="s">
        <v>332</v>
      </c>
      <c r="B764" s="10">
        <v>18133</v>
      </c>
      <c r="C764" t="s">
        <v>467</v>
      </c>
      <c r="D764" s="4">
        <v>4208</v>
      </c>
      <c r="E764" s="4">
        <v>12544</v>
      </c>
      <c r="F764">
        <v>2024</v>
      </c>
      <c r="G764" s="1">
        <f>Table1[[#This Row],[dem_votes]]+Table1[[#This Row],[gop_votes]]</f>
        <v>16752</v>
      </c>
      <c r="H764" s="7">
        <f>ABS(Table1[[#This Row],[dem_votes]]-Table1[[#This Row],[gop_votes]])</f>
        <v>8336</v>
      </c>
      <c r="I764" s="5">
        <f>Table1[[#This Row],[margin]]/SUM(Table1[[#This Row],[dem_votes]:[gop_votes]])</f>
        <v>0.4976122254059217</v>
      </c>
      <c r="J764" s="5">
        <f>Table1[[#This Row],[dem_votes]]/SUM(Table1[[#This Row],[dem_votes]:[gop_votes]])</f>
        <v>0.25119388729703918</v>
      </c>
      <c r="K764" s="5">
        <f>Table1[[#This Row],[gop_votes]]/SUM(Table1[[#This Row],[dem_votes]:[gop_votes]])</f>
        <v>0.74880611270296082</v>
      </c>
      <c r="L764" s="13">
        <v>-86.835611</v>
      </c>
      <c r="M764" s="13">
        <v>39.646107000000001</v>
      </c>
      <c r="N764" s="11">
        <v>-86.216193608695846</v>
      </c>
      <c r="O764" s="11">
        <v>39.841286347825942</v>
      </c>
      <c r="P764" s="12">
        <f>VLOOKUP(Table1[[#This Row],[State]],Sheet1!A:G,7,FALSE)</f>
        <v>11</v>
      </c>
      <c r="Q764" t="str">
        <f>VLOOKUP(Table1[[#This Row],[State]],Sheet1!A:F,6,FALSE)</f>
        <v>Republican</v>
      </c>
    </row>
    <row r="765" spans="1:17" x14ac:dyDescent="0.2">
      <c r="A765" t="s">
        <v>332</v>
      </c>
      <c r="B765" s="10">
        <v>18135</v>
      </c>
      <c r="C765" t="s">
        <v>526</v>
      </c>
      <c r="D765" s="4">
        <v>3511</v>
      </c>
      <c r="E765" s="4">
        <v>7264</v>
      </c>
      <c r="F765">
        <v>2024</v>
      </c>
      <c r="G765" s="1">
        <f>Table1[[#This Row],[dem_votes]]+Table1[[#This Row],[gop_votes]]</f>
        <v>10775</v>
      </c>
      <c r="H765" s="7">
        <f>ABS(Table1[[#This Row],[dem_votes]]-Table1[[#This Row],[gop_votes]])</f>
        <v>3753</v>
      </c>
      <c r="I765" s="5">
        <f>Table1[[#This Row],[margin]]/SUM(Table1[[#This Row],[dem_votes]:[gop_votes]])</f>
        <v>0.34830626450116009</v>
      </c>
      <c r="J765" s="5">
        <f>Table1[[#This Row],[dem_votes]]/SUM(Table1[[#This Row],[dem_votes]:[gop_votes]])</f>
        <v>0.32584686774941996</v>
      </c>
      <c r="K765" s="5">
        <f>Table1[[#This Row],[gop_votes]]/SUM(Table1[[#This Row],[dem_votes]:[gop_votes]])</f>
        <v>0.67415313225058004</v>
      </c>
      <c r="L765" s="13">
        <v>-84.997063999999995</v>
      </c>
      <c r="M765" s="13">
        <v>40.168572999999903</v>
      </c>
      <c r="N765" s="11">
        <v>-86.216193608695846</v>
      </c>
      <c r="O765" s="11">
        <v>39.841286347825942</v>
      </c>
      <c r="P765" s="12">
        <f>VLOOKUP(Table1[[#This Row],[State]],Sheet1!A:G,7,FALSE)</f>
        <v>11</v>
      </c>
      <c r="Q765" t="str">
        <f>VLOOKUP(Table1[[#This Row],[State]],Sheet1!A:F,6,FALSE)</f>
        <v>Republican</v>
      </c>
    </row>
    <row r="766" spans="1:17" x14ac:dyDescent="0.2">
      <c r="A766" t="s">
        <v>332</v>
      </c>
      <c r="B766" s="10">
        <v>18137</v>
      </c>
      <c r="C766" t="s">
        <v>952</v>
      </c>
      <c r="D766" s="4">
        <v>3301</v>
      </c>
      <c r="E766" s="4">
        <v>11565</v>
      </c>
      <c r="F766">
        <v>2024</v>
      </c>
      <c r="G766" s="1">
        <f>Table1[[#This Row],[dem_votes]]+Table1[[#This Row],[gop_votes]]</f>
        <v>14866</v>
      </c>
      <c r="H766" s="7">
        <f>ABS(Table1[[#This Row],[dem_votes]]-Table1[[#This Row],[gop_votes]])</f>
        <v>8264</v>
      </c>
      <c r="I766" s="5">
        <f>Table1[[#This Row],[margin]]/SUM(Table1[[#This Row],[dem_votes]:[gop_votes]])</f>
        <v>0.55589936768464954</v>
      </c>
      <c r="J766" s="5">
        <f>Table1[[#This Row],[dem_votes]]/SUM(Table1[[#This Row],[dem_votes]:[gop_votes]])</f>
        <v>0.22205031615767523</v>
      </c>
      <c r="K766" s="5">
        <f>Table1[[#This Row],[gop_votes]]/SUM(Table1[[#This Row],[dem_votes]:[gop_votes]])</f>
        <v>0.77794968384232477</v>
      </c>
      <c r="L766" s="13">
        <v>-85.218378999999999</v>
      </c>
      <c r="M766" s="13">
        <v>39.159402</v>
      </c>
      <c r="N766" s="11">
        <v>-86.216193608695846</v>
      </c>
      <c r="O766" s="11">
        <v>39.841286347825942</v>
      </c>
      <c r="P766" s="12">
        <f>VLOOKUP(Table1[[#This Row],[State]],Sheet1!A:G,7,FALSE)</f>
        <v>11</v>
      </c>
      <c r="Q766" t="str">
        <f>VLOOKUP(Table1[[#This Row],[State]],Sheet1!A:F,6,FALSE)</f>
        <v>Republican</v>
      </c>
    </row>
    <row r="767" spans="1:17" x14ac:dyDescent="0.2">
      <c r="A767" t="s">
        <v>332</v>
      </c>
      <c r="B767" s="10">
        <v>18139</v>
      </c>
      <c r="C767" t="s">
        <v>953</v>
      </c>
      <c r="D767" s="4">
        <v>2218</v>
      </c>
      <c r="E767" s="4">
        <v>5019</v>
      </c>
      <c r="F767">
        <v>2024</v>
      </c>
      <c r="G767" s="1">
        <f>Table1[[#This Row],[dem_votes]]+Table1[[#This Row],[gop_votes]]</f>
        <v>7237</v>
      </c>
      <c r="H767" s="7">
        <f>ABS(Table1[[#This Row],[dem_votes]]-Table1[[#This Row],[gop_votes]])</f>
        <v>2801</v>
      </c>
      <c r="I767" s="5">
        <f>Table1[[#This Row],[margin]]/SUM(Table1[[#This Row],[dem_votes]:[gop_votes]])</f>
        <v>0.38703882824374741</v>
      </c>
      <c r="J767" s="5">
        <f>Table1[[#This Row],[dem_votes]]/SUM(Table1[[#This Row],[dem_votes]:[gop_votes]])</f>
        <v>0.30648058587812632</v>
      </c>
      <c r="K767" s="5">
        <f>Table1[[#This Row],[gop_votes]]/SUM(Table1[[#This Row],[dem_votes]:[gop_votes]])</f>
        <v>0.69351941412187368</v>
      </c>
      <c r="L767" s="13">
        <v>-85.474568999999903</v>
      </c>
      <c r="M767" s="13">
        <v>39.623615999999998</v>
      </c>
      <c r="N767" s="11">
        <v>-86.216193608695846</v>
      </c>
      <c r="O767" s="11">
        <v>39.841286347825942</v>
      </c>
      <c r="P767" s="12">
        <f>VLOOKUP(Table1[[#This Row],[State]],Sheet1!A:G,7,FALSE)</f>
        <v>11</v>
      </c>
      <c r="Q767" t="str">
        <f>VLOOKUP(Table1[[#This Row],[State]],Sheet1!A:F,6,FALSE)</f>
        <v>Republican</v>
      </c>
    </row>
    <row r="768" spans="1:17" x14ac:dyDescent="0.2">
      <c r="A768" t="s">
        <v>332</v>
      </c>
      <c r="B768" s="10">
        <v>18141</v>
      </c>
      <c r="C768" t="s">
        <v>954</v>
      </c>
      <c r="D768" s="4">
        <v>55132</v>
      </c>
      <c r="E768" s="4">
        <v>50091</v>
      </c>
      <c r="F768">
        <v>2024</v>
      </c>
      <c r="G768" s="1">
        <f>Table1[[#This Row],[dem_votes]]+Table1[[#This Row],[gop_votes]]</f>
        <v>105223</v>
      </c>
      <c r="H768" s="7">
        <f>ABS(Table1[[#This Row],[dem_votes]]-Table1[[#This Row],[gop_votes]])</f>
        <v>5041</v>
      </c>
      <c r="I768" s="5">
        <f>Table1[[#This Row],[margin]]/SUM(Table1[[#This Row],[dem_votes]:[gop_votes]])</f>
        <v>4.7907776816855631E-2</v>
      </c>
      <c r="J768" s="5">
        <f>Table1[[#This Row],[dem_votes]]/SUM(Table1[[#This Row],[dem_votes]:[gop_votes]])</f>
        <v>0.52395388840842783</v>
      </c>
      <c r="K768" s="5">
        <f>Table1[[#This Row],[gop_votes]]/SUM(Table1[[#This Row],[dem_votes]:[gop_votes]])</f>
        <v>0.47604611159157217</v>
      </c>
      <c r="L768" s="13">
        <v>-86.228685999999996</v>
      </c>
      <c r="M768" s="13">
        <v>41.675400000000003</v>
      </c>
      <c r="N768" s="11">
        <v>-86.216193608695846</v>
      </c>
      <c r="O768" s="11">
        <v>39.841286347825942</v>
      </c>
      <c r="P768" s="12">
        <f>VLOOKUP(Table1[[#This Row],[State]],Sheet1!A:G,7,FALSE)</f>
        <v>11</v>
      </c>
      <c r="Q768" t="str">
        <f>VLOOKUP(Table1[[#This Row],[State]],Sheet1!A:F,6,FALSE)</f>
        <v>Republican</v>
      </c>
    </row>
    <row r="769" spans="1:17" x14ac:dyDescent="0.2">
      <c r="A769" t="s">
        <v>332</v>
      </c>
      <c r="B769" s="10">
        <v>18143</v>
      </c>
      <c r="C769" t="s">
        <v>594</v>
      </c>
      <c r="D769" s="4">
        <v>3496</v>
      </c>
      <c r="E769" s="4">
        <v>7794</v>
      </c>
      <c r="F769">
        <v>2024</v>
      </c>
      <c r="G769" s="1">
        <f>Table1[[#This Row],[dem_votes]]+Table1[[#This Row],[gop_votes]]</f>
        <v>11290</v>
      </c>
      <c r="H769" s="7">
        <f>ABS(Table1[[#This Row],[dem_votes]]-Table1[[#This Row],[gop_votes]])</f>
        <v>4298</v>
      </c>
      <c r="I769" s="5">
        <f>Table1[[#This Row],[margin]]/SUM(Table1[[#This Row],[dem_votes]:[gop_votes]])</f>
        <v>0.38069087688219666</v>
      </c>
      <c r="J769" s="5">
        <f>Table1[[#This Row],[dem_votes]]/SUM(Table1[[#This Row],[dem_votes]:[gop_votes]])</f>
        <v>0.3096545615589017</v>
      </c>
      <c r="K769" s="5">
        <f>Table1[[#This Row],[gop_votes]]/SUM(Table1[[#This Row],[dem_votes]:[gop_votes]])</f>
        <v>0.6903454384410983</v>
      </c>
      <c r="L769" s="13">
        <v>-85.762718000000007</v>
      </c>
      <c r="M769" s="13">
        <v>38.698197999999998</v>
      </c>
      <c r="N769" s="11">
        <v>-86.216193608695846</v>
      </c>
      <c r="O769" s="11">
        <v>39.841286347825942</v>
      </c>
      <c r="P769" s="12">
        <f>VLOOKUP(Table1[[#This Row],[State]],Sheet1!A:G,7,FALSE)</f>
        <v>11</v>
      </c>
      <c r="Q769" t="str">
        <f>VLOOKUP(Table1[[#This Row],[State]],Sheet1!A:F,6,FALSE)</f>
        <v>Republican</v>
      </c>
    </row>
    <row r="770" spans="1:17" x14ac:dyDescent="0.2">
      <c r="A770" t="s">
        <v>332</v>
      </c>
      <c r="B770" s="10">
        <v>18145</v>
      </c>
      <c r="C770" t="s">
        <v>529</v>
      </c>
      <c r="D770" s="4">
        <v>5495</v>
      </c>
      <c r="E770" s="4">
        <v>13792</v>
      </c>
      <c r="F770">
        <v>2024</v>
      </c>
      <c r="G770" s="1">
        <f>Table1[[#This Row],[dem_votes]]+Table1[[#This Row],[gop_votes]]</f>
        <v>19287</v>
      </c>
      <c r="H770" s="7">
        <f>ABS(Table1[[#This Row],[dem_votes]]-Table1[[#This Row],[gop_votes]])</f>
        <v>8297</v>
      </c>
      <c r="I770" s="5">
        <f>Table1[[#This Row],[margin]]/SUM(Table1[[#This Row],[dem_votes]:[gop_votes]])</f>
        <v>0.43018613573909886</v>
      </c>
      <c r="J770" s="5">
        <f>Table1[[#This Row],[dem_votes]]/SUM(Table1[[#This Row],[dem_votes]:[gop_votes]])</f>
        <v>0.28490693213045054</v>
      </c>
      <c r="K770" s="5">
        <f>Table1[[#This Row],[gop_votes]]/SUM(Table1[[#This Row],[dem_votes]:[gop_votes]])</f>
        <v>0.7150930678695494</v>
      </c>
      <c r="L770" s="13">
        <v>-85.789824999999993</v>
      </c>
      <c r="M770" s="13">
        <v>39.536039000000002</v>
      </c>
      <c r="N770" s="11">
        <v>-86.216193608695846</v>
      </c>
      <c r="O770" s="11">
        <v>39.841286347825942</v>
      </c>
      <c r="P770" s="12">
        <f>VLOOKUP(Table1[[#This Row],[State]],Sheet1!A:G,7,FALSE)</f>
        <v>11</v>
      </c>
      <c r="Q770" t="str">
        <f>VLOOKUP(Table1[[#This Row],[State]],Sheet1!A:F,6,FALSE)</f>
        <v>Republican</v>
      </c>
    </row>
    <row r="771" spans="1:17" x14ac:dyDescent="0.2">
      <c r="A771" t="s">
        <v>332</v>
      </c>
      <c r="B771" s="10">
        <v>18147</v>
      </c>
      <c r="C771" t="s">
        <v>955</v>
      </c>
      <c r="D771" s="4">
        <v>3837</v>
      </c>
      <c r="E771" s="4">
        <v>6567</v>
      </c>
      <c r="F771">
        <v>2024</v>
      </c>
      <c r="G771" s="1">
        <f>Table1[[#This Row],[dem_votes]]+Table1[[#This Row],[gop_votes]]</f>
        <v>10404</v>
      </c>
      <c r="H771" s="7">
        <f>ABS(Table1[[#This Row],[dem_votes]]-Table1[[#This Row],[gop_votes]])</f>
        <v>2730</v>
      </c>
      <c r="I771" s="5">
        <f>Table1[[#This Row],[margin]]/SUM(Table1[[#This Row],[dem_votes]:[gop_votes]])</f>
        <v>0.26239907727797002</v>
      </c>
      <c r="J771" s="5">
        <f>Table1[[#This Row],[dem_votes]]/SUM(Table1[[#This Row],[dem_votes]:[gop_votes]])</f>
        <v>0.36880046136101502</v>
      </c>
      <c r="K771" s="5">
        <f>Table1[[#This Row],[gop_votes]]/SUM(Table1[[#This Row],[dem_votes]:[gop_votes]])</f>
        <v>0.63119953863898504</v>
      </c>
      <c r="L771" s="13">
        <v>-87.011149000000003</v>
      </c>
      <c r="M771" s="13">
        <v>38.015495000000001</v>
      </c>
      <c r="N771" s="11">
        <v>-86.216193608695846</v>
      </c>
      <c r="O771" s="11">
        <v>39.841286347825942</v>
      </c>
      <c r="P771" s="12">
        <f>VLOOKUP(Table1[[#This Row],[State]],Sheet1!A:G,7,FALSE)</f>
        <v>11</v>
      </c>
      <c r="Q771" t="str">
        <f>VLOOKUP(Table1[[#This Row],[State]],Sheet1!A:F,6,FALSE)</f>
        <v>Republican</v>
      </c>
    </row>
    <row r="772" spans="1:17" x14ac:dyDescent="0.2">
      <c r="A772" t="s">
        <v>332</v>
      </c>
      <c r="B772" s="10">
        <v>18149</v>
      </c>
      <c r="C772" t="s">
        <v>956</v>
      </c>
      <c r="D772" s="4">
        <v>3596</v>
      </c>
      <c r="E772" s="4">
        <v>6958</v>
      </c>
      <c r="F772">
        <v>2024</v>
      </c>
      <c r="G772" s="1">
        <f>Table1[[#This Row],[dem_votes]]+Table1[[#This Row],[gop_votes]]</f>
        <v>10554</v>
      </c>
      <c r="H772" s="7">
        <f>ABS(Table1[[#This Row],[dem_votes]]-Table1[[#This Row],[gop_votes]])</f>
        <v>3362</v>
      </c>
      <c r="I772" s="5">
        <f>Table1[[#This Row],[margin]]/SUM(Table1[[#This Row],[dem_votes]:[gop_votes]])</f>
        <v>0.31855220769376541</v>
      </c>
      <c r="J772" s="5">
        <f>Table1[[#This Row],[dem_votes]]/SUM(Table1[[#This Row],[dem_votes]:[gop_votes]])</f>
        <v>0.34072389615311732</v>
      </c>
      <c r="K772" s="5">
        <f>Table1[[#This Row],[gop_votes]]/SUM(Table1[[#This Row],[dem_votes]:[gop_votes]])</f>
        <v>0.65927610384688273</v>
      </c>
      <c r="L772" s="13">
        <v>-86.631962000000001</v>
      </c>
      <c r="M772" s="13">
        <v>41.282896000000001</v>
      </c>
      <c r="N772" s="11">
        <v>-86.216193608695846</v>
      </c>
      <c r="O772" s="11">
        <v>39.841286347825942</v>
      </c>
      <c r="P772" s="12">
        <f>VLOOKUP(Table1[[#This Row],[State]],Sheet1!A:G,7,FALSE)</f>
        <v>11</v>
      </c>
      <c r="Q772" t="str">
        <f>VLOOKUP(Table1[[#This Row],[State]],Sheet1!A:F,6,FALSE)</f>
        <v>Republican</v>
      </c>
    </row>
    <row r="773" spans="1:17" x14ac:dyDescent="0.2">
      <c r="A773" t="s">
        <v>332</v>
      </c>
      <c r="B773" s="10">
        <v>18151</v>
      </c>
      <c r="C773" t="s">
        <v>957</v>
      </c>
      <c r="D773" s="4">
        <v>4225</v>
      </c>
      <c r="E773" s="4">
        <v>12019</v>
      </c>
      <c r="F773">
        <v>2024</v>
      </c>
      <c r="G773" s="1">
        <f>Table1[[#This Row],[dem_votes]]+Table1[[#This Row],[gop_votes]]</f>
        <v>16244</v>
      </c>
      <c r="H773" s="7">
        <f>ABS(Table1[[#This Row],[dem_votes]]-Table1[[#This Row],[gop_votes]])</f>
        <v>7794</v>
      </c>
      <c r="I773" s="5">
        <f>Table1[[#This Row],[margin]]/SUM(Table1[[#This Row],[dem_votes]:[gop_votes]])</f>
        <v>0.47980792908150705</v>
      </c>
      <c r="J773" s="5">
        <f>Table1[[#This Row],[dem_votes]]/SUM(Table1[[#This Row],[dem_votes]:[gop_votes]])</f>
        <v>0.26009603545924648</v>
      </c>
      <c r="K773" s="5">
        <f>Table1[[#This Row],[gop_votes]]/SUM(Table1[[#This Row],[dem_votes]:[gop_votes]])</f>
        <v>0.73990396454075347</v>
      </c>
      <c r="L773" s="13">
        <v>-85.010661999999996</v>
      </c>
      <c r="M773" s="13">
        <v>41.649521</v>
      </c>
      <c r="N773" s="11">
        <v>-86.216193608695846</v>
      </c>
      <c r="O773" s="11">
        <v>39.841286347825942</v>
      </c>
      <c r="P773" s="12">
        <f>VLOOKUP(Table1[[#This Row],[State]],Sheet1!A:G,7,FALSE)</f>
        <v>11</v>
      </c>
      <c r="Q773" t="str">
        <f>VLOOKUP(Table1[[#This Row],[State]],Sheet1!A:F,6,FALSE)</f>
        <v>Republican</v>
      </c>
    </row>
    <row r="774" spans="1:17" x14ac:dyDescent="0.2">
      <c r="A774" t="s">
        <v>332</v>
      </c>
      <c r="B774" s="10">
        <v>18153</v>
      </c>
      <c r="C774" t="s">
        <v>958</v>
      </c>
      <c r="D774" s="4">
        <v>2738</v>
      </c>
      <c r="E774" s="4">
        <v>5500</v>
      </c>
      <c r="F774">
        <v>2024</v>
      </c>
      <c r="G774" s="1">
        <f>Table1[[#This Row],[dem_votes]]+Table1[[#This Row],[gop_votes]]</f>
        <v>8238</v>
      </c>
      <c r="H774" s="7">
        <f>ABS(Table1[[#This Row],[dem_votes]]-Table1[[#This Row],[gop_votes]])</f>
        <v>2762</v>
      </c>
      <c r="I774" s="5">
        <f>Table1[[#This Row],[margin]]/SUM(Table1[[#This Row],[dem_votes]:[gop_votes]])</f>
        <v>0.33527555231852391</v>
      </c>
      <c r="J774" s="5">
        <f>Table1[[#This Row],[dem_votes]]/SUM(Table1[[#This Row],[dem_votes]:[gop_votes]])</f>
        <v>0.33236222384073805</v>
      </c>
      <c r="K774" s="5">
        <f>Table1[[#This Row],[gop_votes]]/SUM(Table1[[#This Row],[dem_votes]:[gop_votes]])</f>
        <v>0.66763777615926201</v>
      </c>
      <c r="L774" s="13">
        <v>-87.390987999999993</v>
      </c>
      <c r="M774" s="13">
        <v>39.103093000000001</v>
      </c>
      <c r="N774" s="11">
        <v>-86.216193608695846</v>
      </c>
      <c r="O774" s="11">
        <v>39.841286347825942</v>
      </c>
      <c r="P774" s="12">
        <f>VLOOKUP(Table1[[#This Row],[State]],Sheet1!A:G,7,FALSE)</f>
        <v>11</v>
      </c>
      <c r="Q774" t="str">
        <f>VLOOKUP(Table1[[#This Row],[State]],Sheet1!A:F,6,FALSE)</f>
        <v>Republican</v>
      </c>
    </row>
    <row r="775" spans="1:17" x14ac:dyDescent="0.2">
      <c r="A775" t="s">
        <v>332</v>
      </c>
      <c r="B775" s="10">
        <v>18155</v>
      </c>
      <c r="C775" t="s">
        <v>959</v>
      </c>
      <c r="D775" s="4">
        <v>1184</v>
      </c>
      <c r="E775" s="4">
        <v>3053</v>
      </c>
      <c r="F775">
        <v>2024</v>
      </c>
      <c r="G775" s="1">
        <f>Table1[[#This Row],[dem_votes]]+Table1[[#This Row],[gop_votes]]</f>
        <v>4237</v>
      </c>
      <c r="H775" s="7">
        <f>ABS(Table1[[#This Row],[dem_votes]]-Table1[[#This Row],[gop_votes]])</f>
        <v>1869</v>
      </c>
      <c r="I775" s="5">
        <f>Table1[[#This Row],[margin]]/SUM(Table1[[#This Row],[dem_votes]:[gop_votes]])</f>
        <v>0.44111399575171112</v>
      </c>
      <c r="J775" s="5">
        <f>Table1[[#This Row],[dem_votes]]/SUM(Table1[[#This Row],[dem_votes]:[gop_votes]])</f>
        <v>0.27944300212414447</v>
      </c>
      <c r="K775" s="5">
        <f>Table1[[#This Row],[gop_votes]]/SUM(Table1[[#This Row],[dem_votes]:[gop_votes]])</f>
        <v>0.72055699787585559</v>
      </c>
      <c r="L775" s="13">
        <v>-85.023499000000001</v>
      </c>
      <c r="M775" s="13">
        <v>38.819834999999998</v>
      </c>
      <c r="N775" s="11">
        <v>-86.216193608695846</v>
      </c>
      <c r="O775" s="11">
        <v>39.841286347825942</v>
      </c>
      <c r="P775" s="12">
        <f>VLOOKUP(Table1[[#This Row],[State]],Sheet1!A:G,7,FALSE)</f>
        <v>11</v>
      </c>
      <c r="Q775" t="str">
        <f>VLOOKUP(Table1[[#This Row],[State]],Sheet1!A:F,6,FALSE)</f>
        <v>Republican</v>
      </c>
    </row>
    <row r="776" spans="1:17" x14ac:dyDescent="0.2">
      <c r="A776" t="s">
        <v>332</v>
      </c>
      <c r="B776" s="10">
        <v>18157</v>
      </c>
      <c r="C776" t="s">
        <v>960</v>
      </c>
      <c r="D776" s="4">
        <v>31584</v>
      </c>
      <c r="E776" s="4">
        <v>32076</v>
      </c>
      <c r="F776">
        <v>2024</v>
      </c>
      <c r="G776" s="1">
        <f>Table1[[#This Row],[dem_votes]]+Table1[[#This Row],[gop_votes]]</f>
        <v>63660</v>
      </c>
      <c r="H776" s="7">
        <f>ABS(Table1[[#This Row],[dem_votes]]-Table1[[#This Row],[gop_votes]])</f>
        <v>492</v>
      </c>
      <c r="I776" s="5">
        <f>Table1[[#This Row],[margin]]/SUM(Table1[[#This Row],[dem_votes]:[gop_votes]])</f>
        <v>7.7285579641847317E-3</v>
      </c>
      <c r="J776" s="5">
        <f>Table1[[#This Row],[dem_votes]]/SUM(Table1[[#This Row],[dem_votes]:[gop_votes]])</f>
        <v>0.49613572101790765</v>
      </c>
      <c r="K776" s="5">
        <f>Table1[[#This Row],[gop_votes]]/SUM(Table1[[#This Row],[dem_votes]:[gop_votes]])</f>
        <v>0.50386427898209241</v>
      </c>
      <c r="L776" s="13">
        <v>-86.886971000000003</v>
      </c>
      <c r="M776" s="13">
        <v>40.417879999999997</v>
      </c>
      <c r="N776" s="11">
        <v>-86.216193608695846</v>
      </c>
      <c r="O776" s="11">
        <v>39.841286347825942</v>
      </c>
      <c r="P776" s="12">
        <f>VLOOKUP(Table1[[#This Row],[State]],Sheet1!A:G,7,FALSE)</f>
        <v>11</v>
      </c>
      <c r="Q776" t="str">
        <f>VLOOKUP(Table1[[#This Row],[State]],Sheet1!A:F,6,FALSE)</f>
        <v>Republican</v>
      </c>
    </row>
    <row r="777" spans="1:17" x14ac:dyDescent="0.2">
      <c r="A777" t="s">
        <v>332</v>
      </c>
      <c r="B777" s="10">
        <v>18159</v>
      </c>
      <c r="C777" t="s">
        <v>961</v>
      </c>
      <c r="D777" s="4">
        <v>2337</v>
      </c>
      <c r="E777" s="4">
        <v>5265</v>
      </c>
      <c r="F777">
        <v>2024</v>
      </c>
      <c r="G777" s="1">
        <f>Table1[[#This Row],[dem_votes]]+Table1[[#This Row],[gop_votes]]</f>
        <v>7602</v>
      </c>
      <c r="H777" s="7">
        <f>ABS(Table1[[#This Row],[dem_votes]]-Table1[[#This Row],[gop_votes]])</f>
        <v>2928</v>
      </c>
      <c r="I777" s="5">
        <f>Table1[[#This Row],[margin]]/SUM(Table1[[#This Row],[dem_votes]:[gop_votes]])</f>
        <v>0.38516179952644042</v>
      </c>
      <c r="J777" s="5">
        <f>Table1[[#This Row],[dem_votes]]/SUM(Table1[[#This Row],[dem_votes]:[gop_votes]])</f>
        <v>0.30741910023677982</v>
      </c>
      <c r="K777" s="5">
        <f>Table1[[#This Row],[gop_votes]]/SUM(Table1[[#This Row],[dem_votes]:[gop_votes]])</f>
        <v>0.69258089976322024</v>
      </c>
      <c r="L777" s="13">
        <v>-86.050586999999993</v>
      </c>
      <c r="M777" s="13">
        <v>40.308849000000002</v>
      </c>
      <c r="N777" s="11">
        <v>-86.216193608695846</v>
      </c>
      <c r="O777" s="11">
        <v>39.841286347825942</v>
      </c>
      <c r="P777" s="12">
        <f>VLOOKUP(Table1[[#This Row],[State]],Sheet1!A:G,7,FALSE)</f>
        <v>11</v>
      </c>
      <c r="Q777" t="str">
        <f>VLOOKUP(Table1[[#This Row],[State]],Sheet1!A:F,6,FALSE)</f>
        <v>Republican</v>
      </c>
    </row>
    <row r="778" spans="1:17" x14ac:dyDescent="0.2">
      <c r="A778" t="s">
        <v>332</v>
      </c>
      <c r="B778" s="10">
        <v>18161</v>
      </c>
      <c r="C778" t="s">
        <v>476</v>
      </c>
      <c r="D778" s="4">
        <v>909</v>
      </c>
      <c r="E778" s="4">
        <v>2432</v>
      </c>
      <c r="F778">
        <v>2024</v>
      </c>
      <c r="G778" s="1">
        <f>Table1[[#This Row],[dem_votes]]+Table1[[#This Row],[gop_votes]]</f>
        <v>3341</v>
      </c>
      <c r="H778" s="7">
        <f>ABS(Table1[[#This Row],[dem_votes]]-Table1[[#This Row],[gop_votes]])</f>
        <v>1523</v>
      </c>
      <c r="I778" s="5">
        <f>Table1[[#This Row],[margin]]/SUM(Table1[[#This Row],[dem_votes]:[gop_votes]])</f>
        <v>0.45585154145465429</v>
      </c>
      <c r="J778" s="5">
        <f>Table1[[#This Row],[dem_votes]]/SUM(Table1[[#This Row],[dem_votes]:[gop_votes]])</f>
        <v>0.27207422927267283</v>
      </c>
      <c r="K778" s="5">
        <f>Table1[[#This Row],[gop_votes]]/SUM(Table1[[#This Row],[dem_votes]:[gop_votes]])</f>
        <v>0.72792577072732711</v>
      </c>
      <c r="L778" s="13">
        <v>-84.919101999999995</v>
      </c>
      <c r="M778" s="13">
        <v>39.618625999999999</v>
      </c>
      <c r="N778" s="11">
        <v>-86.216193608695846</v>
      </c>
      <c r="O778" s="11">
        <v>39.841286347825942</v>
      </c>
      <c r="P778" s="12">
        <f>VLOOKUP(Table1[[#This Row],[State]],Sheet1!A:G,7,FALSE)</f>
        <v>11</v>
      </c>
      <c r="Q778" t="str">
        <f>VLOOKUP(Table1[[#This Row],[State]],Sheet1!A:F,6,FALSE)</f>
        <v>Republican</v>
      </c>
    </row>
    <row r="779" spans="1:17" x14ac:dyDescent="0.2">
      <c r="A779" t="s">
        <v>332</v>
      </c>
      <c r="B779" s="10">
        <v>18163</v>
      </c>
      <c r="C779" t="s">
        <v>962</v>
      </c>
      <c r="D779" s="4">
        <v>32190</v>
      </c>
      <c r="E779" s="4">
        <v>38102</v>
      </c>
      <c r="F779">
        <v>2024</v>
      </c>
      <c r="G779" s="1">
        <f>Table1[[#This Row],[dem_votes]]+Table1[[#This Row],[gop_votes]]</f>
        <v>70292</v>
      </c>
      <c r="H779" s="7">
        <f>ABS(Table1[[#This Row],[dem_votes]]-Table1[[#This Row],[gop_votes]])</f>
        <v>5912</v>
      </c>
      <c r="I779" s="5">
        <f>Table1[[#This Row],[margin]]/SUM(Table1[[#This Row],[dem_votes]:[gop_votes]])</f>
        <v>8.4106299436635751E-2</v>
      </c>
      <c r="J779" s="5">
        <f>Table1[[#This Row],[dem_votes]]/SUM(Table1[[#This Row],[dem_votes]:[gop_votes]])</f>
        <v>0.45794685028168214</v>
      </c>
      <c r="K779" s="5">
        <f>Table1[[#This Row],[gop_votes]]/SUM(Table1[[#This Row],[dem_votes]:[gop_votes]])</f>
        <v>0.54205314971831786</v>
      </c>
      <c r="L779" s="13">
        <v>-87.551818999999995</v>
      </c>
      <c r="M779" s="13">
        <v>37.996062000000002</v>
      </c>
      <c r="N779" s="11">
        <v>-86.216193608695846</v>
      </c>
      <c r="O779" s="11">
        <v>39.841286347825942</v>
      </c>
      <c r="P779" s="12">
        <f>VLOOKUP(Table1[[#This Row],[State]],Sheet1!A:G,7,FALSE)</f>
        <v>11</v>
      </c>
      <c r="Q779" t="str">
        <f>VLOOKUP(Table1[[#This Row],[State]],Sheet1!A:F,6,FALSE)</f>
        <v>Republican</v>
      </c>
    </row>
    <row r="780" spans="1:17" x14ac:dyDescent="0.2">
      <c r="A780" t="s">
        <v>332</v>
      </c>
      <c r="B780" s="10">
        <v>18165</v>
      </c>
      <c r="C780" t="s">
        <v>963</v>
      </c>
      <c r="D780" s="4">
        <v>2582</v>
      </c>
      <c r="E780" s="4">
        <v>4392</v>
      </c>
      <c r="F780">
        <v>2024</v>
      </c>
      <c r="G780" s="1">
        <f>Table1[[#This Row],[dem_votes]]+Table1[[#This Row],[gop_votes]]</f>
        <v>6974</v>
      </c>
      <c r="H780" s="7">
        <f>ABS(Table1[[#This Row],[dem_votes]]-Table1[[#This Row],[gop_votes]])</f>
        <v>1810</v>
      </c>
      <c r="I780" s="5">
        <f>Table1[[#This Row],[margin]]/SUM(Table1[[#This Row],[dem_votes]:[gop_votes]])</f>
        <v>0.25953541726412388</v>
      </c>
      <c r="J780" s="5">
        <f>Table1[[#This Row],[dem_votes]]/SUM(Table1[[#This Row],[dem_votes]:[gop_votes]])</f>
        <v>0.37023229136793806</v>
      </c>
      <c r="K780" s="5">
        <f>Table1[[#This Row],[gop_votes]]/SUM(Table1[[#This Row],[dem_votes]:[gop_votes]])</f>
        <v>0.629767708632062</v>
      </c>
      <c r="L780" s="13">
        <v>-87.440230999999997</v>
      </c>
      <c r="M780" s="13">
        <v>39.763164000000003</v>
      </c>
      <c r="N780" s="11">
        <v>-86.216193608695846</v>
      </c>
      <c r="O780" s="11">
        <v>39.841286347825942</v>
      </c>
      <c r="P780" s="12">
        <f>VLOOKUP(Table1[[#This Row],[State]],Sheet1!A:G,7,FALSE)</f>
        <v>11</v>
      </c>
      <c r="Q780" t="str">
        <f>VLOOKUP(Table1[[#This Row],[State]],Sheet1!A:F,6,FALSE)</f>
        <v>Republican</v>
      </c>
    </row>
    <row r="781" spans="1:17" x14ac:dyDescent="0.2">
      <c r="A781" t="s">
        <v>332</v>
      </c>
      <c r="B781" s="10">
        <v>18167</v>
      </c>
      <c r="C781" t="s">
        <v>964</v>
      </c>
      <c r="D781" s="4">
        <v>19277</v>
      </c>
      <c r="E781" s="4">
        <v>22603</v>
      </c>
      <c r="F781">
        <v>2024</v>
      </c>
      <c r="G781" s="1">
        <f>Table1[[#This Row],[dem_votes]]+Table1[[#This Row],[gop_votes]]</f>
        <v>41880</v>
      </c>
      <c r="H781" s="7">
        <f>ABS(Table1[[#This Row],[dem_votes]]-Table1[[#This Row],[gop_votes]])</f>
        <v>3326</v>
      </c>
      <c r="I781" s="5">
        <f>Table1[[#This Row],[margin]]/SUM(Table1[[#This Row],[dem_votes]:[gop_votes]])</f>
        <v>7.9417382999044897E-2</v>
      </c>
      <c r="J781" s="5">
        <f>Table1[[#This Row],[dem_votes]]/SUM(Table1[[#This Row],[dem_votes]:[gop_votes]])</f>
        <v>0.46029130850047756</v>
      </c>
      <c r="K781" s="5">
        <f>Table1[[#This Row],[gop_votes]]/SUM(Table1[[#This Row],[dem_votes]:[gop_votes]])</f>
        <v>0.5397086914995225</v>
      </c>
      <c r="L781" s="13">
        <v>-87.387985</v>
      </c>
      <c r="M781" s="13">
        <v>39.460816999999999</v>
      </c>
      <c r="N781" s="11">
        <v>-86.216193608695846</v>
      </c>
      <c r="O781" s="11">
        <v>39.841286347825942</v>
      </c>
      <c r="P781" s="12">
        <f>VLOOKUP(Table1[[#This Row],[State]],Sheet1!A:G,7,FALSE)</f>
        <v>11</v>
      </c>
      <c r="Q781" t="str">
        <f>VLOOKUP(Table1[[#This Row],[State]],Sheet1!A:F,6,FALSE)</f>
        <v>Republican</v>
      </c>
    </row>
    <row r="782" spans="1:17" x14ac:dyDescent="0.2">
      <c r="A782" t="s">
        <v>332</v>
      </c>
      <c r="B782" s="10">
        <v>18169</v>
      </c>
      <c r="C782" t="s">
        <v>921</v>
      </c>
      <c r="D782" s="4">
        <v>4342</v>
      </c>
      <c r="E782" s="4">
        <v>8909</v>
      </c>
      <c r="F782">
        <v>2024</v>
      </c>
      <c r="G782" s="1">
        <f>Table1[[#This Row],[dem_votes]]+Table1[[#This Row],[gop_votes]]</f>
        <v>13251</v>
      </c>
      <c r="H782" s="7">
        <f>ABS(Table1[[#This Row],[dem_votes]]-Table1[[#This Row],[gop_votes]])</f>
        <v>4567</v>
      </c>
      <c r="I782" s="5">
        <f>Table1[[#This Row],[margin]]/SUM(Table1[[#This Row],[dem_votes]:[gop_votes]])</f>
        <v>0.34465323371820994</v>
      </c>
      <c r="J782" s="5">
        <f>Table1[[#This Row],[dem_votes]]/SUM(Table1[[#This Row],[dem_votes]:[gop_votes]])</f>
        <v>0.327673383140895</v>
      </c>
      <c r="K782" s="5">
        <f>Table1[[#This Row],[gop_votes]]/SUM(Table1[[#This Row],[dem_votes]:[gop_votes]])</f>
        <v>0.672326616859105</v>
      </c>
      <c r="L782" s="13">
        <v>-85.802371999999906</v>
      </c>
      <c r="M782" s="13">
        <v>40.858522000000001</v>
      </c>
      <c r="N782" s="11">
        <v>-86.216193608695846</v>
      </c>
      <c r="O782" s="11">
        <v>39.841286347825942</v>
      </c>
      <c r="P782" s="12">
        <f>VLOOKUP(Table1[[#This Row],[State]],Sheet1!A:G,7,FALSE)</f>
        <v>11</v>
      </c>
      <c r="Q782" t="str">
        <f>VLOOKUP(Table1[[#This Row],[State]],Sheet1!A:F,6,FALSE)</f>
        <v>Republican</v>
      </c>
    </row>
    <row r="783" spans="1:17" x14ac:dyDescent="0.2">
      <c r="A783" t="s">
        <v>332</v>
      </c>
      <c r="B783" s="10">
        <v>18171</v>
      </c>
      <c r="C783" t="s">
        <v>821</v>
      </c>
      <c r="D783" s="4">
        <v>1368</v>
      </c>
      <c r="E783" s="4">
        <v>2991</v>
      </c>
      <c r="F783">
        <v>2024</v>
      </c>
      <c r="G783" s="1">
        <f>Table1[[#This Row],[dem_votes]]+Table1[[#This Row],[gop_votes]]</f>
        <v>4359</v>
      </c>
      <c r="H783" s="7">
        <f>ABS(Table1[[#This Row],[dem_votes]]-Table1[[#This Row],[gop_votes]])</f>
        <v>1623</v>
      </c>
      <c r="I783" s="5">
        <f>Table1[[#This Row],[margin]]/SUM(Table1[[#This Row],[dem_votes]:[gop_votes]])</f>
        <v>0.37233310392291807</v>
      </c>
      <c r="J783" s="5">
        <f>Table1[[#This Row],[dem_votes]]/SUM(Table1[[#This Row],[dem_votes]:[gop_votes]])</f>
        <v>0.31383344803854096</v>
      </c>
      <c r="K783" s="5">
        <f>Table1[[#This Row],[gop_votes]]/SUM(Table1[[#This Row],[dem_votes]:[gop_votes]])</f>
        <v>0.68616655196145904</v>
      </c>
      <c r="L783" s="13">
        <v>-87.326289000000003</v>
      </c>
      <c r="M783" s="13">
        <v>40.312185999999997</v>
      </c>
      <c r="N783" s="11">
        <v>-86.216193608695846</v>
      </c>
      <c r="O783" s="11">
        <v>39.841286347825942</v>
      </c>
      <c r="P783" s="12">
        <f>VLOOKUP(Table1[[#This Row],[State]],Sheet1!A:G,7,FALSE)</f>
        <v>11</v>
      </c>
      <c r="Q783" t="str">
        <f>VLOOKUP(Table1[[#This Row],[State]],Sheet1!A:F,6,FALSE)</f>
        <v>Republican</v>
      </c>
    </row>
    <row r="784" spans="1:17" x14ac:dyDescent="0.2">
      <c r="A784" t="s">
        <v>332</v>
      </c>
      <c r="B784" s="10">
        <v>18173</v>
      </c>
      <c r="C784" t="s">
        <v>965</v>
      </c>
      <c r="D784" s="4">
        <v>10658</v>
      </c>
      <c r="E784" s="4">
        <v>22683</v>
      </c>
      <c r="F784">
        <v>2024</v>
      </c>
      <c r="G784" s="1">
        <f>Table1[[#This Row],[dem_votes]]+Table1[[#This Row],[gop_votes]]</f>
        <v>33341</v>
      </c>
      <c r="H784" s="7">
        <f>ABS(Table1[[#This Row],[dem_votes]]-Table1[[#This Row],[gop_votes]])</f>
        <v>12025</v>
      </c>
      <c r="I784" s="5">
        <f>Table1[[#This Row],[margin]]/SUM(Table1[[#This Row],[dem_votes]:[gop_votes]])</f>
        <v>0.36066704657928678</v>
      </c>
      <c r="J784" s="5">
        <f>Table1[[#This Row],[dem_votes]]/SUM(Table1[[#This Row],[dem_votes]:[gop_votes]])</f>
        <v>0.31966647671035664</v>
      </c>
      <c r="K784" s="5">
        <f>Table1[[#This Row],[gop_votes]]/SUM(Table1[[#This Row],[dem_votes]:[gop_votes]])</f>
        <v>0.68033352328964336</v>
      </c>
      <c r="L784" s="13">
        <v>-87.352574000000004</v>
      </c>
      <c r="M784" s="13">
        <v>38.012884</v>
      </c>
      <c r="N784" s="11">
        <v>-86.216193608695846</v>
      </c>
      <c r="O784" s="11">
        <v>39.841286347825942</v>
      </c>
      <c r="P784" s="12">
        <f>VLOOKUP(Table1[[#This Row],[State]],Sheet1!A:G,7,FALSE)</f>
        <v>11</v>
      </c>
      <c r="Q784" t="str">
        <f>VLOOKUP(Table1[[#This Row],[State]],Sheet1!A:F,6,FALSE)</f>
        <v>Republican</v>
      </c>
    </row>
    <row r="785" spans="1:17" x14ac:dyDescent="0.2">
      <c r="A785" t="s">
        <v>332</v>
      </c>
      <c r="B785" s="10">
        <v>18175</v>
      </c>
      <c r="C785" t="s">
        <v>480</v>
      </c>
      <c r="D785" s="4">
        <v>3609</v>
      </c>
      <c r="E785" s="4">
        <v>9263</v>
      </c>
      <c r="F785">
        <v>2024</v>
      </c>
      <c r="G785" s="1">
        <f>Table1[[#This Row],[dem_votes]]+Table1[[#This Row],[gop_votes]]</f>
        <v>12872</v>
      </c>
      <c r="H785" s="7">
        <f>ABS(Table1[[#This Row],[dem_votes]]-Table1[[#This Row],[gop_votes]])</f>
        <v>5654</v>
      </c>
      <c r="I785" s="5">
        <f>Table1[[#This Row],[margin]]/SUM(Table1[[#This Row],[dem_votes]:[gop_votes]])</f>
        <v>0.43924798011187072</v>
      </c>
      <c r="J785" s="5">
        <f>Table1[[#This Row],[dem_votes]]/SUM(Table1[[#This Row],[dem_votes]:[gop_votes]])</f>
        <v>0.28037600994406464</v>
      </c>
      <c r="K785" s="5">
        <f>Table1[[#This Row],[gop_votes]]/SUM(Table1[[#This Row],[dem_votes]:[gop_votes]])</f>
        <v>0.71962399005593536</v>
      </c>
      <c r="L785" s="13">
        <v>-86.086676999999995</v>
      </c>
      <c r="M785" s="13">
        <v>38.572885999999997</v>
      </c>
      <c r="N785" s="11">
        <v>-86.216193608695846</v>
      </c>
      <c r="O785" s="11">
        <v>39.841286347825942</v>
      </c>
      <c r="P785" s="12">
        <f>VLOOKUP(Table1[[#This Row],[State]],Sheet1!A:G,7,FALSE)</f>
        <v>11</v>
      </c>
      <c r="Q785" t="str">
        <f>VLOOKUP(Table1[[#This Row],[State]],Sheet1!A:F,6,FALSE)</f>
        <v>Republican</v>
      </c>
    </row>
    <row r="786" spans="1:17" x14ac:dyDescent="0.2">
      <c r="A786" t="s">
        <v>332</v>
      </c>
      <c r="B786" s="10">
        <v>18177</v>
      </c>
      <c r="C786" t="s">
        <v>822</v>
      </c>
      <c r="D786" s="4">
        <v>10479</v>
      </c>
      <c r="E786" s="4">
        <v>16536</v>
      </c>
      <c r="F786">
        <v>2024</v>
      </c>
      <c r="G786" s="1">
        <f>Table1[[#This Row],[dem_votes]]+Table1[[#This Row],[gop_votes]]</f>
        <v>27015</v>
      </c>
      <c r="H786" s="7">
        <f>ABS(Table1[[#This Row],[dem_votes]]-Table1[[#This Row],[gop_votes]])</f>
        <v>6057</v>
      </c>
      <c r="I786" s="5">
        <f>Table1[[#This Row],[margin]]/SUM(Table1[[#This Row],[dem_votes]:[gop_votes]])</f>
        <v>0.22420877290394226</v>
      </c>
      <c r="J786" s="5">
        <f>Table1[[#This Row],[dem_votes]]/SUM(Table1[[#This Row],[dem_votes]:[gop_votes]])</f>
        <v>0.38789561354802887</v>
      </c>
      <c r="K786" s="5">
        <f>Table1[[#This Row],[gop_votes]]/SUM(Table1[[#This Row],[dem_votes]:[gop_votes]])</f>
        <v>0.61210438645197107</v>
      </c>
      <c r="L786" s="13">
        <v>-84.949810999999997</v>
      </c>
      <c r="M786" s="13">
        <v>39.842737</v>
      </c>
      <c r="N786" s="11">
        <v>-86.216193608695846</v>
      </c>
      <c r="O786" s="11">
        <v>39.841286347825942</v>
      </c>
      <c r="P786" s="12">
        <f>VLOOKUP(Table1[[#This Row],[State]],Sheet1!A:G,7,FALSE)</f>
        <v>11</v>
      </c>
      <c r="Q786" t="str">
        <f>VLOOKUP(Table1[[#This Row],[State]],Sheet1!A:F,6,FALSE)</f>
        <v>Republican</v>
      </c>
    </row>
    <row r="787" spans="1:17" x14ac:dyDescent="0.2">
      <c r="A787" t="s">
        <v>332</v>
      </c>
      <c r="B787" s="10">
        <v>18179</v>
      </c>
      <c r="C787" t="s">
        <v>966</v>
      </c>
      <c r="D787" s="4">
        <v>3458</v>
      </c>
      <c r="E787" s="4">
        <v>10830</v>
      </c>
      <c r="F787">
        <v>2024</v>
      </c>
      <c r="G787" s="1">
        <f>Table1[[#This Row],[dem_votes]]+Table1[[#This Row],[gop_votes]]</f>
        <v>14288</v>
      </c>
      <c r="H787" s="7">
        <f>ABS(Table1[[#This Row],[dem_votes]]-Table1[[#This Row],[gop_votes]])</f>
        <v>7372</v>
      </c>
      <c r="I787" s="5">
        <f>Table1[[#This Row],[margin]]/SUM(Table1[[#This Row],[dem_votes]:[gop_votes]])</f>
        <v>0.51595744680851063</v>
      </c>
      <c r="J787" s="5">
        <f>Table1[[#This Row],[dem_votes]]/SUM(Table1[[#This Row],[dem_votes]:[gop_votes]])</f>
        <v>0.24202127659574468</v>
      </c>
      <c r="K787" s="5">
        <f>Table1[[#This Row],[gop_votes]]/SUM(Table1[[#This Row],[dem_votes]:[gop_votes]])</f>
        <v>0.75797872340425532</v>
      </c>
      <c r="L787" s="13">
        <v>-85.194412</v>
      </c>
      <c r="M787" s="13">
        <v>40.770771000000003</v>
      </c>
      <c r="N787" s="11">
        <v>-86.216193608695846</v>
      </c>
      <c r="O787" s="11">
        <v>39.841286347825942</v>
      </c>
      <c r="P787" s="12">
        <f>VLOOKUP(Table1[[#This Row],[State]],Sheet1!A:G,7,FALSE)</f>
        <v>11</v>
      </c>
      <c r="Q787" t="str">
        <f>VLOOKUP(Table1[[#This Row],[State]],Sheet1!A:F,6,FALSE)</f>
        <v>Republican</v>
      </c>
    </row>
    <row r="788" spans="1:17" x14ac:dyDescent="0.2">
      <c r="A788" t="s">
        <v>332</v>
      </c>
      <c r="B788" s="10">
        <v>18181</v>
      </c>
      <c r="C788" t="s">
        <v>601</v>
      </c>
      <c r="D788" s="4">
        <v>3455</v>
      </c>
      <c r="E788" s="4">
        <v>6856</v>
      </c>
      <c r="F788">
        <v>2024</v>
      </c>
      <c r="G788" s="1">
        <f>Table1[[#This Row],[dem_votes]]+Table1[[#This Row],[gop_votes]]</f>
        <v>10311</v>
      </c>
      <c r="H788" s="7">
        <f>ABS(Table1[[#This Row],[dem_votes]]-Table1[[#This Row],[gop_votes]])</f>
        <v>3401</v>
      </c>
      <c r="I788" s="5">
        <f>Table1[[#This Row],[margin]]/SUM(Table1[[#This Row],[dem_votes]:[gop_votes]])</f>
        <v>0.32984191639996119</v>
      </c>
      <c r="J788" s="5">
        <f>Table1[[#This Row],[dem_votes]]/SUM(Table1[[#This Row],[dem_votes]:[gop_votes]])</f>
        <v>0.33507904180001941</v>
      </c>
      <c r="K788" s="5">
        <f>Table1[[#This Row],[gop_votes]]/SUM(Table1[[#This Row],[dem_votes]:[gop_votes]])</f>
        <v>0.66492095819998065</v>
      </c>
      <c r="L788" s="13">
        <v>-86.810305999999997</v>
      </c>
      <c r="M788" s="13">
        <v>40.755697999999903</v>
      </c>
      <c r="N788" s="11">
        <v>-86.216193608695846</v>
      </c>
      <c r="O788" s="11">
        <v>39.841286347825942</v>
      </c>
      <c r="P788" s="12">
        <f>VLOOKUP(Table1[[#This Row],[State]],Sheet1!A:G,7,FALSE)</f>
        <v>11</v>
      </c>
      <c r="Q788" t="str">
        <f>VLOOKUP(Table1[[#This Row],[State]],Sheet1!A:F,6,FALSE)</f>
        <v>Republican</v>
      </c>
    </row>
    <row r="789" spans="1:17" x14ac:dyDescent="0.2">
      <c r="A789" t="s">
        <v>332</v>
      </c>
      <c r="B789" s="10">
        <v>18183</v>
      </c>
      <c r="C789" t="s">
        <v>967</v>
      </c>
      <c r="D789" s="4">
        <v>4295</v>
      </c>
      <c r="E789" s="4">
        <v>13340</v>
      </c>
      <c r="F789">
        <v>2024</v>
      </c>
      <c r="G789" s="1">
        <f>Table1[[#This Row],[dem_votes]]+Table1[[#This Row],[gop_votes]]</f>
        <v>17635</v>
      </c>
      <c r="H789" s="7">
        <f>ABS(Table1[[#This Row],[dem_votes]]-Table1[[#This Row],[gop_votes]])</f>
        <v>9045</v>
      </c>
      <c r="I789" s="5">
        <f>Table1[[#This Row],[margin]]/SUM(Table1[[#This Row],[dem_votes]:[gop_votes]])</f>
        <v>0.51290048199603067</v>
      </c>
      <c r="J789" s="5">
        <f>Table1[[#This Row],[dem_votes]]/SUM(Table1[[#This Row],[dem_votes]:[gop_votes]])</f>
        <v>0.24354975900198469</v>
      </c>
      <c r="K789" s="5">
        <f>Table1[[#This Row],[gop_votes]]/SUM(Table1[[#This Row],[dem_votes]:[gop_votes]])</f>
        <v>0.75645024099801528</v>
      </c>
      <c r="L789" s="13">
        <v>-85.478480000000005</v>
      </c>
      <c r="M789" s="13">
        <v>41.163144000000003</v>
      </c>
      <c r="N789" s="11">
        <v>-86.216193608695846</v>
      </c>
      <c r="O789" s="11">
        <v>39.841286347825942</v>
      </c>
      <c r="P789" s="12">
        <f>VLOOKUP(Table1[[#This Row],[State]],Sheet1!A:G,7,FALSE)</f>
        <v>11</v>
      </c>
      <c r="Q789" t="str">
        <f>VLOOKUP(Table1[[#This Row],[State]],Sheet1!A:F,6,FALSE)</f>
        <v>Republican</v>
      </c>
    </row>
    <row r="790" spans="1:17" x14ac:dyDescent="0.2">
      <c r="A790" t="s">
        <v>333</v>
      </c>
      <c r="B790" s="10">
        <v>19001</v>
      </c>
      <c r="C790" t="s">
        <v>968</v>
      </c>
      <c r="D790" s="4">
        <v>1706</v>
      </c>
      <c r="E790" s="4">
        <v>2425</v>
      </c>
      <c r="F790">
        <v>2024</v>
      </c>
      <c r="G790" s="1">
        <f>Table1[[#This Row],[dem_votes]]+Table1[[#This Row],[gop_votes]]</f>
        <v>4131</v>
      </c>
      <c r="H790" s="7">
        <f>ABS(Table1[[#This Row],[dem_votes]]-Table1[[#This Row],[gop_votes]])</f>
        <v>719</v>
      </c>
      <c r="I790" s="5">
        <f>Table1[[#This Row],[margin]]/SUM(Table1[[#This Row],[dem_votes]:[gop_votes]])</f>
        <v>0.17404986686032436</v>
      </c>
      <c r="J790" s="5">
        <f>Table1[[#This Row],[dem_votes]]/SUM(Table1[[#This Row],[dem_votes]:[gop_votes]])</f>
        <v>0.41297506656983779</v>
      </c>
      <c r="K790" s="5">
        <f>Table1[[#This Row],[gop_votes]]/SUM(Table1[[#This Row],[dem_votes]:[gop_votes]])</f>
        <v>0.58702493343016215</v>
      </c>
      <c r="L790" s="13">
        <v>-94.479157000000001</v>
      </c>
      <c r="M790" s="13">
        <v>41.344628999999998</v>
      </c>
      <c r="N790" s="11">
        <v>-93.469612181818434</v>
      </c>
      <c r="O790" s="11">
        <v>42.026685949494883</v>
      </c>
      <c r="P790" s="12">
        <f>VLOOKUP(Table1[[#This Row],[State]],Sheet1!A:G,7,FALSE)</f>
        <v>6</v>
      </c>
      <c r="Q790" t="str">
        <f>VLOOKUP(Table1[[#This Row],[State]],Sheet1!A:F,6,FALSE)</f>
        <v>Republican</v>
      </c>
    </row>
    <row r="791" spans="1:17" x14ac:dyDescent="0.2">
      <c r="A791" t="s">
        <v>333</v>
      </c>
      <c r="B791" s="10">
        <v>19003</v>
      </c>
      <c r="C791" t="s">
        <v>658</v>
      </c>
      <c r="D791" s="4">
        <v>845</v>
      </c>
      <c r="E791" s="4">
        <v>1403</v>
      </c>
      <c r="F791">
        <v>2024</v>
      </c>
      <c r="G791" s="1">
        <f>Table1[[#This Row],[dem_votes]]+Table1[[#This Row],[gop_votes]]</f>
        <v>2248</v>
      </c>
      <c r="H791" s="7">
        <f>ABS(Table1[[#This Row],[dem_votes]]-Table1[[#This Row],[gop_votes]])</f>
        <v>558</v>
      </c>
      <c r="I791" s="5">
        <f>Table1[[#This Row],[margin]]/SUM(Table1[[#This Row],[dem_votes]:[gop_votes]])</f>
        <v>0.24822064056939502</v>
      </c>
      <c r="J791" s="5">
        <f>Table1[[#This Row],[dem_votes]]/SUM(Table1[[#This Row],[dem_votes]:[gop_votes]])</f>
        <v>0.37588967971530252</v>
      </c>
      <c r="K791" s="5">
        <f>Table1[[#This Row],[gop_votes]]/SUM(Table1[[#This Row],[dem_votes]:[gop_votes]])</f>
        <v>0.62411032028469748</v>
      </c>
      <c r="L791" s="13">
        <v>-94.709634999999906</v>
      </c>
      <c r="M791" s="13">
        <v>41.006692999999999</v>
      </c>
      <c r="N791" s="11">
        <v>-93.469612181818434</v>
      </c>
      <c r="O791" s="11">
        <v>42.026685949494883</v>
      </c>
      <c r="P791" s="12">
        <f>VLOOKUP(Table1[[#This Row],[State]],Sheet1!A:G,7,FALSE)</f>
        <v>6</v>
      </c>
      <c r="Q791" t="str">
        <f>VLOOKUP(Table1[[#This Row],[State]],Sheet1!A:F,6,FALSE)</f>
        <v>Republican</v>
      </c>
    </row>
    <row r="792" spans="1:17" x14ac:dyDescent="0.2">
      <c r="A792" t="s">
        <v>333</v>
      </c>
      <c r="B792" s="10">
        <v>19005</v>
      </c>
      <c r="C792" t="s">
        <v>969</v>
      </c>
      <c r="D792" s="4">
        <v>2665</v>
      </c>
      <c r="E792" s="4">
        <v>4159</v>
      </c>
      <c r="F792">
        <v>2024</v>
      </c>
      <c r="G792" s="1">
        <f>Table1[[#This Row],[dem_votes]]+Table1[[#This Row],[gop_votes]]</f>
        <v>6824</v>
      </c>
      <c r="H792" s="7">
        <f>ABS(Table1[[#This Row],[dem_votes]]-Table1[[#This Row],[gop_votes]])</f>
        <v>1494</v>
      </c>
      <c r="I792" s="5">
        <f>Table1[[#This Row],[margin]]/SUM(Table1[[#This Row],[dem_votes]:[gop_votes]])</f>
        <v>0.21893317702227433</v>
      </c>
      <c r="J792" s="5">
        <f>Table1[[#This Row],[dem_votes]]/SUM(Table1[[#This Row],[dem_votes]:[gop_votes]])</f>
        <v>0.39053341148886284</v>
      </c>
      <c r="K792" s="5">
        <f>Table1[[#This Row],[gop_votes]]/SUM(Table1[[#This Row],[dem_votes]:[gop_votes]])</f>
        <v>0.60946658851113711</v>
      </c>
      <c r="L792" s="13">
        <v>-91.417114999999995</v>
      </c>
      <c r="M792" s="13">
        <v>43.25705</v>
      </c>
      <c r="N792" s="11">
        <v>-93.469612181818434</v>
      </c>
      <c r="O792" s="11">
        <v>42.026685949494883</v>
      </c>
      <c r="P792" s="12">
        <f>VLOOKUP(Table1[[#This Row],[State]],Sheet1!A:G,7,FALSE)</f>
        <v>6</v>
      </c>
      <c r="Q792" t="str">
        <f>VLOOKUP(Table1[[#This Row],[State]],Sheet1!A:F,6,FALSE)</f>
        <v>Republican</v>
      </c>
    </row>
    <row r="793" spans="1:17" x14ac:dyDescent="0.2">
      <c r="A793" t="s">
        <v>333</v>
      </c>
      <c r="B793" s="10">
        <v>19007</v>
      </c>
      <c r="C793" t="s">
        <v>970</v>
      </c>
      <c r="D793" s="4">
        <v>2585</v>
      </c>
      <c r="E793" s="4">
        <v>3542</v>
      </c>
      <c r="F793">
        <v>2024</v>
      </c>
      <c r="G793" s="1">
        <f>Table1[[#This Row],[dem_votes]]+Table1[[#This Row],[gop_votes]]</f>
        <v>6127</v>
      </c>
      <c r="H793" s="7">
        <f>ABS(Table1[[#This Row],[dem_votes]]-Table1[[#This Row],[gop_votes]])</f>
        <v>957</v>
      </c>
      <c r="I793" s="5">
        <f>Table1[[#This Row],[margin]]/SUM(Table1[[#This Row],[dem_votes]:[gop_votes]])</f>
        <v>0.15619389587073609</v>
      </c>
      <c r="J793" s="5">
        <f>Table1[[#This Row],[dem_votes]]/SUM(Table1[[#This Row],[dem_votes]:[gop_votes]])</f>
        <v>0.42190305206463197</v>
      </c>
      <c r="K793" s="5">
        <f>Table1[[#This Row],[gop_votes]]/SUM(Table1[[#This Row],[dem_votes]:[gop_votes]])</f>
        <v>0.57809694793536803</v>
      </c>
      <c r="L793" s="13">
        <v>-92.867033999999904</v>
      </c>
      <c r="M793" s="13">
        <v>40.739835999999997</v>
      </c>
      <c r="N793" s="11">
        <v>-93.469612181818434</v>
      </c>
      <c r="O793" s="11">
        <v>42.026685949494883</v>
      </c>
      <c r="P793" s="12">
        <f>VLOOKUP(Table1[[#This Row],[State]],Sheet1!A:G,7,FALSE)</f>
        <v>6</v>
      </c>
      <c r="Q793" t="str">
        <f>VLOOKUP(Table1[[#This Row],[State]],Sheet1!A:F,6,FALSE)</f>
        <v>Republican</v>
      </c>
    </row>
    <row r="794" spans="1:17" x14ac:dyDescent="0.2">
      <c r="A794" t="s">
        <v>333</v>
      </c>
      <c r="B794" s="10">
        <v>19009</v>
      </c>
      <c r="C794" t="s">
        <v>971</v>
      </c>
      <c r="D794" s="4">
        <v>1367</v>
      </c>
      <c r="E794" s="4">
        <v>2066</v>
      </c>
      <c r="F794">
        <v>2024</v>
      </c>
      <c r="G794" s="1">
        <f>Table1[[#This Row],[dem_votes]]+Table1[[#This Row],[gop_votes]]</f>
        <v>3433</v>
      </c>
      <c r="H794" s="7">
        <f>ABS(Table1[[#This Row],[dem_votes]]-Table1[[#This Row],[gop_votes]])</f>
        <v>699</v>
      </c>
      <c r="I794" s="5">
        <f>Table1[[#This Row],[margin]]/SUM(Table1[[#This Row],[dem_votes]:[gop_votes]])</f>
        <v>0.20361200116516168</v>
      </c>
      <c r="J794" s="5">
        <f>Table1[[#This Row],[dem_votes]]/SUM(Table1[[#This Row],[dem_votes]:[gop_votes]])</f>
        <v>0.39819399941741918</v>
      </c>
      <c r="K794" s="5">
        <f>Table1[[#This Row],[gop_votes]]/SUM(Table1[[#This Row],[dem_votes]:[gop_votes]])</f>
        <v>0.60180600058258082</v>
      </c>
      <c r="L794" s="13">
        <v>-94.925302000000002</v>
      </c>
      <c r="M794" s="13">
        <v>41.676828999999998</v>
      </c>
      <c r="N794" s="11">
        <v>-93.469612181818434</v>
      </c>
      <c r="O794" s="11">
        <v>42.026685949494883</v>
      </c>
      <c r="P794" s="12">
        <f>VLOOKUP(Table1[[#This Row],[State]],Sheet1!A:G,7,FALSE)</f>
        <v>6</v>
      </c>
      <c r="Q794" t="str">
        <f>VLOOKUP(Table1[[#This Row],[State]],Sheet1!A:F,6,FALSE)</f>
        <v>Republican</v>
      </c>
    </row>
    <row r="795" spans="1:17" x14ac:dyDescent="0.2">
      <c r="A795" t="s">
        <v>333</v>
      </c>
      <c r="B795" s="10">
        <v>19011</v>
      </c>
      <c r="C795" t="s">
        <v>554</v>
      </c>
      <c r="D795" s="4">
        <v>5409</v>
      </c>
      <c r="E795" s="4">
        <v>9051</v>
      </c>
      <c r="F795">
        <v>2024</v>
      </c>
      <c r="G795" s="1">
        <f>Table1[[#This Row],[dem_votes]]+Table1[[#This Row],[gop_votes]]</f>
        <v>14460</v>
      </c>
      <c r="H795" s="7">
        <f>ABS(Table1[[#This Row],[dem_votes]]-Table1[[#This Row],[gop_votes]])</f>
        <v>3642</v>
      </c>
      <c r="I795" s="5">
        <f>Table1[[#This Row],[margin]]/SUM(Table1[[#This Row],[dem_votes]:[gop_votes]])</f>
        <v>0.25186721991701244</v>
      </c>
      <c r="J795" s="5">
        <f>Table1[[#This Row],[dem_votes]]/SUM(Table1[[#This Row],[dem_votes]:[gop_votes]])</f>
        <v>0.37406639004149378</v>
      </c>
      <c r="K795" s="5">
        <f>Table1[[#This Row],[gop_votes]]/SUM(Table1[[#This Row],[dem_votes]:[gop_votes]])</f>
        <v>0.62593360995850622</v>
      </c>
      <c r="L795" s="13">
        <v>-92.017477999999997</v>
      </c>
      <c r="M795" s="13">
        <v>42.062220000000003</v>
      </c>
      <c r="N795" s="11">
        <v>-93.469612181818434</v>
      </c>
      <c r="O795" s="11">
        <v>42.026685949494883</v>
      </c>
      <c r="P795" s="12">
        <f>VLOOKUP(Table1[[#This Row],[State]],Sheet1!A:G,7,FALSE)</f>
        <v>6</v>
      </c>
      <c r="Q795" t="str">
        <f>VLOOKUP(Table1[[#This Row],[State]],Sheet1!A:F,6,FALSE)</f>
        <v>Republican</v>
      </c>
    </row>
    <row r="796" spans="1:17" x14ac:dyDescent="0.2">
      <c r="A796" t="s">
        <v>333</v>
      </c>
      <c r="B796" s="10">
        <v>19013</v>
      </c>
      <c r="C796" t="s">
        <v>972</v>
      </c>
      <c r="D796" s="4">
        <v>34101</v>
      </c>
      <c r="E796" s="4">
        <v>27616</v>
      </c>
      <c r="F796">
        <v>2024</v>
      </c>
      <c r="G796" s="1">
        <f>Table1[[#This Row],[dem_votes]]+Table1[[#This Row],[gop_votes]]</f>
        <v>61717</v>
      </c>
      <c r="H796" s="7">
        <f>ABS(Table1[[#This Row],[dem_votes]]-Table1[[#This Row],[gop_votes]])</f>
        <v>6485</v>
      </c>
      <c r="I796" s="5">
        <f>Table1[[#This Row],[margin]]/SUM(Table1[[#This Row],[dem_votes]:[gop_votes]])</f>
        <v>0.1050763971029052</v>
      </c>
      <c r="J796" s="5">
        <f>Table1[[#This Row],[dem_votes]]/SUM(Table1[[#This Row],[dem_votes]:[gop_votes]])</f>
        <v>0.55253819855145259</v>
      </c>
      <c r="K796" s="5">
        <f>Table1[[#This Row],[gop_votes]]/SUM(Table1[[#This Row],[dem_votes]:[gop_votes]])</f>
        <v>0.44746180144854741</v>
      </c>
      <c r="L796" s="13">
        <v>-92.370013</v>
      </c>
      <c r="M796" s="13">
        <v>42.490850999999999</v>
      </c>
      <c r="N796" s="11">
        <v>-93.469612181818434</v>
      </c>
      <c r="O796" s="11">
        <v>42.026685949494883</v>
      </c>
      <c r="P796" s="12">
        <f>VLOOKUP(Table1[[#This Row],[State]],Sheet1!A:G,7,FALSE)</f>
        <v>6</v>
      </c>
      <c r="Q796" t="str">
        <f>VLOOKUP(Table1[[#This Row],[State]],Sheet1!A:F,6,FALSE)</f>
        <v>Republican</v>
      </c>
    </row>
    <row r="797" spans="1:17" x14ac:dyDescent="0.2">
      <c r="A797" t="s">
        <v>333</v>
      </c>
      <c r="B797" s="10">
        <v>19015</v>
      </c>
      <c r="C797" t="s">
        <v>555</v>
      </c>
      <c r="D797" s="4">
        <v>6384</v>
      </c>
      <c r="E797" s="4">
        <v>7535</v>
      </c>
      <c r="F797">
        <v>2024</v>
      </c>
      <c r="G797" s="1">
        <f>Table1[[#This Row],[dem_votes]]+Table1[[#This Row],[gop_votes]]</f>
        <v>13919</v>
      </c>
      <c r="H797" s="7">
        <f>ABS(Table1[[#This Row],[dem_votes]]-Table1[[#This Row],[gop_votes]])</f>
        <v>1151</v>
      </c>
      <c r="I797" s="5">
        <f>Table1[[#This Row],[margin]]/SUM(Table1[[#This Row],[dem_votes]:[gop_votes]])</f>
        <v>8.2692722178317413E-2</v>
      </c>
      <c r="J797" s="5">
        <f>Table1[[#This Row],[dem_votes]]/SUM(Table1[[#This Row],[dem_votes]:[gop_votes]])</f>
        <v>0.45865363891084132</v>
      </c>
      <c r="K797" s="5">
        <f>Table1[[#This Row],[gop_votes]]/SUM(Table1[[#This Row],[dem_votes]:[gop_votes]])</f>
        <v>0.54134636108915868</v>
      </c>
      <c r="L797" s="13">
        <v>-93.895155000000003</v>
      </c>
      <c r="M797" s="13">
        <v>42.026494</v>
      </c>
      <c r="N797" s="11">
        <v>-93.469612181818434</v>
      </c>
      <c r="O797" s="11">
        <v>42.026685949494883</v>
      </c>
      <c r="P797" s="12">
        <f>VLOOKUP(Table1[[#This Row],[State]],Sheet1!A:G,7,FALSE)</f>
        <v>6</v>
      </c>
      <c r="Q797" t="str">
        <f>VLOOKUP(Table1[[#This Row],[State]],Sheet1!A:F,6,FALSE)</f>
        <v>Republican</v>
      </c>
    </row>
    <row r="798" spans="1:17" x14ac:dyDescent="0.2">
      <c r="A798" t="s">
        <v>333</v>
      </c>
      <c r="B798" s="10">
        <v>19017</v>
      </c>
      <c r="C798" t="s">
        <v>973</v>
      </c>
      <c r="D798" s="4">
        <v>5670</v>
      </c>
      <c r="E798" s="4">
        <v>7145</v>
      </c>
      <c r="F798">
        <v>2024</v>
      </c>
      <c r="G798" s="1">
        <f>Table1[[#This Row],[dem_votes]]+Table1[[#This Row],[gop_votes]]</f>
        <v>12815</v>
      </c>
      <c r="H798" s="7">
        <f>ABS(Table1[[#This Row],[dem_votes]]-Table1[[#This Row],[gop_votes]])</f>
        <v>1475</v>
      </c>
      <c r="I798" s="5">
        <f>Table1[[#This Row],[margin]]/SUM(Table1[[#This Row],[dem_votes]:[gop_votes]])</f>
        <v>0.11509949278189621</v>
      </c>
      <c r="J798" s="5">
        <f>Table1[[#This Row],[dem_votes]]/SUM(Table1[[#This Row],[dem_votes]:[gop_votes]])</f>
        <v>0.44245025360905188</v>
      </c>
      <c r="K798" s="5">
        <f>Table1[[#This Row],[gop_votes]]/SUM(Table1[[#This Row],[dem_votes]:[gop_votes]])</f>
        <v>0.55754974639094812</v>
      </c>
      <c r="L798" s="13">
        <v>-92.376966999999993</v>
      </c>
      <c r="M798" s="13">
        <v>42.743057999999998</v>
      </c>
      <c r="N798" s="11">
        <v>-93.469612181818434</v>
      </c>
      <c r="O798" s="11">
        <v>42.026685949494883</v>
      </c>
      <c r="P798" s="12">
        <f>VLOOKUP(Table1[[#This Row],[State]],Sheet1!A:G,7,FALSE)</f>
        <v>6</v>
      </c>
      <c r="Q798" t="str">
        <f>VLOOKUP(Table1[[#This Row],[State]],Sheet1!A:F,6,FALSE)</f>
        <v>Republican</v>
      </c>
    </row>
    <row r="799" spans="1:17" x14ac:dyDescent="0.2">
      <c r="A799" t="s">
        <v>333</v>
      </c>
      <c r="B799" s="10">
        <v>19019</v>
      </c>
      <c r="C799" t="s">
        <v>974</v>
      </c>
      <c r="D799" s="4">
        <v>4458</v>
      </c>
      <c r="E799" s="4">
        <v>5446</v>
      </c>
      <c r="F799">
        <v>2024</v>
      </c>
      <c r="G799" s="1">
        <f>Table1[[#This Row],[dem_votes]]+Table1[[#This Row],[gop_votes]]</f>
        <v>9904</v>
      </c>
      <c r="H799" s="7">
        <f>ABS(Table1[[#This Row],[dem_votes]]-Table1[[#This Row],[gop_votes]])</f>
        <v>988</v>
      </c>
      <c r="I799" s="5">
        <f>Table1[[#This Row],[margin]]/SUM(Table1[[#This Row],[dem_votes]:[gop_votes]])</f>
        <v>9.9757673667205171E-2</v>
      </c>
      <c r="J799" s="5">
        <f>Table1[[#This Row],[dem_votes]]/SUM(Table1[[#This Row],[dem_votes]:[gop_votes]])</f>
        <v>0.45012116316639744</v>
      </c>
      <c r="K799" s="5">
        <f>Table1[[#This Row],[gop_votes]]/SUM(Table1[[#This Row],[dem_votes]:[gop_votes]])</f>
        <v>0.54987883683360261</v>
      </c>
      <c r="L799" s="13">
        <v>-91.901041000000006</v>
      </c>
      <c r="M799" s="13">
        <v>42.486956999999997</v>
      </c>
      <c r="N799" s="11">
        <v>-93.469612181818434</v>
      </c>
      <c r="O799" s="11">
        <v>42.026685949494883</v>
      </c>
      <c r="P799" s="12">
        <f>VLOOKUP(Table1[[#This Row],[State]],Sheet1!A:G,7,FALSE)</f>
        <v>6</v>
      </c>
      <c r="Q799" t="str">
        <f>VLOOKUP(Table1[[#This Row],[State]],Sheet1!A:F,6,FALSE)</f>
        <v>Republican</v>
      </c>
    </row>
    <row r="800" spans="1:17" x14ac:dyDescent="0.2">
      <c r="A800" t="s">
        <v>333</v>
      </c>
      <c r="B800" s="10">
        <v>19021</v>
      </c>
      <c r="C800" t="s">
        <v>975</v>
      </c>
      <c r="D800" s="4">
        <v>3740</v>
      </c>
      <c r="E800" s="4">
        <v>4711</v>
      </c>
      <c r="F800">
        <v>2024</v>
      </c>
      <c r="G800" s="1">
        <f>Table1[[#This Row],[dem_votes]]+Table1[[#This Row],[gop_votes]]</f>
        <v>8451</v>
      </c>
      <c r="H800" s="7">
        <f>ABS(Table1[[#This Row],[dem_votes]]-Table1[[#This Row],[gop_votes]])</f>
        <v>971</v>
      </c>
      <c r="I800" s="5">
        <f>Table1[[#This Row],[margin]]/SUM(Table1[[#This Row],[dem_votes]:[gop_votes]])</f>
        <v>0.11489764524908296</v>
      </c>
      <c r="J800" s="5">
        <f>Table1[[#This Row],[dem_votes]]/SUM(Table1[[#This Row],[dem_votes]:[gop_votes]])</f>
        <v>0.44255117737545852</v>
      </c>
      <c r="K800" s="5">
        <f>Table1[[#This Row],[gop_votes]]/SUM(Table1[[#This Row],[dem_votes]:[gop_votes]])</f>
        <v>0.55744882262454143</v>
      </c>
      <c r="L800" s="13">
        <v>-95.181443999999999</v>
      </c>
      <c r="M800" s="13">
        <v>42.679152999999999</v>
      </c>
      <c r="N800" s="11">
        <v>-93.469612181818434</v>
      </c>
      <c r="O800" s="11">
        <v>42.026685949494883</v>
      </c>
      <c r="P800" s="12">
        <f>VLOOKUP(Table1[[#This Row],[State]],Sheet1!A:G,7,FALSE)</f>
        <v>6</v>
      </c>
      <c r="Q800" t="str">
        <f>VLOOKUP(Table1[[#This Row],[State]],Sheet1!A:F,6,FALSE)</f>
        <v>Republican</v>
      </c>
    </row>
    <row r="801" spans="1:17" x14ac:dyDescent="0.2">
      <c r="A801" t="s">
        <v>333</v>
      </c>
      <c r="B801" s="10">
        <v>19023</v>
      </c>
      <c r="C801" t="s">
        <v>487</v>
      </c>
      <c r="D801" s="4">
        <v>2554</v>
      </c>
      <c r="E801" s="4">
        <v>4591</v>
      </c>
      <c r="F801">
        <v>2024</v>
      </c>
      <c r="G801" s="1">
        <f>Table1[[#This Row],[dem_votes]]+Table1[[#This Row],[gop_votes]]</f>
        <v>7145</v>
      </c>
      <c r="H801" s="7">
        <f>ABS(Table1[[#This Row],[dem_votes]]-Table1[[#This Row],[gop_votes]])</f>
        <v>2037</v>
      </c>
      <c r="I801" s="5">
        <f>Table1[[#This Row],[margin]]/SUM(Table1[[#This Row],[dem_votes]:[gop_votes]])</f>
        <v>0.28509447165850244</v>
      </c>
      <c r="J801" s="5">
        <f>Table1[[#This Row],[dem_votes]]/SUM(Table1[[#This Row],[dem_votes]:[gop_votes]])</f>
        <v>0.35745276417074878</v>
      </c>
      <c r="K801" s="5">
        <f>Table1[[#This Row],[gop_votes]]/SUM(Table1[[#This Row],[dem_votes]:[gop_votes]])</f>
        <v>0.64254723582925122</v>
      </c>
      <c r="L801" s="13">
        <v>-92.758691999999996</v>
      </c>
      <c r="M801" s="13">
        <v>42.707538</v>
      </c>
      <c r="N801" s="11">
        <v>-93.469612181818434</v>
      </c>
      <c r="O801" s="11">
        <v>42.026685949494883</v>
      </c>
      <c r="P801" s="12">
        <f>VLOOKUP(Table1[[#This Row],[State]],Sheet1!A:G,7,FALSE)</f>
        <v>6</v>
      </c>
      <c r="Q801" t="str">
        <f>VLOOKUP(Table1[[#This Row],[State]],Sheet1!A:F,6,FALSE)</f>
        <v>Republican</v>
      </c>
    </row>
    <row r="802" spans="1:17" x14ac:dyDescent="0.2">
      <c r="A802" t="s">
        <v>333</v>
      </c>
      <c r="B802" s="10">
        <v>19025</v>
      </c>
      <c r="C802" t="s">
        <v>420</v>
      </c>
      <c r="D802" s="4">
        <v>2010</v>
      </c>
      <c r="E802" s="4">
        <v>3154</v>
      </c>
      <c r="F802">
        <v>2024</v>
      </c>
      <c r="G802" s="1">
        <f>Table1[[#This Row],[dem_votes]]+Table1[[#This Row],[gop_votes]]</f>
        <v>5164</v>
      </c>
      <c r="H802" s="7">
        <f>ABS(Table1[[#This Row],[dem_votes]]-Table1[[#This Row],[gop_votes]])</f>
        <v>1144</v>
      </c>
      <c r="I802" s="5">
        <f>Table1[[#This Row],[margin]]/SUM(Table1[[#This Row],[dem_votes]:[gop_votes]])</f>
        <v>0.22153369481022464</v>
      </c>
      <c r="J802" s="5">
        <f>Table1[[#This Row],[dem_votes]]/SUM(Table1[[#This Row],[dem_votes]:[gop_votes]])</f>
        <v>0.38923315259488767</v>
      </c>
      <c r="K802" s="5">
        <f>Table1[[#This Row],[gop_votes]]/SUM(Table1[[#This Row],[dem_votes]:[gop_votes]])</f>
        <v>0.61076684740511233</v>
      </c>
      <c r="L802" s="13">
        <v>-94.625331000000003</v>
      </c>
      <c r="M802" s="13">
        <v>42.400162000000002</v>
      </c>
      <c r="N802" s="11">
        <v>-93.469612181818434</v>
      </c>
      <c r="O802" s="11">
        <v>42.026685949494883</v>
      </c>
      <c r="P802" s="12">
        <f>VLOOKUP(Table1[[#This Row],[State]],Sheet1!A:G,7,FALSE)</f>
        <v>6</v>
      </c>
      <c r="Q802" t="str">
        <f>VLOOKUP(Table1[[#This Row],[State]],Sheet1!A:F,6,FALSE)</f>
        <v>Republican</v>
      </c>
    </row>
    <row r="803" spans="1:17" x14ac:dyDescent="0.2">
      <c r="A803" t="s">
        <v>333</v>
      </c>
      <c r="B803" s="10">
        <v>19027</v>
      </c>
      <c r="C803" t="s">
        <v>557</v>
      </c>
      <c r="D803" s="4">
        <v>4082</v>
      </c>
      <c r="E803" s="4">
        <v>7282</v>
      </c>
      <c r="F803">
        <v>2024</v>
      </c>
      <c r="G803" s="1">
        <f>Table1[[#This Row],[dem_votes]]+Table1[[#This Row],[gop_votes]]</f>
        <v>11364</v>
      </c>
      <c r="H803" s="7">
        <f>ABS(Table1[[#This Row],[dem_votes]]-Table1[[#This Row],[gop_votes]])</f>
        <v>3200</v>
      </c>
      <c r="I803" s="5">
        <f>Table1[[#This Row],[margin]]/SUM(Table1[[#This Row],[dem_votes]:[gop_votes]])</f>
        <v>0.28159098908834918</v>
      </c>
      <c r="J803" s="5">
        <f>Table1[[#This Row],[dem_votes]]/SUM(Table1[[#This Row],[dem_votes]:[gop_votes]])</f>
        <v>0.35920450545582544</v>
      </c>
      <c r="K803" s="5">
        <f>Table1[[#This Row],[gop_votes]]/SUM(Table1[[#This Row],[dem_votes]:[gop_votes]])</f>
        <v>0.64079549454417462</v>
      </c>
      <c r="L803" s="13">
        <v>-94.867633999999995</v>
      </c>
      <c r="M803" s="13">
        <v>42.038570999999997</v>
      </c>
      <c r="N803" s="11">
        <v>-93.469612181818434</v>
      </c>
      <c r="O803" s="11">
        <v>42.026685949494883</v>
      </c>
      <c r="P803" s="12">
        <f>VLOOKUP(Table1[[#This Row],[State]],Sheet1!A:G,7,FALSE)</f>
        <v>6</v>
      </c>
      <c r="Q803" t="str">
        <f>VLOOKUP(Table1[[#This Row],[State]],Sheet1!A:F,6,FALSE)</f>
        <v>Republican</v>
      </c>
    </row>
    <row r="804" spans="1:17" x14ac:dyDescent="0.2">
      <c r="A804" t="s">
        <v>333</v>
      </c>
      <c r="B804" s="10">
        <v>19029</v>
      </c>
      <c r="C804" t="s">
        <v>877</v>
      </c>
      <c r="D804" s="4">
        <v>2558</v>
      </c>
      <c r="E804" s="4">
        <v>4588</v>
      </c>
      <c r="F804">
        <v>2024</v>
      </c>
      <c r="G804" s="1">
        <f>Table1[[#This Row],[dem_votes]]+Table1[[#This Row],[gop_votes]]</f>
        <v>7146</v>
      </c>
      <c r="H804" s="7">
        <f>ABS(Table1[[#This Row],[dem_votes]]-Table1[[#This Row],[gop_votes]])</f>
        <v>2030</v>
      </c>
      <c r="I804" s="5">
        <f>Table1[[#This Row],[margin]]/SUM(Table1[[#This Row],[dem_votes]:[gop_votes]])</f>
        <v>0.28407500699692134</v>
      </c>
      <c r="J804" s="5">
        <f>Table1[[#This Row],[dem_votes]]/SUM(Table1[[#This Row],[dem_votes]:[gop_votes]])</f>
        <v>0.35796249650153933</v>
      </c>
      <c r="K804" s="5">
        <f>Table1[[#This Row],[gop_votes]]/SUM(Table1[[#This Row],[dem_votes]:[gop_votes]])</f>
        <v>0.64203750349846067</v>
      </c>
      <c r="L804" s="13">
        <v>-94.979466000000002</v>
      </c>
      <c r="M804" s="13">
        <v>41.365898000000001</v>
      </c>
      <c r="N804" s="11">
        <v>-93.469612181818434</v>
      </c>
      <c r="O804" s="11">
        <v>42.026685949494883</v>
      </c>
      <c r="P804" s="12">
        <f>VLOOKUP(Table1[[#This Row],[State]],Sheet1!A:G,7,FALSE)</f>
        <v>6</v>
      </c>
      <c r="Q804" t="str">
        <f>VLOOKUP(Table1[[#This Row],[State]],Sheet1!A:F,6,FALSE)</f>
        <v>Republican</v>
      </c>
    </row>
    <row r="805" spans="1:17" x14ac:dyDescent="0.2">
      <c r="A805" t="s">
        <v>333</v>
      </c>
      <c r="B805" s="10">
        <v>19031</v>
      </c>
      <c r="C805" t="s">
        <v>976</v>
      </c>
      <c r="D805" s="4">
        <v>4054</v>
      </c>
      <c r="E805" s="4">
        <v>5133</v>
      </c>
      <c r="F805">
        <v>2024</v>
      </c>
      <c r="G805" s="1">
        <f>Table1[[#This Row],[dem_votes]]+Table1[[#This Row],[gop_votes]]</f>
        <v>9187</v>
      </c>
      <c r="H805" s="7">
        <f>ABS(Table1[[#This Row],[dem_votes]]-Table1[[#This Row],[gop_votes]])</f>
        <v>1079</v>
      </c>
      <c r="I805" s="5">
        <f>Table1[[#This Row],[margin]]/SUM(Table1[[#This Row],[dem_votes]:[gop_votes]])</f>
        <v>0.11744856862958529</v>
      </c>
      <c r="J805" s="5">
        <f>Table1[[#This Row],[dem_votes]]/SUM(Table1[[#This Row],[dem_votes]:[gop_votes]])</f>
        <v>0.44127571568520735</v>
      </c>
      <c r="K805" s="5">
        <f>Table1[[#This Row],[gop_votes]]/SUM(Table1[[#This Row],[dem_votes]:[gop_votes]])</f>
        <v>0.5587242843147926</v>
      </c>
      <c r="L805" s="13">
        <v>-91.137388000000001</v>
      </c>
      <c r="M805" s="13">
        <v>41.757883</v>
      </c>
      <c r="N805" s="11">
        <v>-93.469612181818434</v>
      </c>
      <c r="O805" s="11">
        <v>42.026685949494883</v>
      </c>
      <c r="P805" s="12">
        <f>VLOOKUP(Table1[[#This Row],[State]],Sheet1!A:G,7,FALSE)</f>
        <v>6</v>
      </c>
      <c r="Q805" t="str">
        <f>VLOOKUP(Table1[[#This Row],[State]],Sheet1!A:F,6,FALSE)</f>
        <v>Republican</v>
      </c>
    </row>
    <row r="806" spans="1:17" x14ac:dyDescent="0.2">
      <c r="A806" t="s">
        <v>333</v>
      </c>
      <c r="B806" s="10">
        <v>19033</v>
      </c>
      <c r="C806" t="s">
        <v>977</v>
      </c>
      <c r="D806" s="4">
        <v>11433</v>
      </c>
      <c r="E806" s="4">
        <v>10551</v>
      </c>
      <c r="F806">
        <v>2024</v>
      </c>
      <c r="G806" s="1">
        <f>Table1[[#This Row],[dem_votes]]+Table1[[#This Row],[gop_votes]]</f>
        <v>21984</v>
      </c>
      <c r="H806" s="7">
        <f>ABS(Table1[[#This Row],[dem_votes]]-Table1[[#This Row],[gop_votes]])</f>
        <v>882</v>
      </c>
      <c r="I806" s="5">
        <f>Table1[[#This Row],[margin]]/SUM(Table1[[#This Row],[dem_votes]:[gop_votes]])</f>
        <v>4.0120087336244545E-2</v>
      </c>
      <c r="J806" s="5">
        <f>Table1[[#This Row],[dem_votes]]/SUM(Table1[[#This Row],[dem_votes]:[gop_votes]])</f>
        <v>0.52006004366812231</v>
      </c>
      <c r="K806" s="5">
        <f>Table1[[#This Row],[gop_votes]]/SUM(Table1[[#This Row],[dem_votes]:[gop_votes]])</f>
        <v>0.47993995633187775</v>
      </c>
      <c r="L806" s="13">
        <v>-93.246222000000003</v>
      </c>
      <c r="M806" s="13">
        <v>43.135115999999996</v>
      </c>
      <c r="N806" s="11">
        <v>-93.469612181818434</v>
      </c>
      <c r="O806" s="11">
        <v>42.026685949494883</v>
      </c>
      <c r="P806" s="12">
        <f>VLOOKUP(Table1[[#This Row],[State]],Sheet1!A:G,7,FALSE)</f>
        <v>6</v>
      </c>
      <c r="Q806" t="str">
        <f>VLOOKUP(Table1[[#This Row],[State]],Sheet1!A:F,6,FALSE)</f>
        <v>Republican</v>
      </c>
    </row>
    <row r="807" spans="1:17" x14ac:dyDescent="0.2">
      <c r="A807" t="s">
        <v>333</v>
      </c>
      <c r="B807" s="10">
        <v>19035</v>
      </c>
      <c r="C807" t="s">
        <v>489</v>
      </c>
      <c r="D807" s="4">
        <v>2500</v>
      </c>
      <c r="E807" s="4">
        <v>4006</v>
      </c>
      <c r="F807">
        <v>2024</v>
      </c>
      <c r="G807" s="1">
        <f>Table1[[#This Row],[dem_votes]]+Table1[[#This Row],[gop_votes]]</f>
        <v>6506</v>
      </c>
      <c r="H807" s="7">
        <f>ABS(Table1[[#This Row],[dem_votes]]-Table1[[#This Row],[gop_votes]])</f>
        <v>1506</v>
      </c>
      <c r="I807" s="5">
        <f>Table1[[#This Row],[margin]]/SUM(Table1[[#This Row],[dem_votes]:[gop_votes]])</f>
        <v>0.23147863510605596</v>
      </c>
      <c r="J807" s="5">
        <f>Table1[[#This Row],[dem_votes]]/SUM(Table1[[#This Row],[dem_votes]:[gop_votes]])</f>
        <v>0.38426068244697204</v>
      </c>
      <c r="K807" s="5">
        <f>Table1[[#This Row],[gop_votes]]/SUM(Table1[[#This Row],[dem_votes]:[gop_votes]])</f>
        <v>0.61573931755302802</v>
      </c>
      <c r="L807" s="13">
        <v>-95.593936999999997</v>
      </c>
      <c r="M807" s="13">
        <v>42.749288</v>
      </c>
      <c r="N807" s="11">
        <v>-93.469612181818434</v>
      </c>
      <c r="O807" s="11">
        <v>42.026685949494883</v>
      </c>
      <c r="P807" s="12">
        <f>VLOOKUP(Table1[[#This Row],[State]],Sheet1!A:G,7,FALSE)</f>
        <v>6</v>
      </c>
      <c r="Q807" t="str">
        <f>VLOOKUP(Table1[[#This Row],[State]],Sheet1!A:F,6,FALSE)</f>
        <v>Republican</v>
      </c>
    </row>
    <row r="808" spans="1:17" x14ac:dyDescent="0.2">
      <c r="A808" t="s">
        <v>333</v>
      </c>
      <c r="B808" s="10">
        <v>19037</v>
      </c>
      <c r="C808" t="s">
        <v>978</v>
      </c>
      <c r="D808" s="4">
        <v>2798</v>
      </c>
      <c r="E808" s="4">
        <v>3762</v>
      </c>
      <c r="F808">
        <v>2024</v>
      </c>
      <c r="G808" s="1">
        <f>Table1[[#This Row],[dem_votes]]+Table1[[#This Row],[gop_votes]]</f>
        <v>6560</v>
      </c>
      <c r="H808" s="7">
        <f>ABS(Table1[[#This Row],[dem_votes]]-Table1[[#This Row],[gop_votes]])</f>
        <v>964</v>
      </c>
      <c r="I808" s="5">
        <f>Table1[[#This Row],[margin]]/SUM(Table1[[#This Row],[dem_votes]:[gop_votes]])</f>
        <v>0.14695121951219511</v>
      </c>
      <c r="J808" s="5">
        <f>Table1[[#This Row],[dem_votes]]/SUM(Table1[[#This Row],[dem_votes]:[gop_votes]])</f>
        <v>0.42652439024390243</v>
      </c>
      <c r="K808" s="5">
        <f>Table1[[#This Row],[gop_votes]]/SUM(Table1[[#This Row],[dem_votes]:[gop_votes]])</f>
        <v>0.57347560975609757</v>
      </c>
      <c r="L808" s="13">
        <v>-92.344318999999999</v>
      </c>
      <c r="M808" s="13">
        <v>43.038058999999997</v>
      </c>
      <c r="N808" s="11">
        <v>-93.469612181818434</v>
      </c>
      <c r="O808" s="11">
        <v>42.026685949494883</v>
      </c>
      <c r="P808" s="12">
        <f>VLOOKUP(Table1[[#This Row],[State]],Sheet1!A:G,7,FALSE)</f>
        <v>6</v>
      </c>
      <c r="Q808" t="str">
        <f>VLOOKUP(Table1[[#This Row],[State]],Sheet1!A:F,6,FALSE)</f>
        <v>Republican</v>
      </c>
    </row>
    <row r="809" spans="1:17" x14ac:dyDescent="0.2">
      <c r="A809" t="s">
        <v>333</v>
      </c>
      <c r="B809" s="10">
        <v>19039</v>
      </c>
      <c r="C809" t="s">
        <v>492</v>
      </c>
      <c r="D809" s="4">
        <v>2030</v>
      </c>
      <c r="E809" s="4">
        <v>2547</v>
      </c>
      <c r="F809">
        <v>2024</v>
      </c>
      <c r="G809" s="1">
        <f>Table1[[#This Row],[dem_votes]]+Table1[[#This Row],[gop_votes]]</f>
        <v>4577</v>
      </c>
      <c r="H809" s="7">
        <f>ABS(Table1[[#This Row],[dem_votes]]-Table1[[#This Row],[gop_votes]])</f>
        <v>517</v>
      </c>
      <c r="I809" s="5">
        <f>Table1[[#This Row],[margin]]/SUM(Table1[[#This Row],[dem_votes]:[gop_votes]])</f>
        <v>0.11295608477168451</v>
      </c>
      <c r="J809" s="5">
        <f>Table1[[#This Row],[dem_votes]]/SUM(Table1[[#This Row],[dem_votes]:[gop_votes]])</f>
        <v>0.44352195761415775</v>
      </c>
      <c r="K809" s="5">
        <f>Table1[[#This Row],[gop_votes]]/SUM(Table1[[#This Row],[dem_votes]:[gop_votes]])</f>
        <v>0.55647804238584231</v>
      </c>
      <c r="L809" s="13">
        <v>-93.781260000000003</v>
      </c>
      <c r="M809" s="13">
        <v>41.036834999999897</v>
      </c>
      <c r="N809" s="11">
        <v>-93.469612181818434</v>
      </c>
      <c r="O809" s="11">
        <v>42.026685949494883</v>
      </c>
      <c r="P809" s="12">
        <f>VLOOKUP(Table1[[#This Row],[State]],Sheet1!A:G,7,FALSE)</f>
        <v>6</v>
      </c>
      <c r="Q809" t="str">
        <f>VLOOKUP(Table1[[#This Row],[State]],Sheet1!A:F,6,FALSE)</f>
        <v>Republican</v>
      </c>
    </row>
    <row r="810" spans="1:17" x14ac:dyDescent="0.2">
      <c r="A810" t="s">
        <v>333</v>
      </c>
      <c r="B810" s="10">
        <v>19041</v>
      </c>
      <c r="C810" t="s">
        <v>423</v>
      </c>
      <c r="D810" s="4">
        <v>3350</v>
      </c>
      <c r="E810" s="4">
        <v>5410</v>
      </c>
      <c r="F810">
        <v>2024</v>
      </c>
      <c r="G810" s="1">
        <f>Table1[[#This Row],[dem_votes]]+Table1[[#This Row],[gop_votes]]</f>
        <v>8760</v>
      </c>
      <c r="H810" s="7">
        <f>ABS(Table1[[#This Row],[dem_votes]]-Table1[[#This Row],[gop_votes]])</f>
        <v>2060</v>
      </c>
      <c r="I810" s="5">
        <f>Table1[[#This Row],[margin]]/SUM(Table1[[#This Row],[dem_votes]:[gop_votes]])</f>
        <v>0.23515981735159816</v>
      </c>
      <c r="J810" s="5">
        <f>Table1[[#This Row],[dem_votes]]/SUM(Table1[[#This Row],[dem_votes]:[gop_votes]])</f>
        <v>0.38242009132420091</v>
      </c>
      <c r="K810" s="5">
        <f>Table1[[#This Row],[gop_votes]]/SUM(Table1[[#This Row],[dem_votes]:[gop_votes]])</f>
        <v>0.61757990867579904</v>
      </c>
      <c r="L810" s="13">
        <v>-95.159571</v>
      </c>
      <c r="M810" s="13">
        <v>43.127315000000003</v>
      </c>
      <c r="N810" s="11">
        <v>-93.469612181818434</v>
      </c>
      <c r="O810" s="11">
        <v>42.026685949494883</v>
      </c>
      <c r="P810" s="12">
        <f>VLOOKUP(Table1[[#This Row],[State]],Sheet1!A:G,7,FALSE)</f>
        <v>6</v>
      </c>
      <c r="Q810" t="str">
        <f>VLOOKUP(Table1[[#This Row],[State]],Sheet1!A:F,6,FALSE)</f>
        <v>Republican</v>
      </c>
    </row>
    <row r="811" spans="1:17" x14ac:dyDescent="0.2">
      <c r="A811" t="s">
        <v>333</v>
      </c>
      <c r="B811" s="10">
        <v>19043</v>
      </c>
      <c r="C811" t="s">
        <v>743</v>
      </c>
      <c r="D811" s="4">
        <v>3810</v>
      </c>
      <c r="E811" s="4">
        <v>5101</v>
      </c>
      <c r="F811">
        <v>2024</v>
      </c>
      <c r="G811" s="1">
        <f>Table1[[#This Row],[dem_votes]]+Table1[[#This Row],[gop_votes]]</f>
        <v>8911</v>
      </c>
      <c r="H811" s="7">
        <f>ABS(Table1[[#This Row],[dem_votes]]-Table1[[#This Row],[gop_votes]])</f>
        <v>1291</v>
      </c>
      <c r="I811" s="5">
        <f>Table1[[#This Row],[margin]]/SUM(Table1[[#This Row],[dem_votes]:[gop_votes]])</f>
        <v>0.14487711816855572</v>
      </c>
      <c r="J811" s="5">
        <f>Table1[[#This Row],[dem_votes]]/SUM(Table1[[#This Row],[dem_votes]:[gop_votes]])</f>
        <v>0.42756144091572212</v>
      </c>
      <c r="K811" s="5">
        <f>Table1[[#This Row],[gop_votes]]/SUM(Table1[[#This Row],[dem_votes]:[gop_votes]])</f>
        <v>0.57243855908427788</v>
      </c>
      <c r="L811" s="13">
        <v>-91.322918999999999</v>
      </c>
      <c r="M811" s="13">
        <v>42.860096999999897</v>
      </c>
      <c r="N811" s="11">
        <v>-93.469612181818434</v>
      </c>
      <c r="O811" s="11">
        <v>42.026685949494883</v>
      </c>
      <c r="P811" s="12">
        <f>VLOOKUP(Table1[[#This Row],[State]],Sheet1!A:G,7,FALSE)</f>
        <v>6</v>
      </c>
      <c r="Q811" t="str">
        <f>VLOOKUP(Table1[[#This Row],[State]],Sheet1!A:F,6,FALSE)</f>
        <v>Republican</v>
      </c>
    </row>
    <row r="812" spans="1:17" x14ac:dyDescent="0.2">
      <c r="A812" t="s">
        <v>333</v>
      </c>
      <c r="B812" s="10">
        <v>19045</v>
      </c>
      <c r="C812" t="s">
        <v>880</v>
      </c>
      <c r="D812" s="4">
        <v>11722</v>
      </c>
      <c r="E812" s="4">
        <v>11623</v>
      </c>
      <c r="F812">
        <v>2024</v>
      </c>
      <c r="G812" s="1">
        <f>Table1[[#This Row],[dem_votes]]+Table1[[#This Row],[gop_votes]]</f>
        <v>23345</v>
      </c>
      <c r="H812" s="7">
        <f>ABS(Table1[[#This Row],[dem_votes]]-Table1[[#This Row],[gop_votes]])</f>
        <v>99</v>
      </c>
      <c r="I812" s="5">
        <f>Table1[[#This Row],[margin]]/SUM(Table1[[#This Row],[dem_votes]:[gop_votes]])</f>
        <v>4.2407367744699076E-3</v>
      </c>
      <c r="J812" s="5">
        <f>Table1[[#This Row],[dem_votes]]/SUM(Table1[[#This Row],[dem_votes]:[gop_votes]])</f>
        <v>0.50212036838723495</v>
      </c>
      <c r="K812" s="5">
        <f>Table1[[#This Row],[gop_votes]]/SUM(Table1[[#This Row],[dem_votes]:[gop_votes]])</f>
        <v>0.49787963161276505</v>
      </c>
      <c r="L812" s="13">
        <v>-90.335736999999995</v>
      </c>
      <c r="M812" s="13">
        <v>41.852707000000002</v>
      </c>
      <c r="N812" s="11">
        <v>-93.469612181818434</v>
      </c>
      <c r="O812" s="11">
        <v>42.026685949494883</v>
      </c>
      <c r="P812" s="12">
        <f>VLOOKUP(Table1[[#This Row],[State]],Sheet1!A:G,7,FALSE)</f>
        <v>6</v>
      </c>
      <c r="Q812" t="str">
        <f>VLOOKUP(Table1[[#This Row],[State]],Sheet1!A:F,6,FALSE)</f>
        <v>Republican</v>
      </c>
    </row>
    <row r="813" spans="1:17" x14ac:dyDescent="0.2">
      <c r="A813" t="s">
        <v>333</v>
      </c>
      <c r="B813" s="10">
        <v>19047</v>
      </c>
      <c r="C813" t="s">
        <v>563</v>
      </c>
      <c r="D813" s="4">
        <v>3033</v>
      </c>
      <c r="E813" s="4">
        <v>4169</v>
      </c>
      <c r="F813">
        <v>2024</v>
      </c>
      <c r="G813" s="1">
        <f>Table1[[#This Row],[dem_votes]]+Table1[[#This Row],[gop_votes]]</f>
        <v>7202</v>
      </c>
      <c r="H813" s="7">
        <f>ABS(Table1[[#This Row],[dem_votes]]-Table1[[#This Row],[gop_votes]])</f>
        <v>1136</v>
      </c>
      <c r="I813" s="5">
        <f>Table1[[#This Row],[margin]]/SUM(Table1[[#This Row],[dem_votes]:[gop_votes]])</f>
        <v>0.15773396278811441</v>
      </c>
      <c r="J813" s="5">
        <f>Table1[[#This Row],[dem_votes]]/SUM(Table1[[#This Row],[dem_votes]:[gop_votes]])</f>
        <v>0.42113301860594277</v>
      </c>
      <c r="K813" s="5">
        <f>Table1[[#This Row],[gop_votes]]/SUM(Table1[[#This Row],[dem_votes]:[gop_votes]])</f>
        <v>0.57886698139405723</v>
      </c>
      <c r="L813" s="13">
        <v>-95.358453999999995</v>
      </c>
      <c r="M813" s="13">
        <v>42.027366000000001</v>
      </c>
      <c r="N813" s="11">
        <v>-93.469612181818434</v>
      </c>
      <c r="O813" s="11">
        <v>42.026685949494883</v>
      </c>
      <c r="P813" s="12">
        <f>VLOOKUP(Table1[[#This Row],[State]],Sheet1!A:G,7,FALSE)</f>
        <v>6</v>
      </c>
      <c r="Q813" t="str">
        <f>VLOOKUP(Table1[[#This Row],[State]],Sheet1!A:F,6,FALSE)</f>
        <v>Republican</v>
      </c>
    </row>
    <row r="814" spans="1:17" x14ac:dyDescent="0.2">
      <c r="A814" t="s">
        <v>333</v>
      </c>
      <c r="B814" s="10">
        <v>19049</v>
      </c>
      <c r="C814" t="s">
        <v>502</v>
      </c>
      <c r="D814" s="4">
        <v>34484</v>
      </c>
      <c r="E814" s="4">
        <v>33241</v>
      </c>
      <c r="F814">
        <v>2024</v>
      </c>
      <c r="G814" s="1">
        <f>Table1[[#This Row],[dem_votes]]+Table1[[#This Row],[gop_votes]]</f>
        <v>67725</v>
      </c>
      <c r="H814" s="7">
        <f>ABS(Table1[[#This Row],[dem_votes]]-Table1[[#This Row],[gop_votes]])</f>
        <v>1243</v>
      </c>
      <c r="I814" s="5">
        <f>Table1[[#This Row],[margin]]/SUM(Table1[[#This Row],[dem_votes]:[gop_votes]])</f>
        <v>1.8353636028054631E-2</v>
      </c>
      <c r="J814" s="5">
        <f>Table1[[#This Row],[dem_votes]]/SUM(Table1[[#This Row],[dem_votes]:[gop_votes]])</f>
        <v>0.50917681801402737</v>
      </c>
      <c r="K814" s="5">
        <f>Table1[[#This Row],[gop_votes]]/SUM(Table1[[#This Row],[dem_votes]:[gop_votes]])</f>
        <v>0.49082318198597269</v>
      </c>
      <c r="L814" s="13">
        <v>-93.923367999999996</v>
      </c>
      <c r="M814" s="13">
        <v>41.645223000000001</v>
      </c>
      <c r="N814" s="11">
        <v>-93.469612181818434</v>
      </c>
      <c r="O814" s="11">
        <v>42.026685949494883</v>
      </c>
      <c r="P814" s="12">
        <f>VLOOKUP(Table1[[#This Row],[State]],Sheet1!A:G,7,FALSE)</f>
        <v>6</v>
      </c>
      <c r="Q814" t="str">
        <f>VLOOKUP(Table1[[#This Row],[State]],Sheet1!A:F,6,FALSE)</f>
        <v>Republican</v>
      </c>
    </row>
    <row r="815" spans="1:17" x14ac:dyDescent="0.2">
      <c r="A815" t="s">
        <v>333</v>
      </c>
      <c r="B815" s="10">
        <v>19051</v>
      </c>
      <c r="C815" t="s">
        <v>979</v>
      </c>
      <c r="D815" s="4">
        <v>1318</v>
      </c>
      <c r="E815" s="4">
        <v>2443</v>
      </c>
      <c r="F815">
        <v>2024</v>
      </c>
      <c r="G815" s="1">
        <f>Table1[[#This Row],[dem_votes]]+Table1[[#This Row],[gop_votes]]</f>
        <v>3761</v>
      </c>
      <c r="H815" s="7">
        <f>ABS(Table1[[#This Row],[dem_votes]]-Table1[[#This Row],[gop_votes]])</f>
        <v>1125</v>
      </c>
      <c r="I815" s="5">
        <f>Table1[[#This Row],[margin]]/SUM(Table1[[#This Row],[dem_votes]:[gop_votes]])</f>
        <v>0.29912257378356821</v>
      </c>
      <c r="J815" s="5">
        <f>Table1[[#This Row],[dem_votes]]/SUM(Table1[[#This Row],[dem_votes]:[gop_votes]])</f>
        <v>0.35043871310821589</v>
      </c>
      <c r="K815" s="5">
        <f>Table1[[#This Row],[gop_votes]]/SUM(Table1[[#This Row],[dem_votes]:[gop_votes]])</f>
        <v>0.64956128689178405</v>
      </c>
      <c r="L815" s="13">
        <v>-92.415820999999994</v>
      </c>
      <c r="M815" s="13">
        <v>40.765096999999997</v>
      </c>
      <c r="N815" s="11">
        <v>-93.469612181818434</v>
      </c>
      <c r="O815" s="11">
        <v>42.026685949494883</v>
      </c>
      <c r="P815" s="12">
        <f>VLOOKUP(Table1[[#This Row],[State]],Sheet1!A:G,7,FALSE)</f>
        <v>6</v>
      </c>
      <c r="Q815" t="str">
        <f>VLOOKUP(Table1[[#This Row],[State]],Sheet1!A:F,6,FALSE)</f>
        <v>Republican</v>
      </c>
    </row>
    <row r="816" spans="1:17" x14ac:dyDescent="0.2">
      <c r="A816" t="s">
        <v>333</v>
      </c>
      <c r="B816" s="10">
        <v>19053</v>
      </c>
      <c r="C816" t="s">
        <v>752</v>
      </c>
      <c r="D816" s="4">
        <v>1524</v>
      </c>
      <c r="E816" s="4">
        <v>2083</v>
      </c>
      <c r="F816">
        <v>2024</v>
      </c>
      <c r="G816" s="1">
        <f>Table1[[#This Row],[dem_votes]]+Table1[[#This Row],[gop_votes]]</f>
        <v>3607</v>
      </c>
      <c r="H816" s="7">
        <f>ABS(Table1[[#This Row],[dem_votes]]-Table1[[#This Row],[gop_votes]])</f>
        <v>559</v>
      </c>
      <c r="I816" s="5">
        <f>Table1[[#This Row],[margin]]/SUM(Table1[[#This Row],[dem_votes]:[gop_votes]])</f>
        <v>0.15497643471028555</v>
      </c>
      <c r="J816" s="5">
        <f>Table1[[#This Row],[dem_votes]]/SUM(Table1[[#This Row],[dem_votes]:[gop_votes]])</f>
        <v>0.42251178264485723</v>
      </c>
      <c r="K816" s="5">
        <f>Table1[[#This Row],[gop_votes]]/SUM(Table1[[#This Row],[dem_votes]:[gop_votes]])</f>
        <v>0.57748821735514277</v>
      </c>
      <c r="L816" s="13">
        <v>-93.821365999999998</v>
      </c>
      <c r="M816" s="13">
        <v>40.710009999999997</v>
      </c>
      <c r="N816" s="11">
        <v>-93.469612181818434</v>
      </c>
      <c r="O816" s="11">
        <v>42.026685949494883</v>
      </c>
      <c r="P816" s="12">
        <f>VLOOKUP(Table1[[#This Row],[State]],Sheet1!A:G,7,FALSE)</f>
        <v>6</v>
      </c>
      <c r="Q816" t="str">
        <f>VLOOKUP(Table1[[#This Row],[State]],Sheet1!A:F,6,FALSE)</f>
        <v>Republican</v>
      </c>
    </row>
    <row r="817" spans="1:17" x14ac:dyDescent="0.2">
      <c r="A817" t="s">
        <v>333</v>
      </c>
      <c r="B817" s="10">
        <v>19055</v>
      </c>
      <c r="C817" t="s">
        <v>932</v>
      </c>
      <c r="D817" s="4">
        <v>3434</v>
      </c>
      <c r="E817" s="4">
        <v>5818</v>
      </c>
      <c r="F817">
        <v>2024</v>
      </c>
      <c r="G817" s="1">
        <f>Table1[[#This Row],[dem_votes]]+Table1[[#This Row],[gop_votes]]</f>
        <v>9252</v>
      </c>
      <c r="H817" s="7">
        <f>ABS(Table1[[#This Row],[dem_votes]]-Table1[[#This Row],[gop_votes]])</f>
        <v>2384</v>
      </c>
      <c r="I817" s="5">
        <f>Table1[[#This Row],[margin]]/SUM(Table1[[#This Row],[dem_votes]:[gop_votes]])</f>
        <v>0.25767401642888021</v>
      </c>
      <c r="J817" s="5">
        <f>Table1[[#This Row],[dem_votes]]/SUM(Table1[[#This Row],[dem_votes]:[gop_votes]])</f>
        <v>0.37116299178555989</v>
      </c>
      <c r="K817" s="5">
        <f>Table1[[#This Row],[gop_votes]]/SUM(Table1[[#This Row],[dem_votes]:[gop_votes]])</f>
        <v>0.62883700821444011</v>
      </c>
      <c r="L817" s="13">
        <v>-91.383341999999999</v>
      </c>
      <c r="M817" s="13">
        <v>42.482433999999998</v>
      </c>
      <c r="N817" s="11">
        <v>-93.469612181818434</v>
      </c>
      <c r="O817" s="11">
        <v>42.026685949494883</v>
      </c>
      <c r="P817" s="12">
        <f>VLOOKUP(Table1[[#This Row],[State]],Sheet1!A:G,7,FALSE)</f>
        <v>6</v>
      </c>
      <c r="Q817" t="str">
        <f>VLOOKUP(Table1[[#This Row],[State]],Sheet1!A:F,6,FALSE)</f>
        <v>Republican</v>
      </c>
    </row>
    <row r="818" spans="1:17" x14ac:dyDescent="0.2">
      <c r="A818" t="s">
        <v>333</v>
      </c>
      <c r="B818" s="10">
        <v>19057</v>
      </c>
      <c r="C818" t="s">
        <v>980</v>
      </c>
      <c r="D818" s="4">
        <v>10761</v>
      </c>
      <c r="E818" s="4">
        <v>8791</v>
      </c>
      <c r="F818">
        <v>2024</v>
      </c>
      <c r="G818" s="1">
        <f>Table1[[#This Row],[dem_votes]]+Table1[[#This Row],[gop_votes]]</f>
        <v>19552</v>
      </c>
      <c r="H818" s="7">
        <f>ABS(Table1[[#This Row],[dem_votes]]-Table1[[#This Row],[gop_votes]])</f>
        <v>1970</v>
      </c>
      <c r="I818" s="5">
        <f>Table1[[#This Row],[margin]]/SUM(Table1[[#This Row],[dem_votes]:[gop_votes]])</f>
        <v>0.10075695581014731</v>
      </c>
      <c r="J818" s="5">
        <f>Table1[[#This Row],[dem_votes]]/SUM(Table1[[#This Row],[dem_votes]:[gop_votes]])</f>
        <v>0.55037847790507366</v>
      </c>
      <c r="K818" s="5">
        <f>Table1[[#This Row],[gop_votes]]/SUM(Table1[[#This Row],[dem_votes]:[gop_votes]])</f>
        <v>0.44962152209492634</v>
      </c>
      <c r="L818" s="13">
        <v>-91.141489000000007</v>
      </c>
      <c r="M818" s="13">
        <v>40.833525000000002</v>
      </c>
      <c r="N818" s="11">
        <v>-93.469612181818434</v>
      </c>
      <c r="O818" s="11">
        <v>42.026685949494883</v>
      </c>
      <c r="P818" s="12">
        <f>VLOOKUP(Table1[[#This Row],[State]],Sheet1!A:G,7,FALSE)</f>
        <v>6</v>
      </c>
      <c r="Q818" t="str">
        <f>VLOOKUP(Table1[[#This Row],[State]],Sheet1!A:F,6,FALSE)</f>
        <v>Republican</v>
      </c>
    </row>
    <row r="819" spans="1:17" x14ac:dyDescent="0.2">
      <c r="A819" t="s">
        <v>333</v>
      </c>
      <c r="B819" s="10">
        <v>19059</v>
      </c>
      <c r="C819" t="s">
        <v>981</v>
      </c>
      <c r="D819" s="4">
        <v>3549</v>
      </c>
      <c r="E819" s="4">
        <v>7987</v>
      </c>
      <c r="F819">
        <v>2024</v>
      </c>
      <c r="G819" s="1">
        <f>Table1[[#This Row],[dem_votes]]+Table1[[#This Row],[gop_votes]]</f>
        <v>11536</v>
      </c>
      <c r="H819" s="7">
        <f>ABS(Table1[[#This Row],[dem_votes]]-Table1[[#This Row],[gop_votes]])</f>
        <v>4438</v>
      </c>
      <c r="I819" s="5">
        <f>Table1[[#This Row],[margin]]/SUM(Table1[[#This Row],[dem_votes]:[gop_votes]])</f>
        <v>0.38470873786407767</v>
      </c>
      <c r="J819" s="5">
        <f>Table1[[#This Row],[dem_votes]]/SUM(Table1[[#This Row],[dem_votes]:[gop_votes]])</f>
        <v>0.30764563106796117</v>
      </c>
      <c r="K819" s="5">
        <f>Table1[[#This Row],[gop_votes]]/SUM(Table1[[#This Row],[dem_votes]:[gop_votes]])</f>
        <v>0.69235436893203883</v>
      </c>
      <c r="L819" s="13">
        <v>-95.133548000000005</v>
      </c>
      <c r="M819" s="13">
        <v>43.389623999999998</v>
      </c>
      <c r="N819" s="11">
        <v>-93.469612181818434</v>
      </c>
      <c r="O819" s="11">
        <v>42.026685949494883</v>
      </c>
      <c r="P819" s="12">
        <f>VLOOKUP(Table1[[#This Row],[State]],Sheet1!A:G,7,FALSE)</f>
        <v>6</v>
      </c>
      <c r="Q819" t="str">
        <f>VLOOKUP(Table1[[#This Row],[State]],Sheet1!A:F,6,FALSE)</f>
        <v>Republican</v>
      </c>
    </row>
    <row r="820" spans="1:17" x14ac:dyDescent="0.2">
      <c r="A820" t="s">
        <v>333</v>
      </c>
      <c r="B820" s="10">
        <v>19061</v>
      </c>
      <c r="C820" t="s">
        <v>982</v>
      </c>
      <c r="D820" s="4">
        <v>24683</v>
      </c>
      <c r="E820" s="4">
        <v>27730</v>
      </c>
      <c r="F820">
        <v>2024</v>
      </c>
      <c r="G820" s="1">
        <f>Table1[[#This Row],[dem_votes]]+Table1[[#This Row],[gop_votes]]</f>
        <v>52413</v>
      </c>
      <c r="H820" s="7">
        <f>ABS(Table1[[#This Row],[dem_votes]]-Table1[[#This Row],[gop_votes]])</f>
        <v>3047</v>
      </c>
      <c r="I820" s="5">
        <f>Table1[[#This Row],[margin]]/SUM(Table1[[#This Row],[dem_votes]:[gop_votes]])</f>
        <v>5.8134432297330813E-2</v>
      </c>
      <c r="J820" s="5">
        <f>Table1[[#This Row],[dem_votes]]/SUM(Table1[[#This Row],[dem_votes]:[gop_votes]])</f>
        <v>0.47093278385133458</v>
      </c>
      <c r="K820" s="5">
        <f>Table1[[#This Row],[gop_votes]]/SUM(Table1[[#This Row],[dem_votes]:[gop_votes]])</f>
        <v>0.52906721614866536</v>
      </c>
      <c r="L820" s="13">
        <v>-90.759915000000007</v>
      </c>
      <c r="M820" s="13">
        <v>42.493726000000002</v>
      </c>
      <c r="N820" s="11">
        <v>-93.469612181818434</v>
      </c>
      <c r="O820" s="11">
        <v>42.026685949494883</v>
      </c>
      <c r="P820" s="12">
        <f>VLOOKUP(Table1[[#This Row],[State]],Sheet1!A:G,7,FALSE)</f>
        <v>6</v>
      </c>
      <c r="Q820" t="str">
        <f>VLOOKUP(Table1[[#This Row],[State]],Sheet1!A:F,6,FALSE)</f>
        <v>Republican</v>
      </c>
    </row>
    <row r="821" spans="1:17" x14ac:dyDescent="0.2">
      <c r="A821" t="s">
        <v>333</v>
      </c>
      <c r="B821" s="10">
        <v>19063</v>
      </c>
      <c r="C821" t="s">
        <v>983</v>
      </c>
      <c r="D821" s="4">
        <v>2038</v>
      </c>
      <c r="E821" s="4">
        <v>2887</v>
      </c>
      <c r="F821">
        <v>2024</v>
      </c>
      <c r="G821" s="1">
        <f>Table1[[#This Row],[dem_votes]]+Table1[[#This Row],[gop_votes]]</f>
        <v>4925</v>
      </c>
      <c r="H821" s="7">
        <f>ABS(Table1[[#This Row],[dem_votes]]-Table1[[#This Row],[gop_votes]])</f>
        <v>849</v>
      </c>
      <c r="I821" s="5">
        <f>Table1[[#This Row],[margin]]/SUM(Table1[[#This Row],[dem_votes]:[gop_votes]])</f>
        <v>0.17238578680203046</v>
      </c>
      <c r="J821" s="5">
        <f>Table1[[#This Row],[dem_votes]]/SUM(Table1[[#This Row],[dem_votes]:[gop_votes]])</f>
        <v>0.41380710659898479</v>
      </c>
      <c r="K821" s="5">
        <f>Table1[[#This Row],[gop_votes]]/SUM(Table1[[#This Row],[dem_votes]:[gop_votes]])</f>
        <v>0.58619289340101521</v>
      </c>
      <c r="L821" s="13">
        <v>-94.754990000000006</v>
      </c>
      <c r="M821" s="13">
        <v>43.394424999999998</v>
      </c>
      <c r="N821" s="11">
        <v>-93.469612181818434</v>
      </c>
      <c r="O821" s="11">
        <v>42.026685949494883</v>
      </c>
      <c r="P821" s="12">
        <f>VLOOKUP(Table1[[#This Row],[State]],Sheet1!A:G,7,FALSE)</f>
        <v>6</v>
      </c>
      <c r="Q821" t="str">
        <f>VLOOKUP(Table1[[#This Row],[State]],Sheet1!A:F,6,FALSE)</f>
        <v>Republican</v>
      </c>
    </row>
    <row r="822" spans="1:17" x14ac:dyDescent="0.2">
      <c r="A822" t="s">
        <v>333</v>
      </c>
      <c r="B822" s="10">
        <v>19065</v>
      </c>
      <c r="C822" t="s">
        <v>506</v>
      </c>
      <c r="D822" s="4">
        <v>4825</v>
      </c>
      <c r="E822" s="4">
        <v>5750</v>
      </c>
      <c r="F822">
        <v>2024</v>
      </c>
      <c r="G822" s="1">
        <f>Table1[[#This Row],[dem_votes]]+Table1[[#This Row],[gop_votes]]</f>
        <v>10575</v>
      </c>
      <c r="H822" s="7">
        <f>ABS(Table1[[#This Row],[dem_votes]]-Table1[[#This Row],[gop_votes]])</f>
        <v>925</v>
      </c>
      <c r="I822" s="5">
        <f>Table1[[#This Row],[margin]]/SUM(Table1[[#This Row],[dem_votes]:[gop_votes]])</f>
        <v>8.7470449172576833E-2</v>
      </c>
      <c r="J822" s="5">
        <f>Table1[[#This Row],[dem_votes]]/SUM(Table1[[#This Row],[dem_votes]:[gop_votes]])</f>
        <v>0.45626477541371158</v>
      </c>
      <c r="K822" s="5">
        <f>Table1[[#This Row],[gop_votes]]/SUM(Table1[[#This Row],[dem_votes]:[gop_votes]])</f>
        <v>0.54373522458628842</v>
      </c>
      <c r="L822" s="13">
        <v>-91.855374999999995</v>
      </c>
      <c r="M822" s="13">
        <v>42.820384999999902</v>
      </c>
      <c r="N822" s="11">
        <v>-93.469612181818434</v>
      </c>
      <c r="O822" s="11">
        <v>42.026685949494883</v>
      </c>
      <c r="P822" s="12">
        <f>VLOOKUP(Table1[[#This Row],[State]],Sheet1!A:G,7,FALSE)</f>
        <v>6</v>
      </c>
      <c r="Q822" t="str">
        <f>VLOOKUP(Table1[[#This Row],[State]],Sheet1!A:F,6,FALSE)</f>
        <v>Republican</v>
      </c>
    </row>
    <row r="823" spans="1:17" x14ac:dyDescent="0.2">
      <c r="A823" t="s">
        <v>333</v>
      </c>
      <c r="B823" s="10">
        <v>19067</v>
      </c>
      <c r="C823" t="s">
        <v>762</v>
      </c>
      <c r="D823" s="4">
        <v>4063</v>
      </c>
      <c r="E823" s="4">
        <v>4225</v>
      </c>
      <c r="F823">
        <v>2024</v>
      </c>
      <c r="G823" s="1">
        <f>Table1[[#This Row],[dem_votes]]+Table1[[#This Row],[gop_votes]]</f>
        <v>8288</v>
      </c>
      <c r="H823" s="7">
        <f>ABS(Table1[[#This Row],[dem_votes]]-Table1[[#This Row],[gop_votes]])</f>
        <v>162</v>
      </c>
      <c r="I823" s="5">
        <f>Table1[[#This Row],[margin]]/SUM(Table1[[#This Row],[dem_votes]:[gop_votes]])</f>
        <v>1.9546332046332045E-2</v>
      </c>
      <c r="J823" s="5">
        <f>Table1[[#This Row],[dem_votes]]/SUM(Table1[[#This Row],[dem_votes]:[gop_votes]])</f>
        <v>0.49022683397683398</v>
      </c>
      <c r="K823" s="5">
        <f>Table1[[#This Row],[gop_votes]]/SUM(Table1[[#This Row],[dem_votes]:[gop_votes]])</f>
        <v>0.50977316602316602</v>
      </c>
      <c r="L823" s="13">
        <v>-92.752330000000001</v>
      </c>
      <c r="M823" s="13">
        <v>43.074624999999997</v>
      </c>
      <c r="N823" s="11">
        <v>-93.469612181818434</v>
      </c>
      <c r="O823" s="11">
        <v>42.026685949494883</v>
      </c>
      <c r="P823" s="12">
        <f>VLOOKUP(Table1[[#This Row],[State]],Sheet1!A:G,7,FALSE)</f>
        <v>6</v>
      </c>
      <c r="Q823" t="str">
        <f>VLOOKUP(Table1[[#This Row],[State]],Sheet1!A:F,6,FALSE)</f>
        <v>Republican</v>
      </c>
    </row>
    <row r="824" spans="1:17" x14ac:dyDescent="0.2">
      <c r="A824" t="s">
        <v>333</v>
      </c>
      <c r="B824" s="10">
        <v>19069</v>
      </c>
      <c r="C824" t="s">
        <v>431</v>
      </c>
      <c r="D824" s="4">
        <v>2244</v>
      </c>
      <c r="E824" s="4">
        <v>2961</v>
      </c>
      <c r="F824">
        <v>2024</v>
      </c>
      <c r="G824" s="1">
        <f>Table1[[#This Row],[dem_votes]]+Table1[[#This Row],[gop_votes]]</f>
        <v>5205</v>
      </c>
      <c r="H824" s="7">
        <f>ABS(Table1[[#This Row],[dem_votes]]-Table1[[#This Row],[gop_votes]])</f>
        <v>717</v>
      </c>
      <c r="I824" s="5">
        <f>Table1[[#This Row],[margin]]/SUM(Table1[[#This Row],[dem_votes]:[gop_votes]])</f>
        <v>0.1377521613832853</v>
      </c>
      <c r="J824" s="5">
        <f>Table1[[#This Row],[dem_votes]]/SUM(Table1[[#This Row],[dem_votes]:[gop_votes]])</f>
        <v>0.43112391930835736</v>
      </c>
      <c r="K824" s="5">
        <f>Table1[[#This Row],[gop_votes]]/SUM(Table1[[#This Row],[dem_votes]:[gop_votes]])</f>
        <v>0.56887608069164264</v>
      </c>
      <c r="L824" s="13">
        <v>-93.240318000000002</v>
      </c>
      <c r="M824" s="13">
        <v>42.755201999999997</v>
      </c>
      <c r="N824" s="11">
        <v>-93.469612181818434</v>
      </c>
      <c r="O824" s="11">
        <v>42.026685949494883</v>
      </c>
      <c r="P824" s="12">
        <f>VLOOKUP(Table1[[#This Row],[State]],Sheet1!A:G,7,FALSE)</f>
        <v>6</v>
      </c>
      <c r="Q824" t="str">
        <f>VLOOKUP(Table1[[#This Row],[State]],Sheet1!A:F,6,FALSE)</f>
        <v>Republican</v>
      </c>
    </row>
    <row r="825" spans="1:17" x14ac:dyDescent="0.2">
      <c r="A825" t="s">
        <v>333</v>
      </c>
      <c r="B825" s="10">
        <v>19071</v>
      </c>
      <c r="C825" t="s">
        <v>680</v>
      </c>
      <c r="D825" s="4">
        <v>1363</v>
      </c>
      <c r="E825" s="4">
        <v>2353</v>
      </c>
      <c r="F825">
        <v>2024</v>
      </c>
      <c r="G825" s="1">
        <f>Table1[[#This Row],[dem_votes]]+Table1[[#This Row],[gop_votes]]</f>
        <v>3716</v>
      </c>
      <c r="H825" s="7">
        <f>ABS(Table1[[#This Row],[dem_votes]]-Table1[[#This Row],[gop_votes]])</f>
        <v>990</v>
      </c>
      <c r="I825" s="5">
        <f>Table1[[#This Row],[margin]]/SUM(Table1[[#This Row],[dem_votes]:[gop_votes]])</f>
        <v>0.26641550053821311</v>
      </c>
      <c r="J825" s="5">
        <f>Table1[[#This Row],[dem_votes]]/SUM(Table1[[#This Row],[dem_votes]:[gop_votes]])</f>
        <v>0.36679224973089342</v>
      </c>
      <c r="K825" s="5">
        <f>Table1[[#This Row],[gop_votes]]/SUM(Table1[[#This Row],[dem_votes]:[gop_votes]])</f>
        <v>0.63320775026910658</v>
      </c>
      <c r="L825" s="13">
        <v>-95.623322000000002</v>
      </c>
      <c r="M825" s="13">
        <v>40.747942000000002</v>
      </c>
      <c r="N825" s="11">
        <v>-93.469612181818434</v>
      </c>
      <c r="O825" s="11">
        <v>42.026685949494883</v>
      </c>
      <c r="P825" s="12">
        <f>VLOOKUP(Table1[[#This Row],[State]],Sheet1!A:G,7,FALSE)</f>
        <v>6</v>
      </c>
      <c r="Q825" t="str">
        <f>VLOOKUP(Table1[[#This Row],[State]],Sheet1!A:F,6,FALSE)</f>
        <v>Republican</v>
      </c>
    </row>
    <row r="826" spans="1:17" x14ac:dyDescent="0.2">
      <c r="A826" t="s">
        <v>333</v>
      </c>
      <c r="B826" s="10">
        <v>19073</v>
      </c>
      <c r="C826" t="s">
        <v>508</v>
      </c>
      <c r="D826" s="4">
        <v>2349</v>
      </c>
      <c r="E826" s="4">
        <v>2700</v>
      </c>
      <c r="F826">
        <v>2024</v>
      </c>
      <c r="G826" s="1">
        <f>Table1[[#This Row],[dem_votes]]+Table1[[#This Row],[gop_votes]]</f>
        <v>5049</v>
      </c>
      <c r="H826" s="7">
        <f>ABS(Table1[[#This Row],[dem_votes]]-Table1[[#This Row],[gop_votes]])</f>
        <v>351</v>
      </c>
      <c r="I826" s="5">
        <f>Table1[[#This Row],[margin]]/SUM(Table1[[#This Row],[dem_votes]:[gop_votes]])</f>
        <v>6.9518716577540107E-2</v>
      </c>
      <c r="J826" s="5">
        <f>Table1[[#This Row],[dem_votes]]/SUM(Table1[[#This Row],[dem_votes]:[gop_votes]])</f>
        <v>0.46524064171122997</v>
      </c>
      <c r="K826" s="5">
        <f>Table1[[#This Row],[gop_votes]]/SUM(Table1[[#This Row],[dem_votes]:[gop_votes]])</f>
        <v>0.53475935828877008</v>
      </c>
      <c r="L826" s="13">
        <v>-94.375962000000001</v>
      </c>
      <c r="M826" s="13">
        <v>42.029792</v>
      </c>
      <c r="N826" s="11">
        <v>-93.469612181818434</v>
      </c>
      <c r="O826" s="11">
        <v>42.026685949494883</v>
      </c>
      <c r="P826" s="12">
        <f>VLOOKUP(Table1[[#This Row],[State]],Sheet1!A:G,7,FALSE)</f>
        <v>6</v>
      </c>
      <c r="Q826" t="str">
        <f>VLOOKUP(Table1[[#This Row],[State]],Sheet1!A:F,6,FALSE)</f>
        <v>Republican</v>
      </c>
    </row>
    <row r="827" spans="1:17" x14ac:dyDescent="0.2">
      <c r="A827" t="s">
        <v>333</v>
      </c>
      <c r="B827" s="10">
        <v>19075</v>
      </c>
      <c r="C827" t="s">
        <v>889</v>
      </c>
      <c r="D827" s="4">
        <v>2253</v>
      </c>
      <c r="E827" s="4">
        <v>4276</v>
      </c>
      <c r="F827">
        <v>2024</v>
      </c>
      <c r="G827" s="1">
        <f>Table1[[#This Row],[dem_votes]]+Table1[[#This Row],[gop_votes]]</f>
        <v>6529</v>
      </c>
      <c r="H827" s="7">
        <f>ABS(Table1[[#This Row],[dem_votes]]-Table1[[#This Row],[gop_votes]])</f>
        <v>2023</v>
      </c>
      <c r="I827" s="5">
        <f>Table1[[#This Row],[margin]]/SUM(Table1[[#This Row],[dem_votes]:[gop_votes]])</f>
        <v>0.30984836881605149</v>
      </c>
      <c r="J827" s="5">
        <f>Table1[[#This Row],[dem_votes]]/SUM(Table1[[#This Row],[dem_votes]:[gop_votes]])</f>
        <v>0.34507581559197426</v>
      </c>
      <c r="K827" s="5">
        <f>Table1[[#This Row],[gop_votes]]/SUM(Table1[[#This Row],[dem_votes]:[gop_votes]])</f>
        <v>0.65492418440802569</v>
      </c>
      <c r="L827" s="13">
        <v>-92.748283999999998</v>
      </c>
      <c r="M827" s="13">
        <v>42.380262000000002</v>
      </c>
      <c r="N827" s="11">
        <v>-93.469612181818434</v>
      </c>
      <c r="O827" s="11">
        <v>42.026685949494883</v>
      </c>
      <c r="P827" s="12">
        <f>VLOOKUP(Table1[[#This Row],[State]],Sheet1!A:G,7,FALSE)</f>
        <v>6</v>
      </c>
      <c r="Q827" t="str">
        <f>VLOOKUP(Table1[[#This Row],[State]],Sheet1!A:F,6,FALSE)</f>
        <v>Republican</v>
      </c>
    </row>
    <row r="828" spans="1:17" x14ac:dyDescent="0.2">
      <c r="A828" t="s">
        <v>333</v>
      </c>
      <c r="B828" s="10">
        <v>19077</v>
      </c>
      <c r="C828" t="s">
        <v>984</v>
      </c>
      <c r="D828" s="4">
        <v>2486</v>
      </c>
      <c r="E828" s="4">
        <v>3367</v>
      </c>
      <c r="F828">
        <v>2024</v>
      </c>
      <c r="G828" s="1">
        <f>Table1[[#This Row],[dem_votes]]+Table1[[#This Row],[gop_votes]]</f>
        <v>5853</v>
      </c>
      <c r="H828" s="7">
        <f>ABS(Table1[[#This Row],[dem_votes]]-Table1[[#This Row],[gop_votes]])</f>
        <v>881</v>
      </c>
      <c r="I828" s="5">
        <f>Table1[[#This Row],[margin]]/SUM(Table1[[#This Row],[dem_votes]:[gop_votes]])</f>
        <v>0.15052110029044935</v>
      </c>
      <c r="J828" s="5">
        <f>Table1[[#This Row],[dem_votes]]/SUM(Table1[[#This Row],[dem_votes]:[gop_votes]])</f>
        <v>0.42473944985477535</v>
      </c>
      <c r="K828" s="5">
        <f>Table1[[#This Row],[gop_votes]]/SUM(Table1[[#This Row],[dem_votes]:[gop_votes]])</f>
        <v>0.5752605501452247</v>
      </c>
      <c r="L828" s="13">
        <v>-94.431251000000003</v>
      </c>
      <c r="M828" s="13">
        <v>41.669446000000001</v>
      </c>
      <c r="N828" s="11">
        <v>-93.469612181818434</v>
      </c>
      <c r="O828" s="11">
        <v>42.026685949494883</v>
      </c>
      <c r="P828" s="12">
        <f>VLOOKUP(Table1[[#This Row],[State]],Sheet1!A:G,7,FALSE)</f>
        <v>6</v>
      </c>
      <c r="Q828" t="str">
        <f>VLOOKUP(Table1[[#This Row],[State]],Sheet1!A:F,6,FALSE)</f>
        <v>Republican</v>
      </c>
    </row>
    <row r="829" spans="1:17" x14ac:dyDescent="0.2">
      <c r="A829" t="s">
        <v>333</v>
      </c>
      <c r="B829" s="10">
        <v>19079</v>
      </c>
      <c r="C829" t="s">
        <v>436</v>
      </c>
      <c r="D829" s="4">
        <v>3508</v>
      </c>
      <c r="E829" s="4">
        <v>4132</v>
      </c>
      <c r="F829">
        <v>2024</v>
      </c>
      <c r="G829" s="1">
        <f>Table1[[#This Row],[dem_votes]]+Table1[[#This Row],[gop_votes]]</f>
        <v>7640</v>
      </c>
      <c r="H829" s="7">
        <f>ABS(Table1[[#This Row],[dem_votes]]-Table1[[#This Row],[gop_votes]])</f>
        <v>624</v>
      </c>
      <c r="I829" s="5">
        <f>Table1[[#This Row],[margin]]/SUM(Table1[[#This Row],[dem_votes]:[gop_votes]])</f>
        <v>8.1675392670157068E-2</v>
      </c>
      <c r="J829" s="5">
        <f>Table1[[#This Row],[dem_votes]]/SUM(Table1[[#This Row],[dem_votes]:[gop_votes]])</f>
        <v>0.45916230366492145</v>
      </c>
      <c r="K829" s="5">
        <f>Table1[[#This Row],[gop_votes]]/SUM(Table1[[#This Row],[dem_votes]:[gop_votes]])</f>
        <v>0.5408376963350785</v>
      </c>
      <c r="L829" s="13">
        <v>-93.766984999999906</v>
      </c>
      <c r="M829" s="13">
        <v>42.407552000000003</v>
      </c>
      <c r="N829" s="11">
        <v>-93.469612181818434</v>
      </c>
      <c r="O829" s="11">
        <v>42.026685949494883</v>
      </c>
      <c r="P829" s="12">
        <f>VLOOKUP(Table1[[#This Row],[State]],Sheet1!A:G,7,FALSE)</f>
        <v>6</v>
      </c>
      <c r="Q829" t="str">
        <f>VLOOKUP(Table1[[#This Row],[State]],Sheet1!A:F,6,FALSE)</f>
        <v>Republican</v>
      </c>
    </row>
    <row r="830" spans="1:17" x14ac:dyDescent="0.2">
      <c r="A830" t="s">
        <v>333</v>
      </c>
      <c r="B830" s="10">
        <v>19081</v>
      </c>
      <c r="C830" t="s">
        <v>772</v>
      </c>
      <c r="D830" s="4">
        <v>2382</v>
      </c>
      <c r="E830" s="4">
        <v>3464</v>
      </c>
      <c r="F830">
        <v>2024</v>
      </c>
      <c r="G830" s="1">
        <f>Table1[[#This Row],[dem_votes]]+Table1[[#This Row],[gop_votes]]</f>
        <v>5846</v>
      </c>
      <c r="H830" s="7">
        <f>ABS(Table1[[#This Row],[dem_votes]]-Table1[[#This Row],[gop_votes]])</f>
        <v>1082</v>
      </c>
      <c r="I830" s="5">
        <f>Table1[[#This Row],[margin]]/SUM(Table1[[#This Row],[dem_votes]:[gop_votes]])</f>
        <v>0.1850838179952104</v>
      </c>
      <c r="J830" s="5">
        <f>Table1[[#This Row],[dem_votes]]/SUM(Table1[[#This Row],[dem_votes]:[gop_votes]])</f>
        <v>0.40745809100239477</v>
      </c>
      <c r="K830" s="5">
        <f>Table1[[#This Row],[gop_votes]]/SUM(Table1[[#This Row],[dem_votes]:[gop_votes]])</f>
        <v>0.59254190899760517</v>
      </c>
      <c r="L830" s="13">
        <v>-93.705072000000001</v>
      </c>
      <c r="M830" s="13">
        <v>43.092013000000001</v>
      </c>
      <c r="N830" s="11">
        <v>-93.469612181818434</v>
      </c>
      <c r="O830" s="11">
        <v>42.026685949494883</v>
      </c>
      <c r="P830" s="12">
        <f>VLOOKUP(Table1[[#This Row],[State]],Sheet1!A:G,7,FALSE)</f>
        <v>6</v>
      </c>
      <c r="Q830" t="str">
        <f>VLOOKUP(Table1[[#This Row],[State]],Sheet1!A:F,6,FALSE)</f>
        <v>Republican</v>
      </c>
    </row>
    <row r="831" spans="1:17" x14ac:dyDescent="0.2">
      <c r="A831" t="s">
        <v>333</v>
      </c>
      <c r="B831" s="10">
        <v>19083</v>
      </c>
      <c r="C831" t="s">
        <v>890</v>
      </c>
      <c r="D831" s="4">
        <v>3961</v>
      </c>
      <c r="E831" s="4">
        <v>4875</v>
      </c>
      <c r="F831">
        <v>2024</v>
      </c>
      <c r="G831" s="1">
        <f>Table1[[#This Row],[dem_votes]]+Table1[[#This Row],[gop_votes]]</f>
        <v>8836</v>
      </c>
      <c r="H831" s="7">
        <f>ABS(Table1[[#This Row],[dem_votes]]-Table1[[#This Row],[gop_votes]])</f>
        <v>914</v>
      </c>
      <c r="I831" s="5">
        <f>Table1[[#This Row],[margin]]/SUM(Table1[[#This Row],[dem_votes]:[gop_votes]])</f>
        <v>0.10344047080126755</v>
      </c>
      <c r="J831" s="5">
        <f>Table1[[#This Row],[dem_votes]]/SUM(Table1[[#This Row],[dem_votes]:[gop_votes]])</f>
        <v>0.44827976459936625</v>
      </c>
      <c r="K831" s="5">
        <f>Table1[[#This Row],[gop_votes]]/SUM(Table1[[#This Row],[dem_votes]:[gop_votes]])</f>
        <v>0.55172023540063375</v>
      </c>
      <c r="L831" s="13">
        <v>-93.215799000000004</v>
      </c>
      <c r="M831" s="13">
        <v>42.436774999999997</v>
      </c>
      <c r="N831" s="11">
        <v>-93.469612181818434</v>
      </c>
      <c r="O831" s="11">
        <v>42.026685949494883</v>
      </c>
      <c r="P831" s="12">
        <f>VLOOKUP(Table1[[#This Row],[State]],Sheet1!A:G,7,FALSE)</f>
        <v>6</v>
      </c>
      <c r="Q831" t="str">
        <f>VLOOKUP(Table1[[#This Row],[State]],Sheet1!A:F,6,FALSE)</f>
        <v>Republican</v>
      </c>
    </row>
    <row r="832" spans="1:17" x14ac:dyDescent="0.2">
      <c r="A832" t="s">
        <v>333</v>
      </c>
      <c r="B832" s="10">
        <v>19085</v>
      </c>
      <c r="C832" t="s">
        <v>937</v>
      </c>
      <c r="D832" s="4">
        <v>2710</v>
      </c>
      <c r="E832" s="4">
        <v>4491</v>
      </c>
      <c r="F832">
        <v>2024</v>
      </c>
      <c r="G832" s="1">
        <f>Table1[[#This Row],[dem_votes]]+Table1[[#This Row],[gop_votes]]</f>
        <v>7201</v>
      </c>
      <c r="H832" s="7">
        <f>ABS(Table1[[#This Row],[dem_votes]]-Table1[[#This Row],[gop_votes]])</f>
        <v>1781</v>
      </c>
      <c r="I832" s="5">
        <f>Table1[[#This Row],[margin]]/SUM(Table1[[#This Row],[dem_votes]:[gop_votes]])</f>
        <v>0.24732676017219832</v>
      </c>
      <c r="J832" s="5">
        <f>Table1[[#This Row],[dem_votes]]/SUM(Table1[[#This Row],[dem_votes]:[gop_votes]])</f>
        <v>0.37633661991390083</v>
      </c>
      <c r="K832" s="5">
        <f>Table1[[#This Row],[gop_votes]]/SUM(Table1[[#This Row],[dem_votes]:[gop_votes]])</f>
        <v>0.62366338008609912</v>
      </c>
      <c r="L832" s="13">
        <v>-95.807432999999904</v>
      </c>
      <c r="M832" s="13">
        <v>41.662391</v>
      </c>
      <c r="N832" s="11">
        <v>-93.469612181818434</v>
      </c>
      <c r="O832" s="11">
        <v>42.026685949494883</v>
      </c>
      <c r="P832" s="12">
        <f>VLOOKUP(Table1[[#This Row],[State]],Sheet1!A:G,7,FALSE)</f>
        <v>6</v>
      </c>
      <c r="Q832" t="str">
        <f>VLOOKUP(Table1[[#This Row],[State]],Sheet1!A:F,6,FALSE)</f>
        <v>Republican</v>
      </c>
    </row>
    <row r="833" spans="1:17" x14ac:dyDescent="0.2">
      <c r="A833" t="s">
        <v>333</v>
      </c>
      <c r="B833" s="10">
        <v>19087</v>
      </c>
      <c r="C833" t="s">
        <v>510</v>
      </c>
      <c r="D833" s="4">
        <v>3589</v>
      </c>
      <c r="E833" s="4">
        <v>5421</v>
      </c>
      <c r="F833">
        <v>2024</v>
      </c>
      <c r="G833" s="1">
        <f>Table1[[#This Row],[dem_votes]]+Table1[[#This Row],[gop_votes]]</f>
        <v>9010</v>
      </c>
      <c r="H833" s="7">
        <f>ABS(Table1[[#This Row],[dem_votes]]-Table1[[#This Row],[gop_votes]])</f>
        <v>1832</v>
      </c>
      <c r="I833" s="5">
        <f>Table1[[#This Row],[margin]]/SUM(Table1[[#This Row],[dem_votes]:[gop_votes]])</f>
        <v>0.20332963374028856</v>
      </c>
      <c r="J833" s="5">
        <f>Table1[[#This Row],[dem_votes]]/SUM(Table1[[#This Row],[dem_votes]:[gop_votes]])</f>
        <v>0.39833518312985572</v>
      </c>
      <c r="K833" s="5">
        <f>Table1[[#This Row],[gop_votes]]/SUM(Table1[[#This Row],[dem_votes]:[gop_votes]])</f>
        <v>0.60166481687014428</v>
      </c>
      <c r="L833" s="13">
        <v>-91.537058000000002</v>
      </c>
      <c r="M833" s="13">
        <v>40.981343000000003</v>
      </c>
      <c r="N833" s="11">
        <v>-93.469612181818434</v>
      </c>
      <c r="O833" s="11">
        <v>42.026685949494883</v>
      </c>
      <c r="P833" s="12">
        <f>VLOOKUP(Table1[[#This Row],[State]],Sheet1!A:G,7,FALSE)</f>
        <v>6</v>
      </c>
      <c r="Q833" t="str">
        <f>VLOOKUP(Table1[[#This Row],[State]],Sheet1!A:F,6,FALSE)</f>
        <v>Republican</v>
      </c>
    </row>
    <row r="834" spans="1:17" x14ac:dyDescent="0.2">
      <c r="A834" t="s">
        <v>333</v>
      </c>
      <c r="B834" s="10">
        <v>19089</v>
      </c>
      <c r="C834" t="s">
        <v>574</v>
      </c>
      <c r="D834" s="4">
        <v>2098</v>
      </c>
      <c r="E834" s="4">
        <v>2784</v>
      </c>
      <c r="F834">
        <v>2024</v>
      </c>
      <c r="G834" s="1">
        <f>Table1[[#This Row],[dem_votes]]+Table1[[#This Row],[gop_votes]]</f>
        <v>4882</v>
      </c>
      <c r="H834" s="7">
        <f>ABS(Table1[[#This Row],[dem_votes]]-Table1[[#This Row],[gop_votes]])</f>
        <v>686</v>
      </c>
      <c r="I834" s="5">
        <f>Table1[[#This Row],[margin]]/SUM(Table1[[#This Row],[dem_votes]:[gop_votes]])</f>
        <v>0.14051618189266693</v>
      </c>
      <c r="J834" s="5">
        <f>Table1[[#This Row],[dem_votes]]/SUM(Table1[[#This Row],[dem_votes]:[gop_votes]])</f>
        <v>0.42974190905366655</v>
      </c>
      <c r="K834" s="5">
        <f>Table1[[#This Row],[gop_votes]]/SUM(Table1[[#This Row],[dem_votes]:[gop_votes]])</f>
        <v>0.57025809094633351</v>
      </c>
      <c r="L834" s="13">
        <v>-92.231026999999997</v>
      </c>
      <c r="M834" s="13">
        <v>43.361615999999998</v>
      </c>
      <c r="N834" s="11">
        <v>-93.469612181818434</v>
      </c>
      <c r="O834" s="11">
        <v>42.026685949494883</v>
      </c>
      <c r="P834" s="12">
        <f>VLOOKUP(Table1[[#This Row],[State]],Sheet1!A:G,7,FALSE)</f>
        <v>6</v>
      </c>
      <c r="Q834" t="str">
        <f>VLOOKUP(Table1[[#This Row],[State]],Sheet1!A:F,6,FALSE)</f>
        <v>Republican</v>
      </c>
    </row>
    <row r="835" spans="1:17" x14ac:dyDescent="0.2">
      <c r="A835" t="s">
        <v>333</v>
      </c>
      <c r="B835" s="10">
        <v>19091</v>
      </c>
      <c r="C835" t="s">
        <v>615</v>
      </c>
      <c r="D835" s="4">
        <v>1919</v>
      </c>
      <c r="E835" s="4">
        <v>3303</v>
      </c>
      <c r="F835">
        <v>2024</v>
      </c>
      <c r="G835" s="1">
        <f>Table1[[#This Row],[dem_votes]]+Table1[[#This Row],[gop_votes]]</f>
        <v>5222</v>
      </c>
      <c r="H835" s="7">
        <f>ABS(Table1[[#This Row],[dem_votes]]-Table1[[#This Row],[gop_votes]])</f>
        <v>1384</v>
      </c>
      <c r="I835" s="5">
        <f>Table1[[#This Row],[margin]]/SUM(Table1[[#This Row],[dem_votes]:[gop_votes]])</f>
        <v>0.26503255457679048</v>
      </c>
      <c r="J835" s="5">
        <f>Table1[[#This Row],[dem_votes]]/SUM(Table1[[#This Row],[dem_votes]:[gop_votes]])</f>
        <v>0.36748372271160473</v>
      </c>
      <c r="K835" s="5">
        <f>Table1[[#This Row],[gop_votes]]/SUM(Table1[[#This Row],[dem_votes]:[gop_votes]])</f>
        <v>0.63251627728839521</v>
      </c>
      <c r="L835" s="13">
        <v>-94.215551000000005</v>
      </c>
      <c r="M835" s="13">
        <v>42.746789999999997</v>
      </c>
      <c r="N835" s="11">
        <v>-93.469612181818434</v>
      </c>
      <c r="O835" s="11">
        <v>42.026685949494883</v>
      </c>
      <c r="P835" s="12">
        <f>VLOOKUP(Table1[[#This Row],[State]],Sheet1!A:G,7,FALSE)</f>
        <v>6</v>
      </c>
      <c r="Q835" t="str">
        <f>VLOOKUP(Table1[[#This Row],[State]],Sheet1!A:F,6,FALSE)</f>
        <v>Republican</v>
      </c>
    </row>
    <row r="836" spans="1:17" x14ac:dyDescent="0.2">
      <c r="A836" t="s">
        <v>333</v>
      </c>
      <c r="B836" s="10">
        <v>19093</v>
      </c>
      <c r="C836" t="s">
        <v>985</v>
      </c>
      <c r="D836" s="4">
        <v>1284</v>
      </c>
      <c r="E836" s="4">
        <v>2511</v>
      </c>
      <c r="F836">
        <v>2024</v>
      </c>
      <c r="G836" s="1">
        <f>Table1[[#This Row],[dem_votes]]+Table1[[#This Row],[gop_votes]]</f>
        <v>3795</v>
      </c>
      <c r="H836" s="7">
        <f>ABS(Table1[[#This Row],[dem_votes]]-Table1[[#This Row],[gop_votes]])</f>
        <v>1227</v>
      </c>
      <c r="I836" s="5">
        <f>Table1[[#This Row],[margin]]/SUM(Table1[[#This Row],[dem_votes]:[gop_votes]])</f>
        <v>0.32332015810276682</v>
      </c>
      <c r="J836" s="5">
        <f>Table1[[#This Row],[dem_votes]]/SUM(Table1[[#This Row],[dem_votes]:[gop_votes]])</f>
        <v>0.33833992094861659</v>
      </c>
      <c r="K836" s="5">
        <f>Table1[[#This Row],[gop_votes]]/SUM(Table1[[#This Row],[dem_votes]:[gop_votes]])</f>
        <v>0.66166007905138335</v>
      </c>
      <c r="L836" s="13">
        <v>-95.504380999999995</v>
      </c>
      <c r="M836" s="13">
        <v>42.391342999999999</v>
      </c>
      <c r="N836" s="11">
        <v>-93.469612181818434</v>
      </c>
      <c r="O836" s="11">
        <v>42.026685949494883</v>
      </c>
      <c r="P836" s="12">
        <f>VLOOKUP(Table1[[#This Row],[State]],Sheet1!A:G,7,FALSE)</f>
        <v>6</v>
      </c>
      <c r="Q836" t="str">
        <f>VLOOKUP(Table1[[#This Row],[State]],Sheet1!A:F,6,FALSE)</f>
        <v>Republican</v>
      </c>
    </row>
    <row r="837" spans="1:17" x14ac:dyDescent="0.2">
      <c r="A837" t="s">
        <v>333</v>
      </c>
      <c r="B837" s="10">
        <v>19095</v>
      </c>
      <c r="C837" t="s">
        <v>986</v>
      </c>
      <c r="D837" s="4">
        <v>3325</v>
      </c>
      <c r="E837" s="4">
        <v>5128</v>
      </c>
      <c r="F837">
        <v>2024</v>
      </c>
      <c r="G837" s="1">
        <f>Table1[[#This Row],[dem_votes]]+Table1[[#This Row],[gop_votes]]</f>
        <v>8453</v>
      </c>
      <c r="H837" s="7">
        <f>ABS(Table1[[#This Row],[dem_votes]]-Table1[[#This Row],[gop_votes]])</f>
        <v>1803</v>
      </c>
      <c r="I837" s="5">
        <f>Table1[[#This Row],[margin]]/SUM(Table1[[#This Row],[dem_votes]:[gop_votes]])</f>
        <v>0.21329705430024842</v>
      </c>
      <c r="J837" s="5">
        <f>Table1[[#This Row],[dem_votes]]/SUM(Table1[[#This Row],[dem_votes]:[gop_votes]])</f>
        <v>0.39335147284987576</v>
      </c>
      <c r="K837" s="5">
        <f>Table1[[#This Row],[gop_votes]]/SUM(Table1[[#This Row],[dem_votes]:[gop_votes]])</f>
        <v>0.60664852715012418</v>
      </c>
      <c r="L837" s="13">
        <v>-92.039923000000002</v>
      </c>
      <c r="M837" s="13">
        <v>41.702615000000002</v>
      </c>
      <c r="N837" s="11">
        <v>-93.469612181818434</v>
      </c>
      <c r="O837" s="11">
        <v>42.026685949494883</v>
      </c>
      <c r="P837" s="12">
        <f>VLOOKUP(Table1[[#This Row],[State]],Sheet1!A:G,7,FALSE)</f>
        <v>6</v>
      </c>
      <c r="Q837" t="str">
        <f>VLOOKUP(Table1[[#This Row],[State]],Sheet1!A:F,6,FALSE)</f>
        <v>Republican</v>
      </c>
    </row>
    <row r="838" spans="1:17" x14ac:dyDescent="0.2">
      <c r="A838" t="s">
        <v>333</v>
      </c>
      <c r="B838" s="10">
        <v>19097</v>
      </c>
      <c r="C838" t="s">
        <v>444</v>
      </c>
      <c r="D838" s="4">
        <v>4351</v>
      </c>
      <c r="E838" s="4">
        <v>5992</v>
      </c>
      <c r="F838">
        <v>2024</v>
      </c>
      <c r="G838" s="1">
        <f>Table1[[#This Row],[dem_votes]]+Table1[[#This Row],[gop_votes]]</f>
        <v>10343</v>
      </c>
      <c r="H838" s="7">
        <f>ABS(Table1[[#This Row],[dem_votes]]-Table1[[#This Row],[gop_votes]])</f>
        <v>1641</v>
      </c>
      <c r="I838" s="5">
        <f>Table1[[#This Row],[margin]]/SUM(Table1[[#This Row],[dem_votes]:[gop_votes]])</f>
        <v>0.15865802958522673</v>
      </c>
      <c r="J838" s="5">
        <f>Table1[[#This Row],[dem_votes]]/SUM(Table1[[#This Row],[dem_votes]:[gop_votes]])</f>
        <v>0.42067098520738666</v>
      </c>
      <c r="K838" s="5">
        <f>Table1[[#This Row],[gop_votes]]/SUM(Table1[[#This Row],[dem_votes]:[gop_votes]])</f>
        <v>0.57932901479261334</v>
      </c>
      <c r="L838" s="13">
        <v>-90.566781999999904</v>
      </c>
      <c r="M838" s="13">
        <v>42.139282999999999</v>
      </c>
      <c r="N838" s="11">
        <v>-93.469612181818434</v>
      </c>
      <c r="O838" s="11">
        <v>42.026685949494883</v>
      </c>
      <c r="P838" s="12">
        <f>VLOOKUP(Table1[[#This Row],[State]],Sheet1!A:G,7,FALSE)</f>
        <v>6</v>
      </c>
      <c r="Q838" t="str">
        <f>VLOOKUP(Table1[[#This Row],[State]],Sheet1!A:F,6,FALSE)</f>
        <v>Republican</v>
      </c>
    </row>
    <row r="839" spans="1:17" x14ac:dyDescent="0.2">
      <c r="A839" t="s">
        <v>333</v>
      </c>
      <c r="B839" s="10">
        <v>19099</v>
      </c>
      <c r="C839" t="s">
        <v>778</v>
      </c>
      <c r="D839" s="4">
        <v>8472</v>
      </c>
      <c r="E839" s="4">
        <v>10192</v>
      </c>
      <c r="F839">
        <v>2024</v>
      </c>
      <c r="G839" s="1">
        <f>Table1[[#This Row],[dem_votes]]+Table1[[#This Row],[gop_votes]]</f>
        <v>18664</v>
      </c>
      <c r="H839" s="7">
        <f>ABS(Table1[[#This Row],[dem_votes]]-Table1[[#This Row],[gop_votes]])</f>
        <v>1720</v>
      </c>
      <c r="I839" s="5">
        <f>Table1[[#This Row],[margin]]/SUM(Table1[[#This Row],[dem_votes]:[gop_votes]])</f>
        <v>9.2156022288898409E-2</v>
      </c>
      <c r="J839" s="5">
        <f>Table1[[#This Row],[dem_votes]]/SUM(Table1[[#This Row],[dem_votes]:[gop_votes]])</f>
        <v>0.4539219888555508</v>
      </c>
      <c r="K839" s="5">
        <f>Table1[[#This Row],[gop_votes]]/SUM(Table1[[#This Row],[dem_votes]:[gop_votes]])</f>
        <v>0.5460780111444492</v>
      </c>
      <c r="L839" s="13">
        <v>-93.070037999999997</v>
      </c>
      <c r="M839" s="13">
        <v>41.678373999999998</v>
      </c>
      <c r="N839" s="11">
        <v>-93.469612181818434</v>
      </c>
      <c r="O839" s="11">
        <v>42.026685949494883</v>
      </c>
      <c r="P839" s="12">
        <f>VLOOKUP(Table1[[#This Row],[State]],Sheet1!A:G,7,FALSE)</f>
        <v>6</v>
      </c>
      <c r="Q839" t="str">
        <f>VLOOKUP(Table1[[#This Row],[State]],Sheet1!A:F,6,FALSE)</f>
        <v>Republican</v>
      </c>
    </row>
    <row r="840" spans="1:17" x14ac:dyDescent="0.2">
      <c r="A840" t="s">
        <v>333</v>
      </c>
      <c r="B840" s="10">
        <v>19101</v>
      </c>
      <c r="C840" t="s">
        <v>445</v>
      </c>
      <c r="D840" s="4">
        <v>3907</v>
      </c>
      <c r="E840" s="4">
        <v>3770</v>
      </c>
      <c r="F840">
        <v>2024</v>
      </c>
      <c r="G840" s="1">
        <f>Table1[[#This Row],[dem_votes]]+Table1[[#This Row],[gop_votes]]</f>
        <v>7677</v>
      </c>
      <c r="H840" s="7">
        <f>ABS(Table1[[#This Row],[dem_votes]]-Table1[[#This Row],[gop_votes]])</f>
        <v>137</v>
      </c>
      <c r="I840" s="5">
        <f>Table1[[#This Row],[margin]]/SUM(Table1[[#This Row],[dem_votes]:[gop_votes]])</f>
        <v>1.7845512570014328E-2</v>
      </c>
      <c r="J840" s="5">
        <f>Table1[[#This Row],[dem_votes]]/SUM(Table1[[#This Row],[dem_votes]:[gop_votes]])</f>
        <v>0.50892275628500716</v>
      </c>
      <c r="K840" s="5">
        <f>Table1[[#This Row],[gop_votes]]/SUM(Table1[[#This Row],[dem_votes]:[gop_votes]])</f>
        <v>0.49107724371499284</v>
      </c>
      <c r="L840" s="13">
        <v>-91.964602999999997</v>
      </c>
      <c r="M840" s="13">
        <v>41.013171</v>
      </c>
      <c r="N840" s="11">
        <v>-93.469612181818434</v>
      </c>
      <c r="O840" s="11">
        <v>42.026685949494883</v>
      </c>
      <c r="P840" s="12">
        <f>VLOOKUP(Table1[[#This Row],[State]],Sheet1!A:G,7,FALSE)</f>
        <v>6</v>
      </c>
      <c r="Q840" t="str">
        <f>VLOOKUP(Table1[[#This Row],[State]],Sheet1!A:F,6,FALSE)</f>
        <v>Republican</v>
      </c>
    </row>
    <row r="841" spans="1:17" x14ac:dyDescent="0.2">
      <c r="A841" t="s">
        <v>333</v>
      </c>
      <c r="B841" s="10">
        <v>19103</v>
      </c>
      <c r="C841" t="s">
        <v>577</v>
      </c>
      <c r="D841" s="4">
        <v>63340</v>
      </c>
      <c r="E841" s="4">
        <v>22173</v>
      </c>
      <c r="F841">
        <v>2024</v>
      </c>
      <c r="G841" s="1">
        <f>Table1[[#This Row],[dem_votes]]+Table1[[#This Row],[gop_votes]]</f>
        <v>85513</v>
      </c>
      <c r="H841" s="7">
        <f>ABS(Table1[[#This Row],[dem_votes]]-Table1[[#This Row],[gop_votes]])</f>
        <v>41167</v>
      </c>
      <c r="I841" s="5">
        <f>Table1[[#This Row],[margin]]/SUM(Table1[[#This Row],[dem_votes]:[gop_votes]])</f>
        <v>0.48141218294294436</v>
      </c>
      <c r="J841" s="5">
        <f>Table1[[#This Row],[dem_votes]]/SUM(Table1[[#This Row],[dem_votes]:[gop_votes]])</f>
        <v>0.74070609147147215</v>
      </c>
      <c r="K841" s="5">
        <f>Table1[[#This Row],[gop_votes]]/SUM(Table1[[#This Row],[dem_votes]:[gop_votes]])</f>
        <v>0.25929390852852785</v>
      </c>
      <c r="L841" s="13">
        <v>-91.558309999999906</v>
      </c>
      <c r="M841" s="13">
        <v>41.679755</v>
      </c>
      <c r="N841" s="11">
        <v>-93.469612181818434</v>
      </c>
      <c r="O841" s="11">
        <v>42.026685949494883</v>
      </c>
      <c r="P841" s="12">
        <f>VLOOKUP(Table1[[#This Row],[State]],Sheet1!A:G,7,FALSE)</f>
        <v>6</v>
      </c>
      <c r="Q841" t="str">
        <f>VLOOKUP(Table1[[#This Row],[State]],Sheet1!A:F,6,FALSE)</f>
        <v>Republican</v>
      </c>
    </row>
    <row r="842" spans="1:17" x14ac:dyDescent="0.2">
      <c r="A842" t="s">
        <v>333</v>
      </c>
      <c r="B842" s="10">
        <v>19105</v>
      </c>
      <c r="C842" t="s">
        <v>781</v>
      </c>
      <c r="D842" s="4">
        <v>4351</v>
      </c>
      <c r="E842" s="4">
        <v>5462</v>
      </c>
      <c r="F842">
        <v>2024</v>
      </c>
      <c r="G842" s="1">
        <f>Table1[[#This Row],[dem_votes]]+Table1[[#This Row],[gop_votes]]</f>
        <v>9813</v>
      </c>
      <c r="H842" s="7">
        <f>ABS(Table1[[#This Row],[dem_votes]]-Table1[[#This Row],[gop_votes]])</f>
        <v>1111</v>
      </c>
      <c r="I842" s="5">
        <f>Table1[[#This Row],[margin]]/SUM(Table1[[#This Row],[dem_votes]:[gop_votes]])</f>
        <v>0.11321716090899826</v>
      </c>
      <c r="J842" s="5">
        <f>Table1[[#This Row],[dem_votes]]/SUM(Table1[[#This Row],[dem_votes]:[gop_votes]])</f>
        <v>0.44339141954550088</v>
      </c>
      <c r="K842" s="5">
        <f>Table1[[#This Row],[gop_votes]]/SUM(Table1[[#This Row],[dem_votes]:[gop_votes]])</f>
        <v>0.55660858045449912</v>
      </c>
      <c r="L842" s="13">
        <v>-91.198513000000005</v>
      </c>
      <c r="M842" s="13">
        <v>42.136466999999897</v>
      </c>
      <c r="N842" s="11">
        <v>-93.469612181818434</v>
      </c>
      <c r="O842" s="11">
        <v>42.026685949494883</v>
      </c>
      <c r="P842" s="12">
        <f>VLOOKUP(Table1[[#This Row],[State]],Sheet1!A:G,7,FALSE)</f>
        <v>6</v>
      </c>
      <c r="Q842" t="str">
        <f>VLOOKUP(Table1[[#This Row],[State]],Sheet1!A:F,6,FALSE)</f>
        <v>Republican</v>
      </c>
    </row>
    <row r="843" spans="1:17" x14ac:dyDescent="0.2">
      <c r="A843" t="s">
        <v>333</v>
      </c>
      <c r="B843" s="10">
        <v>19107</v>
      </c>
      <c r="C843" t="s">
        <v>987</v>
      </c>
      <c r="D843" s="4">
        <v>1924</v>
      </c>
      <c r="E843" s="4">
        <v>3127</v>
      </c>
      <c r="F843">
        <v>2024</v>
      </c>
      <c r="G843" s="1">
        <f>Table1[[#This Row],[dem_votes]]+Table1[[#This Row],[gop_votes]]</f>
        <v>5051</v>
      </c>
      <c r="H843" s="7">
        <f>ABS(Table1[[#This Row],[dem_votes]]-Table1[[#This Row],[gop_votes]])</f>
        <v>1203</v>
      </c>
      <c r="I843" s="5">
        <f>Table1[[#This Row],[margin]]/SUM(Table1[[#This Row],[dem_votes]:[gop_votes]])</f>
        <v>0.23817065927539102</v>
      </c>
      <c r="J843" s="5">
        <f>Table1[[#This Row],[dem_votes]]/SUM(Table1[[#This Row],[dem_votes]:[gop_votes]])</f>
        <v>0.38091467036230447</v>
      </c>
      <c r="K843" s="5">
        <f>Table1[[#This Row],[gop_votes]]/SUM(Table1[[#This Row],[dem_votes]:[gop_votes]])</f>
        <v>0.61908532963769547</v>
      </c>
      <c r="L843" s="13">
        <v>-92.174989999999994</v>
      </c>
      <c r="M843" s="13">
        <v>41.325439000000003</v>
      </c>
      <c r="N843" s="11">
        <v>-93.469612181818434</v>
      </c>
      <c r="O843" s="11">
        <v>42.026685949494883</v>
      </c>
      <c r="P843" s="12">
        <f>VLOOKUP(Table1[[#This Row],[State]],Sheet1!A:G,7,FALSE)</f>
        <v>6</v>
      </c>
      <c r="Q843" t="str">
        <f>VLOOKUP(Table1[[#This Row],[State]],Sheet1!A:F,6,FALSE)</f>
        <v>Republican</v>
      </c>
    </row>
    <row r="844" spans="1:17" x14ac:dyDescent="0.2">
      <c r="A844" t="s">
        <v>333</v>
      </c>
      <c r="B844" s="10">
        <v>19109</v>
      </c>
      <c r="C844" t="s">
        <v>988</v>
      </c>
      <c r="D844" s="4">
        <v>3374</v>
      </c>
      <c r="E844" s="4">
        <v>5138</v>
      </c>
      <c r="F844">
        <v>2024</v>
      </c>
      <c r="G844" s="1">
        <f>Table1[[#This Row],[dem_votes]]+Table1[[#This Row],[gop_votes]]</f>
        <v>8512</v>
      </c>
      <c r="H844" s="7">
        <f>ABS(Table1[[#This Row],[dem_votes]]-Table1[[#This Row],[gop_votes]])</f>
        <v>1764</v>
      </c>
      <c r="I844" s="5">
        <f>Table1[[#This Row],[margin]]/SUM(Table1[[#This Row],[dem_votes]:[gop_votes]])</f>
        <v>0.20723684210526316</v>
      </c>
      <c r="J844" s="5">
        <f>Table1[[#This Row],[dem_votes]]/SUM(Table1[[#This Row],[dem_votes]:[gop_votes]])</f>
        <v>0.39638157894736842</v>
      </c>
      <c r="K844" s="5">
        <f>Table1[[#This Row],[gop_votes]]/SUM(Table1[[#This Row],[dem_votes]:[gop_votes]])</f>
        <v>0.60361842105263153</v>
      </c>
      <c r="L844" s="13">
        <v>-94.220569999999995</v>
      </c>
      <c r="M844" s="13">
        <v>43.147016000000001</v>
      </c>
      <c r="N844" s="11">
        <v>-93.469612181818434</v>
      </c>
      <c r="O844" s="11">
        <v>42.026685949494883</v>
      </c>
      <c r="P844" s="12">
        <f>VLOOKUP(Table1[[#This Row],[State]],Sheet1!A:G,7,FALSE)</f>
        <v>6</v>
      </c>
      <c r="Q844" t="str">
        <f>VLOOKUP(Table1[[#This Row],[State]],Sheet1!A:F,6,FALSE)</f>
        <v>Republican</v>
      </c>
    </row>
    <row r="845" spans="1:17" x14ac:dyDescent="0.2">
      <c r="A845" t="s">
        <v>333</v>
      </c>
      <c r="B845" s="10">
        <v>19111</v>
      </c>
      <c r="C845" t="s">
        <v>448</v>
      </c>
      <c r="D845" s="4">
        <v>8097</v>
      </c>
      <c r="E845" s="4">
        <v>8348</v>
      </c>
      <c r="F845">
        <v>2024</v>
      </c>
      <c r="G845" s="1">
        <f>Table1[[#This Row],[dem_votes]]+Table1[[#This Row],[gop_votes]]</f>
        <v>16445</v>
      </c>
      <c r="H845" s="7">
        <f>ABS(Table1[[#This Row],[dem_votes]]-Table1[[#This Row],[gop_votes]])</f>
        <v>251</v>
      </c>
      <c r="I845" s="5">
        <f>Table1[[#This Row],[margin]]/SUM(Table1[[#This Row],[dem_votes]:[gop_votes]])</f>
        <v>1.5262997871693523E-2</v>
      </c>
      <c r="J845" s="5">
        <f>Table1[[#This Row],[dem_votes]]/SUM(Table1[[#This Row],[dem_votes]:[gop_votes]])</f>
        <v>0.49236850106415325</v>
      </c>
      <c r="K845" s="5">
        <f>Table1[[#This Row],[gop_votes]]/SUM(Table1[[#This Row],[dem_votes]:[gop_votes]])</f>
        <v>0.5076314989358468</v>
      </c>
      <c r="L845" s="13">
        <v>-91.396225999999999</v>
      </c>
      <c r="M845" s="13">
        <v>40.558570000000003</v>
      </c>
      <c r="N845" s="11">
        <v>-93.469612181818434</v>
      </c>
      <c r="O845" s="11">
        <v>42.026685949494883</v>
      </c>
      <c r="P845" s="12">
        <f>VLOOKUP(Table1[[#This Row],[State]],Sheet1!A:G,7,FALSE)</f>
        <v>6</v>
      </c>
      <c r="Q845" t="str">
        <f>VLOOKUP(Table1[[#This Row],[State]],Sheet1!A:F,6,FALSE)</f>
        <v>Republican</v>
      </c>
    </row>
    <row r="846" spans="1:17" x14ac:dyDescent="0.2">
      <c r="A846" t="s">
        <v>333</v>
      </c>
      <c r="B846" s="10">
        <v>19113</v>
      </c>
      <c r="C846" t="s">
        <v>989</v>
      </c>
      <c r="D846" s="4">
        <v>71043</v>
      </c>
      <c r="E846" s="4">
        <v>51158</v>
      </c>
      <c r="F846">
        <v>2024</v>
      </c>
      <c r="G846" s="1">
        <f>Table1[[#This Row],[dem_votes]]+Table1[[#This Row],[gop_votes]]</f>
        <v>122201</v>
      </c>
      <c r="H846" s="7">
        <f>ABS(Table1[[#This Row],[dem_votes]]-Table1[[#This Row],[gop_votes]])</f>
        <v>19885</v>
      </c>
      <c r="I846" s="5">
        <f>Table1[[#This Row],[margin]]/SUM(Table1[[#This Row],[dem_votes]:[gop_votes]])</f>
        <v>0.16272370929861457</v>
      </c>
      <c r="J846" s="5">
        <f>Table1[[#This Row],[dem_votes]]/SUM(Table1[[#This Row],[dem_votes]:[gop_votes]])</f>
        <v>0.58136185464930734</v>
      </c>
      <c r="K846" s="5">
        <f>Table1[[#This Row],[gop_votes]]/SUM(Table1[[#This Row],[dem_votes]:[gop_votes]])</f>
        <v>0.41863814535069271</v>
      </c>
      <c r="L846" s="13">
        <v>-91.647250999999997</v>
      </c>
      <c r="M846" s="13">
        <v>42.009607000000003</v>
      </c>
      <c r="N846" s="11">
        <v>-93.469612181818434</v>
      </c>
      <c r="O846" s="11">
        <v>42.026685949494883</v>
      </c>
      <c r="P846" s="12">
        <f>VLOOKUP(Table1[[#This Row],[State]],Sheet1!A:G,7,FALSE)</f>
        <v>6</v>
      </c>
      <c r="Q846" t="str">
        <f>VLOOKUP(Table1[[#This Row],[State]],Sheet1!A:F,6,FALSE)</f>
        <v>Republican</v>
      </c>
    </row>
    <row r="847" spans="1:17" x14ac:dyDescent="0.2">
      <c r="A847" t="s">
        <v>333</v>
      </c>
      <c r="B847" s="10">
        <v>19115</v>
      </c>
      <c r="C847" t="s">
        <v>990</v>
      </c>
      <c r="D847" s="4">
        <v>2024</v>
      </c>
      <c r="E847" s="4">
        <v>2887</v>
      </c>
      <c r="F847">
        <v>2024</v>
      </c>
      <c r="G847" s="1">
        <f>Table1[[#This Row],[dem_votes]]+Table1[[#This Row],[gop_votes]]</f>
        <v>4911</v>
      </c>
      <c r="H847" s="7">
        <f>ABS(Table1[[#This Row],[dem_votes]]-Table1[[#This Row],[gop_votes]])</f>
        <v>863</v>
      </c>
      <c r="I847" s="5">
        <f>Table1[[#This Row],[margin]]/SUM(Table1[[#This Row],[dem_votes]:[gop_votes]])</f>
        <v>0.17572795764610058</v>
      </c>
      <c r="J847" s="5">
        <f>Table1[[#This Row],[dem_votes]]/SUM(Table1[[#This Row],[dem_votes]:[gop_votes]])</f>
        <v>0.4121360211769497</v>
      </c>
      <c r="K847" s="5">
        <f>Table1[[#This Row],[gop_votes]]/SUM(Table1[[#This Row],[dem_votes]:[gop_votes]])</f>
        <v>0.5878639788230503</v>
      </c>
      <c r="L847" s="13">
        <v>-91.259929</v>
      </c>
      <c r="M847" s="13">
        <v>41.225790000000003</v>
      </c>
      <c r="N847" s="11">
        <v>-93.469612181818434</v>
      </c>
      <c r="O847" s="11">
        <v>42.026685949494883</v>
      </c>
      <c r="P847" s="12">
        <f>VLOOKUP(Table1[[#This Row],[State]],Sheet1!A:G,7,FALSE)</f>
        <v>6</v>
      </c>
      <c r="Q847" t="str">
        <f>VLOOKUP(Table1[[#This Row],[State]],Sheet1!A:F,6,FALSE)</f>
        <v>Republican</v>
      </c>
    </row>
    <row r="848" spans="1:17" x14ac:dyDescent="0.2">
      <c r="A848" t="s">
        <v>333</v>
      </c>
      <c r="B848" s="10">
        <v>19117</v>
      </c>
      <c r="C848" t="s">
        <v>991</v>
      </c>
      <c r="D848" s="4">
        <v>1863</v>
      </c>
      <c r="E848" s="4">
        <v>2488</v>
      </c>
      <c r="F848">
        <v>2024</v>
      </c>
      <c r="G848" s="1">
        <f>Table1[[#This Row],[dem_votes]]+Table1[[#This Row],[gop_votes]]</f>
        <v>4351</v>
      </c>
      <c r="H848" s="7">
        <f>ABS(Table1[[#This Row],[dem_votes]]-Table1[[#This Row],[gop_votes]])</f>
        <v>625</v>
      </c>
      <c r="I848" s="5">
        <f>Table1[[#This Row],[margin]]/SUM(Table1[[#This Row],[dem_votes]:[gop_votes]])</f>
        <v>0.1436451390484946</v>
      </c>
      <c r="J848" s="5">
        <f>Table1[[#This Row],[dem_votes]]/SUM(Table1[[#This Row],[dem_votes]:[gop_votes]])</f>
        <v>0.42817743047575269</v>
      </c>
      <c r="K848" s="5">
        <f>Table1[[#This Row],[gop_votes]]/SUM(Table1[[#This Row],[dem_votes]:[gop_votes]])</f>
        <v>0.57182256952424726</v>
      </c>
      <c r="L848" s="13">
        <v>-93.313044999999903</v>
      </c>
      <c r="M848" s="13">
        <v>41.021147999999997</v>
      </c>
      <c r="N848" s="11">
        <v>-93.469612181818434</v>
      </c>
      <c r="O848" s="11">
        <v>42.026685949494883</v>
      </c>
      <c r="P848" s="12">
        <f>VLOOKUP(Table1[[#This Row],[State]],Sheet1!A:G,7,FALSE)</f>
        <v>6</v>
      </c>
      <c r="Q848" t="str">
        <f>VLOOKUP(Table1[[#This Row],[State]],Sheet1!A:F,6,FALSE)</f>
        <v>Republican</v>
      </c>
    </row>
    <row r="849" spans="1:17" x14ac:dyDescent="0.2">
      <c r="A849" t="s">
        <v>333</v>
      </c>
      <c r="B849" s="10">
        <v>19119</v>
      </c>
      <c r="C849" t="s">
        <v>992</v>
      </c>
      <c r="D849" s="4">
        <v>1417</v>
      </c>
      <c r="E849" s="4">
        <v>5081</v>
      </c>
      <c r="F849">
        <v>2024</v>
      </c>
      <c r="G849" s="1">
        <f>Table1[[#This Row],[dem_votes]]+Table1[[#This Row],[gop_votes]]</f>
        <v>6498</v>
      </c>
      <c r="H849" s="7">
        <f>ABS(Table1[[#This Row],[dem_votes]]-Table1[[#This Row],[gop_votes]])</f>
        <v>3664</v>
      </c>
      <c r="I849" s="5">
        <f>Table1[[#This Row],[margin]]/SUM(Table1[[#This Row],[dem_votes]:[gop_votes]])</f>
        <v>0.56386580486303473</v>
      </c>
      <c r="J849" s="5">
        <f>Table1[[#This Row],[dem_votes]]/SUM(Table1[[#This Row],[dem_votes]:[gop_votes]])</f>
        <v>0.21806709756848261</v>
      </c>
      <c r="K849" s="5">
        <f>Table1[[#This Row],[gop_votes]]/SUM(Table1[[#This Row],[dem_votes]:[gop_votes]])</f>
        <v>0.78193290243151736</v>
      </c>
      <c r="L849" s="13">
        <v>-96.218543999999994</v>
      </c>
      <c r="M849" s="13">
        <v>43.385264999999997</v>
      </c>
      <c r="N849" s="11">
        <v>-93.469612181818434</v>
      </c>
      <c r="O849" s="11">
        <v>42.026685949494883</v>
      </c>
      <c r="P849" s="12">
        <f>VLOOKUP(Table1[[#This Row],[State]],Sheet1!A:G,7,FALSE)</f>
        <v>6</v>
      </c>
      <c r="Q849" t="str">
        <f>VLOOKUP(Table1[[#This Row],[State]],Sheet1!A:F,6,FALSE)</f>
        <v>Republican</v>
      </c>
    </row>
    <row r="850" spans="1:17" x14ac:dyDescent="0.2">
      <c r="A850" t="s">
        <v>333</v>
      </c>
      <c r="B850" s="10">
        <v>19121</v>
      </c>
      <c r="C850" t="s">
        <v>452</v>
      </c>
      <c r="D850" s="4">
        <v>3017</v>
      </c>
      <c r="E850" s="4">
        <v>6699</v>
      </c>
      <c r="F850">
        <v>2024</v>
      </c>
      <c r="G850" s="1">
        <f>Table1[[#This Row],[dem_votes]]+Table1[[#This Row],[gop_votes]]</f>
        <v>9716</v>
      </c>
      <c r="H850" s="7">
        <f>ABS(Table1[[#This Row],[dem_votes]]-Table1[[#This Row],[gop_votes]])</f>
        <v>3682</v>
      </c>
      <c r="I850" s="5">
        <f>Table1[[#This Row],[margin]]/SUM(Table1[[#This Row],[dem_votes]:[gop_votes]])</f>
        <v>0.37896253602305474</v>
      </c>
      <c r="J850" s="5">
        <f>Table1[[#This Row],[dem_votes]]/SUM(Table1[[#This Row],[dem_votes]:[gop_votes]])</f>
        <v>0.31051873198847263</v>
      </c>
      <c r="K850" s="5">
        <f>Table1[[#This Row],[gop_votes]]/SUM(Table1[[#This Row],[dem_votes]:[gop_votes]])</f>
        <v>0.68948126801152743</v>
      </c>
      <c r="L850" s="13">
        <v>-93.989405000000005</v>
      </c>
      <c r="M850" s="13">
        <v>41.347064000000003</v>
      </c>
      <c r="N850" s="11">
        <v>-93.469612181818434</v>
      </c>
      <c r="O850" s="11">
        <v>42.026685949494883</v>
      </c>
      <c r="P850" s="12">
        <f>VLOOKUP(Table1[[#This Row],[State]],Sheet1!A:G,7,FALSE)</f>
        <v>6</v>
      </c>
      <c r="Q850" t="str">
        <f>VLOOKUP(Table1[[#This Row],[State]],Sheet1!A:F,6,FALSE)</f>
        <v>Republican</v>
      </c>
    </row>
    <row r="851" spans="1:17" x14ac:dyDescent="0.2">
      <c r="A851" t="s">
        <v>333</v>
      </c>
      <c r="B851" s="10">
        <v>19123</v>
      </c>
      <c r="C851" t="s">
        <v>993</v>
      </c>
      <c r="D851" s="4">
        <v>3987</v>
      </c>
      <c r="E851" s="4">
        <v>6694</v>
      </c>
      <c r="F851">
        <v>2024</v>
      </c>
      <c r="G851" s="1">
        <f>Table1[[#This Row],[dem_votes]]+Table1[[#This Row],[gop_votes]]</f>
        <v>10681</v>
      </c>
      <c r="H851" s="7">
        <f>ABS(Table1[[#This Row],[dem_votes]]-Table1[[#This Row],[gop_votes]])</f>
        <v>2707</v>
      </c>
      <c r="I851" s="5">
        <f>Table1[[#This Row],[margin]]/SUM(Table1[[#This Row],[dem_votes]:[gop_votes]])</f>
        <v>0.25344068907405676</v>
      </c>
      <c r="J851" s="5">
        <f>Table1[[#This Row],[dem_votes]]/SUM(Table1[[#This Row],[dem_votes]:[gop_votes]])</f>
        <v>0.37327965546297165</v>
      </c>
      <c r="K851" s="5">
        <f>Table1[[#This Row],[gop_votes]]/SUM(Table1[[#This Row],[dem_votes]:[gop_votes]])</f>
        <v>0.62672034453702841</v>
      </c>
      <c r="L851" s="13">
        <v>-92.641015999999993</v>
      </c>
      <c r="M851" s="13">
        <v>41.312080000000002</v>
      </c>
      <c r="N851" s="11">
        <v>-93.469612181818434</v>
      </c>
      <c r="O851" s="11">
        <v>42.026685949494883</v>
      </c>
      <c r="P851" s="12">
        <f>VLOOKUP(Table1[[#This Row],[State]],Sheet1!A:G,7,FALSE)</f>
        <v>6</v>
      </c>
      <c r="Q851" t="str">
        <f>VLOOKUP(Table1[[#This Row],[State]],Sheet1!A:F,6,FALSE)</f>
        <v>Republican</v>
      </c>
    </row>
    <row r="852" spans="1:17" x14ac:dyDescent="0.2">
      <c r="A852" t="s">
        <v>333</v>
      </c>
      <c r="B852" s="10">
        <v>19125</v>
      </c>
      <c r="C852" t="s">
        <v>454</v>
      </c>
      <c r="D852" s="4">
        <v>6147</v>
      </c>
      <c r="E852" s="4">
        <v>12723</v>
      </c>
      <c r="F852">
        <v>2024</v>
      </c>
      <c r="G852" s="1">
        <f>Table1[[#This Row],[dem_votes]]+Table1[[#This Row],[gop_votes]]</f>
        <v>18870</v>
      </c>
      <c r="H852" s="7">
        <f>ABS(Table1[[#This Row],[dem_votes]]-Table1[[#This Row],[gop_votes]])</f>
        <v>6576</v>
      </c>
      <c r="I852" s="5">
        <f>Table1[[#This Row],[margin]]/SUM(Table1[[#This Row],[dem_votes]:[gop_votes]])</f>
        <v>0.34848966613672494</v>
      </c>
      <c r="J852" s="5">
        <f>Table1[[#This Row],[dem_votes]]/SUM(Table1[[#This Row],[dem_votes]:[gop_votes]])</f>
        <v>0.32575516693163753</v>
      </c>
      <c r="K852" s="5">
        <f>Table1[[#This Row],[gop_votes]]/SUM(Table1[[#This Row],[dem_votes]:[gop_votes]])</f>
        <v>0.67424483306836247</v>
      </c>
      <c r="L852" s="13">
        <v>-93.042689999999993</v>
      </c>
      <c r="M852" s="13">
        <v>41.35483</v>
      </c>
      <c r="N852" s="11">
        <v>-93.469612181818434</v>
      </c>
      <c r="O852" s="11">
        <v>42.026685949494883</v>
      </c>
      <c r="P852" s="12">
        <f>VLOOKUP(Table1[[#This Row],[State]],Sheet1!A:G,7,FALSE)</f>
        <v>6</v>
      </c>
      <c r="Q852" t="str">
        <f>VLOOKUP(Table1[[#This Row],[State]],Sheet1!A:F,6,FALSE)</f>
        <v>Republican</v>
      </c>
    </row>
    <row r="853" spans="1:17" x14ac:dyDescent="0.2">
      <c r="A853" t="s">
        <v>333</v>
      </c>
      <c r="B853" s="10">
        <v>19127</v>
      </c>
      <c r="C853" t="s">
        <v>519</v>
      </c>
      <c r="D853" s="4">
        <v>8515</v>
      </c>
      <c r="E853" s="4">
        <v>8995</v>
      </c>
      <c r="F853">
        <v>2024</v>
      </c>
      <c r="G853" s="1">
        <f>Table1[[#This Row],[dem_votes]]+Table1[[#This Row],[gop_votes]]</f>
        <v>17510</v>
      </c>
      <c r="H853" s="7">
        <f>ABS(Table1[[#This Row],[dem_votes]]-Table1[[#This Row],[gop_votes]])</f>
        <v>480</v>
      </c>
      <c r="I853" s="5">
        <f>Table1[[#This Row],[margin]]/SUM(Table1[[#This Row],[dem_votes]:[gop_votes]])</f>
        <v>2.7412906910336949E-2</v>
      </c>
      <c r="J853" s="5">
        <f>Table1[[#This Row],[dem_votes]]/SUM(Table1[[#This Row],[dem_votes]:[gop_votes]])</f>
        <v>0.48629354654483153</v>
      </c>
      <c r="K853" s="5">
        <f>Table1[[#This Row],[gop_votes]]/SUM(Table1[[#This Row],[dem_votes]:[gop_votes]])</f>
        <v>0.51370645345516852</v>
      </c>
      <c r="L853" s="13">
        <v>-92.938420999999906</v>
      </c>
      <c r="M853" s="13">
        <v>42.031353000000003</v>
      </c>
      <c r="N853" s="11">
        <v>-93.469612181818434</v>
      </c>
      <c r="O853" s="11">
        <v>42.026685949494883</v>
      </c>
      <c r="P853" s="12">
        <f>VLOOKUP(Table1[[#This Row],[State]],Sheet1!A:G,7,FALSE)</f>
        <v>6</v>
      </c>
      <c r="Q853" t="str">
        <f>VLOOKUP(Table1[[#This Row],[State]],Sheet1!A:F,6,FALSE)</f>
        <v>Republican</v>
      </c>
    </row>
    <row r="854" spans="1:17" x14ac:dyDescent="0.2">
      <c r="A854" t="s">
        <v>333</v>
      </c>
      <c r="B854" s="10">
        <v>19129</v>
      </c>
      <c r="C854" t="s">
        <v>994</v>
      </c>
      <c r="D854" s="4">
        <v>2256</v>
      </c>
      <c r="E854" s="4">
        <v>5416</v>
      </c>
      <c r="F854">
        <v>2024</v>
      </c>
      <c r="G854" s="1">
        <f>Table1[[#This Row],[dem_votes]]+Table1[[#This Row],[gop_votes]]</f>
        <v>7672</v>
      </c>
      <c r="H854" s="7">
        <f>ABS(Table1[[#This Row],[dem_votes]]-Table1[[#This Row],[gop_votes]])</f>
        <v>3160</v>
      </c>
      <c r="I854" s="5">
        <f>Table1[[#This Row],[margin]]/SUM(Table1[[#This Row],[dem_votes]:[gop_votes]])</f>
        <v>0.41188738269030239</v>
      </c>
      <c r="J854" s="5">
        <f>Table1[[#This Row],[dem_votes]]/SUM(Table1[[#This Row],[dem_votes]:[gop_votes]])</f>
        <v>0.29405630865484877</v>
      </c>
      <c r="K854" s="5">
        <f>Table1[[#This Row],[gop_votes]]/SUM(Table1[[#This Row],[dem_votes]:[gop_votes]])</f>
        <v>0.70594369134515123</v>
      </c>
      <c r="L854" s="13">
        <v>-95.695267000000001</v>
      </c>
      <c r="M854" s="13">
        <v>41.049669999999999</v>
      </c>
      <c r="N854" s="11">
        <v>-93.469612181818434</v>
      </c>
      <c r="O854" s="11">
        <v>42.026685949494883</v>
      </c>
      <c r="P854" s="12">
        <f>VLOOKUP(Table1[[#This Row],[State]],Sheet1!A:G,7,FALSE)</f>
        <v>6</v>
      </c>
      <c r="Q854" t="str">
        <f>VLOOKUP(Table1[[#This Row],[State]],Sheet1!A:F,6,FALSE)</f>
        <v>Republican</v>
      </c>
    </row>
    <row r="855" spans="1:17" x14ac:dyDescent="0.2">
      <c r="A855" t="s">
        <v>333</v>
      </c>
      <c r="B855" s="10">
        <v>19131</v>
      </c>
      <c r="C855" t="s">
        <v>789</v>
      </c>
      <c r="D855" s="4">
        <v>2601</v>
      </c>
      <c r="E855" s="4">
        <v>3150</v>
      </c>
      <c r="F855">
        <v>2024</v>
      </c>
      <c r="G855" s="1">
        <f>Table1[[#This Row],[dem_votes]]+Table1[[#This Row],[gop_votes]]</f>
        <v>5751</v>
      </c>
      <c r="H855" s="7">
        <f>ABS(Table1[[#This Row],[dem_votes]]-Table1[[#This Row],[gop_votes]])</f>
        <v>549</v>
      </c>
      <c r="I855" s="5">
        <f>Table1[[#This Row],[margin]]/SUM(Table1[[#This Row],[dem_votes]:[gop_votes]])</f>
        <v>9.5461658841940536E-2</v>
      </c>
      <c r="J855" s="5">
        <f>Table1[[#This Row],[dem_votes]]/SUM(Table1[[#This Row],[dem_votes]:[gop_votes]])</f>
        <v>0.45226917057902971</v>
      </c>
      <c r="K855" s="5">
        <f>Table1[[#This Row],[gop_votes]]/SUM(Table1[[#This Row],[dem_votes]:[gop_votes]])</f>
        <v>0.54773082942097029</v>
      </c>
      <c r="L855" s="13">
        <v>-92.803246999999999</v>
      </c>
      <c r="M855" s="13">
        <v>43.336257000000003</v>
      </c>
      <c r="N855" s="11">
        <v>-93.469612181818434</v>
      </c>
      <c r="O855" s="11">
        <v>42.026685949494883</v>
      </c>
      <c r="P855" s="12">
        <f>VLOOKUP(Table1[[#This Row],[State]],Sheet1!A:G,7,FALSE)</f>
        <v>6</v>
      </c>
      <c r="Q855" t="str">
        <f>VLOOKUP(Table1[[#This Row],[State]],Sheet1!A:F,6,FALSE)</f>
        <v>Republican</v>
      </c>
    </row>
    <row r="856" spans="1:17" x14ac:dyDescent="0.2">
      <c r="A856" t="s">
        <v>333</v>
      </c>
      <c r="B856" s="10">
        <v>19133</v>
      </c>
      <c r="C856" t="s">
        <v>995</v>
      </c>
      <c r="D856" s="4">
        <v>1796</v>
      </c>
      <c r="E856" s="4">
        <v>2779</v>
      </c>
      <c r="F856">
        <v>2024</v>
      </c>
      <c r="G856" s="1">
        <f>Table1[[#This Row],[dem_votes]]+Table1[[#This Row],[gop_votes]]</f>
        <v>4575</v>
      </c>
      <c r="H856" s="7">
        <f>ABS(Table1[[#This Row],[dem_votes]]-Table1[[#This Row],[gop_votes]])</f>
        <v>983</v>
      </c>
      <c r="I856" s="5">
        <f>Table1[[#This Row],[margin]]/SUM(Table1[[#This Row],[dem_votes]:[gop_votes]])</f>
        <v>0.21486338797814208</v>
      </c>
      <c r="J856" s="5">
        <f>Table1[[#This Row],[dem_votes]]/SUM(Table1[[#This Row],[dem_votes]:[gop_votes]])</f>
        <v>0.39256830601092896</v>
      </c>
      <c r="K856" s="5">
        <f>Table1[[#This Row],[gop_votes]]/SUM(Table1[[#This Row],[dem_votes]:[gop_votes]])</f>
        <v>0.60743169398907104</v>
      </c>
      <c r="L856" s="13">
        <v>-95.985135</v>
      </c>
      <c r="M856" s="13">
        <v>42.063026000000001</v>
      </c>
      <c r="N856" s="11">
        <v>-93.469612181818434</v>
      </c>
      <c r="O856" s="11">
        <v>42.026685949494883</v>
      </c>
      <c r="P856" s="12">
        <f>VLOOKUP(Table1[[#This Row],[State]],Sheet1!A:G,7,FALSE)</f>
        <v>6</v>
      </c>
      <c r="Q856" t="str">
        <f>VLOOKUP(Table1[[#This Row],[State]],Sheet1!A:F,6,FALSE)</f>
        <v>Republican</v>
      </c>
    </row>
    <row r="857" spans="1:17" x14ac:dyDescent="0.2">
      <c r="A857" t="s">
        <v>333</v>
      </c>
      <c r="B857" s="10">
        <v>19135</v>
      </c>
      <c r="C857" t="s">
        <v>457</v>
      </c>
      <c r="D857" s="4">
        <v>1364</v>
      </c>
      <c r="E857" s="4">
        <v>2310</v>
      </c>
      <c r="F857">
        <v>2024</v>
      </c>
      <c r="G857" s="1">
        <f>Table1[[#This Row],[dem_votes]]+Table1[[#This Row],[gop_votes]]</f>
        <v>3674</v>
      </c>
      <c r="H857" s="7">
        <f>ABS(Table1[[#This Row],[dem_votes]]-Table1[[#This Row],[gop_votes]])</f>
        <v>946</v>
      </c>
      <c r="I857" s="5">
        <f>Table1[[#This Row],[margin]]/SUM(Table1[[#This Row],[dem_votes]:[gop_votes]])</f>
        <v>0.25748502994011974</v>
      </c>
      <c r="J857" s="5">
        <f>Table1[[#This Row],[dem_votes]]/SUM(Table1[[#This Row],[dem_votes]:[gop_votes]])</f>
        <v>0.3712574850299401</v>
      </c>
      <c r="K857" s="5">
        <f>Table1[[#This Row],[gop_votes]]/SUM(Table1[[#This Row],[dem_votes]:[gop_votes]])</f>
        <v>0.62874251497005984</v>
      </c>
      <c r="L857" s="13">
        <v>-92.827681999999996</v>
      </c>
      <c r="M857" s="13">
        <v>41.035615</v>
      </c>
      <c r="N857" s="11">
        <v>-93.469612181818434</v>
      </c>
      <c r="O857" s="11">
        <v>42.026685949494883</v>
      </c>
      <c r="P857" s="12">
        <f>VLOOKUP(Table1[[#This Row],[State]],Sheet1!A:G,7,FALSE)</f>
        <v>6</v>
      </c>
      <c r="Q857" t="str">
        <f>VLOOKUP(Table1[[#This Row],[State]],Sheet1!A:F,6,FALSE)</f>
        <v>Republican</v>
      </c>
    </row>
    <row r="858" spans="1:17" x14ac:dyDescent="0.2">
      <c r="A858" t="s">
        <v>333</v>
      </c>
      <c r="B858" s="10">
        <v>19137</v>
      </c>
      <c r="C858" t="s">
        <v>521</v>
      </c>
      <c r="D858" s="4">
        <v>1791</v>
      </c>
      <c r="E858" s="4">
        <v>3485</v>
      </c>
      <c r="F858">
        <v>2024</v>
      </c>
      <c r="G858" s="1">
        <f>Table1[[#This Row],[dem_votes]]+Table1[[#This Row],[gop_votes]]</f>
        <v>5276</v>
      </c>
      <c r="H858" s="7">
        <f>ABS(Table1[[#This Row],[dem_votes]]-Table1[[#This Row],[gop_votes]])</f>
        <v>1694</v>
      </c>
      <c r="I858" s="5">
        <f>Table1[[#This Row],[margin]]/SUM(Table1[[#This Row],[dem_votes]:[gop_votes]])</f>
        <v>0.32107657316148597</v>
      </c>
      <c r="J858" s="5">
        <f>Table1[[#This Row],[dem_votes]]/SUM(Table1[[#This Row],[dem_votes]:[gop_votes]])</f>
        <v>0.33946171341925702</v>
      </c>
      <c r="K858" s="5">
        <f>Table1[[#This Row],[gop_votes]]/SUM(Table1[[#This Row],[dem_votes]:[gop_votes]])</f>
        <v>0.66053828658074298</v>
      </c>
      <c r="L858" s="13">
        <v>-95.167994999999905</v>
      </c>
      <c r="M858" s="13">
        <v>41.008619000000003</v>
      </c>
      <c r="N858" s="11">
        <v>-93.469612181818434</v>
      </c>
      <c r="O858" s="11">
        <v>42.026685949494883</v>
      </c>
      <c r="P858" s="12">
        <f>VLOOKUP(Table1[[#This Row],[State]],Sheet1!A:G,7,FALSE)</f>
        <v>6</v>
      </c>
      <c r="Q858" t="str">
        <f>VLOOKUP(Table1[[#This Row],[State]],Sheet1!A:F,6,FALSE)</f>
        <v>Republican</v>
      </c>
    </row>
    <row r="859" spans="1:17" x14ac:dyDescent="0.2">
      <c r="A859" t="s">
        <v>333</v>
      </c>
      <c r="B859" s="10">
        <v>19139</v>
      </c>
      <c r="C859" t="s">
        <v>996</v>
      </c>
      <c r="D859" s="4">
        <v>9023</v>
      </c>
      <c r="E859" s="4">
        <v>9273</v>
      </c>
      <c r="F859">
        <v>2024</v>
      </c>
      <c r="G859" s="1">
        <f>Table1[[#This Row],[dem_votes]]+Table1[[#This Row],[gop_votes]]</f>
        <v>18296</v>
      </c>
      <c r="H859" s="7">
        <f>ABS(Table1[[#This Row],[dem_votes]]-Table1[[#This Row],[gop_votes]])</f>
        <v>250</v>
      </c>
      <c r="I859" s="5">
        <f>Table1[[#This Row],[margin]]/SUM(Table1[[#This Row],[dem_votes]:[gop_votes]])</f>
        <v>1.3664188893747268E-2</v>
      </c>
      <c r="J859" s="5">
        <f>Table1[[#This Row],[dem_votes]]/SUM(Table1[[#This Row],[dem_votes]:[gop_votes]])</f>
        <v>0.49316790555312634</v>
      </c>
      <c r="K859" s="5">
        <f>Table1[[#This Row],[gop_votes]]/SUM(Table1[[#This Row],[dem_votes]:[gop_votes]])</f>
        <v>0.5068320944468736</v>
      </c>
      <c r="L859" s="13">
        <v>-91.078997000000001</v>
      </c>
      <c r="M859" s="13">
        <v>41.464064999999998</v>
      </c>
      <c r="N859" s="11">
        <v>-93.469612181818434</v>
      </c>
      <c r="O859" s="11">
        <v>42.026685949494883</v>
      </c>
      <c r="P859" s="12">
        <f>VLOOKUP(Table1[[#This Row],[State]],Sheet1!A:G,7,FALSE)</f>
        <v>6</v>
      </c>
      <c r="Q859" t="str">
        <f>VLOOKUP(Table1[[#This Row],[State]],Sheet1!A:F,6,FALSE)</f>
        <v>Republican</v>
      </c>
    </row>
    <row r="860" spans="1:17" x14ac:dyDescent="0.2">
      <c r="A860" t="s">
        <v>333</v>
      </c>
      <c r="B860" s="10">
        <v>19141</v>
      </c>
      <c r="C860" t="s">
        <v>997</v>
      </c>
      <c r="D860" s="4">
        <v>2041</v>
      </c>
      <c r="E860" s="4">
        <v>5116</v>
      </c>
      <c r="F860">
        <v>2024</v>
      </c>
      <c r="G860" s="1">
        <f>Table1[[#This Row],[dem_votes]]+Table1[[#This Row],[gop_votes]]</f>
        <v>7157</v>
      </c>
      <c r="H860" s="7">
        <f>ABS(Table1[[#This Row],[dem_votes]]-Table1[[#This Row],[gop_votes]])</f>
        <v>3075</v>
      </c>
      <c r="I860" s="5">
        <f>Table1[[#This Row],[margin]]/SUM(Table1[[#This Row],[dem_votes]:[gop_votes]])</f>
        <v>0.42964929439709376</v>
      </c>
      <c r="J860" s="5">
        <f>Table1[[#This Row],[dem_votes]]/SUM(Table1[[#This Row],[dem_votes]:[gop_votes]])</f>
        <v>0.28517535280145312</v>
      </c>
      <c r="K860" s="5">
        <f>Table1[[#This Row],[gop_votes]]/SUM(Table1[[#This Row],[dem_votes]:[gop_votes]])</f>
        <v>0.71482464719854688</v>
      </c>
      <c r="L860" s="13">
        <v>-95.690881000000005</v>
      </c>
      <c r="M860" s="13">
        <v>43.126412999999999</v>
      </c>
      <c r="N860" s="11">
        <v>-93.469612181818434</v>
      </c>
      <c r="O860" s="11">
        <v>42.026685949494883</v>
      </c>
      <c r="P860" s="12">
        <f>VLOOKUP(Table1[[#This Row],[State]],Sheet1!A:G,7,FALSE)</f>
        <v>6</v>
      </c>
      <c r="Q860" t="str">
        <f>VLOOKUP(Table1[[#This Row],[State]],Sheet1!A:F,6,FALSE)</f>
        <v>Republican</v>
      </c>
    </row>
    <row r="861" spans="1:17" x14ac:dyDescent="0.2">
      <c r="A861" t="s">
        <v>333</v>
      </c>
      <c r="B861" s="10">
        <v>19143</v>
      </c>
      <c r="C861" t="s">
        <v>462</v>
      </c>
      <c r="D861" s="4">
        <v>726</v>
      </c>
      <c r="E861" s="4">
        <v>2166</v>
      </c>
      <c r="F861">
        <v>2024</v>
      </c>
      <c r="G861" s="1">
        <f>Table1[[#This Row],[dem_votes]]+Table1[[#This Row],[gop_votes]]</f>
        <v>2892</v>
      </c>
      <c r="H861" s="7">
        <f>ABS(Table1[[#This Row],[dem_votes]]-Table1[[#This Row],[gop_votes]])</f>
        <v>1440</v>
      </c>
      <c r="I861" s="5">
        <f>Table1[[#This Row],[margin]]/SUM(Table1[[#This Row],[dem_votes]:[gop_votes]])</f>
        <v>0.49792531120331951</v>
      </c>
      <c r="J861" s="5">
        <f>Table1[[#This Row],[dem_votes]]/SUM(Table1[[#This Row],[dem_votes]:[gop_votes]])</f>
        <v>0.25103734439834025</v>
      </c>
      <c r="K861" s="5">
        <f>Table1[[#This Row],[gop_votes]]/SUM(Table1[[#This Row],[dem_votes]:[gop_votes]])</f>
        <v>0.74896265560165975</v>
      </c>
      <c r="L861" s="13">
        <v>-95.680373000000003</v>
      </c>
      <c r="M861" s="13">
        <v>43.386379999999903</v>
      </c>
      <c r="N861" s="11">
        <v>-93.469612181818434</v>
      </c>
      <c r="O861" s="11">
        <v>42.026685949494883</v>
      </c>
      <c r="P861" s="12">
        <f>VLOOKUP(Table1[[#This Row],[State]],Sheet1!A:G,7,FALSE)</f>
        <v>6</v>
      </c>
      <c r="Q861" t="str">
        <f>VLOOKUP(Table1[[#This Row],[State]],Sheet1!A:F,6,FALSE)</f>
        <v>Republican</v>
      </c>
    </row>
    <row r="862" spans="1:17" x14ac:dyDescent="0.2">
      <c r="A862" t="s">
        <v>333</v>
      </c>
      <c r="B862" s="10">
        <v>19145</v>
      </c>
      <c r="C862" t="s">
        <v>998</v>
      </c>
      <c r="D862" s="4">
        <v>2288</v>
      </c>
      <c r="E862" s="4">
        <v>5050</v>
      </c>
      <c r="F862">
        <v>2024</v>
      </c>
      <c r="G862" s="1">
        <f>Table1[[#This Row],[dem_votes]]+Table1[[#This Row],[gop_votes]]</f>
        <v>7338</v>
      </c>
      <c r="H862" s="7">
        <f>ABS(Table1[[#This Row],[dem_votes]]-Table1[[#This Row],[gop_votes]])</f>
        <v>2762</v>
      </c>
      <c r="I862" s="5">
        <f>Table1[[#This Row],[margin]]/SUM(Table1[[#This Row],[dem_votes]:[gop_votes]])</f>
        <v>0.37639683837557919</v>
      </c>
      <c r="J862" s="5">
        <f>Table1[[#This Row],[dem_votes]]/SUM(Table1[[#This Row],[dem_votes]:[gop_votes]])</f>
        <v>0.31180158081221043</v>
      </c>
      <c r="K862" s="5">
        <f>Table1[[#This Row],[gop_votes]]/SUM(Table1[[#This Row],[dem_votes]:[gop_votes]])</f>
        <v>0.68819841918778957</v>
      </c>
      <c r="L862" s="13">
        <v>-95.188475999999994</v>
      </c>
      <c r="M862" s="13">
        <v>40.747616000000001</v>
      </c>
      <c r="N862" s="11">
        <v>-93.469612181818434</v>
      </c>
      <c r="O862" s="11">
        <v>42.026685949494883</v>
      </c>
      <c r="P862" s="12">
        <f>VLOOKUP(Table1[[#This Row],[State]],Sheet1!A:G,7,FALSE)</f>
        <v>6</v>
      </c>
      <c r="Q862" t="str">
        <f>VLOOKUP(Table1[[#This Row],[State]],Sheet1!A:F,6,FALSE)</f>
        <v>Republican</v>
      </c>
    </row>
    <row r="863" spans="1:17" x14ac:dyDescent="0.2">
      <c r="A863" t="s">
        <v>333</v>
      </c>
      <c r="B863" s="10">
        <v>19147</v>
      </c>
      <c r="C863" t="s">
        <v>999</v>
      </c>
      <c r="D863" s="4">
        <v>1802</v>
      </c>
      <c r="E863" s="4">
        <v>2862</v>
      </c>
      <c r="F863">
        <v>2024</v>
      </c>
      <c r="G863" s="1">
        <f>Table1[[#This Row],[dem_votes]]+Table1[[#This Row],[gop_votes]]</f>
        <v>4664</v>
      </c>
      <c r="H863" s="7">
        <f>ABS(Table1[[#This Row],[dem_votes]]-Table1[[#This Row],[gop_votes]])</f>
        <v>1060</v>
      </c>
      <c r="I863" s="5">
        <f>Table1[[#This Row],[margin]]/SUM(Table1[[#This Row],[dem_votes]:[gop_votes]])</f>
        <v>0.22727272727272727</v>
      </c>
      <c r="J863" s="5">
        <f>Table1[[#This Row],[dem_votes]]/SUM(Table1[[#This Row],[dem_votes]:[gop_votes]])</f>
        <v>0.38636363636363635</v>
      </c>
      <c r="K863" s="5">
        <f>Table1[[#This Row],[gop_votes]]/SUM(Table1[[#This Row],[dem_votes]:[gop_votes]])</f>
        <v>0.61363636363636365</v>
      </c>
      <c r="L863" s="13">
        <v>-94.690212000000002</v>
      </c>
      <c r="M863" s="13">
        <v>43.099877999999997</v>
      </c>
      <c r="N863" s="11">
        <v>-93.469612181818434</v>
      </c>
      <c r="O863" s="11">
        <v>42.026685949494883</v>
      </c>
      <c r="P863" s="12">
        <f>VLOOKUP(Table1[[#This Row],[State]],Sheet1!A:G,7,FALSE)</f>
        <v>6</v>
      </c>
      <c r="Q863" t="str">
        <f>VLOOKUP(Table1[[#This Row],[State]],Sheet1!A:F,6,FALSE)</f>
        <v>Republican</v>
      </c>
    </row>
    <row r="864" spans="1:17" x14ac:dyDescent="0.2">
      <c r="A864" t="s">
        <v>333</v>
      </c>
      <c r="B864" s="10">
        <v>19149</v>
      </c>
      <c r="C864" t="s">
        <v>1000</v>
      </c>
      <c r="D864" s="4">
        <v>3823</v>
      </c>
      <c r="E864" s="4">
        <v>10948</v>
      </c>
      <c r="F864">
        <v>2024</v>
      </c>
      <c r="G864" s="1">
        <f>Table1[[#This Row],[dem_votes]]+Table1[[#This Row],[gop_votes]]</f>
        <v>14771</v>
      </c>
      <c r="H864" s="7">
        <f>ABS(Table1[[#This Row],[dem_votes]]-Table1[[#This Row],[gop_votes]])</f>
        <v>7125</v>
      </c>
      <c r="I864" s="5">
        <f>Table1[[#This Row],[margin]]/SUM(Table1[[#This Row],[dem_votes]:[gop_votes]])</f>
        <v>0.48236409180150297</v>
      </c>
      <c r="J864" s="5">
        <f>Table1[[#This Row],[dem_votes]]/SUM(Table1[[#This Row],[dem_votes]:[gop_votes]])</f>
        <v>0.25881795409924852</v>
      </c>
      <c r="K864" s="5">
        <f>Table1[[#This Row],[gop_votes]]/SUM(Table1[[#This Row],[dem_votes]:[gop_votes]])</f>
        <v>0.74118204590075143</v>
      </c>
      <c r="L864" s="13">
        <v>-96.203430999999995</v>
      </c>
      <c r="M864" s="13">
        <v>42.747906999999998</v>
      </c>
      <c r="N864" s="11">
        <v>-93.469612181818434</v>
      </c>
      <c r="O864" s="11">
        <v>42.026685949494883</v>
      </c>
      <c r="P864" s="12">
        <f>VLOOKUP(Table1[[#This Row],[State]],Sheet1!A:G,7,FALSE)</f>
        <v>6</v>
      </c>
      <c r="Q864" t="str">
        <f>VLOOKUP(Table1[[#This Row],[State]],Sheet1!A:F,6,FALSE)</f>
        <v>Republican</v>
      </c>
    </row>
    <row r="865" spans="1:17" x14ac:dyDescent="0.2">
      <c r="A865" t="s">
        <v>333</v>
      </c>
      <c r="B865" s="10">
        <v>19151</v>
      </c>
      <c r="C865" t="s">
        <v>1001</v>
      </c>
      <c r="D865" s="4">
        <v>1229</v>
      </c>
      <c r="E865" s="4">
        <v>2561</v>
      </c>
      <c r="F865">
        <v>2024</v>
      </c>
      <c r="G865" s="1">
        <f>Table1[[#This Row],[dem_votes]]+Table1[[#This Row],[gop_votes]]</f>
        <v>3790</v>
      </c>
      <c r="H865" s="7">
        <f>ABS(Table1[[#This Row],[dem_votes]]-Table1[[#This Row],[gop_votes]])</f>
        <v>1332</v>
      </c>
      <c r="I865" s="5">
        <f>Table1[[#This Row],[margin]]/SUM(Table1[[#This Row],[dem_votes]:[gop_votes]])</f>
        <v>0.35145118733509234</v>
      </c>
      <c r="J865" s="5">
        <f>Table1[[#This Row],[dem_votes]]/SUM(Table1[[#This Row],[dem_votes]:[gop_votes]])</f>
        <v>0.3242744063324538</v>
      </c>
      <c r="K865" s="5">
        <f>Table1[[#This Row],[gop_votes]]/SUM(Table1[[#This Row],[dem_votes]:[gop_votes]])</f>
        <v>0.67572559366754614</v>
      </c>
      <c r="L865" s="13">
        <v>-94.700868</v>
      </c>
      <c r="M865" s="13">
        <v>42.745401999999999</v>
      </c>
      <c r="N865" s="11">
        <v>-93.469612181818434</v>
      </c>
      <c r="O865" s="11">
        <v>42.026685949494883</v>
      </c>
      <c r="P865" s="12">
        <f>VLOOKUP(Table1[[#This Row],[State]],Sheet1!A:G,7,FALSE)</f>
        <v>6</v>
      </c>
      <c r="Q865" t="str">
        <f>VLOOKUP(Table1[[#This Row],[State]],Sheet1!A:F,6,FALSE)</f>
        <v>Republican</v>
      </c>
    </row>
    <row r="866" spans="1:17" x14ac:dyDescent="0.2">
      <c r="A866" t="s">
        <v>333</v>
      </c>
      <c r="B866" s="10">
        <v>19153</v>
      </c>
      <c r="C866" t="s">
        <v>466</v>
      </c>
      <c r="D866" s="4">
        <v>153125</v>
      </c>
      <c r="E866" s="4">
        <v>104340</v>
      </c>
      <c r="F866">
        <v>2024</v>
      </c>
      <c r="G866" s="1">
        <f>Table1[[#This Row],[dem_votes]]+Table1[[#This Row],[gop_votes]]</f>
        <v>257465</v>
      </c>
      <c r="H866" s="7">
        <f>ABS(Table1[[#This Row],[dem_votes]]-Table1[[#This Row],[gop_votes]])</f>
        <v>48785</v>
      </c>
      <c r="I866" s="5">
        <f>Table1[[#This Row],[margin]]/SUM(Table1[[#This Row],[dem_votes]:[gop_votes]])</f>
        <v>0.18948206552346922</v>
      </c>
      <c r="J866" s="5">
        <f>Table1[[#This Row],[dem_votes]]/SUM(Table1[[#This Row],[dem_votes]:[gop_votes]])</f>
        <v>0.59474103276173462</v>
      </c>
      <c r="K866" s="5">
        <f>Table1[[#This Row],[gop_votes]]/SUM(Table1[[#This Row],[dem_votes]:[gop_votes]])</f>
        <v>0.40525896723826538</v>
      </c>
      <c r="L866" s="13">
        <v>-93.641654000000003</v>
      </c>
      <c r="M866" s="13">
        <v>41.623296000000003</v>
      </c>
      <c r="N866" s="11">
        <v>-93.469612181818434</v>
      </c>
      <c r="O866" s="11">
        <v>42.026685949494883</v>
      </c>
      <c r="P866" s="12">
        <f>VLOOKUP(Table1[[#This Row],[State]],Sheet1!A:G,7,FALSE)</f>
        <v>6</v>
      </c>
      <c r="Q866" t="str">
        <f>VLOOKUP(Table1[[#This Row],[State]],Sheet1!A:F,6,FALSE)</f>
        <v>Republican</v>
      </c>
    </row>
    <row r="867" spans="1:17" x14ac:dyDescent="0.2">
      <c r="A867" t="s">
        <v>333</v>
      </c>
      <c r="B867" s="10">
        <v>19155</v>
      </c>
      <c r="C867" t="s">
        <v>1002</v>
      </c>
      <c r="D867" s="4">
        <v>16516</v>
      </c>
      <c r="E867" s="4">
        <v>24351</v>
      </c>
      <c r="F867">
        <v>2024</v>
      </c>
      <c r="G867" s="1">
        <f>Table1[[#This Row],[dem_votes]]+Table1[[#This Row],[gop_votes]]</f>
        <v>40867</v>
      </c>
      <c r="H867" s="7">
        <f>ABS(Table1[[#This Row],[dem_votes]]-Table1[[#This Row],[gop_votes]])</f>
        <v>7835</v>
      </c>
      <c r="I867" s="5">
        <f>Table1[[#This Row],[margin]]/SUM(Table1[[#This Row],[dem_votes]:[gop_votes]])</f>
        <v>0.19171948026525068</v>
      </c>
      <c r="J867" s="5">
        <f>Table1[[#This Row],[dem_votes]]/SUM(Table1[[#This Row],[dem_votes]:[gop_votes]])</f>
        <v>0.40414025986737467</v>
      </c>
      <c r="K867" s="5">
        <f>Table1[[#This Row],[gop_votes]]/SUM(Table1[[#This Row],[dem_votes]:[gop_votes]])</f>
        <v>0.59585974013262533</v>
      </c>
      <c r="L867" s="13">
        <v>-95.795150000000007</v>
      </c>
      <c r="M867" s="13">
        <v>41.278533000000003</v>
      </c>
      <c r="N867" s="11">
        <v>-93.469612181818434</v>
      </c>
      <c r="O867" s="11">
        <v>42.026685949494883</v>
      </c>
      <c r="P867" s="12">
        <f>VLOOKUP(Table1[[#This Row],[State]],Sheet1!A:G,7,FALSE)</f>
        <v>6</v>
      </c>
      <c r="Q867" t="str">
        <f>VLOOKUP(Table1[[#This Row],[State]],Sheet1!A:F,6,FALSE)</f>
        <v>Republican</v>
      </c>
    </row>
    <row r="868" spans="1:17" x14ac:dyDescent="0.2">
      <c r="A868" t="s">
        <v>333</v>
      </c>
      <c r="B868" s="10">
        <v>19157</v>
      </c>
      <c r="C868" t="s">
        <v>1003</v>
      </c>
      <c r="D868" s="4">
        <v>4391</v>
      </c>
      <c r="E868" s="4">
        <v>4589</v>
      </c>
      <c r="F868">
        <v>2024</v>
      </c>
      <c r="G868" s="1">
        <f>Table1[[#This Row],[dem_votes]]+Table1[[#This Row],[gop_votes]]</f>
        <v>8980</v>
      </c>
      <c r="H868" s="7">
        <f>ABS(Table1[[#This Row],[dem_votes]]-Table1[[#This Row],[gop_votes]])</f>
        <v>198</v>
      </c>
      <c r="I868" s="5">
        <f>Table1[[#This Row],[margin]]/SUM(Table1[[#This Row],[dem_votes]:[gop_votes]])</f>
        <v>2.2048997772828507E-2</v>
      </c>
      <c r="J868" s="5">
        <f>Table1[[#This Row],[dem_votes]]/SUM(Table1[[#This Row],[dem_votes]:[gop_votes]])</f>
        <v>0.48897550111358573</v>
      </c>
      <c r="K868" s="5">
        <f>Table1[[#This Row],[gop_votes]]/SUM(Table1[[#This Row],[dem_votes]:[gop_votes]])</f>
        <v>0.51102449888641421</v>
      </c>
      <c r="L868" s="13">
        <v>-92.620662999999993</v>
      </c>
      <c r="M868" s="13">
        <v>41.709952999999999</v>
      </c>
      <c r="N868" s="11">
        <v>-93.469612181818434</v>
      </c>
      <c r="O868" s="11">
        <v>42.026685949494883</v>
      </c>
      <c r="P868" s="12">
        <f>VLOOKUP(Table1[[#This Row],[State]],Sheet1!A:G,7,FALSE)</f>
        <v>6</v>
      </c>
      <c r="Q868" t="str">
        <f>VLOOKUP(Table1[[#This Row],[State]],Sheet1!A:F,6,FALSE)</f>
        <v>Republican</v>
      </c>
    </row>
    <row r="869" spans="1:17" x14ac:dyDescent="0.2">
      <c r="A869" t="s">
        <v>333</v>
      </c>
      <c r="B869" s="10">
        <v>19159</v>
      </c>
      <c r="C869" t="s">
        <v>1004</v>
      </c>
      <c r="D869" s="4">
        <v>1080</v>
      </c>
      <c r="E869" s="4">
        <v>1704</v>
      </c>
      <c r="F869">
        <v>2024</v>
      </c>
      <c r="G869" s="1">
        <f>Table1[[#This Row],[dem_votes]]+Table1[[#This Row],[gop_votes]]</f>
        <v>2784</v>
      </c>
      <c r="H869" s="7">
        <f>ABS(Table1[[#This Row],[dem_votes]]-Table1[[#This Row],[gop_votes]])</f>
        <v>624</v>
      </c>
      <c r="I869" s="5">
        <f>Table1[[#This Row],[margin]]/SUM(Table1[[#This Row],[dem_votes]:[gop_votes]])</f>
        <v>0.22413793103448276</v>
      </c>
      <c r="J869" s="5">
        <f>Table1[[#This Row],[dem_votes]]/SUM(Table1[[#This Row],[dem_votes]:[gop_votes]])</f>
        <v>0.38793103448275862</v>
      </c>
      <c r="K869" s="5">
        <f>Table1[[#This Row],[gop_votes]]/SUM(Table1[[#This Row],[dem_votes]:[gop_votes]])</f>
        <v>0.61206896551724133</v>
      </c>
      <c r="L869" s="13">
        <v>-94.238519999999994</v>
      </c>
      <c r="M869" s="13">
        <v>40.733763000000003</v>
      </c>
      <c r="N869" s="11">
        <v>-93.469612181818434</v>
      </c>
      <c r="O869" s="11">
        <v>42.026685949494883</v>
      </c>
      <c r="P869" s="12">
        <f>VLOOKUP(Table1[[#This Row],[State]],Sheet1!A:G,7,FALSE)</f>
        <v>6</v>
      </c>
      <c r="Q869" t="str">
        <f>VLOOKUP(Table1[[#This Row],[State]],Sheet1!A:F,6,FALSE)</f>
        <v>Republican</v>
      </c>
    </row>
    <row r="870" spans="1:17" x14ac:dyDescent="0.2">
      <c r="A870" t="s">
        <v>333</v>
      </c>
      <c r="B870" s="10">
        <v>19161</v>
      </c>
      <c r="C870" t="s">
        <v>1005</v>
      </c>
      <c r="D870" s="4">
        <v>1936</v>
      </c>
      <c r="E870" s="4">
        <v>3495</v>
      </c>
      <c r="F870">
        <v>2024</v>
      </c>
      <c r="G870" s="1">
        <f>Table1[[#This Row],[dem_votes]]+Table1[[#This Row],[gop_votes]]</f>
        <v>5431</v>
      </c>
      <c r="H870" s="7">
        <f>ABS(Table1[[#This Row],[dem_votes]]-Table1[[#This Row],[gop_votes]])</f>
        <v>1559</v>
      </c>
      <c r="I870" s="5">
        <f>Table1[[#This Row],[margin]]/SUM(Table1[[#This Row],[dem_votes]:[gop_votes]])</f>
        <v>0.28705579083041799</v>
      </c>
      <c r="J870" s="5">
        <f>Table1[[#This Row],[dem_votes]]/SUM(Table1[[#This Row],[dem_votes]:[gop_votes]])</f>
        <v>0.35647210458479101</v>
      </c>
      <c r="K870" s="5">
        <f>Table1[[#This Row],[gop_votes]]/SUM(Table1[[#This Row],[dem_votes]:[gop_votes]])</f>
        <v>0.64352789541520894</v>
      </c>
      <c r="L870" s="13">
        <v>-95.088801000000004</v>
      </c>
      <c r="M870" s="13">
        <v>42.375805</v>
      </c>
      <c r="N870" s="11">
        <v>-93.469612181818434</v>
      </c>
      <c r="O870" s="11">
        <v>42.026685949494883</v>
      </c>
      <c r="P870" s="12">
        <f>VLOOKUP(Table1[[#This Row],[State]],Sheet1!A:G,7,FALSE)</f>
        <v>6</v>
      </c>
      <c r="Q870" t="str">
        <f>VLOOKUP(Table1[[#This Row],[State]],Sheet1!A:F,6,FALSE)</f>
        <v>Republican</v>
      </c>
    </row>
    <row r="871" spans="1:17" x14ac:dyDescent="0.2">
      <c r="A871" t="s">
        <v>333</v>
      </c>
      <c r="B871" s="10">
        <v>19163</v>
      </c>
      <c r="C871" t="s">
        <v>594</v>
      </c>
      <c r="D871" s="4">
        <v>45866</v>
      </c>
      <c r="E871" s="4">
        <v>41587</v>
      </c>
      <c r="F871">
        <v>2024</v>
      </c>
      <c r="G871" s="1">
        <f>Table1[[#This Row],[dem_votes]]+Table1[[#This Row],[gop_votes]]</f>
        <v>87453</v>
      </c>
      <c r="H871" s="7">
        <f>ABS(Table1[[#This Row],[dem_votes]]-Table1[[#This Row],[gop_votes]])</f>
        <v>4279</v>
      </c>
      <c r="I871" s="5">
        <f>Table1[[#This Row],[margin]]/SUM(Table1[[#This Row],[dem_votes]:[gop_votes]])</f>
        <v>4.892913908042034E-2</v>
      </c>
      <c r="J871" s="5">
        <f>Table1[[#This Row],[dem_votes]]/SUM(Table1[[#This Row],[dem_votes]:[gop_votes]])</f>
        <v>0.52446456954021015</v>
      </c>
      <c r="K871" s="5">
        <f>Table1[[#This Row],[gop_votes]]/SUM(Table1[[#This Row],[dem_votes]:[gop_votes]])</f>
        <v>0.47553543045978985</v>
      </c>
      <c r="L871" s="13">
        <v>-90.567812000000004</v>
      </c>
      <c r="M871" s="13">
        <v>41.563153</v>
      </c>
      <c r="N871" s="11">
        <v>-93.469612181818434</v>
      </c>
      <c r="O871" s="11">
        <v>42.026685949494883</v>
      </c>
      <c r="P871" s="12">
        <f>VLOOKUP(Table1[[#This Row],[State]],Sheet1!A:G,7,FALSE)</f>
        <v>6</v>
      </c>
      <c r="Q871" t="str">
        <f>VLOOKUP(Table1[[#This Row],[State]],Sheet1!A:F,6,FALSE)</f>
        <v>Republican</v>
      </c>
    </row>
    <row r="872" spans="1:17" x14ac:dyDescent="0.2">
      <c r="A872" t="s">
        <v>333</v>
      </c>
      <c r="B872" s="10">
        <v>19165</v>
      </c>
      <c r="C872" t="s">
        <v>529</v>
      </c>
      <c r="D872" s="4">
        <v>2250</v>
      </c>
      <c r="E872" s="4">
        <v>3935</v>
      </c>
      <c r="F872">
        <v>2024</v>
      </c>
      <c r="G872" s="1">
        <f>Table1[[#This Row],[dem_votes]]+Table1[[#This Row],[gop_votes]]</f>
        <v>6185</v>
      </c>
      <c r="H872" s="7">
        <f>ABS(Table1[[#This Row],[dem_votes]]-Table1[[#This Row],[gop_votes]])</f>
        <v>1685</v>
      </c>
      <c r="I872" s="5">
        <f>Table1[[#This Row],[margin]]/SUM(Table1[[#This Row],[dem_votes]:[gop_votes]])</f>
        <v>0.27243330638641877</v>
      </c>
      <c r="J872" s="5">
        <f>Table1[[#This Row],[dem_votes]]/SUM(Table1[[#This Row],[dem_votes]:[gop_votes]])</f>
        <v>0.36378334680679064</v>
      </c>
      <c r="K872" s="5">
        <f>Table1[[#This Row],[gop_votes]]/SUM(Table1[[#This Row],[dem_votes]:[gop_votes]])</f>
        <v>0.63621665319320941</v>
      </c>
      <c r="L872" s="13">
        <v>-95.320335999999998</v>
      </c>
      <c r="M872" s="13">
        <v>41.665152999999997</v>
      </c>
      <c r="N872" s="11">
        <v>-93.469612181818434</v>
      </c>
      <c r="O872" s="11">
        <v>42.026685949494883</v>
      </c>
      <c r="P872" s="12">
        <f>VLOOKUP(Table1[[#This Row],[State]],Sheet1!A:G,7,FALSE)</f>
        <v>6</v>
      </c>
      <c r="Q872" t="str">
        <f>VLOOKUP(Table1[[#This Row],[State]],Sheet1!A:F,6,FALSE)</f>
        <v>Republican</v>
      </c>
    </row>
    <row r="873" spans="1:17" x14ac:dyDescent="0.2">
      <c r="A873" t="s">
        <v>333</v>
      </c>
      <c r="B873" s="10">
        <v>19167</v>
      </c>
      <c r="C873" t="s">
        <v>1006</v>
      </c>
      <c r="D873" s="4">
        <v>2669</v>
      </c>
      <c r="E873" s="4">
        <v>15764</v>
      </c>
      <c r="F873">
        <v>2024</v>
      </c>
      <c r="G873" s="1">
        <f>Table1[[#This Row],[dem_votes]]+Table1[[#This Row],[gop_votes]]</f>
        <v>18433</v>
      </c>
      <c r="H873" s="7">
        <f>ABS(Table1[[#This Row],[dem_votes]]-Table1[[#This Row],[gop_votes]])</f>
        <v>13095</v>
      </c>
      <c r="I873" s="5">
        <f>Table1[[#This Row],[margin]]/SUM(Table1[[#This Row],[dem_votes]:[gop_votes]])</f>
        <v>0.71041067650409595</v>
      </c>
      <c r="J873" s="5">
        <f>Table1[[#This Row],[dem_votes]]/SUM(Table1[[#This Row],[dem_votes]:[gop_votes]])</f>
        <v>0.14479466174795205</v>
      </c>
      <c r="K873" s="5">
        <f>Table1[[#This Row],[gop_votes]]/SUM(Table1[[#This Row],[dem_votes]:[gop_votes]])</f>
        <v>0.85520533825204792</v>
      </c>
      <c r="L873" s="13">
        <v>-96.167270000000002</v>
      </c>
      <c r="M873" s="13">
        <v>43.079825</v>
      </c>
      <c r="N873" s="11">
        <v>-93.469612181818434</v>
      </c>
      <c r="O873" s="11">
        <v>42.026685949494883</v>
      </c>
      <c r="P873" s="12">
        <f>VLOOKUP(Table1[[#This Row],[State]],Sheet1!A:G,7,FALSE)</f>
        <v>6</v>
      </c>
      <c r="Q873" t="str">
        <f>VLOOKUP(Table1[[#This Row],[State]],Sheet1!A:F,6,FALSE)</f>
        <v>Republican</v>
      </c>
    </row>
    <row r="874" spans="1:17" x14ac:dyDescent="0.2">
      <c r="A874" t="s">
        <v>333</v>
      </c>
      <c r="B874" s="10">
        <v>19169</v>
      </c>
      <c r="C874" t="s">
        <v>1007</v>
      </c>
      <c r="D874" s="4">
        <v>29173</v>
      </c>
      <c r="E874" s="4">
        <v>18838</v>
      </c>
      <c r="F874">
        <v>2024</v>
      </c>
      <c r="G874" s="1">
        <f>Table1[[#This Row],[dem_votes]]+Table1[[#This Row],[gop_votes]]</f>
        <v>48011</v>
      </c>
      <c r="H874" s="7">
        <f>ABS(Table1[[#This Row],[dem_votes]]-Table1[[#This Row],[gop_votes]])</f>
        <v>10335</v>
      </c>
      <c r="I874" s="5">
        <f>Table1[[#This Row],[margin]]/SUM(Table1[[#This Row],[dem_votes]:[gop_votes]])</f>
        <v>0.21526316885713689</v>
      </c>
      <c r="J874" s="5">
        <f>Table1[[#This Row],[dem_votes]]/SUM(Table1[[#This Row],[dem_votes]:[gop_votes]])</f>
        <v>0.60763158442856846</v>
      </c>
      <c r="K874" s="5">
        <f>Table1[[#This Row],[gop_votes]]/SUM(Table1[[#This Row],[dem_votes]:[gop_votes]])</f>
        <v>0.39236841557143154</v>
      </c>
      <c r="L874" s="13">
        <v>-93.601827</v>
      </c>
      <c r="M874" s="13">
        <v>42.026370999999997</v>
      </c>
      <c r="N874" s="11">
        <v>-93.469612181818434</v>
      </c>
      <c r="O874" s="11">
        <v>42.026685949494883</v>
      </c>
      <c r="P874" s="12">
        <f>VLOOKUP(Table1[[#This Row],[State]],Sheet1!A:G,7,FALSE)</f>
        <v>6</v>
      </c>
      <c r="Q874" t="str">
        <f>VLOOKUP(Table1[[#This Row],[State]],Sheet1!A:F,6,FALSE)</f>
        <v>Republican</v>
      </c>
    </row>
    <row r="875" spans="1:17" x14ac:dyDescent="0.2">
      <c r="A875" t="s">
        <v>333</v>
      </c>
      <c r="B875" s="10">
        <v>19171</v>
      </c>
      <c r="C875" t="s">
        <v>1008</v>
      </c>
      <c r="D875" s="4">
        <v>4085</v>
      </c>
      <c r="E875" s="4">
        <v>4568</v>
      </c>
      <c r="F875">
        <v>2024</v>
      </c>
      <c r="G875" s="1">
        <f>Table1[[#This Row],[dem_votes]]+Table1[[#This Row],[gop_votes]]</f>
        <v>8653</v>
      </c>
      <c r="H875" s="7">
        <f>ABS(Table1[[#This Row],[dem_votes]]-Table1[[#This Row],[gop_votes]])</f>
        <v>483</v>
      </c>
      <c r="I875" s="5">
        <f>Table1[[#This Row],[margin]]/SUM(Table1[[#This Row],[dem_votes]:[gop_votes]])</f>
        <v>5.5818791170692245E-2</v>
      </c>
      <c r="J875" s="5">
        <f>Table1[[#This Row],[dem_votes]]/SUM(Table1[[#This Row],[dem_votes]:[gop_votes]])</f>
        <v>0.47209060441465389</v>
      </c>
      <c r="K875" s="5">
        <f>Table1[[#This Row],[gop_votes]]/SUM(Table1[[#This Row],[dem_votes]:[gop_votes]])</f>
        <v>0.52790939558534611</v>
      </c>
      <c r="L875" s="13">
        <v>-92.542586999999997</v>
      </c>
      <c r="M875" s="13">
        <v>42.065598999999999</v>
      </c>
      <c r="N875" s="11">
        <v>-93.469612181818434</v>
      </c>
      <c r="O875" s="11">
        <v>42.026685949494883</v>
      </c>
      <c r="P875" s="12">
        <f>VLOOKUP(Table1[[#This Row],[State]],Sheet1!A:G,7,FALSE)</f>
        <v>6</v>
      </c>
      <c r="Q875" t="str">
        <f>VLOOKUP(Table1[[#This Row],[State]],Sheet1!A:F,6,FALSE)</f>
        <v>Republican</v>
      </c>
    </row>
    <row r="876" spans="1:17" x14ac:dyDescent="0.2">
      <c r="A876" t="s">
        <v>333</v>
      </c>
      <c r="B876" s="10">
        <v>19173</v>
      </c>
      <c r="C876" t="s">
        <v>475</v>
      </c>
      <c r="D876" s="4">
        <v>1068</v>
      </c>
      <c r="E876" s="4">
        <v>2206</v>
      </c>
      <c r="F876">
        <v>2024</v>
      </c>
      <c r="G876" s="1">
        <f>Table1[[#This Row],[dem_votes]]+Table1[[#This Row],[gop_votes]]</f>
        <v>3274</v>
      </c>
      <c r="H876" s="7">
        <f>ABS(Table1[[#This Row],[dem_votes]]-Table1[[#This Row],[gop_votes]])</f>
        <v>1138</v>
      </c>
      <c r="I876" s="5">
        <f>Table1[[#This Row],[margin]]/SUM(Table1[[#This Row],[dem_votes]:[gop_votes]])</f>
        <v>0.34758704948075747</v>
      </c>
      <c r="J876" s="5">
        <f>Table1[[#This Row],[dem_votes]]/SUM(Table1[[#This Row],[dem_votes]:[gop_votes]])</f>
        <v>0.32620647525962126</v>
      </c>
      <c r="K876" s="5">
        <f>Table1[[#This Row],[gop_votes]]/SUM(Table1[[#This Row],[dem_votes]:[gop_votes]])</f>
        <v>0.67379352474037879</v>
      </c>
      <c r="L876" s="13">
        <v>-94.673438000000004</v>
      </c>
      <c r="M876" s="13">
        <v>40.755364</v>
      </c>
      <c r="N876" s="11">
        <v>-93.469612181818434</v>
      </c>
      <c r="O876" s="11">
        <v>42.026685949494883</v>
      </c>
      <c r="P876" s="12">
        <f>VLOOKUP(Table1[[#This Row],[State]],Sheet1!A:G,7,FALSE)</f>
        <v>6</v>
      </c>
      <c r="Q876" t="str">
        <f>VLOOKUP(Table1[[#This Row],[State]],Sheet1!A:F,6,FALSE)</f>
        <v>Republican</v>
      </c>
    </row>
    <row r="877" spans="1:17" x14ac:dyDescent="0.2">
      <c r="A877" t="s">
        <v>333</v>
      </c>
      <c r="B877" s="10">
        <v>19175</v>
      </c>
      <c r="C877" t="s">
        <v>476</v>
      </c>
      <c r="D877" s="4">
        <v>2712</v>
      </c>
      <c r="E877" s="4">
        <v>3150</v>
      </c>
      <c r="F877">
        <v>2024</v>
      </c>
      <c r="G877" s="1">
        <f>Table1[[#This Row],[dem_votes]]+Table1[[#This Row],[gop_votes]]</f>
        <v>5862</v>
      </c>
      <c r="H877" s="7">
        <f>ABS(Table1[[#This Row],[dem_votes]]-Table1[[#This Row],[gop_votes]])</f>
        <v>438</v>
      </c>
      <c r="I877" s="5">
        <f>Table1[[#This Row],[margin]]/SUM(Table1[[#This Row],[dem_votes]:[gop_votes]])</f>
        <v>7.4718526100307062E-2</v>
      </c>
      <c r="J877" s="5">
        <f>Table1[[#This Row],[dem_votes]]/SUM(Table1[[#This Row],[dem_votes]:[gop_votes]])</f>
        <v>0.46264073694984648</v>
      </c>
      <c r="K877" s="5">
        <f>Table1[[#This Row],[gop_votes]]/SUM(Table1[[#This Row],[dem_votes]:[gop_votes]])</f>
        <v>0.53735926305015358</v>
      </c>
      <c r="L877" s="13">
        <v>-94.318924999999993</v>
      </c>
      <c r="M877" s="13">
        <v>41.053083000000001</v>
      </c>
      <c r="N877" s="11">
        <v>-93.469612181818434</v>
      </c>
      <c r="O877" s="11">
        <v>42.026685949494883</v>
      </c>
      <c r="P877" s="12">
        <f>VLOOKUP(Table1[[#This Row],[State]],Sheet1!A:G,7,FALSE)</f>
        <v>6</v>
      </c>
      <c r="Q877" t="str">
        <f>VLOOKUP(Table1[[#This Row],[State]],Sheet1!A:F,6,FALSE)</f>
        <v>Republican</v>
      </c>
    </row>
    <row r="878" spans="1:17" x14ac:dyDescent="0.2">
      <c r="A878" t="s">
        <v>333</v>
      </c>
      <c r="B878" s="10">
        <v>19177</v>
      </c>
      <c r="C878" t="s">
        <v>600</v>
      </c>
      <c r="D878" s="4">
        <v>1308</v>
      </c>
      <c r="E878" s="4">
        <v>2187</v>
      </c>
      <c r="F878">
        <v>2024</v>
      </c>
      <c r="G878" s="1">
        <f>Table1[[#This Row],[dem_votes]]+Table1[[#This Row],[gop_votes]]</f>
        <v>3495</v>
      </c>
      <c r="H878" s="7">
        <f>ABS(Table1[[#This Row],[dem_votes]]-Table1[[#This Row],[gop_votes]])</f>
        <v>879</v>
      </c>
      <c r="I878" s="5">
        <f>Table1[[#This Row],[margin]]/SUM(Table1[[#This Row],[dem_votes]:[gop_votes]])</f>
        <v>0.25150214592274678</v>
      </c>
      <c r="J878" s="5">
        <f>Table1[[#This Row],[dem_votes]]/SUM(Table1[[#This Row],[dem_votes]:[gop_votes]])</f>
        <v>0.37424892703862661</v>
      </c>
      <c r="K878" s="5">
        <f>Table1[[#This Row],[gop_votes]]/SUM(Table1[[#This Row],[dem_votes]:[gop_votes]])</f>
        <v>0.62575107296137344</v>
      </c>
      <c r="L878" s="13">
        <v>-91.939133999999996</v>
      </c>
      <c r="M878" s="13">
        <v>40.745556999999998</v>
      </c>
      <c r="N878" s="11">
        <v>-93.469612181818434</v>
      </c>
      <c r="O878" s="11">
        <v>42.026685949494883</v>
      </c>
      <c r="P878" s="12">
        <f>VLOOKUP(Table1[[#This Row],[State]],Sheet1!A:G,7,FALSE)</f>
        <v>6</v>
      </c>
      <c r="Q878" t="str">
        <f>VLOOKUP(Table1[[#This Row],[State]],Sheet1!A:F,6,FALSE)</f>
        <v>Republican</v>
      </c>
    </row>
    <row r="879" spans="1:17" x14ac:dyDescent="0.2">
      <c r="A879" t="s">
        <v>333</v>
      </c>
      <c r="B879" s="10">
        <v>19179</v>
      </c>
      <c r="C879" t="s">
        <v>1009</v>
      </c>
      <c r="D879" s="4">
        <v>7061</v>
      </c>
      <c r="E879" s="4">
        <v>7406</v>
      </c>
      <c r="F879">
        <v>2024</v>
      </c>
      <c r="G879" s="1">
        <f>Table1[[#This Row],[dem_votes]]+Table1[[#This Row],[gop_votes]]</f>
        <v>14467</v>
      </c>
      <c r="H879" s="7">
        <f>ABS(Table1[[#This Row],[dem_votes]]-Table1[[#This Row],[gop_votes]])</f>
        <v>345</v>
      </c>
      <c r="I879" s="5">
        <f>Table1[[#This Row],[margin]]/SUM(Table1[[#This Row],[dem_votes]:[gop_votes]])</f>
        <v>2.3847376788553261E-2</v>
      </c>
      <c r="J879" s="5">
        <f>Table1[[#This Row],[dem_votes]]/SUM(Table1[[#This Row],[dem_votes]:[gop_votes]])</f>
        <v>0.48807631160572335</v>
      </c>
      <c r="K879" s="5">
        <f>Table1[[#This Row],[gop_votes]]/SUM(Table1[[#This Row],[dem_votes]:[gop_votes]])</f>
        <v>0.5119236883942766</v>
      </c>
      <c r="L879" s="13">
        <v>-92.418385000000001</v>
      </c>
      <c r="M879" s="13">
        <v>41.016218000000002</v>
      </c>
      <c r="N879" s="11">
        <v>-93.469612181818434</v>
      </c>
      <c r="O879" s="11">
        <v>42.026685949494883</v>
      </c>
      <c r="P879" s="12">
        <f>VLOOKUP(Table1[[#This Row],[State]],Sheet1!A:G,7,FALSE)</f>
        <v>6</v>
      </c>
      <c r="Q879" t="str">
        <f>VLOOKUP(Table1[[#This Row],[State]],Sheet1!A:F,6,FALSE)</f>
        <v>Republican</v>
      </c>
    </row>
    <row r="880" spans="1:17" x14ac:dyDescent="0.2">
      <c r="A880" t="s">
        <v>333</v>
      </c>
      <c r="B880" s="10">
        <v>19181</v>
      </c>
      <c r="C880" t="s">
        <v>821</v>
      </c>
      <c r="D880" s="4">
        <v>12298</v>
      </c>
      <c r="E880" s="4">
        <v>19689</v>
      </c>
      <c r="F880">
        <v>2024</v>
      </c>
      <c r="G880" s="1">
        <f>Table1[[#This Row],[dem_votes]]+Table1[[#This Row],[gop_votes]]</f>
        <v>31987</v>
      </c>
      <c r="H880" s="7">
        <f>ABS(Table1[[#This Row],[dem_votes]]-Table1[[#This Row],[gop_votes]])</f>
        <v>7391</v>
      </c>
      <c r="I880" s="5">
        <f>Table1[[#This Row],[margin]]/SUM(Table1[[#This Row],[dem_votes]:[gop_votes]])</f>
        <v>0.23106261918904555</v>
      </c>
      <c r="J880" s="5">
        <f>Table1[[#This Row],[dem_votes]]/SUM(Table1[[#This Row],[dem_votes]:[gop_votes]])</f>
        <v>0.38446869040547721</v>
      </c>
      <c r="K880" s="5">
        <f>Table1[[#This Row],[gop_votes]]/SUM(Table1[[#This Row],[dem_votes]:[gop_votes]])</f>
        <v>0.61553130959452274</v>
      </c>
      <c r="L880" s="13">
        <v>-93.588243000000006</v>
      </c>
      <c r="M880" s="13">
        <v>41.400884999999903</v>
      </c>
      <c r="N880" s="11">
        <v>-93.469612181818434</v>
      </c>
      <c r="O880" s="11">
        <v>42.026685949494883</v>
      </c>
      <c r="P880" s="12">
        <f>VLOOKUP(Table1[[#This Row],[State]],Sheet1!A:G,7,FALSE)</f>
        <v>6</v>
      </c>
      <c r="Q880" t="str">
        <f>VLOOKUP(Table1[[#This Row],[State]],Sheet1!A:F,6,FALSE)</f>
        <v>Republican</v>
      </c>
    </row>
    <row r="881" spans="1:17" x14ac:dyDescent="0.2">
      <c r="A881" t="s">
        <v>333</v>
      </c>
      <c r="B881" s="10">
        <v>19183</v>
      </c>
      <c r="C881" t="s">
        <v>480</v>
      </c>
      <c r="D881" s="4">
        <v>4240</v>
      </c>
      <c r="E881" s="4">
        <v>5965</v>
      </c>
      <c r="F881">
        <v>2024</v>
      </c>
      <c r="G881" s="1">
        <f>Table1[[#This Row],[dem_votes]]+Table1[[#This Row],[gop_votes]]</f>
        <v>10205</v>
      </c>
      <c r="H881" s="7">
        <f>ABS(Table1[[#This Row],[dem_votes]]-Table1[[#This Row],[gop_votes]])</f>
        <v>1725</v>
      </c>
      <c r="I881" s="5">
        <f>Table1[[#This Row],[margin]]/SUM(Table1[[#This Row],[dem_votes]:[gop_votes]])</f>
        <v>0.16903478686918177</v>
      </c>
      <c r="J881" s="5">
        <f>Table1[[#This Row],[dem_votes]]/SUM(Table1[[#This Row],[dem_votes]:[gop_votes]])</f>
        <v>0.41548260656540914</v>
      </c>
      <c r="K881" s="5">
        <f>Table1[[#This Row],[gop_votes]]/SUM(Table1[[#This Row],[dem_votes]:[gop_votes]])</f>
        <v>0.58451739343459086</v>
      </c>
      <c r="L881" s="13">
        <v>-91.695464999999999</v>
      </c>
      <c r="M881" s="13">
        <v>41.361978000000001</v>
      </c>
      <c r="N881" s="11">
        <v>-93.469612181818434</v>
      </c>
      <c r="O881" s="11">
        <v>42.026685949494883</v>
      </c>
      <c r="P881" s="12">
        <f>VLOOKUP(Table1[[#This Row],[State]],Sheet1!A:G,7,FALSE)</f>
        <v>6</v>
      </c>
      <c r="Q881" t="str">
        <f>VLOOKUP(Table1[[#This Row],[State]],Sheet1!A:F,6,FALSE)</f>
        <v>Republican</v>
      </c>
    </row>
    <row r="882" spans="1:17" x14ac:dyDescent="0.2">
      <c r="A882" t="s">
        <v>333</v>
      </c>
      <c r="B882" s="10">
        <v>19185</v>
      </c>
      <c r="C882" t="s">
        <v>822</v>
      </c>
      <c r="D882" s="4">
        <v>981</v>
      </c>
      <c r="E882" s="4">
        <v>2015</v>
      </c>
      <c r="F882">
        <v>2024</v>
      </c>
      <c r="G882" s="1">
        <f>Table1[[#This Row],[dem_votes]]+Table1[[#This Row],[gop_votes]]</f>
        <v>2996</v>
      </c>
      <c r="H882" s="7">
        <f>ABS(Table1[[#This Row],[dem_votes]]-Table1[[#This Row],[gop_votes]])</f>
        <v>1034</v>
      </c>
      <c r="I882" s="5">
        <f>Table1[[#This Row],[margin]]/SUM(Table1[[#This Row],[dem_votes]:[gop_votes]])</f>
        <v>0.34512683578104136</v>
      </c>
      <c r="J882" s="5">
        <f>Table1[[#This Row],[dem_votes]]/SUM(Table1[[#This Row],[dem_votes]:[gop_votes]])</f>
        <v>0.32743658210947929</v>
      </c>
      <c r="K882" s="5">
        <f>Table1[[#This Row],[gop_votes]]/SUM(Table1[[#This Row],[dem_votes]:[gop_votes]])</f>
        <v>0.67256341789052065</v>
      </c>
      <c r="L882" s="13">
        <v>-93.312926000000004</v>
      </c>
      <c r="M882" s="13">
        <v>40.740054000000001</v>
      </c>
      <c r="N882" s="11">
        <v>-93.469612181818434</v>
      </c>
      <c r="O882" s="11">
        <v>42.026685949494883</v>
      </c>
      <c r="P882" s="12">
        <f>VLOOKUP(Table1[[#This Row],[State]],Sheet1!A:G,7,FALSE)</f>
        <v>6</v>
      </c>
      <c r="Q882" t="str">
        <f>VLOOKUP(Table1[[#This Row],[State]],Sheet1!A:F,6,FALSE)</f>
        <v>Republican</v>
      </c>
    </row>
    <row r="883" spans="1:17" x14ac:dyDescent="0.2">
      <c r="A883" t="s">
        <v>333</v>
      </c>
      <c r="B883" s="10">
        <v>19187</v>
      </c>
      <c r="C883" t="s">
        <v>823</v>
      </c>
      <c r="D883" s="4">
        <v>8189</v>
      </c>
      <c r="E883" s="4">
        <v>9303</v>
      </c>
      <c r="F883">
        <v>2024</v>
      </c>
      <c r="G883" s="1">
        <f>Table1[[#This Row],[dem_votes]]+Table1[[#This Row],[gop_votes]]</f>
        <v>17492</v>
      </c>
      <c r="H883" s="7">
        <f>ABS(Table1[[#This Row],[dem_votes]]-Table1[[#This Row],[gop_votes]])</f>
        <v>1114</v>
      </c>
      <c r="I883" s="5">
        <f>Table1[[#This Row],[margin]]/SUM(Table1[[#This Row],[dem_votes]:[gop_votes]])</f>
        <v>6.3686256574434025E-2</v>
      </c>
      <c r="J883" s="5">
        <f>Table1[[#This Row],[dem_votes]]/SUM(Table1[[#This Row],[dem_votes]:[gop_votes]])</f>
        <v>0.46815687171278297</v>
      </c>
      <c r="K883" s="5">
        <f>Table1[[#This Row],[gop_votes]]/SUM(Table1[[#This Row],[dem_votes]:[gop_votes]])</f>
        <v>0.53184312828721703</v>
      </c>
      <c r="L883" s="13">
        <v>-94.179066000000006</v>
      </c>
      <c r="M883" s="13">
        <v>42.480373999999998</v>
      </c>
      <c r="N883" s="11">
        <v>-93.469612181818434</v>
      </c>
      <c r="O883" s="11">
        <v>42.026685949494883</v>
      </c>
      <c r="P883" s="12">
        <f>VLOOKUP(Table1[[#This Row],[State]],Sheet1!A:G,7,FALSE)</f>
        <v>6</v>
      </c>
      <c r="Q883" t="str">
        <f>VLOOKUP(Table1[[#This Row],[State]],Sheet1!A:F,6,FALSE)</f>
        <v>Republican</v>
      </c>
    </row>
    <row r="884" spans="1:17" x14ac:dyDescent="0.2">
      <c r="A884" t="s">
        <v>333</v>
      </c>
      <c r="B884" s="10">
        <v>19189</v>
      </c>
      <c r="C884" t="s">
        <v>925</v>
      </c>
      <c r="D884" s="4">
        <v>2708</v>
      </c>
      <c r="E884" s="4">
        <v>3265</v>
      </c>
      <c r="F884">
        <v>2024</v>
      </c>
      <c r="G884" s="1">
        <f>Table1[[#This Row],[dem_votes]]+Table1[[#This Row],[gop_votes]]</f>
        <v>5973</v>
      </c>
      <c r="H884" s="7">
        <f>ABS(Table1[[#This Row],[dem_votes]]-Table1[[#This Row],[gop_votes]])</f>
        <v>557</v>
      </c>
      <c r="I884" s="5">
        <f>Table1[[#This Row],[margin]]/SUM(Table1[[#This Row],[dem_votes]:[gop_votes]])</f>
        <v>9.3252971706010379E-2</v>
      </c>
      <c r="J884" s="5">
        <f>Table1[[#This Row],[dem_votes]]/SUM(Table1[[#This Row],[dem_votes]:[gop_votes]])</f>
        <v>0.45337351414699478</v>
      </c>
      <c r="K884" s="5">
        <f>Table1[[#This Row],[gop_votes]]/SUM(Table1[[#This Row],[dem_votes]:[gop_votes]])</f>
        <v>0.54662648585300522</v>
      </c>
      <c r="L884" s="13">
        <v>-93.667030999999994</v>
      </c>
      <c r="M884" s="13">
        <v>43.342880000000001</v>
      </c>
      <c r="N884" s="11">
        <v>-93.469612181818434</v>
      </c>
      <c r="O884" s="11">
        <v>42.026685949494883</v>
      </c>
      <c r="P884" s="12">
        <f>VLOOKUP(Table1[[#This Row],[State]],Sheet1!A:G,7,FALSE)</f>
        <v>6</v>
      </c>
      <c r="Q884" t="str">
        <f>VLOOKUP(Table1[[#This Row],[State]],Sheet1!A:F,6,FALSE)</f>
        <v>Republican</v>
      </c>
    </row>
    <row r="885" spans="1:17" x14ac:dyDescent="0.2">
      <c r="A885" t="s">
        <v>333</v>
      </c>
      <c r="B885" s="10">
        <v>19191</v>
      </c>
      <c r="C885" t="s">
        <v>1010</v>
      </c>
      <c r="D885" s="4">
        <v>5231</v>
      </c>
      <c r="E885" s="4">
        <v>5220</v>
      </c>
      <c r="F885">
        <v>2024</v>
      </c>
      <c r="G885" s="1">
        <f>Table1[[#This Row],[dem_votes]]+Table1[[#This Row],[gop_votes]]</f>
        <v>10451</v>
      </c>
      <c r="H885" s="7">
        <f>ABS(Table1[[#This Row],[dem_votes]]-Table1[[#This Row],[gop_votes]])</f>
        <v>11</v>
      </c>
      <c r="I885" s="5">
        <f>Table1[[#This Row],[margin]]/SUM(Table1[[#This Row],[dem_votes]:[gop_votes]])</f>
        <v>1.0525308582910726E-3</v>
      </c>
      <c r="J885" s="5">
        <f>Table1[[#This Row],[dem_votes]]/SUM(Table1[[#This Row],[dem_votes]:[gop_votes]])</f>
        <v>0.50052626542914558</v>
      </c>
      <c r="K885" s="5">
        <f>Table1[[#This Row],[gop_votes]]/SUM(Table1[[#This Row],[dem_votes]:[gop_votes]])</f>
        <v>0.49947373457085448</v>
      </c>
      <c r="L885" s="13">
        <v>-91.814374999999998</v>
      </c>
      <c r="M885" s="13">
        <v>43.281283999999999</v>
      </c>
      <c r="N885" s="11">
        <v>-93.469612181818434</v>
      </c>
      <c r="O885" s="11">
        <v>42.026685949494883</v>
      </c>
      <c r="P885" s="12">
        <f>VLOOKUP(Table1[[#This Row],[State]],Sheet1!A:G,7,FALSE)</f>
        <v>6</v>
      </c>
      <c r="Q885" t="str">
        <f>VLOOKUP(Table1[[#This Row],[State]],Sheet1!A:F,6,FALSE)</f>
        <v>Republican</v>
      </c>
    </row>
    <row r="886" spans="1:17" x14ac:dyDescent="0.2">
      <c r="A886" t="s">
        <v>333</v>
      </c>
      <c r="B886" s="10">
        <v>19193</v>
      </c>
      <c r="C886" t="s">
        <v>1011</v>
      </c>
      <c r="D886" s="4">
        <v>19149</v>
      </c>
      <c r="E886" s="4">
        <v>22686</v>
      </c>
      <c r="F886">
        <v>2024</v>
      </c>
      <c r="G886" s="1">
        <f>Table1[[#This Row],[dem_votes]]+Table1[[#This Row],[gop_votes]]</f>
        <v>41835</v>
      </c>
      <c r="H886" s="7">
        <f>ABS(Table1[[#This Row],[dem_votes]]-Table1[[#This Row],[gop_votes]])</f>
        <v>3537</v>
      </c>
      <c r="I886" s="5">
        <f>Table1[[#This Row],[margin]]/SUM(Table1[[#This Row],[dem_votes]:[gop_votes]])</f>
        <v>8.4546432413051278E-2</v>
      </c>
      <c r="J886" s="5">
        <f>Table1[[#This Row],[dem_votes]]/SUM(Table1[[#This Row],[dem_votes]:[gop_votes]])</f>
        <v>0.45772678379347437</v>
      </c>
      <c r="K886" s="5">
        <f>Table1[[#This Row],[gop_votes]]/SUM(Table1[[#This Row],[dem_votes]:[gop_votes]])</f>
        <v>0.54227321620652569</v>
      </c>
      <c r="L886" s="13">
        <v>-96.344173999999995</v>
      </c>
      <c r="M886" s="13">
        <v>42.483224999999997</v>
      </c>
      <c r="N886" s="11">
        <v>-93.469612181818434</v>
      </c>
      <c r="O886" s="11">
        <v>42.026685949494883</v>
      </c>
      <c r="P886" s="12">
        <f>VLOOKUP(Table1[[#This Row],[State]],Sheet1!A:G,7,FALSE)</f>
        <v>6</v>
      </c>
      <c r="Q886" t="str">
        <f>VLOOKUP(Table1[[#This Row],[State]],Sheet1!A:F,6,FALSE)</f>
        <v>Republican</v>
      </c>
    </row>
    <row r="887" spans="1:17" x14ac:dyDescent="0.2">
      <c r="A887" t="s">
        <v>333</v>
      </c>
      <c r="B887" s="10">
        <v>19195</v>
      </c>
      <c r="C887" t="s">
        <v>828</v>
      </c>
      <c r="D887" s="4">
        <v>2144</v>
      </c>
      <c r="E887" s="4">
        <v>2323</v>
      </c>
      <c r="F887">
        <v>2024</v>
      </c>
      <c r="G887" s="1">
        <f>Table1[[#This Row],[dem_votes]]+Table1[[#This Row],[gop_votes]]</f>
        <v>4467</v>
      </c>
      <c r="H887" s="7">
        <f>ABS(Table1[[#This Row],[dem_votes]]-Table1[[#This Row],[gop_votes]])</f>
        <v>179</v>
      </c>
      <c r="I887" s="5">
        <f>Table1[[#This Row],[margin]]/SUM(Table1[[#This Row],[dem_votes]:[gop_votes]])</f>
        <v>4.0071636445041414E-2</v>
      </c>
      <c r="J887" s="5">
        <f>Table1[[#This Row],[dem_votes]]/SUM(Table1[[#This Row],[dem_votes]:[gop_votes]])</f>
        <v>0.47996418177747929</v>
      </c>
      <c r="K887" s="5">
        <f>Table1[[#This Row],[gop_votes]]/SUM(Table1[[#This Row],[dem_votes]:[gop_votes]])</f>
        <v>0.52003581822252076</v>
      </c>
      <c r="L887" s="13">
        <v>-93.252257999999998</v>
      </c>
      <c r="M887" s="13">
        <v>43.366540000000001</v>
      </c>
      <c r="N887" s="11">
        <v>-93.469612181818434</v>
      </c>
      <c r="O887" s="11">
        <v>42.026685949494883</v>
      </c>
      <c r="P887" s="12">
        <f>VLOOKUP(Table1[[#This Row],[State]],Sheet1!A:G,7,FALSE)</f>
        <v>6</v>
      </c>
      <c r="Q887" t="str">
        <f>VLOOKUP(Table1[[#This Row],[State]],Sheet1!A:F,6,FALSE)</f>
        <v>Republican</v>
      </c>
    </row>
    <row r="888" spans="1:17" x14ac:dyDescent="0.2">
      <c r="A888" t="s">
        <v>333</v>
      </c>
      <c r="B888" s="10">
        <v>19197</v>
      </c>
      <c r="C888" t="s">
        <v>1012</v>
      </c>
      <c r="D888" s="4">
        <v>2471</v>
      </c>
      <c r="E888" s="4">
        <v>3498</v>
      </c>
      <c r="F888">
        <v>2024</v>
      </c>
      <c r="G888" s="1">
        <f>Table1[[#This Row],[dem_votes]]+Table1[[#This Row],[gop_votes]]</f>
        <v>5969</v>
      </c>
      <c r="H888" s="7">
        <f>ABS(Table1[[#This Row],[dem_votes]]-Table1[[#This Row],[gop_votes]])</f>
        <v>1027</v>
      </c>
      <c r="I888" s="5">
        <f>Table1[[#This Row],[margin]]/SUM(Table1[[#This Row],[dem_votes]:[gop_votes]])</f>
        <v>0.1720556207069861</v>
      </c>
      <c r="J888" s="5">
        <f>Table1[[#This Row],[dem_votes]]/SUM(Table1[[#This Row],[dem_votes]:[gop_votes]])</f>
        <v>0.41397218964650695</v>
      </c>
      <c r="K888" s="5">
        <f>Table1[[#This Row],[gop_votes]]/SUM(Table1[[#This Row],[dem_votes]:[gop_votes]])</f>
        <v>0.58602781035349305</v>
      </c>
      <c r="L888" s="13">
        <v>-93.755488</v>
      </c>
      <c r="M888" s="13">
        <v>42.732194999999997</v>
      </c>
      <c r="N888" s="11">
        <v>-93.469612181818434</v>
      </c>
      <c r="O888" s="11">
        <v>42.026685949494883</v>
      </c>
      <c r="P888" s="12">
        <f>VLOOKUP(Table1[[#This Row],[State]],Sheet1!A:G,7,FALSE)</f>
        <v>6</v>
      </c>
      <c r="Q888" t="str">
        <f>VLOOKUP(Table1[[#This Row],[State]],Sheet1!A:F,6,FALSE)</f>
        <v>Republican</v>
      </c>
    </row>
    <row r="889" spans="1:17" x14ac:dyDescent="0.2">
      <c r="A889" t="s">
        <v>334</v>
      </c>
      <c r="B889" s="10">
        <v>20001</v>
      </c>
      <c r="C889" t="s">
        <v>927</v>
      </c>
      <c r="D889" s="4">
        <v>1992</v>
      </c>
      <c r="E889" s="4">
        <v>3471</v>
      </c>
      <c r="F889">
        <v>2024</v>
      </c>
      <c r="G889" s="1">
        <f>Table1[[#This Row],[dem_votes]]+Table1[[#This Row],[gop_votes]]</f>
        <v>5463</v>
      </c>
      <c r="H889" s="7">
        <f>ABS(Table1[[#This Row],[dem_votes]]-Table1[[#This Row],[gop_votes]])</f>
        <v>1479</v>
      </c>
      <c r="I889" s="5">
        <f>Table1[[#This Row],[margin]]/SUM(Table1[[#This Row],[dem_votes]:[gop_votes]])</f>
        <v>0.27073036792970895</v>
      </c>
      <c r="J889" s="5">
        <f>Table1[[#This Row],[dem_votes]]/SUM(Table1[[#This Row],[dem_votes]:[gop_votes]])</f>
        <v>0.36463481603514553</v>
      </c>
      <c r="K889" s="5">
        <f>Table1[[#This Row],[gop_votes]]/SUM(Table1[[#This Row],[dem_votes]:[gop_votes]])</f>
        <v>0.63536518396485453</v>
      </c>
      <c r="L889" s="13">
        <v>-95.367052999999999</v>
      </c>
      <c r="M889" s="13">
        <v>37.896583999999997</v>
      </c>
      <c r="N889" s="11">
        <v>-98.070803761904315</v>
      </c>
      <c r="O889" s="11">
        <v>38.488819895238152</v>
      </c>
      <c r="P889" s="12">
        <f>VLOOKUP(Table1[[#This Row],[State]],Sheet1!A:G,7,FALSE)</f>
        <v>6</v>
      </c>
      <c r="Q889" t="str">
        <f>VLOOKUP(Table1[[#This Row],[State]],Sheet1!A:F,6,FALSE)</f>
        <v>Republican</v>
      </c>
    </row>
    <row r="890" spans="1:17" x14ac:dyDescent="0.2">
      <c r="A890" t="s">
        <v>334</v>
      </c>
      <c r="B890" s="10">
        <v>20003</v>
      </c>
      <c r="C890" t="s">
        <v>1013</v>
      </c>
      <c r="D890" s="4">
        <v>1077</v>
      </c>
      <c r="E890" s="4">
        <v>2336</v>
      </c>
      <c r="F890">
        <v>2024</v>
      </c>
      <c r="G890" s="1">
        <f>Table1[[#This Row],[dem_votes]]+Table1[[#This Row],[gop_votes]]</f>
        <v>3413</v>
      </c>
      <c r="H890" s="7">
        <f>ABS(Table1[[#This Row],[dem_votes]]-Table1[[#This Row],[gop_votes]])</f>
        <v>1259</v>
      </c>
      <c r="I890" s="5">
        <f>Table1[[#This Row],[margin]]/SUM(Table1[[#This Row],[dem_votes]:[gop_votes]])</f>
        <v>0.3688836800468796</v>
      </c>
      <c r="J890" s="5">
        <f>Table1[[#This Row],[dem_votes]]/SUM(Table1[[#This Row],[dem_votes]:[gop_votes]])</f>
        <v>0.31555815997656023</v>
      </c>
      <c r="K890" s="5">
        <f>Table1[[#This Row],[gop_votes]]/SUM(Table1[[#This Row],[dem_votes]:[gop_votes]])</f>
        <v>0.68444184002343977</v>
      </c>
      <c r="L890" s="13">
        <v>-95.264386000000002</v>
      </c>
      <c r="M890" s="13">
        <v>38.250112000000001</v>
      </c>
      <c r="N890" s="11">
        <v>-98.070803761904315</v>
      </c>
      <c r="O890" s="11">
        <v>38.488819895238152</v>
      </c>
      <c r="P890" s="12">
        <f>VLOOKUP(Table1[[#This Row],[State]],Sheet1!A:G,7,FALSE)</f>
        <v>6</v>
      </c>
      <c r="Q890" t="str">
        <f>VLOOKUP(Table1[[#This Row],[State]],Sheet1!A:F,6,FALSE)</f>
        <v>Republican</v>
      </c>
    </row>
    <row r="891" spans="1:17" x14ac:dyDescent="0.2">
      <c r="A891" t="s">
        <v>334</v>
      </c>
      <c r="B891" s="10">
        <v>20005</v>
      </c>
      <c r="C891" t="s">
        <v>1014</v>
      </c>
      <c r="D891" s="4">
        <v>2702</v>
      </c>
      <c r="E891" s="4">
        <v>4061</v>
      </c>
      <c r="F891">
        <v>2024</v>
      </c>
      <c r="G891" s="1">
        <f>Table1[[#This Row],[dem_votes]]+Table1[[#This Row],[gop_votes]]</f>
        <v>6763</v>
      </c>
      <c r="H891" s="7">
        <f>ABS(Table1[[#This Row],[dem_votes]]-Table1[[#This Row],[gop_votes]])</f>
        <v>1359</v>
      </c>
      <c r="I891" s="5">
        <f>Table1[[#This Row],[margin]]/SUM(Table1[[#This Row],[dem_votes]:[gop_votes]])</f>
        <v>0.20094632559515008</v>
      </c>
      <c r="J891" s="5">
        <f>Table1[[#This Row],[dem_votes]]/SUM(Table1[[#This Row],[dem_votes]:[gop_votes]])</f>
        <v>0.39952683720242493</v>
      </c>
      <c r="K891" s="5">
        <f>Table1[[#This Row],[gop_votes]]/SUM(Table1[[#This Row],[dem_votes]:[gop_votes]])</f>
        <v>0.60047316279757501</v>
      </c>
      <c r="L891" s="13">
        <v>-95.181488000000002</v>
      </c>
      <c r="M891" s="13">
        <v>39.555582999999999</v>
      </c>
      <c r="N891" s="11">
        <v>-98.070803761904315</v>
      </c>
      <c r="O891" s="11">
        <v>38.488819895238152</v>
      </c>
      <c r="P891" s="12">
        <f>VLOOKUP(Table1[[#This Row],[State]],Sheet1!A:G,7,FALSE)</f>
        <v>6</v>
      </c>
      <c r="Q891" t="str">
        <f>VLOOKUP(Table1[[#This Row],[State]],Sheet1!A:F,6,FALSE)</f>
        <v>Republican</v>
      </c>
    </row>
    <row r="892" spans="1:17" x14ac:dyDescent="0.2">
      <c r="A892" t="s">
        <v>334</v>
      </c>
      <c r="B892" s="10">
        <v>20007</v>
      </c>
      <c r="C892" t="s">
        <v>1015</v>
      </c>
      <c r="D892" s="4">
        <v>473</v>
      </c>
      <c r="E892" s="4">
        <v>1810</v>
      </c>
      <c r="F892">
        <v>2024</v>
      </c>
      <c r="G892" s="1">
        <f>Table1[[#This Row],[dem_votes]]+Table1[[#This Row],[gop_votes]]</f>
        <v>2283</v>
      </c>
      <c r="H892" s="7">
        <f>ABS(Table1[[#This Row],[dem_votes]]-Table1[[#This Row],[gop_votes]])</f>
        <v>1337</v>
      </c>
      <c r="I892" s="5">
        <f>Table1[[#This Row],[margin]]/SUM(Table1[[#This Row],[dem_votes]:[gop_votes]])</f>
        <v>0.58563293911519931</v>
      </c>
      <c r="J892" s="5">
        <f>Table1[[#This Row],[dem_votes]]/SUM(Table1[[#This Row],[dem_votes]:[gop_votes]])</f>
        <v>0.20718353044240034</v>
      </c>
      <c r="K892" s="5">
        <f>Table1[[#This Row],[gop_votes]]/SUM(Table1[[#This Row],[dem_votes]:[gop_votes]])</f>
        <v>0.79281646955759966</v>
      </c>
      <c r="L892" s="13">
        <v>-98.557383999999999</v>
      </c>
      <c r="M892" s="13">
        <v>37.212181999999999</v>
      </c>
      <c r="N892" s="11">
        <v>-98.070803761904315</v>
      </c>
      <c r="O892" s="11">
        <v>38.488819895238152</v>
      </c>
      <c r="P892" s="12">
        <f>VLOOKUP(Table1[[#This Row],[State]],Sheet1!A:G,7,FALSE)</f>
        <v>6</v>
      </c>
      <c r="Q892" t="str">
        <f>VLOOKUP(Table1[[#This Row],[State]],Sheet1!A:F,6,FALSE)</f>
        <v>Republican</v>
      </c>
    </row>
    <row r="893" spans="1:17" x14ac:dyDescent="0.2">
      <c r="A893" t="s">
        <v>334</v>
      </c>
      <c r="B893" s="10">
        <v>20009</v>
      </c>
      <c r="C893" t="s">
        <v>1016</v>
      </c>
      <c r="D893" s="4">
        <v>2799</v>
      </c>
      <c r="E893" s="4">
        <v>7898</v>
      </c>
      <c r="F893">
        <v>2024</v>
      </c>
      <c r="G893" s="1">
        <f>Table1[[#This Row],[dem_votes]]+Table1[[#This Row],[gop_votes]]</f>
        <v>10697</v>
      </c>
      <c r="H893" s="7">
        <f>ABS(Table1[[#This Row],[dem_votes]]-Table1[[#This Row],[gop_votes]])</f>
        <v>5099</v>
      </c>
      <c r="I893" s="5">
        <f>Table1[[#This Row],[margin]]/SUM(Table1[[#This Row],[dem_votes]:[gop_votes]])</f>
        <v>0.4766757034682621</v>
      </c>
      <c r="J893" s="5">
        <f>Table1[[#This Row],[dem_votes]]/SUM(Table1[[#This Row],[dem_votes]:[gop_votes]])</f>
        <v>0.26166214826586892</v>
      </c>
      <c r="K893" s="5">
        <f>Table1[[#This Row],[gop_votes]]/SUM(Table1[[#This Row],[dem_votes]:[gop_votes]])</f>
        <v>0.73833785173413102</v>
      </c>
      <c r="L893" s="13">
        <v>-98.757739000000001</v>
      </c>
      <c r="M893" s="13">
        <v>38.394737999999997</v>
      </c>
      <c r="N893" s="11">
        <v>-98.070803761904315</v>
      </c>
      <c r="O893" s="11">
        <v>38.488819895238152</v>
      </c>
      <c r="P893" s="12">
        <f>VLOOKUP(Table1[[#This Row],[State]],Sheet1!A:G,7,FALSE)</f>
        <v>6</v>
      </c>
      <c r="Q893" t="str">
        <f>VLOOKUP(Table1[[#This Row],[State]],Sheet1!A:F,6,FALSE)</f>
        <v>Republican</v>
      </c>
    </row>
    <row r="894" spans="1:17" x14ac:dyDescent="0.2">
      <c r="A894" t="s">
        <v>334</v>
      </c>
      <c r="B894" s="10">
        <v>20011</v>
      </c>
      <c r="C894" t="s">
        <v>1017</v>
      </c>
      <c r="D894" s="4">
        <v>2022</v>
      </c>
      <c r="E894" s="4">
        <v>4075</v>
      </c>
      <c r="F894">
        <v>2024</v>
      </c>
      <c r="G894" s="1">
        <f>Table1[[#This Row],[dem_votes]]+Table1[[#This Row],[gop_votes]]</f>
        <v>6097</v>
      </c>
      <c r="H894" s="7">
        <f>ABS(Table1[[#This Row],[dem_votes]]-Table1[[#This Row],[gop_votes]])</f>
        <v>2053</v>
      </c>
      <c r="I894" s="5">
        <f>Table1[[#This Row],[margin]]/SUM(Table1[[#This Row],[dem_votes]:[gop_votes]])</f>
        <v>0.33672297851402327</v>
      </c>
      <c r="J894" s="5">
        <f>Table1[[#This Row],[dem_votes]]/SUM(Table1[[#This Row],[dem_votes]:[gop_votes]])</f>
        <v>0.33163851074298833</v>
      </c>
      <c r="K894" s="5">
        <f>Table1[[#This Row],[gop_votes]]/SUM(Table1[[#This Row],[dem_votes]:[gop_votes]])</f>
        <v>0.66836148925701167</v>
      </c>
      <c r="L894" s="13">
        <v>-94.749442999999999</v>
      </c>
      <c r="M894" s="13">
        <v>37.845556999999999</v>
      </c>
      <c r="N894" s="11">
        <v>-98.070803761904315</v>
      </c>
      <c r="O894" s="11">
        <v>38.488819895238152</v>
      </c>
      <c r="P894" s="12">
        <f>VLOOKUP(Table1[[#This Row],[State]],Sheet1!A:G,7,FALSE)</f>
        <v>6</v>
      </c>
      <c r="Q894" t="str">
        <f>VLOOKUP(Table1[[#This Row],[State]],Sheet1!A:F,6,FALSE)</f>
        <v>Republican</v>
      </c>
    </row>
    <row r="895" spans="1:17" x14ac:dyDescent="0.2">
      <c r="A895" t="s">
        <v>334</v>
      </c>
      <c r="B895" s="10">
        <v>20013</v>
      </c>
      <c r="C895" t="s">
        <v>875</v>
      </c>
      <c r="D895" s="4">
        <v>1297</v>
      </c>
      <c r="E895" s="4">
        <v>3166</v>
      </c>
      <c r="F895">
        <v>2024</v>
      </c>
      <c r="G895" s="1">
        <f>Table1[[#This Row],[dem_votes]]+Table1[[#This Row],[gop_votes]]</f>
        <v>4463</v>
      </c>
      <c r="H895" s="7">
        <f>ABS(Table1[[#This Row],[dem_votes]]-Table1[[#This Row],[gop_votes]])</f>
        <v>1869</v>
      </c>
      <c r="I895" s="5">
        <f>Table1[[#This Row],[margin]]/SUM(Table1[[#This Row],[dem_votes]:[gop_votes]])</f>
        <v>0.41877660766300695</v>
      </c>
      <c r="J895" s="5">
        <f>Table1[[#This Row],[dem_votes]]/SUM(Table1[[#This Row],[dem_votes]:[gop_votes]])</f>
        <v>0.29061169616849652</v>
      </c>
      <c r="K895" s="5">
        <f>Table1[[#This Row],[gop_votes]]/SUM(Table1[[#This Row],[dem_votes]:[gop_votes]])</f>
        <v>0.70938830383150342</v>
      </c>
      <c r="L895" s="13">
        <v>-95.550383999999994</v>
      </c>
      <c r="M895" s="13">
        <v>39.801272999999902</v>
      </c>
      <c r="N895" s="11">
        <v>-98.070803761904315</v>
      </c>
      <c r="O895" s="11">
        <v>38.488819895238152</v>
      </c>
      <c r="P895" s="12">
        <f>VLOOKUP(Table1[[#This Row],[State]],Sheet1!A:G,7,FALSE)</f>
        <v>6</v>
      </c>
      <c r="Q895" t="str">
        <f>VLOOKUP(Table1[[#This Row],[State]],Sheet1!A:F,6,FALSE)</f>
        <v>Republican</v>
      </c>
    </row>
    <row r="896" spans="1:17" x14ac:dyDescent="0.2">
      <c r="A896" t="s">
        <v>334</v>
      </c>
      <c r="B896" s="10">
        <v>20015</v>
      </c>
      <c r="C896" t="s">
        <v>487</v>
      </c>
      <c r="D896" s="4">
        <v>6883</v>
      </c>
      <c r="E896" s="4">
        <v>22562</v>
      </c>
      <c r="F896">
        <v>2024</v>
      </c>
      <c r="G896" s="1">
        <f>Table1[[#This Row],[dem_votes]]+Table1[[#This Row],[gop_votes]]</f>
        <v>29445</v>
      </c>
      <c r="H896" s="7">
        <f>ABS(Table1[[#This Row],[dem_votes]]-Table1[[#This Row],[gop_votes]])</f>
        <v>15679</v>
      </c>
      <c r="I896" s="5">
        <f>Table1[[#This Row],[margin]]/SUM(Table1[[#This Row],[dem_votes]:[gop_votes]])</f>
        <v>0.5324842927491934</v>
      </c>
      <c r="J896" s="5">
        <f>Table1[[#This Row],[dem_votes]]/SUM(Table1[[#This Row],[dem_votes]:[gop_votes]])</f>
        <v>0.2337578536254033</v>
      </c>
      <c r="K896" s="5">
        <f>Table1[[#This Row],[gop_votes]]/SUM(Table1[[#This Row],[dem_votes]:[gop_votes]])</f>
        <v>0.76624214637459676</v>
      </c>
      <c r="L896" s="13">
        <v>-96.989770999999905</v>
      </c>
      <c r="M896" s="13">
        <v>37.727134999999997</v>
      </c>
      <c r="N896" s="11">
        <v>-98.070803761904315</v>
      </c>
      <c r="O896" s="11">
        <v>38.488819895238152</v>
      </c>
      <c r="P896" s="12">
        <f>VLOOKUP(Table1[[#This Row],[State]],Sheet1!A:G,7,FALSE)</f>
        <v>6</v>
      </c>
      <c r="Q896" t="str">
        <f>VLOOKUP(Table1[[#This Row],[State]],Sheet1!A:F,6,FALSE)</f>
        <v>Republican</v>
      </c>
    </row>
    <row r="897" spans="1:17" x14ac:dyDescent="0.2">
      <c r="A897" t="s">
        <v>334</v>
      </c>
      <c r="B897" s="10">
        <v>20017</v>
      </c>
      <c r="C897" t="s">
        <v>1018</v>
      </c>
      <c r="D897" s="4">
        <v>408</v>
      </c>
      <c r="E897" s="4">
        <v>990</v>
      </c>
      <c r="F897">
        <v>2024</v>
      </c>
      <c r="G897" s="1">
        <f>Table1[[#This Row],[dem_votes]]+Table1[[#This Row],[gop_votes]]</f>
        <v>1398</v>
      </c>
      <c r="H897" s="7">
        <f>ABS(Table1[[#This Row],[dem_votes]]-Table1[[#This Row],[gop_votes]])</f>
        <v>582</v>
      </c>
      <c r="I897" s="5">
        <f>Table1[[#This Row],[margin]]/SUM(Table1[[#This Row],[dem_votes]:[gop_votes]])</f>
        <v>0.41630901287553645</v>
      </c>
      <c r="J897" s="5">
        <f>Table1[[#This Row],[dem_votes]]/SUM(Table1[[#This Row],[dem_votes]:[gop_votes]])</f>
        <v>0.29184549356223177</v>
      </c>
      <c r="K897" s="5">
        <f>Table1[[#This Row],[gop_votes]]/SUM(Table1[[#This Row],[dem_votes]:[gop_votes]])</f>
        <v>0.70815450643776823</v>
      </c>
      <c r="L897" s="13">
        <v>-96.559377999999995</v>
      </c>
      <c r="M897" s="13">
        <v>38.358336000000001</v>
      </c>
      <c r="N897" s="11">
        <v>-98.070803761904315</v>
      </c>
      <c r="O897" s="11">
        <v>38.488819895238152</v>
      </c>
      <c r="P897" s="12">
        <f>VLOOKUP(Table1[[#This Row],[State]],Sheet1!A:G,7,FALSE)</f>
        <v>6</v>
      </c>
      <c r="Q897" t="str">
        <f>VLOOKUP(Table1[[#This Row],[State]],Sheet1!A:F,6,FALSE)</f>
        <v>Republican</v>
      </c>
    </row>
    <row r="898" spans="1:17" x14ac:dyDescent="0.2">
      <c r="A898" t="s">
        <v>334</v>
      </c>
      <c r="B898" s="10">
        <v>20019</v>
      </c>
      <c r="C898" t="s">
        <v>1019</v>
      </c>
      <c r="D898" s="4">
        <v>356</v>
      </c>
      <c r="E898" s="4">
        <v>1371</v>
      </c>
      <c r="F898">
        <v>2024</v>
      </c>
      <c r="G898" s="1">
        <f>Table1[[#This Row],[dem_votes]]+Table1[[#This Row],[gop_votes]]</f>
        <v>1727</v>
      </c>
      <c r="H898" s="7">
        <f>ABS(Table1[[#This Row],[dem_votes]]-Table1[[#This Row],[gop_votes]])</f>
        <v>1015</v>
      </c>
      <c r="I898" s="5">
        <f>Table1[[#This Row],[margin]]/SUM(Table1[[#This Row],[dem_votes]:[gop_votes]])</f>
        <v>0.58772437753329476</v>
      </c>
      <c r="J898" s="5">
        <f>Table1[[#This Row],[dem_votes]]/SUM(Table1[[#This Row],[dem_votes]:[gop_votes]])</f>
        <v>0.20613781123335265</v>
      </c>
      <c r="K898" s="5">
        <f>Table1[[#This Row],[gop_votes]]/SUM(Table1[[#This Row],[dem_votes]:[gop_votes]])</f>
        <v>0.79386218876664738</v>
      </c>
      <c r="L898" s="13">
        <v>-96.231465999999998</v>
      </c>
      <c r="M898" s="13">
        <v>37.111001999999999</v>
      </c>
      <c r="N898" s="11">
        <v>-98.070803761904315</v>
      </c>
      <c r="O898" s="11">
        <v>38.488819895238152</v>
      </c>
      <c r="P898" s="12">
        <f>VLOOKUP(Table1[[#This Row],[State]],Sheet1!A:G,7,FALSE)</f>
        <v>6</v>
      </c>
      <c r="Q898" t="str">
        <f>VLOOKUP(Table1[[#This Row],[State]],Sheet1!A:F,6,FALSE)</f>
        <v>Republican</v>
      </c>
    </row>
    <row r="899" spans="1:17" x14ac:dyDescent="0.2">
      <c r="A899" t="s">
        <v>334</v>
      </c>
      <c r="B899" s="10">
        <v>20021</v>
      </c>
      <c r="C899" t="s">
        <v>489</v>
      </c>
      <c r="D899" s="4">
        <v>2975</v>
      </c>
      <c r="E899" s="4">
        <v>5472</v>
      </c>
      <c r="F899">
        <v>2024</v>
      </c>
      <c r="G899" s="1">
        <f>Table1[[#This Row],[dem_votes]]+Table1[[#This Row],[gop_votes]]</f>
        <v>8447</v>
      </c>
      <c r="H899" s="7">
        <f>ABS(Table1[[#This Row],[dem_votes]]-Table1[[#This Row],[gop_votes]])</f>
        <v>2497</v>
      </c>
      <c r="I899" s="5">
        <f>Table1[[#This Row],[margin]]/SUM(Table1[[#This Row],[dem_votes]:[gop_votes]])</f>
        <v>0.29560790813306498</v>
      </c>
      <c r="J899" s="5">
        <f>Table1[[#This Row],[dem_votes]]/SUM(Table1[[#This Row],[dem_votes]:[gop_votes]])</f>
        <v>0.35219604593346748</v>
      </c>
      <c r="K899" s="5">
        <f>Table1[[#This Row],[gop_votes]]/SUM(Table1[[#This Row],[dem_votes]:[gop_votes]])</f>
        <v>0.64780395406653246</v>
      </c>
      <c r="L899" s="13">
        <v>-94.755078999999995</v>
      </c>
      <c r="M899" s="13">
        <v>37.115228999999999</v>
      </c>
      <c r="N899" s="11">
        <v>-98.070803761904315</v>
      </c>
      <c r="O899" s="11">
        <v>38.488819895238152</v>
      </c>
      <c r="P899" s="12">
        <f>VLOOKUP(Table1[[#This Row],[State]],Sheet1!A:G,7,FALSE)</f>
        <v>6</v>
      </c>
      <c r="Q899" t="str">
        <f>VLOOKUP(Table1[[#This Row],[State]],Sheet1!A:F,6,FALSE)</f>
        <v>Republican</v>
      </c>
    </row>
    <row r="900" spans="1:17" x14ac:dyDescent="0.2">
      <c r="A900" t="s">
        <v>334</v>
      </c>
      <c r="B900" s="10">
        <v>20023</v>
      </c>
      <c r="C900" t="s">
        <v>667</v>
      </c>
      <c r="D900" s="4">
        <v>336</v>
      </c>
      <c r="E900" s="4">
        <v>1220</v>
      </c>
      <c r="F900">
        <v>2024</v>
      </c>
      <c r="G900" s="1">
        <f>Table1[[#This Row],[dem_votes]]+Table1[[#This Row],[gop_votes]]</f>
        <v>1556</v>
      </c>
      <c r="H900" s="7">
        <f>ABS(Table1[[#This Row],[dem_votes]]-Table1[[#This Row],[gop_votes]])</f>
        <v>884</v>
      </c>
      <c r="I900" s="5">
        <f>Table1[[#This Row],[margin]]/SUM(Table1[[#This Row],[dem_votes]:[gop_votes]])</f>
        <v>0.56812339331619532</v>
      </c>
      <c r="J900" s="5">
        <f>Table1[[#This Row],[dem_votes]]/SUM(Table1[[#This Row],[dem_votes]:[gop_votes]])</f>
        <v>0.21593830334190231</v>
      </c>
      <c r="K900" s="5">
        <f>Table1[[#This Row],[gop_votes]]/SUM(Table1[[#This Row],[dem_votes]:[gop_votes]])</f>
        <v>0.78406169665809766</v>
      </c>
      <c r="L900" s="13">
        <v>-101.738993999999</v>
      </c>
      <c r="M900" s="13">
        <v>39.768135999999998</v>
      </c>
      <c r="N900" s="11">
        <v>-98.070803761904315</v>
      </c>
      <c r="O900" s="11">
        <v>38.488819895238152</v>
      </c>
      <c r="P900" s="12">
        <f>VLOOKUP(Table1[[#This Row],[State]],Sheet1!A:G,7,FALSE)</f>
        <v>6</v>
      </c>
      <c r="Q900" t="str">
        <f>VLOOKUP(Table1[[#This Row],[State]],Sheet1!A:F,6,FALSE)</f>
        <v>Republican</v>
      </c>
    </row>
    <row r="901" spans="1:17" x14ac:dyDescent="0.2">
      <c r="A901" t="s">
        <v>334</v>
      </c>
      <c r="B901" s="10">
        <v>20025</v>
      </c>
      <c r="C901" t="s">
        <v>559</v>
      </c>
      <c r="D901" s="4">
        <v>234</v>
      </c>
      <c r="E901" s="4">
        <v>892</v>
      </c>
      <c r="F901">
        <v>2024</v>
      </c>
      <c r="G901" s="1">
        <f>Table1[[#This Row],[dem_votes]]+Table1[[#This Row],[gop_votes]]</f>
        <v>1126</v>
      </c>
      <c r="H901" s="7">
        <f>ABS(Table1[[#This Row],[dem_votes]]-Table1[[#This Row],[gop_votes]])</f>
        <v>658</v>
      </c>
      <c r="I901" s="5">
        <f>Table1[[#This Row],[margin]]/SUM(Table1[[#This Row],[dem_votes]:[gop_votes]])</f>
        <v>0.58436944937833035</v>
      </c>
      <c r="J901" s="5">
        <f>Table1[[#This Row],[dem_votes]]/SUM(Table1[[#This Row],[dem_votes]:[gop_votes]])</f>
        <v>0.20781527531083482</v>
      </c>
      <c r="K901" s="5">
        <f>Table1[[#This Row],[gop_votes]]/SUM(Table1[[#This Row],[dem_votes]:[gop_votes]])</f>
        <v>0.79218472468916523</v>
      </c>
      <c r="L901" s="13">
        <v>-99.873032999999893</v>
      </c>
      <c r="M901" s="13">
        <v>37.290452999999999</v>
      </c>
      <c r="N901" s="11">
        <v>-98.070803761904315</v>
      </c>
      <c r="O901" s="11">
        <v>38.488819895238152</v>
      </c>
      <c r="P901" s="12">
        <f>VLOOKUP(Table1[[#This Row],[State]],Sheet1!A:G,7,FALSE)</f>
        <v>6</v>
      </c>
      <c r="Q901" t="str">
        <f>VLOOKUP(Table1[[#This Row],[State]],Sheet1!A:F,6,FALSE)</f>
        <v>Republican</v>
      </c>
    </row>
    <row r="902" spans="1:17" x14ac:dyDescent="0.2">
      <c r="A902" t="s">
        <v>334</v>
      </c>
      <c r="B902" s="10">
        <v>20027</v>
      </c>
      <c r="C902" t="s">
        <v>423</v>
      </c>
      <c r="D902" s="4">
        <v>999</v>
      </c>
      <c r="E902" s="4">
        <v>3062</v>
      </c>
      <c r="F902">
        <v>2024</v>
      </c>
      <c r="G902" s="1">
        <f>Table1[[#This Row],[dem_votes]]+Table1[[#This Row],[gop_votes]]</f>
        <v>4061</v>
      </c>
      <c r="H902" s="7">
        <f>ABS(Table1[[#This Row],[dem_votes]]-Table1[[#This Row],[gop_votes]])</f>
        <v>2063</v>
      </c>
      <c r="I902" s="5">
        <f>Table1[[#This Row],[margin]]/SUM(Table1[[#This Row],[dem_votes]:[gop_votes]])</f>
        <v>0.5080029549372076</v>
      </c>
      <c r="J902" s="5">
        <f>Table1[[#This Row],[dem_votes]]/SUM(Table1[[#This Row],[dem_votes]:[gop_votes]])</f>
        <v>0.2459985225313962</v>
      </c>
      <c r="K902" s="5">
        <f>Table1[[#This Row],[gop_votes]]/SUM(Table1[[#This Row],[dem_votes]:[gop_votes]])</f>
        <v>0.7540014774686038</v>
      </c>
      <c r="L902" s="13">
        <v>-97.122569999999996</v>
      </c>
      <c r="M902" s="13">
        <v>39.356195</v>
      </c>
      <c r="N902" s="11">
        <v>-98.070803761904315</v>
      </c>
      <c r="O902" s="11">
        <v>38.488819895238152</v>
      </c>
      <c r="P902" s="12">
        <f>VLOOKUP(Table1[[#This Row],[State]],Sheet1!A:G,7,FALSE)</f>
        <v>6</v>
      </c>
      <c r="Q902" t="str">
        <f>VLOOKUP(Table1[[#This Row],[State]],Sheet1!A:F,6,FALSE)</f>
        <v>Republican</v>
      </c>
    </row>
    <row r="903" spans="1:17" x14ac:dyDescent="0.2">
      <c r="A903" t="s">
        <v>334</v>
      </c>
      <c r="B903" s="10">
        <v>20029</v>
      </c>
      <c r="C903" t="s">
        <v>1020</v>
      </c>
      <c r="D903" s="4">
        <v>1092</v>
      </c>
      <c r="E903" s="4">
        <v>3089</v>
      </c>
      <c r="F903">
        <v>2024</v>
      </c>
      <c r="G903" s="1">
        <f>Table1[[#This Row],[dem_votes]]+Table1[[#This Row],[gop_votes]]</f>
        <v>4181</v>
      </c>
      <c r="H903" s="7">
        <f>ABS(Table1[[#This Row],[dem_votes]]-Table1[[#This Row],[gop_votes]])</f>
        <v>1997</v>
      </c>
      <c r="I903" s="5">
        <f>Table1[[#This Row],[margin]]/SUM(Table1[[#This Row],[dem_votes]:[gop_votes]])</f>
        <v>0.47763692896436261</v>
      </c>
      <c r="J903" s="5">
        <f>Table1[[#This Row],[dem_votes]]/SUM(Table1[[#This Row],[dem_votes]:[gop_votes]])</f>
        <v>0.2611815355178187</v>
      </c>
      <c r="K903" s="5">
        <f>Table1[[#This Row],[gop_votes]]/SUM(Table1[[#This Row],[dem_votes]:[gop_votes]])</f>
        <v>0.73881846448218125</v>
      </c>
      <c r="L903" s="13">
        <v>-97.637247000000002</v>
      </c>
      <c r="M903" s="13">
        <v>39.533949999999997</v>
      </c>
      <c r="N903" s="11">
        <v>-98.070803761904315</v>
      </c>
      <c r="O903" s="11">
        <v>38.488819895238152</v>
      </c>
      <c r="P903" s="12">
        <f>VLOOKUP(Table1[[#This Row],[State]],Sheet1!A:G,7,FALSE)</f>
        <v>6</v>
      </c>
      <c r="Q903" t="str">
        <f>VLOOKUP(Table1[[#This Row],[State]],Sheet1!A:F,6,FALSE)</f>
        <v>Republican</v>
      </c>
    </row>
    <row r="904" spans="1:17" x14ac:dyDescent="0.2">
      <c r="A904" t="s">
        <v>334</v>
      </c>
      <c r="B904" s="10">
        <v>20031</v>
      </c>
      <c r="C904" t="s">
        <v>1021</v>
      </c>
      <c r="D904" s="4">
        <v>1084</v>
      </c>
      <c r="E904" s="4">
        <v>2961</v>
      </c>
      <c r="F904">
        <v>2024</v>
      </c>
      <c r="G904" s="1">
        <f>Table1[[#This Row],[dem_votes]]+Table1[[#This Row],[gop_votes]]</f>
        <v>4045</v>
      </c>
      <c r="H904" s="7">
        <f>ABS(Table1[[#This Row],[dem_votes]]-Table1[[#This Row],[gop_votes]])</f>
        <v>1877</v>
      </c>
      <c r="I904" s="5">
        <f>Table1[[#This Row],[margin]]/SUM(Table1[[#This Row],[dem_votes]:[gop_votes]])</f>
        <v>0.46402966625463538</v>
      </c>
      <c r="J904" s="5">
        <f>Table1[[#This Row],[dem_votes]]/SUM(Table1[[#This Row],[dem_votes]:[gop_votes]])</f>
        <v>0.26798516687268231</v>
      </c>
      <c r="K904" s="5">
        <f>Table1[[#This Row],[gop_votes]]/SUM(Table1[[#This Row],[dem_votes]:[gop_votes]])</f>
        <v>0.73201483312731763</v>
      </c>
      <c r="L904" s="13">
        <v>-95.739981999999998</v>
      </c>
      <c r="M904" s="13">
        <v>38.247656999999997</v>
      </c>
      <c r="N904" s="11">
        <v>-98.070803761904315</v>
      </c>
      <c r="O904" s="11">
        <v>38.488819895238152</v>
      </c>
      <c r="P904" s="12">
        <f>VLOOKUP(Table1[[#This Row],[State]],Sheet1!A:G,7,FALSE)</f>
        <v>6</v>
      </c>
      <c r="Q904" t="str">
        <f>VLOOKUP(Table1[[#This Row],[State]],Sheet1!A:F,6,FALSE)</f>
        <v>Republican</v>
      </c>
    </row>
    <row r="905" spans="1:17" x14ac:dyDescent="0.2">
      <c r="A905" t="s">
        <v>334</v>
      </c>
      <c r="B905" s="10">
        <v>20033</v>
      </c>
      <c r="C905" t="s">
        <v>1022</v>
      </c>
      <c r="D905" s="4">
        <v>205</v>
      </c>
      <c r="E905" s="4">
        <v>787</v>
      </c>
      <c r="F905">
        <v>2024</v>
      </c>
      <c r="G905" s="1">
        <f>Table1[[#This Row],[dem_votes]]+Table1[[#This Row],[gop_votes]]</f>
        <v>992</v>
      </c>
      <c r="H905" s="7">
        <f>ABS(Table1[[#This Row],[dem_votes]]-Table1[[#This Row],[gop_votes]])</f>
        <v>582</v>
      </c>
      <c r="I905" s="5">
        <f>Table1[[#This Row],[margin]]/SUM(Table1[[#This Row],[dem_votes]:[gop_votes]])</f>
        <v>0.58669354838709675</v>
      </c>
      <c r="J905" s="5">
        <f>Table1[[#This Row],[dem_votes]]/SUM(Table1[[#This Row],[dem_votes]:[gop_votes]])</f>
        <v>0.20665322580645162</v>
      </c>
      <c r="K905" s="5">
        <f>Table1[[#This Row],[gop_votes]]/SUM(Table1[[#This Row],[dem_votes]:[gop_votes]])</f>
        <v>0.79334677419354838</v>
      </c>
      <c r="L905" s="13">
        <v>-99.365215000000006</v>
      </c>
      <c r="M905" s="13">
        <v>37.236269999999998</v>
      </c>
      <c r="N905" s="11">
        <v>-98.070803761904315</v>
      </c>
      <c r="O905" s="11">
        <v>38.488819895238152</v>
      </c>
      <c r="P905" s="12">
        <f>VLOOKUP(Table1[[#This Row],[State]],Sheet1!A:G,7,FALSE)</f>
        <v>6</v>
      </c>
      <c r="Q905" t="str">
        <f>VLOOKUP(Table1[[#This Row],[State]],Sheet1!A:F,6,FALSE)</f>
        <v>Republican</v>
      </c>
    </row>
    <row r="906" spans="1:17" x14ac:dyDescent="0.2">
      <c r="A906" t="s">
        <v>334</v>
      </c>
      <c r="B906" s="10">
        <v>20035</v>
      </c>
      <c r="C906" t="s">
        <v>1023</v>
      </c>
      <c r="D906" s="4">
        <v>4977</v>
      </c>
      <c r="E906" s="4">
        <v>8180</v>
      </c>
      <c r="F906">
        <v>2024</v>
      </c>
      <c r="G906" s="1">
        <f>Table1[[#This Row],[dem_votes]]+Table1[[#This Row],[gop_votes]]</f>
        <v>13157</v>
      </c>
      <c r="H906" s="7">
        <f>ABS(Table1[[#This Row],[dem_votes]]-Table1[[#This Row],[gop_votes]])</f>
        <v>3203</v>
      </c>
      <c r="I906" s="5">
        <f>Table1[[#This Row],[margin]]/SUM(Table1[[#This Row],[dem_votes]:[gop_votes]])</f>
        <v>0.24344455422968761</v>
      </c>
      <c r="J906" s="5">
        <f>Table1[[#This Row],[dem_votes]]/SUM(Table1[[#This Row],[dem_votes]:[gop_votes]])</f>
        <v>0.37827772288515621</v>
      </c>
      <c r="K906" s="5">
        <f>Table1[[#This Row],[gop_votes]]/SUM(Table1[[#This Row],[dem_votes]:[gop_votes]])</f>
        <v>0.62172227711484385</v>
      </c>
      <c r="L906" s="13">
        <v>-96.997786000000005</v>
      </c>
      <c r="M906" s="13">
        <v>37.174284999999998</v>
      </c>
      <c r="N906" s="11">
        <v>-98.070803761904315</v>
      </c>
      <c r="O906" s="11">
        <v>38.488819895238152</v>
      </c>
      <c r="P906" s="12">
        <f>VLOOKUP(Table1[[#This Row],[State]],Sheet1!A:G,7,FALSE)</f>
        <v>6</v>
      </c>
      <c r="Q906" t="str">
        <f>VLOOKUP(Table1[[#This Row],[State]],Sheet1!A:F,6,FALSE)</f>
        <v>Republican</v>
      </c>
    </row>
    <row r="907" spans="1:17" x14ac:dyDescent="0.2">
      <c r="A907" t="s">
        <v>334</v>
      </c>
      <c r="B907" s="10">
        <v>20037</v>
      </c>
      <c r="C907" t="s">
        <v>563</v>
      </c>
      <c r="D907" s="4">
        <v>7001</v>
      </c>
      <c r="E907" s="4">
        <v>7951</v>
      </c>
      <c r="F907">
        <v>2024</v>
      </c>
      <c r="G907" s="1">
        <f>Table1[[#This Row],[dem_votes]]+Table1[[#This Row],[gop_votes]]</f>
        <v>14952</v>
      </c>
      <c r="H907" s="7">
        <f>ABS(Table1[[#This Row],[dem_votes]]-Table1[[#This Row],[gop_votes]])</f>
        <v>950</v>
      </c>
      <c r="I907" s="5">
        <f>Table1[[#This Row],[margin]]/SUM(Table1[[#This Row],[dem_votes]:[gop_votes]])</f>
        <v>6.3536650615302295E-2</v>
      </c>
      <c r="J907" s="5">
        <f>Table1[[#This Row],[dem_votes]]/SUM(Table1[[#This Row],[dem_votes]:[gop_votes]])</f>
        <v>0.46823167469234883</v>
      </c>
      <c r="K907" s="5">
        <f>Table1[[#This Row],[gop_votes]]/SUM(Table1[[#This Row],[dem_votes]:[gop_votes]])</f>
        <v>0.53176832530765117</v>
      </c>
      <c r="L907" s="13">
        <v>-94.731393999999995</v>
      </c>
      <c r="M907" s="13">
        <v>37.439934000000001</v>
      </c>
      <c r="N907" s="11">
        <v>-98.070803761904315</v>
      </c>
      <c r="O907" s="11">
        <v>38.488819895238152</v>
      </c>
      <c r="P907" s="12">
        <f>VLOOKUP(Table1[[#This Row],[State]],Sheet1!A:G,7,FALSE)</f>
        <v>6</v>
      </c>
      <c r="Q907" t="str">
        <f>VLOOKUP(Table1[[#This Row],[State]],Sheet1!A:F,6,FALSE)</f>
        <v>Republican</v>
      </c>
    </row>
    <row r="908" spans="1:17" x14ac:dyDescent="0.2">
      <c r="A908" t="s">
        <v>334</v>
      </c>
      <c r="B908" s="10">
        <v>20039</v>
      </c>
      <c r="C908" t="s">
        <v>752</v>
      </c>
      <c r="D908" s="4">
        <v>320</v>
      </c>
      <c r="E908" s="4">
        <v>1309</v>
      </c>
      <c r="F908">
        <v>2024</v>
      </c>
      <c r="G908" s="1">
        <f>Table1[[#This Row],[dem_votes]]+Table1[[#This Row],[gop_votes]]</f>
        <v>1629</v>
      </c>
      <c r="H908" s="7">
        <f>ABS(Table1[[#This Row],[dem_votes]]-Table1[[#This Row],[gop_votes]])</f>
        <v>989</v>
      </c>
      <c r="I908" s="5">
        <f>Table1[[#This Row],[margin]]/SUM(Table1[[#This Row],[dem_votes]:[gop_votes]])</f>
        <v>0.60712093308778392</v>
      </c>
      <c r="J908" s="5">
        <f>Table1[[#This Row],[dem_votes]]/SUM(Table1[[#This Row],[dem_votes]:[gop_votes]])</f>
        <v>0.19643953345610804</v>
      </c>
      <c r="K908" s="5">
        <f>Table1[[#This Row],[gop_votes]]/SUM(Table1[[#This Row],[dem_votes]:[gop_votes]])</f>
        <v>0.8035604665438919</v>
      </c>
      <c r="L908" s="13">
        <v>-100.490859</v>
      </c>
      <c r="M908" s="13">
        <v>39.804328999999903</v>
      </c>
      <c r="N908" s="11">
        <v>-98.070803761904315</v>
      </c>
      <c r="O908" s="11">
        <v>38.488819895238152</v>
      </c>
      <c r="P908" s="12">
        <f>VLOOKUP(Table1[[#This Row],[State]],Sheet1!A:G,7,FALSE)</f>
        <v>6</v>
      </c>
      <c r="Q908" t="str">
        <f>VLOOKUP(Table1[[#This Row],[State]],Sheet1!A:F,6,FALSE)</f>
        <v>Republican</v>
      </c>
    </row>
    <row r="909" spans="1:17" x14ac:dyDescent="0.2">
      <c r="A909" t="s">
        <v>334</v>
      </c>
      <c r="B909" s="10">
        <v>20041</v>
      </c>
      <c r="C909" t="s">
        <v>981</v>
      </c>
      <c r="D909" s="4">
        <v>2408</v>
      </c>
      <c r="E909" s="4">
        <v>5599</v>
      </c>
      <c r="F909">
        <v>2024</v>
      </c>
      <c r="G909" s="1">
        <f>Table1[[#This Row],[dem_votes]]+Table1[[#This Row],[gop_votes]]</f>
        <v>8007</v>
      </c>
      <c r="H909" s="7">
        <f>ABS(Table1[[#This Row],[dem_votes]]-Table1[[#This Row],[gop_votes]])</f>
        <v>3191</v>
      </c>
      <c r="I909" s="5">
        <f>Table1[[#This Row],[margin]]/SUM(Table1[[#This Row],[dem_votes]:[gop_votes]])</f>
        <v>0.39852628949669039</v>
      </c>
      <c r="J909" s="5">
        <f>Table1[[#This Row],[dem_votes]]/SUM(Table1[[#This Row],[dem_votes]:[gop_votes]])</f>
        <v>0.30073685525165478</v>
      </c>
      <c r="K909" s="5">
        <f>Table1[[#This Row],[gop_votes]]/SUM(Table1[[#This Row],[dem_votes]:[gop_votes]])</f>
        <v>0.69926314474834517</v>
      </c>
      <c r="L909" s="13">
        <v>-97.149128000000005</v>
      </c>
      <c r="M909" s="13">
        <v>38.881314000000003</v>
      </c>
      <c r="N909" s="11">
        <v>-98.070803761904315</v>
      </c>
      <c r="O909" s="11">
        <v>38.488819895238152</v>
      </c>
      <c r="P909" s="12">
        <f>VLOOKUP(Table1[[#This Row],[State]],Sheet1!A:G,7,FALSE)</f>
        <v>6</v>
      </c>
      <c r="Q909" t="str">
        <f>VLOOKUP(Table1[[#This Row],[State]],Sheet1!A:F,6,FALSE)</f>
        <v>Republican</v>
      </c>
    </row>
    <row r="910" spans="1:17" x14ac:dyDescent="0.2">
      <c r="A910" t="s">
        <v>334</v>
      </c>
      <c r="B910" s="10">
        <v>20043</v>
      </c>
      <c r="C910" t="s">
        <v>1024</v>
      </c>
      <c r="D910" s="4">
        <v>957</v>
      </c>
      <c r="E910" s="4">
        <v>2533</v>
      </c>
      <c r="F910">
        <v>2024</v>
      </c>
      <c r="G910" s="1">
        <f>Table1[[#This Row],[dem_votes]]+Table1[[#This Row],[gop_votes]]</f>
        <v>3490</v>
      </c>
      <c r="H910" s="7">
        <f>ABS(Table1[[#This Row],[dem_votes]]-Table1[[#This Row],[gop_votes]])</f>
        <v>1576</v>
      </c>
      <c r="I910" s="5">
        <f>Table1[[#This Row],[margin]]/SUM(Table1[[#This Row],[dem_votes]:[gop_votes]])</f>
        <v>0.45157593123209167</v>
      </c>
      <c r="J910" s="5">
        <f>Table1[[#This Row],[dem_votes]]/SUM(Table1[[#This Row],[dem_votes]:[gop_votes]])</f>
        <v>0.27421203438395414</v>
      </c>
      <c r="K910" s="5">
        <f>Table1[[#This Row],[gop_votes]]/SUM(Table1[[#This Row],[dem_votes]:[gop_votes]])</f>
        <v>0.72578796561604586</v>
      </c>
      <c r="L910" s="13">
        <v>-95.075009999999907</v>
      </c>
      <c r="M910" s="13">
        <v>39.788641999999903</v>
      </c>
      <c r="N910" s="11">
        <v>-98.070803761904315</v>
      </c>
      <c r="O910" s="11">
        <v>38.488819895238152</v>
      </c>
      <c r="P910" s="12">
        <f>VLOOKUP(Table1[[#This Row],[State]],Sheet1!A:G,7,FALSE)</f>
        <v>6</v>
      </c>
      <c r="Q910" t="str">
        <f>VLOOKUP(Table1[[#This Row],[State]],Sheet1!A:F,6,FALSE)</f>
        <v>Republican</v>
      </c>
    </row>
    <row r="911" spans="1:17" x14ac:dyDescent="0.2">
      <c r="A911" t="s">
        <v>334</v>
      </c>
      <c r="B911" s="10">
        <v>20045</v>
      </c>
      <c r="C911" t="s">
        <v>676</v>
      </c>
      <c r="D911" s="4">
        <v>41611</v>
      </c>
      <c r="E911" s="4">
        <v>16309</v>
      </c>
      <c r="F911">
        <v>2024</v>
      </c>
      <c r="G911" s="1">
        <f>Table1[[#This Row],[dem_votes]]+Table1[[#This Row],[gop_votes]]</f>
        <v>57920</v>
      </c>
      <c r="H911" s="7">
        <f>ABS(Table1[[#This Row],[dem_votes]]-Table1[[#This Row],[gop_votes]])</f>
        <v>25302</v>
      </c>
      <c r="I911" s="5">
        <f>Table1[[#This Row],[margin]]/SUM(Table1[[#This Row],[dem_votes]:[gop_votes]])</f>
        <v>0.43684392265193372</v>
      </c>
      <c r="J911" s="5">
        <f>Table1[[#This Row],[dem_votes]]/SUM(Table1[[#This Row],[dem_votes]:[gop_votes]])</f>
        <v>0.71842196132596681</v>
      </c>
      <c r="K911" s="5">
        <f>Table1[[#This Row],[gop_votes]]/SUM(Table1[[#This Row],[dem_votes]:[gop_votes]])</f>
        <v>0.28157803867403314</v>
      </c>
      <c r="L911" s="13">
        <v>-95.251337000000007</v>
      </c>
      <c r="M911" s="13">
        <v>38.941783000000001</v>
      </c>
      <c r="N911" s="11">
        <v>-98.070803761904315</v>
      </c>
      <c r="O911" s="11">
        <v>38.488819895238152</v>
      </c>
      <c r="P911" s="12">
        <f>VLOOKUP(Table1[[#This Row],[State]],Sheet1!A:G,7,FALSE)</f>
        <v>6</v>
      </c>
      <c r="Q911" t="str">
        <f>VLOOKUP(Table1[[#This Row],[State]],Sheet1!A:F,6,FALSE)</f>
        <v>Republican</v>
      </c>
    </row>
    <row r="912" spans="1:17" x14ac:dyDescent="0.2">
      <c r="A912" t="s">
        <v>334</v>
      </c>
      <c r="B912" s="10">
        <v>20047</v>
      </c>
      <c r="C912" t="s">
        <v>886</v>
      </c>
      <c r="D912" s="4">
        <v>377</v>
      </c>
      <c r="E912" s="4">
        <v>1112</v>
      </c>
      <c r="F912">
        <v>2024</v>
      </c>
      <c r="G912" s="1">
        <f>Table1[[#This Row],[dem_votes]]+Table1[[#This Row],[gop_votes]]</f>
        <v>1489</v>
      </c>
      <c r="H912" s="7">
        <f>ABS(Table1[[#This Row],[dem_votes]]-Table1[[#This Row],[gop_votes]])</f>
        <v>735</v>
      </c>
      <c r="I912" s="5">
        <f>Table1[[#This Row],[margin]]/SUM(Table1[[#This Row],[dem_votes]:[gop_votes]])</f>
        <v>0.49361987911349897</v>
      </c>
      <c r="J912" s="5">
        <f>Table1[[#This Row],[dem_votes]]/SUM(Table1[[#This Row],[dem_votes]:[gop_votes]])</f>
        <v>0.25319006044325049</v>
      </c>
      <c r="K912" s="5">
        <f>Table1[[#This Row],[gop_votes]]/SUM(Table1[[#This Row],[dem_votes]:[gop_votes]])</f>
        <v>0.74680993955674946</v>
      </c>
      <c r="L912" s="13">
        <v>-99.354911000000001</v>
      </c>
      <c r="M912" s="13">
        <v>37.914411999999999</v>
      </c>
      <c r="N912" s="11">
        <v>-98.070803761904315</v>
      </c>
      <c r="O912" s="11">
        <v>38.488819895238152</v>
      </c>
      <c r="P912" s="12">
        <f>VLOOKUP(Table1[[#This Row],[State]],Sheet1!A:G,7,FALSE)</f>
        <v>6</v>
      </c>
      <c r="Q912" t="str">
        <f>VLOOKUP(Table1[[#This Row],[State]],Sheet1!A:F,6,FALSE)</f>
        <v>Republican</v>
      </c>
    </row>
    <row r="913" spans="1:17" x14ac:dyDescent="0.2">
      <c r="A913" t="s">
        <v>334</v>
      </c>
      <c r="B913" s="10">
        <v>20049</v>
      </c>
      <c r="C913" t="s">
        <v>1025</v>
      </c>
      <c r="D913" s="4">
        <v>302</v>
      </c>
      <c r="E913" s="4">
        <v>1116</v>
      </c>
      <c r="F913">
        <v>2024</v>
      </c>
      <c r="G913" s="1">
        <f>Table1[[#This Row],[dem_votes]]+Table1[[#This Row],[gop_votes]]</f>
        <v>1418</v>
      </c>
      <c r="H913" s="7">
        <f>ABS(Table1[[#This Row],[dem_votes]]-Table1[[#This Row],[gop_votes]])</f>
        <v>814</v>
      </c>
      <c r="I913" s="5">
        <f>Table1[[#This Row],[margin]]/SUM(Table1[[#This Row],[dem_votes]:[gop_votes]])</f>
        <v>0.57404795486600846</v>
      </c>
      <c r="J913" s="5">
        <f>Table1[[#This Row],[dem_votes]]/SUM(Table1[[#This Row],[dem_votes]:[gop_votes]])</f>
        <v>0.21297602256699577</v>
      </c>
      <c r="K913" s="5">
        <f>Table1[[#This Row],[gop_votes]]/SUM(Table1[[#This Row],[dem_votes]:[gop_votes]])</f>
        <v>0.78702397743300423</v>
      </c>
      <c r="L913" s="13">
        <v>-96.236701999999994</v>
      </c>
      <c r="M913" s="13">
        <v>37.421638000000002</v>
      </c>
      <c r="N913" s="11">
        <v>-98.070803761904315</v>
      </c>
      <c r="O913" s="11">
        <v>38.488819895238152</v>
      </c>
      <c r="P913" s="12">
        <f>VLOOKUP(Table1[[#This Row],[State]],Sheet1!A:G,7,FALSE)</f>
        <v>6</v>
      </c>
      <c r="Q913" t="str">
        <f>VLOOKUP(Table1[[#This Row],[State]],Sheet1!A:F,6,FALSE)</f>
        <v>Republican</v>
      </c>
    </row>
    <row r="914" spans="1:17" x14ac:dyDescent="0.2">
      <c r="A914" t="s">
        <v>334</v>
      </c>
      <c r="B914" s="10">
        <v>20051</v>
      </c>
      <c r="C914" t="s">
        <v>1026</v>
      </c>
      <c r="D914" s="4">
        <v>4038</v>
      </c>
      <c r="E914" s="4">
        <v>9240</v>
      </c>
      <c r="F914">
        <v>2024</v>
      </c>
      <c r="G914" s="1">
        <f>Table1[[#This Row],[dem_votes]]+Table1[[#This Row],[gop_votes]]</f>
        <v>13278</v>
      </c>
      <c r="H914" s="7">
        <f>ABS(Table1[[#This Row],[dem_votes]]-Table1[[#This Row],[gop_votes]])</f>
        <v>5202</v>
      </c>
      <c r="I914" s="5">
        <f>Table1[[#This Row],[margin]]/SUM(Table1[[#This Row],[dem_votes]:[gop_votes]])</f>
        <v>0.39177586985991864</v>
      </c>
      <c r="J914" s="5">
        <f>Table1[[#This Row],[dem_votes]]/SUM(Table1[[#This Row],[dem_votes]:[gop_votes]])</f>
        <v>0.30411206507004068</v>
      </c>
      <c r="K914" s="5">
        <f>Table1[[#This Row],[gop_votes]]/SUM(Table1[[#This Row],[dem_votes]:[gop_votes]])</f>
        <v>0.69588793492995937</v>
      </c>
      <c r="L914" s="13">
        <v>-99.329989999999995</v>
      </c>
      <c r="M914" s="13">
        <v>38.88156</v>
      </c>
      <c r="N914" s="11">
        <v>-98.070803761904315</v>
      </c>
      <c r="O914" s="11">
        <v>38.488819895238152</v>
      </c>
      <c r="P914" s="12">
        <f>VLOOKUP(Table1[[#This Row],[State]],Sheet1!A:G,7,FALSE)</f>
        <v>6</v>
      </c>
      <c r="Q914" t="str">
        <f>VLOOKUP(Table1[[#This Row],[State]],Sheet1!A:F,6,FALSE)</f>
        <v>Republican</v>
      </c>
    </row>
    <row r="915" spans="1:17" x14ac:dyDescent="0.2">
      <c r="A915" t="s">
        <v>334</v>
      </c>
      <c r="B915" s="10">
        <v>20053</v>
      </c>
      <c r="C915" t="s">
        <v>1027</v>
      </c>
      <c r="D915" s="4">
        <v>820</v>
      </c>
      <c r="E915" s="4">
        <v>1873</v>
      </c>
      <c r="F915">
        <v>2024</v>
      </c>
      <c r="G915" s="1">
        <f>Table1[[#This Row],[dem_votes]]+Table1[[#This Row],[gop_votes]]</f>
        <v>2693</v>
      </c>
      <c r="H915" s="7">
        <f>ABS(Table1[[#This Row],[dem_votes]]-Table1[[#This Row],[gop_votes]])</f>
        <v>1053</v>
      </c>
      <c r="I915" s="5">
        <f>Table1[[#This Row],[margin]]/SUM(Table1[[#This Row],[dem_votes]:[gop_votes]])</f>
        <v>0.39101373932417377</v>
      </c>
      <c r="J915" s="5">
        <f>Table1[[#This Row],[dem_votes]]/SUM(Table1[[#This Row],[dem_votes]:[gop_votes]])</f>
        <v>0.30449313033791309</v>
      </c>
      <c r="K915" s="5">
        <f>Table1[[#This Row],[gop_votes]]/SUM(Table1[[#This Row],[dem_votes]:[gop_votes]])</f>
        <v>0.69550686966208686</v>
      </c>
      <c r="L915" s="13">
        <v>-98.262850999999998</v>
      </c>
      <c r="M915" s="13">
        <v>38.721015999999999</v>
      </c>
      <c r="N915" s="11">
        <v>-98.070803761904315</v>
      </c>
      <c r="O915" s="11">
        <v>38.488819895238152</v>
      </c>
      <c r="P915" s="12">
        <f>VLOOKUP(Table1[[#This Row],[State]],Sheet1!A:G,7,FALSE)</f>
        <v>6</v>
      </c>
      <c r="Q915" t="str">
        <f>VLOOKUP(Table1[[#This Row],[State]],Sheet1!A:F,6,FALSE)</f>
        <v>Republican</v>
      </c>
    </row>
    <row r="916" spans="1:17" x14ac:dyDescent="0.2">
      <c r="A916" t="s">
        <v>334</v>
      </c>
      <c r="B916" s="10">
        <v>20055</v>
      </c>
      <c r="C916" t="s">
        <v>1028</v>
      </c>
      <c r="D916" s="4">
        <v>2425</v>
      </c>
      <c r="E916" s="4">
        <v>6747</v>
      </c>
      <c r="F916">
        <v>2024</v>
      </c>
      <c r="G916" s="1">
        <f>Table1[[#This Row],[dem_votes]]+Table1[[#This Row],[gop_votes]]</f>
        <v>9172</v>
      </c>
      <c r="H916" s="7">
        <f>ABS(Table1[[#This Row],[dem_votes]]-Table1[[#This Row],[gop_votes]])</f>
        <v>4322</v>
      </c>
      <c r="I916" s="5">
        <f>Table1[[#This Row],[margin]]/SUM(Table1[[#This Row],[dem_votes]:[gop_votes]])</f>
        <v>0.47121674662014829</v>
      </c>
      <c r="J916" s="5">
        <f>Table1[[#This Row],[dem_votes]]/SUM(Table1[[#This Row],[dem_votes]:[gop_votes]])</f>
        <v>0.26439162668992588</v>
      </c>
      <c r="K916" s="5">
        <f>Table1[[#This Row],[gop_votes]]/SUM(Table1[[#This Row],[dem_votes]:[gop_votes]])</f>
        <v>0.73560837331007412</v>
      </c>
      <c r="L916" s="13">
        <v>-100.86582</v>
      </c>
      <c r="M916" s="13">
        <v>37.977330000000002</v>
      </c>
      <c r="N916" s="11">
        <v>-98.070803761904315</v>
      </c>
      <c r="O916" s="11">
        <v>38.488819895238152</v>
      </c>
      <c r="P916" s="12">
        <f>VLOOKUP(Table1[[#This Row],[State]],Sheet1!A:G,7,FALSE)</f>
        <v>6</v>
      </c>
      <c r="Q916" t="str">
        <f>VLOOKUP(Table1[[#This Row],[State]],Sheet1!A:F,6,FALSE)</f>
        <v>Republican</v>
      </c>
    </row>
    <row r="917" spans="1:17" x14ac:dyDescent="0.2">
      <c r="A917" t="s">
        <v>334</v>
      </c>
      <c r="B917" s="10">
        <v>20057</v>
      </c>
      <c r="C917" t="s">
        <v>887</v>
      </c>
      <c r="D917" s="4">
        <v>3053</v>
      </c>
      <c r="E917" s="4">
        <v>5521</v>
      </c>
      <c r="F917">
        <v>2024</v>
      </c>
      <c r="G917" s="1">
        <f>Table1[[#This Row],[dem_votes]]+Table1[[#This Row],[gop_votes]]</f>
        <v>8574</v>
      </c>
      <c r="H917" s="7">
        <f>ABS(Table1[[#This Row],[dem_votes]]-Table1[[#This Row],[gop_votes]])</f>
        <v>2468</v>
      </c>
      <c r="I917" s="5">
        <f>Table1[[#This Row],[margin]]/SUM(Table1[[#This Row],[dem_votes]:[gop_votes]])</f>
        <v>0.28784697923956148</v>
      </c>
      <c r="J917" s="5">
        <f>Table1[[#This Row],[dem_votes]]/SUM(Table1[[#This Row],[dem_votes]:[gop_votes]])</f>
        <v>0.35607651038021926</v>
      </c>
      <c r="K917" s="5">
        <f>Table1[[#This Row],[gop_votes]]/SUM(Table1[[#This Row],[dem_votes]:[gop_votes]])</f>
        <v>0.64392348961978074</v>
      </c>
      <c r="L917" s="13">
        <v>-99.994842000000006</v>
      </c>
      <c r="M917" s="13">
        <v>37.751111999999999</v>
      </c>
      <c r="N917" s="11">
        <v>-98.070803761904315</v>
      </c>
      <c r="O917" s="11">
        <v>38.488819895238152</v>
      </c>
      <c r="P917" s="12">
        <f>VLOOKUP(Table1[[#This Row],[State]],Sheet1!A:G,7,FALSE)</f>
        <v>6</v>
      </c>
      <c r="Q917" t="str">
        <f>VLOOKUP(Table1[[#This Row],[State]],Sheet1!A:F,6,FALSE)</f>
        <v>Republican</v>
      </c>
    </row>
    <row r="918" spans="1:17" x14ac:dyDescent="0.2">
      <c r="A918" t="s">
        <v>334</v>
      </c>
      <c r="B918" s="10">
        <v>20059</v>
      </c>
      <c r="C918" t="s">
        <v>431</v>
      </c>
      <c r="D918" s="4">
        <v>3305</v>
      </c>
      <c r="E918" s="4">
        <v>7487</v>
      </c>
      <c r="F918">
        <v>2024</v>
      </c>
      <c r="G918" s="1">
        <f>Table1[[#This Row],[dem_votes]]+Table1[[#This Row],[gop_votes]]</f>
        <v>10792</v>
      </c>
      <c r="H918" s="7">
        <f>ABS(Table1[[#This Row],[dem_votes]]-Table1[[#This Row],[gop_votes]])</f>
        <v>4182</v>
      </c>
      <c r="I918" s="5">
        <f>Table1[[#This Row],[margin]]/SUM(Table1[[#This Row],[dem_votes]:[gop_votes]])</f>
        <v>0.38750926612305414</v>
      </c>
      <c r="J918" s="5">
        <f>Table1[[#This Row],[dem_votes]]/SUM(Table1[[#This Row],[dem_votes]:[gop_votes]])</f>
        <v>0.30624536693847293</v>
      </c>
      <c r="K918" s="5">
        <f>Table1[[#This Row],[gop_votes]]/SUM(Table1[[#This Row],[dem_votes]:[gop_votes]])</f>
        <v>0.69375463306152707</v>
      </c>
      <c r="L918" s="13">
        <v>-95.260070999999996</v>
      </c>
      <c r="M918" s="13">
        <v>38.602730999999999</v>
      </c>
      <c r="N918" s="11">
        <v>-98.070803761904315</v>
      </c>
      <c r="O918" s="11">
        <v>38.488819895238152</v>
      </c>
      <c r="P918" s="12">
        <f>VLOOKUP(Table1[[#This Row],[State]],Sheet1!A:G,7,FALSE)</f>
        <v>6</v>
      </c>
      <c r="Q918" t="str">
        <f>VLOOKUP(Table1[[#This Row],[State]],Sheet1!A:F,6,FALSE)</f>
        <v>Republican</v>
      </c>
    </row>
    <row r="919" spans="1:17" x14ac:dyDescent="0.2">
      <c r="A919" t="s">
        <v>334</v>
      </c>
      <c r="B919" s="10">
        <v>20061</v>
      </c>
      <c r="C919" t="s">
        <v>1029</v>
      </c>
      <c r="D919" s="4">
        <v>2690</v>
      </c>
      <c r="E919" s="4">
        <v>4375</v>
      </c>
      <c r="F919">
        <v>2024</v>
      </c>
      <c r="G919" s="1">
        <f>Table1[[#This Row],[dem_votes]]+Table1[[#This Row],[gop_votes]]</f>
        <v>7065</v>
      </c>
      <c r="H919" s="7">
        <f>ABS(Table1[[#This Row],[dem_votes]]-Table1[[#This Row],[gop_votes]])</f>
        <v>1685</v>
      </c>
      <c r="I919" s="5">
        <f>Table1[[#This Row],[margin]]/SUM(Table1[[#This Row],[dem_votes]:[gop_votes]])</f>
        <v>0.23849964614295824</v>
      </c>
      <c r="J919" s="5">
        <f>Table1[[#This Row],[dem_votes]]/SUM(Table1[[#This Row],[dem_votes]:[gop_votes]])</f>
        <v>0.38075017692852087</v>
      </c>
      <c r="K919" s="5">
        <f>Table1[[#This Row],[gop_votes]]/SUM(Table1[[#This Row],[dem_votes]:[gop_votes]])</f>
        <v>0.61924982307147913</v>
      </c>
      <c r="L919" s="13">
        <v>-96.839250000000007</v>
      </c>
      <c r="M919" s="13">
        <v>39.038649999999997</v>
      </c>
      <c r="N919" s="11">
        <v>-98.070803761904315</v>
      </c>
      <c r="O919" s="11">
        <v>38.488819895238152</v>
      </c>
      <c r="P919" s="12">
        <f>VLOOKUP(Table1[[#This Row],[State]],Sheet1!A:G,7,FALSE)</f>
        <v>6</v>
      </c>
      <c r="Q919" t="str">
        <f>VLOOKUP(Table1[[#This Row],[State]],Sheet1!A:F,6,FALSE)</f>
        <v>Republican</v>
      </c>
    </row>
    <row r="920" spans="1:17" x14ac:dyDescent="0.2">
      <c r="A920" t="s">
        <v>334</v>
      </c>
      <c r="B920" s="10">
        <v>20063</v>
      </c>
      <c r="C920" t="s">
        <v>1030</v>
      </c>
      <c r="D920" s="4">
        <v>248</v>
      </c>
      <c r="E920" s="4">
        <v>1092</v>
      </c>
      <c r="F920">
        <v>2024</v>
      </c>
      <c r="G920" s="1">
        <f>Table1[[#This Row],[dem_votes]]+Table1[[#This Row],[gop_votes]]</f>
        <v>1340</v>
      </c>
      <c r="H920" s="7">
        <f>ABS(Table1[[#This Row],[dem_votes]]-Table1[[#This Row],[gop_votes]])</f>
        <v>844</v>
      </c>
      <c r="I920" s="5">
        <f>Table1[[#This Row],[margin]]/SUM(Table1[[#This Row],[dem_votes]:[gop_votes]])</f>
        <v>0.62985074626865667</v>
      </c>
      <c r="J920" s="5">
        <f>Table1[[#This Row],[dem_votes]]/SUM(Table1[[#This Row],[dem_votes]:[gop_votes]])</f>
        <v>0.18507462686567164</v>
      </c>
      <c r="K920" s="5">
        <f>Table1[[#This Row],[gop_votes]]/SUM(Table1[[#This Row],[dem_votes]:[gop_votes]])</f>
        <v>0.81492537313432833</v>
      </c>
      <c r="L920" s="13">
        <v>-100.374241</v>
      </c>
      <c r="M920" s="13">
        <v>39.047631000000003</v>
      </c>
      <c r="N920" s="11">
        <v>-98.070803761904315</v>
      </c>
      <c r="O920" s="11">
        <v>38.488819895238152</v>
      </c>
      <c r="P920" s="12">
        <f>VLOOKUP(Table1[[#This Row],[State]],Sheet1!A:G,7,FALSE)</f>
        <v>6</v>
      </c>
      <c r="Q920" t="str">
        <f>VLOOKUP(Table1[[#This Row],[State]],Sheet1!A:F,6,FALSE)</f>
        <v>Republican</v>
      </c>
    </row>
    <row r="921" spans="1:17" x14ac:dyDescent="0.2">
      <c r="A921" t="s">
        <v>334</v>
      </c>
      <c r="B921" s="10">
        <v>20065</v>
      </c>
      <c r="C921" t="s">
        <v>540</v>
      </c>
      <c r="D921" s="4">
        <v>321</v>
      </c>
      <c r="E921" s="4">
        <v>1098</v>
      </c>
      <c r="F921">
        <v>2024</v>
      </c>
      <c r="G921" s="1">
        <f>Table1[[#This Row],[dem_votes]]+Table1[[#This Row],[gop_votes]]</f>
        <v>1419</v>
      </c>
      <c r="H921" s="7">
        <f>ABS(Table1[[#This Row],[dem_votes]]-Table1[[#This Row],[gop_votes]])</f>
        <v>777</v>
      </c>
      <c r="I921" s="5">
        <f>Table1[[#This Row],[margin]]/SUM(Table1[[#This Row],[dem_votes]:[gop_votes]])</f>
        <v>0.54756871035940802</v>
      </c>
      <c r="J921" s="5">
        <f>Table1[[#This Row],[dem_votes]]/SUM(Table1[[#This Row],[dem_votes]:[gop_votes]])</f>
        <v>0.22621564482029599</v>
      </c>
      <c r="K921" s="5">
        <f>Table1[[#This Row],[gop_votes]]/SUM(Table1[[#This Row],[dem_votes]:[gop_votes]])</f>
        <v>0.77378435517970401</v>
      </c>
      <c r="L921" s="13">
        <v>-99.857851999999994</v>
      </c>
      <c r="M921" s="13">
        <v>39.359746000000001</v>
      </c>
      <c r="N921" s="11">
        <v>-98.070803761904315</v>
      </c>
      <c r="O921" s="11">
        <v>38.488819895238152</v>
      </c>
      <c r="P921" s="12">
        <f>VLOOKUP(Table1[[#This Row],[State]],Sheet1!A:G,7,FALSE)</f>
        <v>6</v>
      </c>
      <c r="Q921" t="str">
        <f>VLOOKUP(Table1[[#This Row],[State]],Sheet1!A:F,6,FALSE)</f>
        <v>Republican</v>
      </c>
    </row>
    <row r="922" spans="1:17" x14ac:dyDescent="0.2">
      <c r="A922" t="s">
        <v>334</v>
      </c>
      <c r="B922" s="10">
        <v>20067</v>
      </c>
      <c r="C922" t="s">
        <v>571</v>
      </c>
      <c r="D922" s="4">
        <v>664</v>
      </c>
      <c r="E922" s="4">
        <v>1864</v>
      </c>
      <c r="F922">
        <v>2024</v>
      </c>
      <c r="G922" s="1">
        <f>Table1[[#This Row],[dem_votes]]+Table1[[#This Row],[gop_votes]]</f>
        <v>2528</v>
      </c>
      <c r="H922" s="7">
        <f>ABS(Table1[[#This Row],[dem_votes]]-Table1[[#This Row],[gop_votes]])</f>
        <v>1200</v>
      </c>
      <c r="I922" s="5">
        <f>Table1[[#This Row],[margin]]/SUM(Table1[[#This Row],[dem_votes]:[gop_votes]])</f>
        <v>0.47468354430379744</v>
      </c>
      <c r="J922" s="5">
        <f>Table1[[#This Row],[dem_votes]]/SUM(Table1[[#This Row],[dem_votes]:[gop_votes]])</f>
        <v>0.26265822784810128</v>
      </c>
      <c r="K922" s="5">
        <f>Table1[[#This Row],[gop_votes]]/SUM(Table1[[#This Row],[dem_votes]:[gop_votes]])</f>
        <v>0.73734177215189878</v>
      </c>
      <c r="L922" s="13">
        <v>-101.34972999999999</v>
      </c>
      <c r="M922" s="13">
        <v>37.580306</v>
      </c>
      <c r="N922" s="11">
        <v>-98.070803761904315</v>
      </c>
      <c r="O922" s="11">
        <v>38.488819895238152</v>
      </c>
      <c r="P922" s="12">
        <f>VLOOKUP(Table1[[#This Row],[State]],Sheet1!A:G,7,FALSE)</f>
        <v>6</v>
      </c>
      <c r="Q922" t="str">
        <f>VLOOKUP(Table1[[#This Row],[State]],Sheet1!A:F,6,FALSE)</f>
        <v>Republican</v>
      </c>
    </row>
    <row r="923" spans="1:17" x14ac:dyDescent="0.2">
      <c r="A923" t="s">
        <v>334</v>
      </c>
      <c r="B923" s="10">
        <v>20069</v>
      </c>
      <c r="C923" t="s">
        <v>1031</v>
      </c>
      <c r="D923" s="4">
        <v>463</v>
      </c>
      <c r="E923" s="4">
        <v>1733</v>
      </c>
      <c r="F923">
        <v>2024</v>
      </c>
      <c r="G923" s="1">
        <f>Table1[[#This Row],[dem_votes]]+Table1[[#This Row],[gop_votes]]</f>
        <v>2196</v>
      </c>
      <c r="H923" s="7">
        <f>ABS(Table1[[#This Row],[dem_votes]]-Table1[[#This Row],[gop_votes]])</f>
        <v>1270</v>
      </c>
      <c r="I923" s="5">
        <f>Table1[[#This Row],[margin]]/SUM(Table1[[#This Row],[dem_votes]:[gop_votes]])</f>
        <v>0.57832422586520948</v>
      </c>
      <c r="J923" s="5">
        <f>Table1[[#This Row],[dem_votes]]/SUM(Table1[[#This Row],[dem_votes]:[gop_votes]])</f>
        <v>0.21083788706739526</v>
      </c>
      <c r="K923" s="5">
        <f>Table1[[#This Row],[gop_votes]]/SUM(Table1[[#This Row],[dem_votes]:[gop_votes]])</f>
        <v>0.78916211293260474</v>
      </c>
      <c r="L923" s="13">
        <v>-100.412964</v>
      </c>
      <c r="M923" s="13">
        <v>37.726576999999999</v>
      </c>
      <c r="N923" s="11">
        <v>-98.070803761904315</v>
      </c>
      <c r="O923" s="11">
        <v>38.488819895238152</v>
      </c>
      <c r="P923" s="12">
        <f>VLOOKUP(Table1[[#This Row],[State]],Sheet1!A:G,7,FALSE)</f>
        <v>6</v>
      </c>
      <c r="Q923" t="str">
        <f>VLOOKUP(Table1[[#This Row],[State]],Sheet1!A:F,6,FALSE)</f>
        <v>Republican</v>
      </c>
    </row>
    <row r="924" spans="1:17" x14ac:dyDescent="0.2">
      <c r="A924" t="s">
        <v>334</v>
      </c>
      <c r="B924" s="10">
        <v>20071</v>
      </c>
      <c r="C924" t="s">
        <v>1032</v>
      </c>
      <c r="D924" s="4">
        <v>158</v>
      </c>
      <c r="E924" s="4">
        <v>547</v>
      </c>
      <c r="F924">
        <v>2024</v>
      </c>
      <c r="G924" s="1">
        <f>Table1[[#This Row],[dem_votes]]+Table1[[#This Row],[gop_votes]]</f>
        <v>705</v>
      </c>
      <c r="H924" s="7">
        <f>ABS(Table1[[#This Row],[dem_votes]]-Table1[[#This Row],[gop_votes]])</f>
        <v>389</v>
      </c>
      <c r="I924" s="5">
        <f>Table1[[#This Row],[margin]]/SUM(Table1[[#This Row],[dem_votes]:[gop_votes]])</f>
        <v>0.55177304964539009</v>
      </c>
      <c r="J924" s="5">
        <f>Table1[[#This Row],[dem_votes]]/SUM(Table1[[#This Row],[dem_votes]:[gop_votes]])</f>
        <v>0.22411347517730495</v>
      </c>
      <c r="K924" s="5">
        <f>Table1[[#This Row],[gop_votes]]/SUM(Table1[[#This Row],[dem_votes]:[gop_votes]])</f>
        <v>0.77588652482269505</v>
      </c>
      <c r="L924" s="13">
        <v>-101.763211</v>
      </c>
      <c r="M924" s="13">
        <v>38.487088999999997</v>
      </c>
      <c r="N924" s="11">
        <v>-98.070803761904315</v>
      </c>
      <c r="O924" s="11">
        <v>38.488819895238152</v>
      </c>
      <c r="P924" s="12">
        <f>VLOOKUP(Table1[[#This Row],[State]],Sheet1!A:G,7,FALSE)</f>
        <v>6</v>
      </c>
      <c r="Q924" t="str">
        <f>VLOOKUP(Table1[[#This Row],[State]],Sheet1!A:F,6,FALSE)</f>
        <v>Republican</v>
      </c>
    </row>
    <row r="925" spans="1:17" x14ac:dyDescent="0.2">
      <c r="A925" t="s">
        <v>334</v>
      </c>
      <c r="B925" s="10">
        <v>20073</v>
      </c>
      <c r="C925" t="s">
        <v>1033</v>
      </c>
      <c r="D925" s="4">
        <v>711</v>
      </c>
      <c r="E925" s="4">
        <v>2329</v>
      </c>
      <c r="F925">
        <v>2024</v>
      </c>
      <c r="G925" s="1">
        <f>Table1[[#This Row],[dem_votes]]+Table1[[#This Row],[gop_votes]]</f>
        <v>3040</v>
      </c>
      <c r="H925" s="7">
        <f>ABS(Table1[[#This Row],[dem_votes]]-Table1[[#This Row],[gop_votes]])</f>
        <v>1618</v>
      </c>
      <c r="I925" s="5">
        <f>Table1[[#This Row],[margin]]/SUM(Table1[[#This Row],[dem_votes]:[gop_votes]])</f>
        <v>0.53223684210526312</v>
      </c>
      <c r="J925" s="5">
        <f>Table1[[#This Row],[dem_votes]]/SUM(Table1[[#This Row],[dem_votes]:[gop_votes]])</f>
        <v>0.23388157894736841</v>
      </c>
      <c r="K925" s="5">
        <f>Table1[[#This Row],[gop_votes]]/SUM(Table1[[#This Row],[dem_votes]:[gop_votes]])</f>
        <v>0.76611842105263162</v>
      </c>
      <c r="L925" s="13">
        <v>-96.226568999999998</v>
      </c>
      <c r="M925" s="13">
        <v>37.857529999999997</v>
      </c>
      <c r="N925" s="11">
        <v>-98.070803761904315</v>
      </c>
      <c r="O925" s="11">
        <v>38.488819895238152</v>
      </c>
      <c r="P925" s="12">
        <f>VLOOKUP(Table1[[#This Row],[State]],Sheet1!A:G,7,FALSE)</f>
        <v>6</v>
      </c>
      <c r="Q925" t="str">
        <f>VLOOKUP(Table1[[#This Row],[State]],Sheet1!A:F,6,FALSE)</f>
        <v>Republican</v>
      </c>
    </row>
    <row r="926" spans="1:17" x14ac:dyDescent="0.2">
      <c r="A926" t="s">
        <v>334</v>
      </c>
      <c r="B926" s="10">
        <v>20075</v>
      </c>
      <c r="C926" t="s">
        <v>436</v>
      </c>
      <c r="D926" s="4">
        <v>203</v>
      </c>
      <c r="E926" s="4">
        <v>798</v>
      </c>
      <c r="F926">
        <v>2024</v>
      </c>
      <c r="G926" s="1">
        <f>Table1[[#This Row],[dem_votes]]+Table1[[#This Row],[gop_votes]]</f>
        <v>1001</v>
      </c>
      <c r="H926" s="7">
        <f>ABS(Table1[[#This Row],[dem_votes]]-Table1[[#This Row],[gop_votes]])</f>
        <v>595</v>
      </c>
      <c r="I926" s="5">
        <f>Table1[[#This Row],[margin]]/SUM(Table1[[#This Row],[dem_votes]:[gop_votes]])</f>
        <v>0.59440559440559437</v>
      </c>
      <c r="J926" s="5">
        <f>Table1[[#This Row],[dem_votes]]/SUM(Table1[[#This Row],[dem_votes]:[gop_votes]])</f>
        <v>0.20279720279720279</v>
      </c>
      <c r="K926" s="5">
        <f>Table1[[#This Row],[gop_votes]]/SUM(Table1[[#This Row],[dem_votes]:[gop_votes]])</f>
        <v>0.79720279720279719</v>
      </c>
      <c r="L926" s="13">
        <v>-101.767659999999</v>
      </c>
      <c r="M926" s="13">
        <v>37.979185000000001</v>
      </c>
      <c r="N926" s="11">
        <v>-98.070803761904315</v>
      </c>
      <c r="O926" s="11">
        <v>38.488819895238152</v>
      </c>
      <c r="P926" s="12">
        <f>VLOOKUP(Table1[[#This Row],[State]],Sheet1!A:G,7,FALSE)</f>
        <v>6</v>
      </c>
      <c r="Q926" t="str">
        <f>VLOOKUP(Table1[[#This Row],[State]],Sheet1!A:F,6,FALSE)</f>
        <v>Republican</v>
      </c>
    </row>
    <row r="927" spans="1:17" x14ac:dyDescent="0.2">
      <c r="A927" t="s">
        <v>334</v>
      </c>
      <c r="B927" s="10">
        <v>20077</v>
      </c>
      <c r="C927" t="s">
        <v>1034</v>
      </c>
      <c r="D927" s="4">
        <v>685</v>
      </c>
      <c r="E927" s="4">
        <v>2052</v>
      </c>
      <c r="F927">
        <v>2024</v>
      </c>
      <c r="G927" s="1">
        <f>Table1[[#This Row],[dem_votes]]+Table1[[#This Row],[gop_votes]]</f>
        <v>2737</v>
      </c>
      <c r="H927" s="7">
        <f>ABS(Table1[[#This Row],[dem_votes]]-Table1[[#This Row],[gop_votes]])</f>
        <v>1367</v>
      </c>
      <c r="I927" s="5">
        <f>Table1[[#This Row],[margin]]/SUM(Table1[[#This Row],[dem_votes]:[gop_votes]])</f>
        <v>0.49945195469492143</v>
      </c>
      <c r="J927" s="5">
        <f>Table1[[#This Row],[dem_votes]]/SUM(Table1[[#This Row],[dem_votes]:[gop_votes]])</f>
        <v>0.25027402265253929</v>
      </c>
      <c r="K927" s="5">
        <f>Table1[[#This Row],[gop_votes]]/SUM(Table1[[#This Row],[dem_votes]:[gop_votes]])</f>
        <v>0.74972597734746071</v>
      </c>
      <c r="L927" s="13">
        <v>-98.051218000000006</v>
      </c>
      <c r="M927" s="13">
        <v>37.215091999999999</v>
      </c>
      <c r="N927" s="11">
        <v>-98.070803761904315</v>
      </c>
      <c r="O927" s="11">
        <v>38.488819895238152</v>
      </c>
      <c r="P927" s="12">
        <f>VLOOKUP(Table1[[#This Row],[State]],Sheet1!A:G,7,FALSE)</f>
        <v>6</v>
      </c>
      <c r="Q927" t="str">
        <f>VLOOKUP(Table1[[#This Row],[State]],Sheet1!A:F,6,FALSE)</f>
        <v>Republican</v>
      </c>
    </row>
    <row r="928" spans="1:17" x14ac:dyDescent="0.2">
      <c r="A928" t="s">
        <v>334</v>
      </c>
      <c r="B928" s="10">
        <v>20079</v>
      </c>
      <c r="C928" t="s">
        <v>1035</v>
      </c>
      <c r="D928" s="4">
        <v>5026</v>
      </c>
      <c r="E928" s="4">
        <v>8738</v>
      </c>
      <c r="F928">
        <v>2024</v>
      </c>
      <c r="G928" s="1">
        <f>Table1[[#This Row],[dem_votes]]+Table1[[#This Row],[gop_votes]]</f>
        <v>13764</v>
      </c>
      <c r="H928" s="7">
        <f>ABS(Table1[[#This Row],[dem_votes]]-Table1[[#This Row],[gop_votes]])</f>
        <v>3712</v>
      </c>
      <c r="I928" s="5">
        <f>Table1[[#This Row],[margin]]/SUM(Table1[[#This Row],[dem_votes]:[gop_votes]])</f>
        <v>0.26968904388259229</v>
      </c>
      <c r="J928" s="5">
        <f>Table1[[#This Row],[dem_votes]]/SUM(Table1[[#This Row],[dem_votes]:[gop_votes]])</f>
        <v>0.36515547805870385</v>
      </c>
      <c r="K928" s="5">
        <f>Table1[[#This Row],[gop_votes]]/SUM(Table1[[#This Row],[dem_votes]:[gop_votes]])</f>
        <v>0.63484452194129615</v>
      </c>
      <c r="L928" s="13">
        <v>-97.385272999999998</v>
      </c>
      <c r="M928" s="13">
        <v>38.047084999999903</v>
      </c>
      <c r="N928" s="11">
        <v>-98.070803761904315</v>
      </c>
      <c r="O928" s="11">
        <v>38.488819895238152</v>
      </c>
      <c r="P928" s="12">
        <f>VLOOKUP(Table1[[#This Row],[State]],Sheet1!A:G,7,FALSE)</f>
        <v>6</v>
      </c>
      <c r="Q928" t="str">
        <f>VLOOKUP(Table1[[#This Row],[State]],Sheet1!A:F,6,FALSE)</f>
        <v>Republican</v>
      </c>
    </row>
    <row r="929" spans="1:17" x14ac:dyDescent="0.2">
      <c r="A929" t="s">
        <v>334</v>
      </c>
      <c r="B929" s="10">
        <v>20081</v>
      </c>
      <c r="C929" t="s">
        <v>1036</v>
      </c>
      <c r="D929" s="4">
        <v>315</v>
      </c>
      <c r="E929" s="4">
        <v>1090</v>
      </c>
      <c r="F929">
        <v>2024</v>
      </c>
      <c r="G929" s="1">
        <f>Table1[[#This Row],[dem_votes]]+Table1[[#This Row],[gop_votes]]</f>
        <v>1405</v>
      </c>
      <c r="H929" s="7">
        <f>ABS(Table1[[#This Row],[dem_votes]]-Table1[[#This Row],[gop_votes]])</f>
        <v>775</v>
      </c>
      <c r="I929" s="5">
        <f>Table1[[#This Row],[margin]]/SUM(Table1[[#This Row],[dem_votes]:[gop_votes]])</f>
        <v>0.55160142348754448</v>
      </c>
      <c r="J929" s="5">
        <f>Table1[[#This Row],[dem_votes]]/SUM(Table1[[#This Row],[dem_votes]:[gop_votes]])</f>
        <v>0.22419928825622776</v>
      </c>
      <c r="K929" s="5">
        <f>Table1[[#This Row],[gop_votes]]/SUM(Table1[[#This Row],[dem_votes]:[gop_votes]])</f>
        <v>0.77580071174377219</v>
      </c>
      <c r="L929" s="13">
        <v>-100.89411</v>
      </c>
      <c r="M929" s="13">
        <v>37.500028999999998</v>
      </c>
      <c r="N929" s="11">
        <v>-98.070803761904315</v>
      </c>
      <c r="O929" s="11">
        <v>38.488819895238152</v>
      </c>
      <c r="P929" s="12">
        <f>VLOOKUP(Table1[[#This Row],[State]],Sheet1!A:G,7,FALSE)</f>
        <v>6</v>
      </c>
      <c r="Q929" t="str">
        <f>VLOOKUP(Table1[[#This Row],[State]],Sheet1!A:F,6,FALSE)</f>
        <v>Republican</v>
      </c>
    </row>
    <row r="930" spans="1:17" x14ac:dyDescent="0.2">
      <c r="A930" t="s">
        <v>334</v>
      </c>
      <c r="B930" s="10">
        <v>20083</v>
      </c>
      <c r="C930" t="s">
        <v>1037</v>
      </c>
      <c r="D930" s="4">
        <v>230</v>
      </c>
      <c r="E930" s="4">
        <v>794</v>
      </c>
      <c r="F930">
        <v>2024</v>
      </c>
      <c r="G930" s="1">
        <f>Table1[[#This Row],[dem_votes]]+Table1[[#This Row],[gop_votes]]</f>
        <v>1024</v>
      </c>
      <c r="H930" s="7">
        <f>ABS(Table1[[#This Row],[dem_votes]]-Table1[[#This Row],[gop_votes]])</f>
        <v>564</v>
      </c>
      <c r="I930" s="5">
        <f>Table1[[#This Row],[margin]]/SUM(Table1[[#This Row],[dem_votes]:[gop_votes]])</f>
        <v>0.55078125</v>
      </c>
      <c r="J930" s="5">
        <f>Table1[[#This Row],[dem_votes]]/SUM(Table1[[#This Row],[dem_votes]:[gop_votes]])</f>
        <v>0.224609375</v>
      </c>
      <c r="K930" s="5">
        <f>Table1[[#This Row],[gop_votes]]/SUM(Table1[[#This Row],[dem_votes]:[gop_votes]])</f>
        <v>0.775390625</v>
      </c>
      <c r="L930" s="13">
        <v>-99.867564000000002</v>
      </c>
      <c r="M930" s="13">
        <v>38.083503999999998</v>
      </c>
      <c r="N930" s="11">
        <v>-98.070803761904315</v>
      </c>
      <c r="O930" s="11">
        <v>38.488819895238152</v>
      </c>
      <c r="P930" s="12">
        <f>VLOOKUP(Table1[[#This Row],[State]],Sheet1!A:G,7,FALSE)</f>
        <v>6</v>
      </c>
      <c r="Q930" t="str">
        <f>VLOOKUP(Table1[[#This Row],[State]],Sheet1!A:F,6,FALSE)</f>
        <v>Republican</v>
      </c>
    </row>
    <row r="931" spans="1:17" x14ac:dyDescent="0.2">
      <c r="A931" t="s">
        <v>334</v>
      </c>
      <c r="B931" s="10">
        <v>20085</v>
      </c>
      <c r="C931" t="s">
        <v>444</v>
      </c>
      <c r="D931" s="4">
        <v>1812</v>
      </c>
      <c r="E931" s="4">
        <v>4012</v>
      </c>
      <c r="F931">
        <v>2024</v>
      </c>
      <c r="G931" s="1">
        <f>Table1[[#This Row],[dem_votes]]+Table1[[#This Row],[gop_votes]]</f>
        <v>5824</v>
      </c>
      <c r="H931" s="7">
        <f>ABS(Table1[[#This Row],[dem_votes]]-Table1[[#This Row],[gop_votes]])</f>
        <v>2200</v>
      </c>
      <c r="I931" s="5">
        <f>Table1[[#This Row],[margin]]/SUM(Table1[[#This Row],[dem_votes]:[gop_votes]])</f>
        <v>0.37774725274725274</v>
      </c>
      <c r="J931" s="5">
        <f>Table1[[#This Row],[dem_votes]]/SUM(Table1[[#This Row],[dem_votes]:[gop_votes]])</f>
        <v>0.31112637362637363</v>
      </c>
      <c r="K931" s="5">
        <f>Table1[[#This Row],[gop_votes]]/SUM(Table1[[#This Row],[dem_votes]:[gop_votes]])</f>
        <v>0.68887362637362637</v>
      </c>
      <c r="L931" s="13">
        <v>-95.751345999999998</v>
      </c>
      <c r="M931" s="13">
        <v>39.400923999999897</v>
      </c>
      <c r="N931" s="11">
        <v>-98.070803761904315</v>
      </c>
      <c r="O931" s="11">
        <v>38.488819895238152</v>
      </c>
      <c r="P931" s="12">
        <f>VLOOKUP(Table1[[#This Row],[State]],Sheet1!A:G,7,FALSE)</f>
        <v>6</v>
      </c>
      <c r="Q931" t="str">
        <f>VLOOKUP(Table1[[#This Row],[State]],Sheet1!A:F,6,FALSE)</f>
        <v>Republican</v>
      </c>
    </row>
    <row r="932" spans="1:17" x14ac:dyDescent="0.2">
      <c r="A932" t="s">
        <v>334</v>
      </c>
      <c r="B932" s="10">
        <v>20087</v>
      </c>
      <c r="C932" t="s">
        <v>445</v>
      </c>
      <c r="D932" s="4">
        <v>2946</v>
      </c>
      <c r="E932" s="4">
        <v>5972</v>
      </c>
      <c r="F932">
        <v>2024</v>
      </c>
      <c r="G932" s="1">
        <f>Table1[[#This Row],[dem_votes]]+Table1[[#This Row],[gop_votes]]</f>
        <v>8918</v>
      </c>
      <c r="H932" s="7">
        <f>ABS(Table1[[#This Row],[dem_votes]]-Table1[[#This Row],[gop_votes]])</f>
        <v>3026</v>
      </c>
      <c r="I932" s="5">
        <f>Table1[[#This Row],[margin]]/SUM(Table1[[#This Row],[dem_votes]:[gop_votes]])</f>
        <v>0.33931374747701276</v>
      </c>
      <c r="J932" s="5">
        <f>Table1[[#This Row],[dem_votes]]/SUM(Table1[[#This Row],[dem_votes]:[gop_votes]])</f>
        <v>0.33034312626149359</v>
      </c>
      <c r="K932" s="5">
        <f>Table1[[#This Row],[gop_votes]]/SUM(Table1[[#This Row],[dem_votes]:[gop_votes]])</f>
        <v>0.66965687373850635</v>
      </c>
      <c r="L932" s="13">
        <v>-95.397856000000004</v>
      </c>
      <c r="M932" s="13">
        <v>39.210890999999997</v>
      </c>
      <c r="N932" s="11">
        <v>-98.070803761904315</v>
      </c>
      <c r="O932" s="11">
        <v>38.488819895238152</v>
      </c>
      <c r="P932" s="12">
        <f>VLOOKUP(Table1[[#This Row],[State]],Sheet1!A:G,7,FALSE)</f>
        <v>6</v>
      </c>
      <c r="Q932" t="str">
        <f>VLOOKUP(Table1[[#This Row],[State]],Sheet1!A:F,6,FALSE)</f>
        <v>Republican</v>
      </c>
    </row>
    <row r="933" spans="1:17" x14ac:dyDescent="0.2">
      <c r="A933" t="s">
        <v>334</v>
      </c>
      <c r="B933" s="10">
        <v>20089</v>
      </c>
      <c r="C933" t="s">
        <v>1038</v>
      </c>
      <c r="D933" s="4">
        <v>294</v>
      </c>
      <c r="E933" s="4">
        <v>1436</v>
      </c>
      <c r="F933">
        <v>2024</v>
      </c>
      <c r="G933" s="1">
        <f>Table1[[#This Row],[dem_votes]]+Table1[[#This Row],[gop_votes]]</f>
        <v>1730</v>
      </c>
      <c r="H933" s="7">
        <f>ABS(Table1[[#This Row],[dem_votes]]-Table1[[#This Row],[gop_votes]])</f>
        <v>1142</v>
      </c>
      <c r="I933" s="5">
        <f>Table1[[#This Row],[margin]]/SUM(Table1[[#This Row],[dem_votes]:[gop_votes]])</f>
        <v>0.66011560693641613</v>
      </c>
      <c r="J933" s="5">
        <f>Table1[[#This Row],[dem_votes]]/SUM(Table1[[#This Row],[dem_votes]:[gop_votes]])</f>
        <v>0.16994219653179191</v>
      </c>
      <c r="K933" s="5">
        <f>Table1[[#This Row],[gop_votes]]/SUM(Table1[[#This Row],[dem_votes]:[gop_votes]])</f>
        <v>0.83005780346820812</v>
      </c>
      <c r="L933" s="13">
        <v>-98.201227000000003</v>
      </c>
      <c r="M933" s="13">
        <v>39.775457000000003</v>
      </c>
      <c r="N933" s="11">
        <v>-98.070803761904315</v>
      </c>
      <c r="O933" s="11">
        <v>38.488819895238152</v>
      </c>
      <c r="P933" s="12">
        <f>VLOOKUP(Table1[[#This Row],[State]],Sheet1!A:G,7,FALSE)</f>
        <v>6</v>
      </c>
      <c r="Q933" t="str">
        <f>VLOOKUP(Table1[[#This Row],[State]],Sheet1!A:F,6,FALSE)</f>
        <v>Republican</v>
      </c>
    </row>
    <row r="934" spans="1:17" x14ac:dyDescent="0.2">
      <c r="A934" t="s">
        <v>334</v>
      </c>
      <c r="B934" s="10">
        <v>20091</v>
      </c>
      <c r="C934" t="s">
        <v>577</v>
      </c>
      <c r="D934" s="4">
        <v>217781</v>
      </c>
      <c r="E934" s="4">
        <v>157777</v>
      </c>
      <c r="F934">
        <v>2024</v>
      </c>
      <c r="G934" s="1">
        <f>Table1[[#This Row],[dem_votes]]+Table1[[#This Row],[gop_votes]]</f>
        <v>375558</v>
      </c>
      <c r="H934" s="7">
        <f>ABS(Table1[[#This Row],[dem_votes]]-Table1[[#This Row],[gop_votes]])</f>
        <v>60004</v>
      </c>
      <c r="I934" s="5">
        <f>Table1[[#This Row],[margin]]/SUM(Table1[[#This Row],[dem_votes]:[gop_votes]])</f>
        <v>0.15977292455492892</v>
      </c>
      <c r="J934" s="5">
        <f>Table1[[#This Row],[dem_votes]]/SUM(Table1[[#This Row],[dem_votes]:[gop_votes]])</f>
        <v>0.57988646227746443</v>
      </c>
      <c r="K934" s="5">
        <f>Table1[[#This Row],[gop_votes]]/SUM(Table1[[#This Row],[dem_votes]:[gop_votes]])</f>
        <v>0.42011353772253551</v>
      </c>
      <c r="L934" s="13">
        <v>-94.737131999999903</v>
      </c>
      <c r="M934" s="13">
        <v>38.928049000000001</v>
      </c>
      <c r="N934" s="11">
        <v>-98.070803761904315</v>
      </c>
      <c r="O934" s="11">
        <v>38.488819895238152</v>
      </c>
      <c r="P934" s="12">
        <f>VLOOKUP(Table1[[#This Row],[State]],Sheet1!A:G,7,FALSE)</f>
        <v>6</v>
      </c>
      <c r="Q934" t="str">
        <f>VLOOKUP(Table1[[#This Row],[State]],Sheet1!A:F,6,FALSE)</f>
        <v>Republican</v>
      </c>
    </row>
    <row r="935" spans="1:17" x14ac:dyDescent="0.2">
      <c r="A935" t="s">
        <v>334</v>
      </c>
      <c r="B935" s="10">
        <v>20093</v>
      </c>
      <c r="C935" t="s">
        <v>1039</v>
      </c>
      <c r="D935" s="4">
        <v>335</v>
      </c>
      <c r="E935" s="4">
        <v>1091</v>
      </c>
      <c r="F935">
        <v>2024</v>
      </c>
      <c r="G935" s="1">
        <f>Table1[[#This Row],[dem_votes]]+Table1[[#This Row],[gop_votes]]</f>
        <v>1426</v>
      </c>
      <c r="H935" s="7">
        <f>ABS(Table1[[#This Row],[dem_votes]]-Table1[[#This Row],[gop_votes]])</f>
        <v>756</v>
      </c>
      <c r="I935" s="5">
        <f>Table1[[#This Row],[margin]]/SUM(Table1[[#This Row],[dem_votes]:[gop_votes]])</f>
        <v>0.53015427769985979</v>
      </c>
      <c r="J935" s="5">
        <f>Table1[[#This Row],[dem_votes]]/SUM(Table1[[#This Row],[dem_votes]:[gop_votes]])</f>
        <v>0.23492286115007013</v>
      </c>
      <c r="K935" s="5">
        <f>Table1[[#This Row],[gop_votes]]/SUM(Table1[[#This Row],[dem_votes]:[gop_votes]])</f>
        <v>0.76507713884992989</v>
      </c>
      <c r="L935" s="13">
        <v>-101.237967</v>
      </c>
      <c r="M935" s="13">
        <v>37.954211000000001</v>
      </c>
      <c r="N935" s="11">
        <v>-98.070803761904315</v>
      </c>
      <c r="O935" s="11">
        <v>38.488819895238152</v>
      </c>
      <c r="P935" s="12">
        <f>VLOOKUP(Table1[[#This Row],[State]],Sheet1!A:G,7,FALSE)</f>
        <v>6</v>
      </c>
      <c r="Q935" t="str">
        <f>VLOOKUP(Table1[[#This Row],[State]],Sheet1!A:F,6,FALSE)</f>
        <v>Republican</v>
      </c>
    </row>
    <row r="936" spans="1:17" x14ac:dyDescent="0.2">
      <c r="A936" t="s">
        <v>334</v>
      </c>
      <c r="B936" s="10">
        <v>20095</v>
      </c>
      <c r="C936" t="s">
        <v>1040</v>
      </c>
      <c r="D936" s="4">
        <v>967</v>
      </c>
      <c r="E936" s="4">
        <v>2361</v>
      </c>
      <c r="F936">
        <v>2024</v>
      </c>
      <c r="G936" s="1">
        <f>Table1[[#This Row],[dem_votes]]+Table1[[#This Row],[gop_votes]]</f>
        <v>3328</v>
      </c>
      <c r="H936" s="7">
        <f>ABS(Table1[[#This Row],[dem_votes]]-Table1[[#This Row],[gop_votes]])</f>
        <v>1394</v>
      </c>
      <c r="I936" s="5">
        <f>Table1[[#This Row],[margin]]/SUM(Table1[[#This Row],[dem_votes]:[gop_votes]])</f>
        <v>0.41887019230769229</v>
      </c>
      <c r="J936" s="5">
        <f>Table1[[#This Row],[dem_votes]]/SUM(Table1[[#This Row],[dem_votes]:[gop_votes]])</f>
        <v>0.29056490384615385</v>
      </c>
      <c r="K936" s="5">
        <f>Table1[[#This Row],[gop_votes]]/SUM(Table1[[#This Row],[dem_votes]:[gop_votes]])</f>
        <v>0.70943509615384615</v>
      </c>
      <c r="L936" s="13">
        <v>-98.097712000000001</v>
      </c>
      <c r="M936" s="13">
        <v>37.608437000000002</v>
      </c>
      <c r="N936" s="11">
        <v>-98.070803761904315</v>
      </c>
      <c r="O936" s="11">
        <v>38.488819895238152</v>
      </c>
      <c r="P936" s="12">
        <f>VLOOKUP(Table1[[#This Row],[State]],Sheet1!A:G,7,FALSE)</f>
        <v>6</v>
      </c>
      <c r="Q936" t="str">
        <f>VLOOKUP(Table1[[#This Row],[State]],Sheet1!A:F,6,FALSE)</f>
        <v>Republican</v>
      </c>
    </row>
    <row r="937" spans="1:17" x14ac:dyDescent="0.2">
      <c r="A937" t="s">
        <v>334</v>
      </c>
      <c r="B937" s="10">
        <v>20097</v>
      </c>
      <c r="C937" t="s">
        <v>687</v>
      </c>
      <c r="D937" s="4">
        <v>244</v>
      </c>
      <c r="E937" s="4">
        <v>1091</v>
      </c>
      <c r="F937">
        <v>2024</v>
      </c>
      <c r="G937" s="1">
        <f>Table1[[#This Row],[dem_votes]]+Table1[[#This Row],[gop_votes]]</f>
        <v>1335</v>
      </c>
      <c r="H937" s="7">
        <f>ABS(Table1[[#This Row],[dem_votes]]-Table1[[#This Row],[gop_votes]])</f>
        <v>847</v>
      </c>
      <c r="I937" s="5">
        <f>Table1[[#This Row],[margin]]/SUM(Table1[[#This Row],[dem_votes]:[gop_votes]])</f>
        <v>0.63445692883895133</v>
      </c>
      <c r="J937" s="5">
        <f>Table1[[#This Row],[dem_votes]]/SUM(Table1[[#This Row],[dem_votes]:[gop_votes]])</f>
        <v>0.18277153558052434</v>
      </c>
      <c r="K937" s="5">
        <f>Table1[[#This Row],[gop_votes]]/SUM(Table1[[#This Row],[dem_votes]:[gop_votes]])</f>
        <v>0.81722846441947561</v>
      </c>
      <c r="L937" s="13">
        <v>-99.257058999999998</v>
      </c>
      <c r="M937" s="13">
        <v>37.598711000000002</v>
      </c>
      <c r="N937" s="11">
        <v>-98.070803761904315</v>
      </c>
      <c r="O937" s="11">
        <v>38.488819895238152</v>
      </c>
      <c r="P937" s="12">
        <f>VLOOKUP(Table1[[#This Row],[State]],Sheet1!A:G,7,FALSE)</f>
        <v>6</v>
      </c>
      <c r="Q937" t="str">
        <f>VLOOKUP(Table1[[#This Row],[State]],Sheet1!A:F,6,FALSE)</f>
        <v>Republican</v>
      </c>
    </row>
    <row r="938" spans="1:17" x14ac:dyDescent="0.2">
      <c r="A938" t="s">
        <v>334</v>
      </c>
      <c r="B938" s="10">
        <v>20099</v>
      </c>
      <c r="C938" t="s">
        <v>1041</v>
      </c>
      <c r="D938" s="4">
        <v>3210</v>
      </c>
      <c r="E938" s="4">
        <v>5113</v>
      </c>
      <c r="F938">
        <v>2024</v>
      </c>
      <c r="G938" s="1">
        <f>Table1[[#This Row],[dem_votes]]+Table1[[#This Row],[gop_votes]]</f>
        <v>8323</v>
      </c>
      <c r="H938" s="7">
        <f>ABS(Table1[[#This Row],[dem_votes]]-Table1[[#This Row],[gop_votes]])</f>
        <v>1903</v>
      </c>
      <c r="I938" s="5">
        <f>Table1[[#This Row],[margin]]/SUM(Table1[[#This Row],[dem_votes]:[gop_votes]])</f>
        <v>0.22864351796227322</v>
      </c>
      <c r="J938" s="5">
        <f>Table1[[#This Row],[dem_votes]]/SUM(Table1[[#This Row],[dem_votes]:[gop_votes]])</f>
        <v>0.38567824101886339</v>
      </c>
      <c r="K938" s="5">
        <f>Table1[[#This Row],[gop_votes]]/SUM(Table1[[#This Row],[dem_votes]:[gop_votes]])</f>
        <v>0.61432175898113661</v>
      </c>
      <c r="L938" s="13">
        <v>-95.260543999999996</v>
      </c>
      <c r="M938" s="13">
        <v>37.258235999999997</v>
      </c>
      <c r="N938" s="11">
        <v>-98.070803761904315</v>
      </c>
      <c r="O938" s="11">
        <v>38.488819895238152</v>
      </c>
      <c r="P938" s="12">
        <f>VLOOKUP(Table1[[#This Row],[State]],Sheet1!A:G,7,FALSE)</f>
        <v>6</v>
      </c>
      <c r="Q938" t="str">
        <f>VLOOKUP(Table1[[#This Row],[State]],Sheet1!A:F,6,FALSE)</f>
        <v>Republican</v>
      </c>
    </row>
    <row r="939" spans="1:17" x14ac:dyDescent="0.2">
      <c r="A939" t="s">
        <v>334</v>
      </c>
      <c r="B939" s="10">
        <v>20101</v>
      </c>
      <c r="C939" t="s">
        <v>1042</v>
      </c>
      <c r="D939" s="4">
        <v>217</v>
      </c>
      <c r="E939" s="4">
        <v>797</v>
      </c>
      <c r="F939">
        <v>2024</v>
      </c>
      <c r="G939" s="1">
        <f>Table1[[#This Row],[dem_votes]]+Table1[[#This Row],[gop_votes]]</f>
        <v>1014</v>
      </c>
      <c r="H939" s="7">
        <f>ABS(Table1[[#This Row],[dem_votes]]-Table1[[#This Row],[gop_votes]])</f>
        <v>580</v>
      </c>
      <c r="I939" s="5">
        <f>Table1[[#This Row],[margin]]/SUM(Table1[[#This Row],[dem_votes]:[gop_votes]])</f>
        <v>0.57199211045364895</v>
      </c>
      <c r="J939" s="5">
        <f>Table1[[#This Row],[dem_votes]]/SUM(Table1[[#This Row],[dem_votes]:[gop_votes]])</f>
        <v>0.21400394477317555</v>
      </c>
      <c r="K939" s="5">
        <f>Table1[[#This Row],[gop_votes]]/SUM(Table1[[#This Row],[dem_votes]:[gop_votes]])</f>
        <v>0.78599605522682447</v>
      </c>
      <c r="L939" s="13">
        <v>-100.48777800000001</v>
      </c>
      <c r="M939" s="13">
        <v>38.503002000000002</v>
      </c>
      <c r="N939" s="11">
        <v>-98.070803761904315</v>
      </c>
      <c r="O939" s="11">
        <v>38.488819895238152</v>
      </c>
      <c r="P939" s="12">
        <f>VLOOKUP(Table1[[#This Row],[State]],Sheet1!A:G,7,FALSE)</f>
        <v>6</v>
      </c>
      <c r="Q939" t="str">
        <f>VLOOKUP(Table1[[#This Row],[State]],Sheet1!A:F,6,FALSE)</f>
        <v>Republican</v>
      </c>
    </row>
    <row r="940" spans="1:17" x14ac:dyDescent="0.2">
      <c r="A940" t="s">
        <v>334</v>
      </c>
      <c r="B940" s="10">
        <v>20103</v>
      </c>
      <c r="C940" t="s">
        <v>1043</v>
      </c>
      <c r="D940" s="4">
        <v>13311</v>
      </c>
      <c r="E940" s="4">
        <v>22610</v>
      </c>
      <c r="F940">
        <v>2024</v>
      </c>
      <c r="G940" s="1">
        <f>Table1[[#This Row],[dem_votes]]+Table1[[#This Row],[gop_votes]]</f>
        <v>35921</v>
      </c>
      <c r="H940" s="7">
        <f>ABS(Table1[[#This Row],[dem_votes]]-Table1[[#This Row],[gop_votes]])</f>
        <v>9299</v>
      </c>
      <c r="I940" s="5">
        <f>Table1[[#This Row],[margin]]/SUM(Table1[[#This Row],[dem_votes]:[gop_votes]])</f>
        <v>0.25887363937529578</v>
      </c>
      <c r="J940" s="5">
        <f>Table1[[#This Row],[dem_votes]]/SUM(Table1[[#This Row],[dem_votes]:[gop_votes]])</f>
        <v>0.37056318031235208</v>
      </c>
      <c r="K940" s="5">
        <f>Table1[[#This Row],[gop_votes]]/SUM(Table1[[#This Row],[dem_votes]:[gop_votes]])</f>
        <v>0.62943681968764786</v>
      </c>
      <c r="L940" s="13">
        <v>-94.959301999999994</v>
      </c>
      <c r="M940" s="13">
        <v>39.238517999999999</v>
      </c>
      <c r="N940" s="11">
        <v>-98.070803761904315</v>
      </c>
      <c r="O940" s="11">
        <v>38.488819895238152</v>
      </c>
      <c r="P940" s="12">
        <f>VLOOKUP(Table1[[#This Row],[State]],Sheet1!A:G,7,FALSE)</f>
        <v>6</v>
      </c>
      <c r="Q940" t="str">
        <f>VLOOKUP(Table1[[#This Row],[State]],Sheet1!A:F,6,FALSE)</f>
        <v>Republican</v>
      </c>
    </row>
    <row r="941" spans="1:17" x14ac:dyDescent="0.2">
      <c r="A941" t="s">
        <v>334</v>
      </c>
      <c r="B941" s="10">
        <v>20105</v>
      </c>
      <c r="C941" t="s">
        <v>578</v>
      </c>
      <c r="D941" s="4">
        <v>418</v>
      </c>
      <c r="E941" s="4">
        <v>1328</v>
      </c>
      <c r="F941">
        <v>2024</v>
      </c>
      <c r="G941" s="1">
        <f>Table1[[#This Row],[dem_votes]]+Table1[[#This Row],[gop_votes]]</f>
        <v>1746</v>
      </c>
      <c r="H941" s="7">
        <f>ABS(Table1[[#This Row],[dem_votes]]-Table1[[#This Row],[gop_votes]])</f>
        <v>910</v>
      </c>
      <c r="I941" s="5">
        <f>Table1[[#This Row],[margin]]/SUM(Table1[[#This Row],[dem_votes]:[gop_votes]])</f>
        <v>0.52119129438717071</v>
      </c>
      <c r="J941" s="5">
        <f>Table1[[#This Row],[dem_votes]]/SUM(Table1[[#This Row],[dem_votes]:[gop_votes]])</f>
        <v>0.23940435280641467</v>
      </c>
      <c r="K941" s="5">
        <f>Table1[[#This Row],[gop_votes]]/SUM(Table1[[#This Row],[dem_votes]:[gop_votes]])</f>
        <v>0.7605956471935853</v>
      </c>
      <c r="L941" s="13">
        <v>-98.175270999999995</v>
      </c>
      <c r="M941" s="13">
        <v>39.036065000000001</v>
      </c>
      <c r="N941" s="11">
        <v>-98.070803761904315</v>
      </c>
      <c r="O941" s="11">
        <v>38.488819895238152</v>
      </c>
      <c r="P941" s="12">
        <f>VLOOKUP(Table1[[#This Row],[State]],Sheet1!A:G,7,FALSE)</f>
        <v>6</v>
      </c>
      <c r="Q941" t="str">
        <f>VLOOKUP(Table1[[#This Row],[State]],Sheet1!A:F,6,FALSE)</f>
        <v>Republican</v>
      </c>
    </row>
    <row r="942" spans="1:17" x14ac:dyDescent="0.2">
      <c r="A942" t="s">
        <v>334</v>
      </c>
      <c r="B942" s="10">
        <v>20107</v>
      </c>
      <c r="C942" t="s">
        <v>989</v>
      </c>
      <c r="D942" s="4">
        <v>1189</v>
      </c>
      <c r="E942" s="4">
        <v>3626</v>
      </c>
      <c r="F942">
        <v>2024</v>
      </c>
      <c r="G942" s="1">
        <f>Table1[[#This Row],[dem_votes]]+Table1[[#This Row],[gop_votes]]</f>
        <v>4815</v>
      </c>
      <c r="H942" s="7">
        <f>ABS(Table1[[#This Row],[dem_votes]]-Table1[[#This Row],[gop_votes]])</f>
        <v>2437</v>
      </c>
      <c r="I942" s="5">
        <f>Table1[[#This Row],[margin]]/SUM(Table1[[#This Row],[dem_votes]:[gop_votes]])</f>
        <v>0.5061266874350987</v>
      </c>
      <c r="J942" s="5">
        <f>Table1[[#This Row],[dem_votes]]/SUM(Table1[[#This Row],[dem_votes]:[gop_votes]])</f>
        <v>0.24693665628245068</v>
      </c>
      <c r="K942" s="5">
        <f>Table1[[#This Row],[gop_votes]]/SUM(Table1[[#This Row],[dem_votes]:[gop_votes]])</f>
        <v>0.75306334371754935</v>
      </c>
      <c r="L942" s="13">
        <v>-94.801631999999998</v>
      </c>
      <c r="M942" s="13">
        <v>38.237358999999998</v>
      </c>
      <c r="N942" s="11">
        <v>-98.070803761904315</v>
      </c>
      <c r="O942" s="11">
        <v>38.488819895238152</v>
      </c>
      <c r="P942" s="12">
        <f>VLOOKUP(Table1[[#This Row],[State]],Sheet1!A:G,7,FALSE)</f>
        <v>6</v>
      </c>
      <c r="Q942" t="str">
        <f>VLOOKUP(Table1[[#This Row],[State]],Sheet1!A:F,6,FALSE)</f>
        <v>Republican</v>
      </c>
    </row>
    <row r="943" spans="1:17" x14ac:dyDescent="0.2">
      <c r="A943" t="s">
        <v>334</v>
      </c>
      <c r="B943" s="10">
        <v>20109</v>
      </c>
      <c r="C943" t="s">
        <v>580</v>
      </c>
      <c r="D943" s="4">
        <v>259</v>
      </c>
      <c r="E943" s="4">
        <v>1099</v>
      </c>
      <c r="F943">
        <v>2024</v>
      </c>
      <c r="G943" s="1">
        <f>Table1[[#This Row],[dem_votes]]+Table1[[#This Row],[gop_votes]]</f>
        <v>1358</v>
      </c>
      <c r="H943" s="7">
        <f>ABS(Table1[[#This Row],[dem_votes]]-Table1[[#This Row],[gop_votes]])</f>
        <v>840</v>
      </c>
      <c r="I943" s="5">
        <f>Table1[[#This Row],[margin]]/SUM(Table1[[#This Row],[dem_votes]:[gop_votes]])</f>
        <v>0.61855670103092786</v>
      </c>
      <c r="J943" s="5">
        <f>Table1[[#This Row],[dem_votes]]/SUM(Table1[[#This Row],[dem_votes]:[gop_votes]])</f>
        <v>0.19072164948453607</v>
      </c>
      <c r="K943" s="5">
        <f>Table1[[#This Row],[gop_votes]]/SUM(Table1[[#This Row],[dem_votes]:[gop_votes]])</f>
        <v>0.80927835051546393</v>
      </c>
      <c r="L943" s="13">
        <v>-100.925260999999</v>
      </c>
      <c r="M943" s="13">
        <v>39.098287999999997</v>
      </c>
      <c r="N943" s="11">
        <v>-98.070803761904315</v>
      </c>
      <c r="O943" s="11">
        <v>38.488819895238152</v>
      </c>
      <c r="P943" s="12">
        <f>VLOOKUP(Table1[[#This Row],[State]],Sheet1!A:G,7,FALSE)</f>
        <v>6</v>
      </c>
      <c r="Q943" t="str">
        <f>VLOOKUP(Table1[[#This Row],[State]],Sheet1!A:F,6,FALSE)</f>
        <v>Republican</v>
      </c>
    </row>
    <row r="944" spans="1:17" x14ac:dyDescent="0.2">
      <c r="A944" t="s">
        <v>334</v>
      </c>
      <c r="B944" s="10">
        <v>20111</v>
      </c>
      <c r="C944" t="s">
        <v>992</v>
      </c>
      <c r="D944" s="4">
        <v>4791</v>
      </c>
      <c r="E944" s="4">
        <v>7119</v>
      </c>
      <c r="F944">
        <v>2024</v>
      </c>
      <c r="G944" s="1">
        <f>Table1[[#This Row],[dem_votes]]+Table1[[#This Row],[gop_votes]]</f>
        <v>11910</v>
      </c>
      <c r="H944" s="7">
        <f>ABS(Table1[[#This Row],[dem_votes]]-Table1[[#This Row],[gop_votes]])</f>
        <v>2328</v>
      </c>
      <c r="I944" s="5">
        <f>Table1[[#This Row],[margin]]/SUM(Table1[[#This Row],[dem_votes]:[gop_votes]])</f>
        <v>0.19546599496221662</v>
      </c>
      <c r="J944" s="5">
        <f>Table1[[#This Row],[dem_votes]]/SUM(Table1[[#This Row],[dem_votes]:[gop_votes]])</f>
        <v>0.40226700251889169</v>
      </c>
      <c r="K944" s="5">
        <f>Table1[[#This Row],[gop_votes]]/SUM(Table1[[#This Row],[dem_votes]:[gop_votes]])</f>
        <v>0.59773299748110831</v>
      </c>
      <c r="L944" s="13">
        <v>-96.179778999999996</v>
      </c>
      <c r="M944" s="13">
        <v>38.416153999999999</v>
      </c>
      <c r="N944" s="11">
        <v>-98.070803761904315</v>
      </c>
      <c r="O944" s="11">
        <v>38.488819895238152</v>
      </c>
      <c r="P944" s="12">
        <f>VLOOKUP(Table1[[#This Row],[State]],Sheet1!A:G,7,FALSE)</f>
        <v>6</v>
      </c>
      <c r="Q944" t="str">
        <f>VLOOKUP(Table1[[#This Row],[State]],Sheet1!A:F,6,FALSE)</f>
        <v>Republican</v>
      </c>
    </row>
    <row r="945" spans="1:17" x14ac:dyDescent="0.2">
      <c r="A945" t="s">
        <v>334</v>
      </c>
      <c r="B945" s="10">
        <v>20113</v>
      </c>
      <c r="C945" t="s">
        <v>1044</v>
      </c>
      <c r="D945" s="4">
        <v>3442</v>
      </c>
      <c r="E945" s="4">
        <v>8132</v>
      </c>
      <c r="F945">
        <v>2024</v>
      </c>
      <c r="G945" s="1">
        <f>Table1[[#This Row],[dem_votes]]+Table1[[#This Row],[gop_votes]]</f>
        <v>11574</v>
      </c>
      <c r="H945" s="7">
        <f>ABS(Table1[[#This Row],[dem_votes]]-Table1[[#This Row],[gop_votes]])</f>
        <v>4690</v>
      </c>
      <c r="I945" s="5">
        <f>Table1[[#This Row],[margin]]/SUM(Table1[[#This Row],[dem_votes]:[gop_votes]])</f>
        <v>0.40521859339899774</v>
      </c>
      <c r="J945" s="5">
        <f>Table1[[#This Row],[dem_votes]]/SUM(Table1[[#This Row],[dem_votes]:[gop_votes]])</f>
        <v>0.2973907033005011</v>
      </c>
      <c r="K945" s="5">
        <f>Table1[[#This Row],[gop_votes]]/SUM(Table1[[#This Row],[dem_votes]:[gop_votes]])</f>
        <v>0.7026092966994989</v>
      </c>
      <c r="L945" s="13">
        <v>-97.647603000000004</v>
      </c>
      <c r="M945" s="13">
        <v>38.381163000000001</v>
      </c>
      <c r="N945" s="11">
        <v>-98.070803761904315</v>
      </c>
      <c r="O945" s="11">
        <v>38.488819895238152</v>
      </c>
      <c r="P945" s="12">
        <f>VLOOKUP(Table1[[#This Row],[State]],Sheet1!A:G,7,FALSE)</f>
        <v>6</v>
      </c>
      <c r="Q945" t="str">
        <f>VLOOKUP(Table1[[#This Row],[State]],Sheet1!A:F,6,FALSE)</f>
        <v>Republican</v>
      </c>
    </row>
    <row r="946" spans="1:17" x14ac:dyDescent="0.2">
      <c r="A946" t="s">
        <v>334</v>
      </c>
      <c r="B946" s="10">
        <v>20115</v>
      </c>
      <c r="C946" t="s">
        <v>454</v>
      </c>
      <c r="D946" s="4">
        <v>1759</v>
      </c>
      <c r="E946" s="4">
        <v>3914</v>
      </c>
      <c r="F946">
        <v>2024</v>
      </c>
      <c r="G946" s="1">
        <f>Table1[[#This Row],[dem_votes]]+Table1[[#This Row],[gop_votes]]</f>
        <v>5673</v>
      </c>
      <c r="H946" s="7">
        <f>ABS(Table1[[#This Row],[dem_votes]]-Table1[[#This Row],[gop_votes]])</f>
        <v>2155</v>
      </c>
      <c r="I946" s="5">
        <f>Table1[[#This Row],[margin]]/SUM(Table1[[#This Row],[dem_votes]:[gop_votes]])</f>
        <v>0.37986955755332275</v>
      </c>
      <c r="J946" s="5">
        <f>Table1[[#This Row],[dem_votes]]/SUM(Table1[[#This Row],[dem_votes]:[gop_votes]])</f>
        <v>0.31006522122333863</v>
      </c>
      <c r="K946" s="5">
        <f>Table1[[#This Row],[gop_votes]]/SUM(Table1[[#This Row],[dem_votes]:[gop_votes]])</f>
        <v>0.68993477877666143</v>
      </c>
      <c r="L946" s="13">
        <v>-97.124506999999994</v>
      </c>
      <c r="M946" s="13">
        <v>38.326436999999999</v>
      </c>
      <c r="N946" s="11">
        <v>-98.070803761904315</v>
      </c>
      <c r="O946" s="11">
        <v>38.488819895238152</v>
      </c>
      <c r="P946" s="12">
        <f>VLOOKUP(Table1[[#This Row],[State]],Sheet1!A:G,7,FALSE)</f>
        <v>6</v>
      </c>
      <c r="Q946" t="str">
        <f>VLOOKUP(Table1[[#This Row],[State]],Sheet1!A:F,6,FALSE)</f>
        <v>Republican</v>
      </c>
    </row>
    <row r="947" spans="1:17" x14ac:dyDescent="0.2">
      <c r="A947" t="s">
        <v>334</v>
      </c>
      <c r="B947" s="10">
        <v>20117</v>
      </c>
      <c r="C947" t="s">
        <v>519</v>
      </c>
      <c r="D947" s="4">
        <v>2088</v>
      </c>
      <c r="E947" s="4">
        <v>3564</v>
      </c>
      <c r="F947">
        <v>2024</v>
      </c>
      <c r="G947" s="1">
        <f>Table1[[#This Row],[dem_votes]]+Table1[[#This Row],[gop_votes]]</f>
        <v>5652</v>
      </c>
      <c r="H947" s="7">
        <f>ABS(Table1[[#This Row],[dem_votes]]-Table1[[#This Row],[gop_votes]])</f>
        <v>1476</v>
      </c>
      <c r="I947" s="5">
        <f>Table1[[#This Row],[margin]]/SUM(Table1[[#This Row],[dem_votes]:[gop_votes]])</f>
        <v>0.26114649681528662</v>
      </c>
      <c r="J947" s="5">
        <f>Table1[[#This Row],[dem_votes]]/SUM(Table1[[#This Row],[dem_votes]:[gop_votes]])</f>
        <v>0.36942675159235666</v>
      </c>
      <c r="K947" s="5">
        <f>Table1[[#This Row],[gop_votes]]/SUM(Table1[[#This Row],[dem_votes]:[gop_votes]])</f>
        <v>0.63057324840764328</v>
      </c>
      <c r="L947" s="13">
        <v>-96.573611999999997</v>
      </c>
      <c r="M947" s="13">
        <v>39.800027999999998</v>
      </c>
      <c r="N947" s="11">
        <v>-98.070803761904315</v>
      </c>
      <c r="O947" s="11">
        <v>38.488819895238152</v>
      </c>
      <c r="P947" s="12">
        <f>VLOOKUP(Table1[[#This Row],[State]],Sheet1!A:G,7,FALSE)</f>
        <v>6</v>
      </c>
      <c r="Q947" t="str">
        <f>VLOOKUP(Table1[[#This Row],[State]],Sheet1!A:F,6,FALSE)</f>
        <v>Republican</v>
      </c>
    </row>
    <row r="948" spans="1:17" x14ac:dyDescent="0.2">
      <c r="A948" t="s">
        <v>334</v>
      </c>
      <c r="B948" s="10">
        <v>20119</v>
      </c>
      <c r="C948" t="s">
        <v>1045</v>
      </c>
      <c r="D948" s="4">
        <v>382</v>
      </c>
      <c r="E948" s="4">
        <v>1476</v>
      </c>
      <c r="F948">
        <v>2024</v>
      </c>
      <c r="G948" s="1">
        <f>Table1[[#This Row],[dem_votes]]+Table1[[#This Row],[gop_votes]]</f>
        <v>1858</v>
      </c>
      <c r="H948" s="7">
        <f>ABS(Table1[[#This Row],[dem_votes]]-Table1[[#This Row],[gop_votes]])</f>
        <v>1094</v>
      </c>
      <c r="I948" s="5">
        <f>Table1[[#This Row],[margin]]/SUM(Table1[[#This Row],[dem_votes]:[gop_votes]])</f>
        <v>0.58880516684607109</v>
      </c>
      <c r="J948" s="5">
        <f>Table1[[#This Row],[dem_votes]]/SUM(Table1[[#This Row],[dem_votes]:[gop_votes]])</f>
        <v>0.20559741657696448</v>
      </c>
      <c r="K948" s="5">
        <f>Table1[[#This Row],[gop_votes]]/SUM(Table1[[#This Row],[dem_votes]:[gop_votes]])</f>
        <v>0.79440258342303549</v>
      </c>
      <c r="L948" s="13">
        <v>-100.394216</v>
      </c>
      <c r="M948" s="13">
        <v>37.292088999999997</v>
      </c>
      <c r="N948" s="11">
        <v>-98.070803761904315</v>
      </c>
      <c r="O948" s="11">
        <v>38.488819895238152</v>
      </c>
      <c r="P948" s="12">
        <f>VLOOKUP(Table1[[#This Row],[State]],Sheet1!A:G,7,FALSE)</f>
        <v>6</v>
      </c>
      <c r="Q948" t="str">
        <f>VLOOKUP(Table1[[#This Row],[State]],Sheet1!A:F,6,FALSE)</f>
        <v>Republican</v>
      </c>
    </row>
    <row r="949" spans="1:17" x14ac:dyDescent="0.2">
      <c r="A949" t="s">
        <v>334</v>
      </c>
      <c r="B949" s="10">
        <v>20121</v>
      </c>
      <c r="C949" t="s">
        <v>945</v>
      </c>
      <c r="D949" s="4">
        <v>4526</v>
      </c>
      <c r="E949" s="4">
        <v>12890</v>
      </c>
      <c r="F949">
        <v>2024</v>
      </c>
      <c r="G949" s="1">
        <f>Table1[[#This Row],[dem_votes]]+Table1[[#This Row],[gop_votes]]</f>
        <v>17416</v>
      </c>
      <c r="H949" s="7">
        <f>ABS(Table1[[#This Row],[dem_votes]]-Table1[[#This Row],[gop_votes]])</f>
        <v>8364</v>
      </c>
      <c r="I949" s="5">
        <f>Table1[[#This Row],[margin]]/SUM(Table1[[#This Row],[dem_votes]:[gop_votes]])</f>
        <v>0.48024804777216351</v>
      </c>
      <c r="J949" s="5">
        <f>Table1[[#This Row],[dem_votes]]/SUM(Table1[[#This Row],[dem_votes]:[gop_votes]])</f>
        <v>0.25987597611391822</v>
      </c>
      <c r="K949" s="5">
        <f>Table1[[#This Row],[gop_votes]]/SUM(Table1[[#This Row],[dem_votes]:[gop_votes]])</f>
        <v>0.74012402388608178</v>
      </c>
      <c r="L949" s="13">
        <v>-94.836384999999893</v>
      </c>
      <c r="M949" s="13">
        <v>38.590404999999997</v>
      </c>
      <c r="N949" s="11">
        <v>-98.070803761904315</v>
      </c>
      <c r="O949" s="11">
        <v>38.488819895238152</v>
      </c>
      <c r="P949" s="12">
        <f>VLOOKUP(Table1[[#This Row],[State]],Sheet1!A:G,7,FALSE)</f>
        <v>6</v>
      </c>
      <c r="Q949" t="str">
        <f>VLOOKUP(Table1[[#This Row],[State]],Sheet1!A:F,6,FALSE)</f>
        <v>Republican</v>
      </c>
    </row>
    <row r="950" spans="1:17" x14ac:dyDescent="0.2">
      <c r="A950" t="s">
        <v>334</v>
      </c>
      <c r="B950" s="10">
        <v>20123</v>
      </c>
      <c r="C950" t="s">
        <v>789</v>
      </c>
      <c r="D950" s="4">
        <v>668</v>
      </c>
      <c r="E950" s="4">
        <v>2384</v>
      </c>
      <c r="F950">
        <v>2024</v>
      </c>
      <c r="G950" s="1">
        <f>Table1[[#This Row],[dem_votes]]+Table1[[#This Row],[gop_votes]]</f>
        <v>3052</v>
      </c>
      <c r="H950" s="7">
        <f>ABS(Table1[[#This Row],[dem_votes]]-Table1[[#This Row],[gop_votes]])</f>
        <v>1716</v>
      </c>
      <c r="I950" s="5">
        <f>Table1[[#This Row],[margin]]/SUM(Table1[[#This Row],[dem_votes]:[gop_votes]])</f>
        <v>0.56225425950196595</v>
      </c>
      <c r="J950" s="5">
        <f>Table1[[#This Row],[dem_votes]]/SUM(Table1[[#This Row],[dem_votes]:[gop_votes]])</f>
        <v>0.21887287024901703</v>
      </c>
      <c r="K950" s="5">
        <f>Table1[[#This Row],[gop_votes]]/SUM(Table1[[#This Row],[dem_votes]:[gop_votes]])</f>
        <v>0.78112712975098297</v>
      </c>
      <c r="L950" s="13">
        <v>-98.174198000000004</v>
      </c>
      <c r="M950" s="13">
        <v>39.454968000000001</v>
      </c>
      <c r="N950" s="11">
        <v>-98.070803761904315</v>
      </c>
      <c r="O950" s="11">
        <v>38.488819895238152</v>
      </c>
      <c r="P950" s="12">
        <f>VLOOKUP(Table1[[#This Row],[State]],Sheet1!A:G,7,FALSE)</f>
        <v>6</v>
      </c>
      <c r="Q950" t="str">
        <f>VLOOKUP(Table1[[#This Row],[State]],Sheet1!A:F,6,FALSE)</f>
        <v>Republican</v>
      </c>
    </row>
    <row r="951" spans="1:17" x14ac:dyDescent="0.2">
      <c r="A951" t="s">
        <v>334</v>
      </c>
      <c r="B951" s="10">
        <v>20125</v>
      </c>
      <c r="C951" t="s">
        <v>521</v>
      </c>
      <c r="D951" s="4">
        <v>3839</v>
      </c>
      <c r="E951" s="4">
        <v>9320</v>
      </c>
      <c r="F951">
        <v>2024</v>
      </c>
      <c r="G951" s="1">
        <f>Table1[[#This Row],[dem_votes]]+Table1[[#This Row],[gop_votes]]</f>
        <v>13159</v>
      </c>
      <c r="H951" s="7">
        <f>ABS(Table1[[#This Row],[dem_votes]]-Table1[[#This Row],[gop_votes]])</f>
        <v>5481</v>
      </c>
      <c r="I951" s="5">
        <f>Table1[[#This Row],[margin]]/SUM(Table1[[#This Row],[dem_votes]:[gop_votes]])</f>
        <v>0.41652101223497229</v>
      </c>
      <c r="J951" s="5">
        <f>Table1[[#This Row],[dem_votes]]/SUM(Table1[[#This Row],[dem_votes]:[gop_votes]])</f>
        <v>0.29173949388251386</v>
      </c>
      <c r="K951" s="5">
        <f>Table1[[#This Row],[gop_votes]]/SUM(Table1[[#This Row],[dem_votes]:[gop_votes]])</f>
        <v>0.70826050611748614</v>
      </c>
      <c r="L951" s="13">
        <v>-95.695334000000003</v>
      </c>
      <c r="M951" s="13">
        <v>37.139982000000003</v>
      </c>
      <c r="N951" s="11">
        <v>-98.070803761904315</v>
      </c>
      <c r="O951" s="11">
        <v>38.488819895238152</v>
      </c>
      <c r="P951" s="12">
        <f>VLOOKUP(Table1[[#This Row],[State]],Sheet1!A:G,7,FALSE)</f>
        <v>6</v>
      </c>
      <c r="Q951" t="str">
        <f>VLOOKUP(Table1[[#This Row],[State]],Sheet1!A:F,6,FALSE)</f>
        <v>Republican</v>
      </c>
    </row>
    <row r="952" spans="1:17" x14ac:dyDescent="0.2">
      <c r="A952" t="s">
        <v>334</v>
      </c>
      <c r="B952" s="10">
        <v>20127</v>
      </c>
      <c r="C952" t="s">
        <v>1046</v>
      </c>
      <c r="D952" s="4">
        <v>894</v>
      </c>
      <c r="E952" s="4">
        <v>1850</v>
      </c>
      <c r="F952">
        <v>2024</v>
      </c>
      <c r="G952" s="1">
        <f>Table1[[#This Row],[dem_votes]]+Table1[[#This Row],[gop_votes]]</f>
        <v>2744</v>
      </c>
      <c r="H952" s="7">
        <f>ABS(Table1[[#This Row],[dem_votes]]-Table1[[#This Row],[gop_votes]])</f>
        <v>956</v>
      </c>
      <c r="I952" s="5">
        <f>Table1[[#This Row],[margin]]/SUM(Table1[[#This Row],[dem_votes]:[gop_votes]])</f>
        <v>0.34839650145772594</v>
      </c>
      <c r="J952" s="5">
        <f>Table1[[#This Row],[dem_votes]]/SUM(Table1[[#This Row],[dem_votes]:[gop_votes]])</f>
        <v>0.32580174927113703</v>
      </c>
      <c r="K952" s="5">
        <f>Table1[[#This Row],[gop_votes]]/SUM(Table1[[#This Row],[dem_votes]:[gop_votes]])</f>
        <v>0.67419825072886297</v>
      </c>
      <c r="L952" s="13">
        <v>-96.588825999999997</v>
      </c>
      <c r="M952" s="13">
        <v>38.698153999999903</v>
      </c>
      <c r="N952" s="11">
        <v>-98.070803761904315</v>
      </c>
      <c r="O952" s="11">
        <v>38.488819895238152</v>
      </c>
      <c r="P952" s="12">
        <f>VLOOKUP(Table1[[#This Row],[State]],Sheet1!A:G,7,FALSE)</f>
        <v>6</v>
      </c>
      <c r="Q952" t="str">
        <f>VLOOKUP(Table1[[#This Row],[State]],Sheet1!A:F,6,FALSE)</f>
        <v>Republican</v>
      </c>
    </row>
    <row r="953" spans="1:17" x14ac:dyDescent="0.2">
      <c r="A953" t="s">
        <v>334</v>
      </c>
      <c r="B953" s="10">
        <v>20129</v>
      </c>
      <c r="C953" t="s">
        <v>1047</v>
      </c>
      <c r="D953" s="4">
        <v>259</v>
      </c>
      <c r="E953" s="4">
        <v>1037</v>
      </c>
      <c r="F953">
        <v>2024</v>
      </c>
      <c r="G953" s="1">
        <f>Table1[[#This Row],[dem_votes]]+Table1[[#This Row],[gop_votes]]</f>
        <v>1296</v>
      </c>
      <c r="H953" s="7">
        <f>ABS(Table1[[#This Row],[dem_votes]]-Table1[[#This Row],[gop_votes]])</f>
        <v>778</v>
      </c>
      <c r="I953" s="5">
        <f>Table1[[#This Row],[margin]]/SUM(Table1[[#This Row],[dem_votes]:[gop_votes]])</f>
        <v>0.60030864197530864</v>
      </c>
      <c r="J953" s="5">
        <f>Table1[[#This Row],[dem_votes]]/SUM(Table1[[#This Row],[dem_votes]:[gop_votes]])</f>
        <v>0.19984567901234568</v>
      </c>
      <c r="K953" s="5">
        <f>Table1[[#This Row],[gop_votes]]/SUM(Table1[[#This Row],[dem_votes]:[gop_votes]])</f>
        <v>0.80015432098765427</v>
      </c>
      <c r="L953" s="13">
        <v>-101.838332999999</v>
      </c>
      <c r="M953" s="13">
        <v>37.047092999999997</v>
      </c>
      <c r="N953" s="11">
        <v>-98.070803761904315</v>
      </c>
      <c r="O953" s="11">
        <v>38.488819895238152</v>
      </c>
      <c r="P953" s="12">
        <f>VLOOKUP(Table1[[#This Row],[State]],Sheet1!A:G,7,FALSE)</f>
        <v>6</v>
      </c>
      <c r="Q953" t="str">
        <f>VLOOKUP(Table1[[#This Row],[State]],Sheet1!A:F,6,FALSE)</f>
        <v>Republican</v>
      </c>
    </row>
    <row r="954" spans="1:17" x14ac:dyDescent="0.2">
      <c r="A954" t="s">
        <v>334</v>
      </c>
      <c r="B954" s="10">
        <v>20131</v>
      </c>
      <c r="C954" t="s">
        <v>1048</v>
      </c>
      <c r="D954" s="4">
        <v>1134</v>
      </c>
      <c r="E954" s="4">
        <v>4214</v>
      </c>
      <c r="F954">
        <v>2024</v>
      </c>
      <c r="G954" s="1">
        <f>Table1[[#This Row],[dem_votes]]+Table1[[#This Row],[gop_votes]]</f>
        <v>5348</v>
      </c>
      <c r="H954" s="7">
        <f>ABS(Table1[[#This Row],[dem_votes]]-Table1[[#This Row],[gop_votes]])</f>
        <v>3080</v>
      </c>
      <c r="I954" s="5">
        <f>Table1[[#This Row],[margin]]/SUM(Table1[[#This Row],[dem_votes]:[gop_votes]])</f>
        <v>0.5759162303664922</v>
      </c>
      <c r="J954" s="5">
        <f>Table1[[#This Row],[dem_votes]]/SUM(Table1[[#This Row],[dem_votes]:[gop_votes]])</f>
        <v>0.21204188481675393</v>
      </c>
      <c r="K954" s="5">
        <f>Table1[[#This Row],[gop_votes]]/SUM(Table1[[#This Row],[dem_votes]:[gop_votes]])</f>
        <v>0.7879581151832461</v>
      </c>
      <c r="L954" s="13">
        <v>-95.962627999999995</v>
      </c>
      <c r="M954" s="13">
        <v>39.829915</v>
      </c>
      <c r="N954" s="11">
        <v>-98.070803761904315</v>
      </c>
      <c r="O954" s="11">
        <v>38.488819895238152</v>
      </c>
      <c r="P954" s="12">
        <f>VLOOKUP(Table1[[#This Row],[State]],Sheet1!A:G,7,FALSE)</f>
        <v>6</v>
      </c>
      <c r="Q954" t="str">
        <f>VLOOKUP(Table1[[#This Row],[State]],Sheet1!A:F,6,FALSE)</f>
        <v>Republican</v>
      </c>
    </row>
    <row r="955" spans="1:17" x14ac:dyDescent="0.2">
      <c r="A955" t="s">
        <v>334</v>
      </c>
      <c r="B955" s="10">
        <v>20133</v>
      </c>
      <c r="C955" t="s">
        <v>1049</v>
      </c>
      <c r="D955" s="4">
        <v>2227</v>
      </c>
      <c r="E955" s="4">
        <v>4204</v>
      </c>
      <c r="F955">
        <v>2024</v>
      </c>
      <c r="G955" s="1">
        <f>Table1[[#This Row],[dem_votes]]+Table1[[#This Row],[gop_votes]]</f>
        <v>6431</v>
      </c>
      <c r="H955" s="7">
        <f>ABS(Table1[[#This Row],[dem_votes]]-Table1[[#This Row],[gop_votes]])</f>
        <v>1977</v>
      </c>
      <c r="I955" s="5">
        <f>Table1[[#This Row],[margin]]/SUM(Table1[[#This Row],[dem_votes]:[gop_votes]])</f>
        <v>0.3074171979474421</v>
      </c>
      <c r="J955" s="5">
        <f>Table1[[#This Row],[dem_votes]]/SUM(Table1[[#This Row],[dem_votes]:[gop_votes]])</f>
        <v>0.34629140102627898</v>
      </c>
      <c r="K955" s="5">
        <f>Table1[[#This Row],[gop_votes]]/SUM(Table1[[#This Row],[dem_votes]:[gop_votes]])</f>
        <v>0.65370859897372102</v>
      </c>
      <c r="L955" s="13">
        <v>-95.394819999999996</v>
      </c>
      <c r="M955" s="13">
        <v>37.624963000000001</v>
      </c>
      <c r="N955" s="11">
        <v>-98.070803761904315</v>
      </c>
      <c r="O955" s="11">
        <v>38.488819895238152</v>
      </c>
      <c r="P955" s="12">
        <f>VLOOKUP(Table1[[#This Row],[State]],Sheet1!A:G,7,FALSE)</f>
        <v>6</v>
      </c>
      <c r="Q955" t="str">
        <f>VLOOKUP(Table1[[#This Row],[State]],Sheet1!A:F,6,FALSE)</f>
        <v>Republican</v>
      </c>
    </row>
    <row r="956" spans="1:17" x14ac:dyDescent="0.2">
      <c r="A956" t="s">
        <v>334</v>
      </c>
      <c r="B956" s="10">
        <v>20135</v>
      </c>
      <c r="C956" t="s">
        <v>1050</v>
      </c>
      <c r="D956" s="4">
        <v>289</v>
      </c>
      <c r="E956" s="4">
        <v>1313</v>
      </c>
      <c r="F956">
        <v>2024</v>
      </c>
      <c r="G956" s="1">
        <f>Table1[[#This Row],[dem_votes]]+Table1[[#This Row],[gop_votes]]</f>
        <v>1602</v>
      </c>
      <c r="H956" s="7">
        <f>ABS(Table1[[#This Row],[dem_votes]]-Table1[[#This Row],[gop_votes]])</f>
        <v>1024</v>
      </c>
      <c r="I956" s="5">
        <f>Table1[[#This Row],[margin]]/SUM(Table1[[#This Row],[dem_votes]:[gop_votes]])</f>
        <v>0.63920099875156056</v>
      </c>
      <c r="J956" s="5">
        <f>Table1[[#This Row],[dem_votes]]/SUM(Table1[[#This Row],[dem_votes]:[gop_votes]])</f>
        <v>0.18039950062421972</v>
      </c>
      <c r="K956" s="5">
        <f>Table1[[#This Row],[gop_votes]]/SUM(Table1[[#This Row],[dem_votes]:[gop_votes]])</f>
        <v>0.81960049937578028</v>
      </c>
      <c r="L956" s="13">
        <v>-99.898826</v>
      </c>
      <c r="M956" s="13">
        <v>38.492429000000001</v>
      </c>
      <c r="N956" s="11">
        <v>-98.070803761904315</v>
      </c>
      <c r="O956" s="11">
        <v>38.488819895238152</v>
      </c>
      <c r="P956" s="12">
        <f>VLOOKUP(Table1[[#This Row],[State]],Sheet1!A:G,7,FALSE)</f>
        <v>6</v>
      </c>
      <c r="Q956" t="str">
        <f>VLOOKUP(Table1[[#This Row],[State]],Sheet1!A:F,6,FALSE)</f>
        <v>Republican</v>
      </c>
    </row>
    <row r="957" spans="1:17" x14ac:dyDescent="0.2">
      <c r="A957" t="s">
        <v>334</v>
      </c>
      <c r="B957" s="10">
        <v>20137</v>
      </c>
      <c r="C957" t="s">
        <v>1051</v>
      </c>
      <c r="D957" s="4">
        <v>467</v>
      </c>
      <c r="E957" s="4">
        <v>2000</v>
      </c>
      <c r="F957">
        <v>2024</v>
      </c>
      <c r="G957" s="1">
        <f>Table1[[#This Row],[dem_votes]]+Table1[[#This Row],[gop_votes]]</f>
        <v>2467</v>
      </c>
      <c r="H957" s="7">
        <f>ABS(Table1[[#This Row],[dem_votes]]-Table1[[#This Row],[gop_votes]])</f>
        <v>1533</v>
      </c>
      <c r="I957" s="5">
        <f>Table1[[#This Row],[margin]]/SUM(Table1[[#This Row],[dem_votes]:[gop_votes]])</f>
        <v>0.62140251317389539</v>
      </c>
      <c r="J957" s="5">
        <f>Table1[[#This Row],[dem_votes]]/SUM(Table1[[#This Row],[dem_votes]:[gop_votes]])</f>
        <v>0.18929874341305228</v>
      </c>
      <c r="K957" s="5">
        <f>Table1[[#This Row],[gop_votes]]/SUM(Table1[[#This Row],[dem_votes]:[gop_votes]])</f>
        <v>0.81070125658694769</v>
      </c>
      <c r="L957" s="13">
        <v>-99.878288999999995</v>
      </c>
      <c r="M957" s="13">
        <v>39.820601000000003</v>
      </c>
      <c r="N957" s="11">
        <v>-98.070803761904315</v>
      </c>
      <c r="O957" s="11">
        <v>38.488819895238152</v>
      </c>
      <c r="P957" s="12">
        <f>VLOOKUP(Table1[[#This Row],[State]],Sheet1!A:G,7,FALSE)</f>
        <v>6</v>
      </c>
      <c r="Q957" t="str">
        <f>VLOOKUP(Table1[[#This Row],[State]],Sheet1!A:F,6,FALSE)</f>
        <v>Republican</v>
      </c>
    </row>
    <row r="958" spans="1:17" x14ac:dyDescent="0.2">
      <c r="A958" t="s">
        <v>334</v>
      </c>
      <c r="B958" s="10">
        <v>20139</v>
      </c>
      <c r="C958" t="s">
        <v>1052</v>
      </c>
      <c r="D958" s="4">
        <v>2282</v>
      </c>
      <c r="E958" s="4">
        <v>4974</v>
      </c>
      <c r="F958">
        <v>2024</v>
      </c>
      <c r="G958" s="1">
        <f>Table1[[#This Row],[dem_votes]]+Table1[[#This Row],[gop_votes]]</f>
        <v>7256</v>
      </c>
      <c r="H958" s="7">
        <f>ABS(Table1[[#This Row],[dem_votes]]-Table1[[#This Row],[gop_votes]])</f>
        <v>2692</v>
      </c>
      <c r="I958" s="5">
        <f>Table1[[#This Row],[margin]]/SUM(Table1[[#This Row],[dem_votes]:[gop_votes]])</f>
        <v>0.37100330760749722</v>
      </c>
      <c r="J958" s="5">
        <f>Table1[[#This Row],[dem_votes]]/SUM(Table1[[#This Row],[dem_votes]:[gop_votes]])</f>
        <v>0.31449834619625139</v>
      </c>
      <c r="K958" s="5">
        <f>Table1[[#This Row],[gop_votes]]/SUM(Table1[[#This Row],[dem_votes]:[gop_votes]])</f>
        <v>0.68550165380374861</v>
      </c>
      <c r="L958" s="13">
        <v>-95.711620999999994</v>
      </c>
      <c r="M958" s="13">
        <v>38.698945000000002</v>
      </c>
      <c r="N958" s="11">
        <v>-98.070803761904315</v>
      </c>
      <c r="O958" s="11">
        <v>38.488819895238152</v>
      </c>
      <c r="P958" s="12">
        <f>VLOOKUP(Table1[[#This Row],[State]],Sheet1!A:G,7,FALSE)</f>
        <v>6</v>
      </c>
      <c r="Q958" t="str">
        <f>VLOOKUP(Table1[[#This Row],[State]],Sheet1!A:F,6,FALSE)</f>
        <v>Republican</v>
      </c>
    </row>
    <row r="959" spans="1:17" x14ac:dyDescent="0.2">
      <c r="A959" t="s">
        <v>334</v>
      </c>
      <c r="B959" s="10">
        <v>20141</v>
      </c>
      <c r="C959" t="s">
        <v>1053</v>
      </c>
      <c r="D959" s="4">
        <v>410</v>
      </c>
      <c r="E959" s="4">
        <v>1629</v>
      </c>
      <c r="F959">
        <v>2024</v>
      </c>
      <c r="G959" s="1">
        <f>Table1[[#This Row],[dem_votes]]+Table1[[#This Row],[gop_votes]]</f>
        <v>2039</v>
      </c>
      <c r="H959" s="7">
        <f>ABS(Table1[[#This Row],[dem_votes]]-Table1[[#This Row],[gop_votes]])</f>
        <v>1219</v>
      </c>
      <c r="I959" s="5">
        <f>Table1[[#This Row],[margin]]/SUM(Table1[[#This Row],[dem_votes]:[gop_votes]])</f>
        <v>0.59784207945071111</v>
      </c>
      <c r="J959" s="5">
        <f>Table1[[#This Row],[dem_votes]]/SUM(Table1[[#This Row],[dem_votes]:[gop_votes]])</f>
        <v>0.20107896027464445</v>
      </c>
      <c r="K959" s="5">
        <f>Table1[[#This Row],[gop_votes]]/SUM(Table1[[#This Row],[dem_votes]:[gop_votes]])</f>
        <v>0.79892103972535555</v>
      </c>
      <c r="L959" s="13">
        <v>-98.707571999999999</v>
      </c>
      <c r="M959" s="13">
        <v>39.424791999999997</v>
      </c>
      <c r="N959" s="11">
        <v>-98.070803761904315</v>
      </c>
      <c r="O959" s="11">
        <v>38.488819895238152</v>
      </c>
      <c r="P959" s="12">
        <f>VLOOKUP(Table1[[#This Row],[State]],Sheet1!A:G,7,FALSE)</f>
        <v>6</v>
      </c>
      <c r="Q959" t="str">
        <f>VLOOKUP(Table1[[#This Row],[State]],Sheet1!A:F,6,FALSE)</f>
        <v>Republican</v>
      </c>
    </row>
    <row r="960" spans="1:17" x14ac:dyDescent="0.2">
      <c r="A960" t="s">
        <v>334</v>
      </c>
      <c r="B960" s="10">
        <v>20143</v>
      </c>
      <c r="C960" t="s">
        <v>1054</v>
      </c>
      <c r="D960" s="4">
        <v>699</v>
      </c>
      <c r="E960" s="4">
        <v>2228</v>
      </c>
      <c r="F960">
        <v>2024</v>
      </c>
      <c r="G960" s="1">
        <f>Table1[[#This Row],[dem_votes]]+Table1[[#This Row],[gop_votes]]</f>
        <v>2927</v>
      </c>
      <c r="H960" s="7">
        <f>ABS(Table1[[#This Row],[dem_votes]]-Table1[[#This Row],[gop_votes]])</f>
        <v>1529</v>
      </c>
      <c r="I960" s="5">
        <f>Table1[[#This Row],[margin]]/SUM(Table1[[#This Row],[dem_votes]:[gop_votes]])</f>
        <v>0.52237786129142472</v>
      </c>
      <c r="J960" s="5">
        <f>Table1[[#This Row],[dem_votes]]/SUM(Table1[[#This Row],[dem_votes]:[gop_votes]])</f>
        <v>0.23881106935428767</v>
      </c>
      <c r="K960" s="5">
        <f>Table1[[#This Row],[gop_votes]]/SUM(Table1[[#This Row],[dem_votes]:[gop_votes]])</f>
        <v>0.76118893064571236</v>
      </c>
      <c r="L960" s="13">
        <v>-97.681832999999997</v>
      </c>
      <c r="M960" s="13">
        <v>39.096434000000002</v>
      </c>
      <c r="N960" s="11">
        <v>-98.070803761904315</v>
      </c>
      <c r="O960" s="11">
        <v>38.488819895238152</v>
      </c>
      <c r="P960" s="12">
        <f>VLOOKUP(Table1[[#This Row],[State]],Sheet1!A:G,7,FALSE)</f>
        <v>6</v>
      </c>
      <c r="Q960" t="str">
        <f>VLOOKUP(Table1[[#This Row],[State]],Sheet1!A:F,6,FALSE)</f>
        <v>Republican</v>
      </c>
    </row>
    <row r="961" spans="1:17" x14ac:dyDescent="0.2">
      <c r="A961" t="s">
        <v>334</v>
      </c>
      <c r="B961" s="10">
        <v>20145</v>
      </c>
      <c r="C961" t="s">
        <v>1055</v>
      </c>
      <c r="D961" s="4">
        <v>830</v>
      </c>
      <c r="E961" s="4">
        <v>1930</v>
      </c>
      <c r="F961">
        <v>2024</v>
      </c>
      <c r="G961" s="1">
        <f>Table1[[#This Row],[dem_votes]]+Table1[[#This Row],[gop_votes]]</f>
        <v>2760</v>
      </c>
      <c r="H961" s="7">
        <f>ABS(Table1[[#This Row],[dem_votes]]-Table1[[#This Row],[gop_votes]])</f>
        <v>1100</v>
      </c>
      <c r="I961" s="5">
        <f>Table1[[#This Row],[margin]]/SUM(Table1[[#This Row],[dem_votes]:[gop_votes]])</f>
        <v>0.39855072463768115</v>
      </c>
      <c r="J961" s="5">
        <f>Table1[[#This Row],[dem_votes]]/SUM(Table1[[#This Row],[dem_votes]:[gop_votes]])</f>
        <v>0.30072463768115942</v>
      </c>
      <c r="K961" s="5">
        <f>Table1[[#This Row],[gop_votes]]/SUM(Table1[[#This Row],[dem_votes]:[gop_votes]])</f>
        <v>0.69927536231884058</v>
      </c>
      <c r="L961" s="13">
        <v>-99.147285999999994</v>
      </c>
      <c r="M961" s="13">
        <v>38.178540999999903</v>
      </c>
      <c r="N961" s="11">
        <v>-98.070803761904315</v>
      </c>
      <c r="O961" s="11">
        <v>38.488819895238152</v>
      </c>
      <c r="P961" s="12">
        <f>VLOOKUP(Table1[[#This Row],[State]],Sheet1!A:G,7,FALSE)</f>
        <v>6</v>
      </c>
      <c r="Q961" t="str">
        <f>VLOOKUP(Table1[[#This Row],[State]],Sheet1!A:F,6,FALSE)</f>
        <v>Republican</v>
      </c>
    </row>
    <row r="962" spans="1:17" x14ac:dyDescent="0.2">
      <c r="A962" t="s">
        <v>334</v>
      </c>
      <c r="B962" s="10">
        <v>20147</v>
      </c>
      <c r="C962" t="s">
        <v>587</v>
      </c>
      <c r="D962" s="4">
        <v>526</v>
      </c>
      <c r="E962" s="4">
        <v>2312</v>
      </c>
      <c r="F962">
        <v>2024</v>
      </c>
      <c r="G962" s="1">
        <f>Table1[[#This Row],[dem_votes]]+Table1[[#This Row],[gop_votes]]</f>
        <v>2838</v>
      </c>
      <c r="H962" s="7">
        <f>ABS(Table1[[#This Row],[dem_votes]]-Table1[[#This Row],[gop_votes]])</f>
        <v>1786</v>
      </c>
      <c r="I962" s="5">
        <f>Table1[[#This Row],[margin]]/SUM(Table1[[#This Row],[dem_votes]:[gop_votes]])</f>
        <v>0.62931642001409438</v>
      </c>
      <c r="J962" s="5">
        <f>Table1[[#This Row],[dem_votes]]/SUM(Table1[[#This Row],[dem_votes]:[gop_votes]])</f>
        <v>0.18534178999295278</v>
      </c>
      <c r="K962" s="5">
        <f>Table1[[#This Row],[gop_votes]]/SUM(Table1[[#This Row],[dem_votes]:[gop_votes]])</f>
        <v>0.81465821000704719</v>
      </c>
      <c r="L962" s="13">
        <v>-99.349355000000003</v>
      </c>
      <c r="M962" s="13">
        <v>39.757047999999998</v>
      </c>
      <c r="N962" s="11">
        <v>-98.070803761904315</v>
      </c>
      <c r="O962" s="11">
        <v>38.488819895238152</v>
      </c>
      <c r="P962" s="12">
        <f>VLOOKUP(Table1[[#This Row],[State]],Sheet1!A:G,7,FALSE)</f>
        <v>6</v>
      </c>
      <c r="Q962" t="str">
        <f>VLOOKUP(Table1[[#This Row],[State]],Sheet1!A:F,6,FALSE)</f>
        <v>Republican</v>
      </c>
    </row>
    <row r="963" spans="1:17" x14ac:dyDescent="0.2">
      <c r="A963" t="s">
        <v>334</v>
      </c>
      <c r="B963" s="10">
        <v>20149</v>
      </c>
      <c r="C963" t="s">
        <v>1056</v>
      </c>
      <c r="D963" s="4">
        <v>2347</v>
      </c>
      <c r="E963" s="4">
        <v>10203</v>
      </c>
      <c r="F963">
        <v>2024</v>
      </c>
      <c r="G963" s="1">
        <f>Table1[[#This Row],[dem_votes]]+Table1[[#This Row],[gop_votes]]</f>
        <v>12550</v>
      </c>
      <c r="H963" s="7">
        <f>ABS(Table1[[#This Row],[dem_votes]]-Table1[[#This Row],[gop_votes]])</f>
        <v>7856</v>
      </c>
      <c r="I963" s="5">
        <f>Table1[[#This Row],[margin]]/SUM(Table1[[#This Row],[dem_votes]:[gop_votes]])</f>
        <v>0.62597609561752987</v>
      </c>
      <c r="J963" s="5">
        <f>Table1[[#This Row],[dem_votes]]/SUM(Table1[[#This Row],[dem_votes]:[gop_votes]])</f>
        <v>0.18701195219123506</v>
      </c>
      <c r="K963" s="5">
        <f>Table1[[#This Row],[gop_votes]]/SUM(Table1[[#This Row],[dem_votes]:[gop_votes]])</f>
        <v>0.81298804780876499</v>
      </c>
      <c r="L963" s="13">
        <v>-96.316120999999995</v>
      </c>
      <c r="M963" s="13">
        <v>39.258472999999903</v>
      </c>
      <c r="N963" s="11">
        <v>-98.070803761904315</v>
      </c>
      <c r="O963" s="11">
        <v>38.488819895238152</v>
      </c>
      <c r="P963" s="12">
        <f>VLOOKUP(Table1[[#This Row],[State]],Sheet1!A:G,7,FALSE)</f>
        <v>6</v>
      </c>
      <c r="Q963" t="str">
        <f>VLOOKUP(Table1[[#This Row],[State]],Sheet1!A:F,6,FALSE)</f>
        <v>Republican</v>
      </c>
    </row>
    <row r="964" spans="1:17" x14ac:dyDescent="0.2">
      <c r="A964" t="s">
        <v>334</v>
      </c>
      <c r="B964" s="10">
        <v>20151</v>
      </c>
      <c r="C964" t="s">
        <v>1057</v>
      </c>
      <c r="D964" s="4">
        <v>1207</v>
      </c>
      <c r="E964" s="4">
        <v>2752</v>
      </c>
      <c r="F964">
        <v>2024</v>
      </c>
      <c r="G964" s="1">
        <f>Table1[[#This Row],[dem_votes]]+Table1[[#This Row],[gop_votes]]</f>
        <v>3959</v>
      </c>
      <c r="H964" s="7">
        <f>ABS(Table1[[#This Row],[dem_votes]]-Table1[[#This Row],[gop_votes]])</f>
        <v>1545</v>
      </c>
      <c r="I964" s="5">
        <f>Table1[[#This Row],[margin]]/SUM(Table1[[#This Row],[dem_votes]:[gop_votes]])</f>
        <v>0.39025006314725941</v>
      </c>
      <c r="J964" s="5">
        <f>Table1[[#This Row],[dem_votes]]/SUM(Table1[[#This Row],[dem_votes]:[gop_votes]])</f>
        <v>0.3048749684263703</v>
      </c>
      <c r="K964" s="5">
        <f>Table1[[#This Row],[gop_votes]]/SUM(Table1[[#This Row],[dem_votes]:[gop_votes]])</f>
        <v>0.6951250315736297</v>
      </c>
      <c r="L964" s="13">
        <v>-98.731177000000002</v>
      </c>
      <c r="M964" s="13">
        <v>37.645065000000002</v>
      </c>
      <c r="N964" s="11">
        <v>-98.070803761904315</v>
      </c>
      <c r="O964" s="11">
        <v>38.488819895238152</v>
      </c>
      <c r="P964" s="12">
        <f>VLOOKUP(Table1[[#This Row],[State]],Sheet1!A:G,7,FALSE)</f>
        <v>6</v>
      </c>
      <c r="Q964" t="str">
        <f>VLOOKUP(Table1[[#This Row],[State]],Sheet1!A:F,6,FALSE)</f>
        <v>Republican</v>
      </c>
    </row>
    <row r="965" spans="1:17" x14ac:dyDescent="0.2">
      <c r="A965" t="s">
        <v>334</v>
      </c>
      <c r="B965" s="10">
        <v>20153</v>
      </c>
      <c r="C965" t="s">
        <v>1058</v>
      </c>
      <c r="D965" s="4">
        <v>269</v>
      </c>
      <c r="E965" s="4">
        <v>1332</v>
      </c>
      <c r="F965">
        <v>2024</v>
      </c>
      <c r="G965" s="1">
        <f>Table1[[#This Row],[dem_votes]]+Table1[[#This Row],[gop_votes]]</f>
        <v>1601</v>
      </c>
      <c r="H965" s="7">
        <f>ABS(Table1[[#This Row],[dem_votes]]-Table1[[#This Row],[gop_votes]])</f>
        <v>1063</v>
      </c>
      <c r="I965" s="5">
        <f>Table1[[#This Row],[margin]]/SUM(Table1[[#This Row],[dem_votes]:[gop_votes]])</f>
        <v>0.66396002498438478</v>
      </c>
      <c r="J965" s="5">
        <f>Table1[[#This Row],[dem_votes]]/SUM(Table1[[#This Row],[dem_votes]:[gop_votes]])</f>
        <v>0.16801998750780761</v>
      </c>
      <c r="K965" s="5">
        <f>Table1[[#This Row],[gop_votes]]/SUM(Table1[[#This Row],[dem_votes]:[gop_votes]])</f>
        <v>0.83198001249219233</v>
      </c>
      <c r="L965" s="13">
        <v>-101.05375600000001</v>
      </c>
      <c r="M965" s="13">
        <v>39.807806999999997</v>
      </c>
      <c r="N965" s="11">
        <v>-98.070803761904315</v>
      </c>
      <c r="O965" s="11">
        <v>38.488819895238152</v>
      </c>
      <c r="P965" s="12">
        <f>VLOOKUP(Table1[[#This Row],[State]],Sheet1!A:G,7,FALSE)</f>
        <v>6</v>
      </c>
      <c r="Q965" t="str">
        <f>VLOOKUP(Table1[[#This Row],[State]],Sheet1!A:F,6,FALSE)</f>
        <v>Republican</v>
      </c>
    </row>
    <row r="966" spans="1:17" x14ac:dyDescent="0.2">
      <c r="A966" t="s">
        <v>334</v>
      </c>
      <c r="B966" s="10">
        <v>20155</v>
      </c>
      <c r="C966" t="s">
        <v>1059</v>
      </c>
      <c r="D966" s="4">
        <v>9852</v>
      </c>
      <c r="E966" s="4">
        <v>15231</v>
      </c>
      <c r="F966">
        <v>2024</v>
      </c>
      <c r="G966" s="1">
        <f>Table1[[#This Row],[dem_votes]]+Table1[[#This Row],[gop_votes]]</f>
        <v>25083</v>
      </c>
      <c r="H966" s="7">
        <f>ABS(Table1[[#This Row],[dem_votes]]-Table1[[#This Row],[gop_votes]])</f>
        <v>5379</v>
      </c>
      <c r="I966" s="5">
        <f>Table1[[#This Row],[margin]]/SUM(Table1[[#This Row],[dem_votes]:[gop_votes]])</f>
        <v>0.21444803253199379</v>
      </c>
      <c r="J966" s="5">
        <f>Table1[[#This Row],[dem_votes]]/SUM(Table1[[#This Row],[dem_votes]:[gop_votes]])</f>
        <v>0.39277598373400313</v>
      </c>
      <c r="K966" s="5">
        <f>Table1[[#This Row],[gop_votes]]/SUM(Table1[[#This Row],[dem_votes]:[gop_votes]])</f>
        <v>0.60722401626599687</v>
      </c>
      <c r="L966" s="13">
        <v>-97.933041000000003</v>
      </c>
      <c r="M966" s="13">
        <v>38.050915000000003</v>
      </c>
      <c r="N966" s="11">
        <v>-98.070803761904315</v>
      </c>
      <c r="O966" s="11">
        <v>38.488819895238152</v>
      </c>
      <c r="P966" s="12">
        <f>VLOOKUP(Table1[[#This Row],[State]],Sheet1!A:G,7,FALSE)</f>
        <v>6</v>
      </c>
      <c r="Q966" t="str">
        <f>VLOOKUP(Table1[[#This Row],[State]],Sheet1!A:F,6,FALSE)</f>
        <v>Republican</v>
      </c>
    </row>
    <row r="967" spans="1:17" x14ac:dyDescent="0.2">
      <c r="A967" t="s">
        <v>334</v>
      </c>
      <c r="B967" s="10">
        <v>20157</v>
      </c>
      <c r="C967" t="s">
        <v>1060</v>
      </c>
      <c r="D967" s="4">
        <v>535</v>
      </c>
      <c r="E967" s="4">
        <v>2276</v>
      </c>
      <c r="F967">
        <v>2024</v>
      </c>
      <c r="G967" s="1">
        <f>Table1[[#This Row],[dem_votes]]+Table1[[#This Row],[gop_votes]]</f>
        <v>2811</v>
      </c>
      <c r="H967" s="7">
        <f>ABS(Table1[[#This Row],[dem_votes]]-Table1[[#This Row],[gop_votes]])</f>
        <v>1741</v>
      </c>
      <c r="I967" s="5">
        <f>Table1[[#This Row],[margin]]/SUM(Table1[[#This Row],[dem_votes]:[gop_votes]])</f>
        <v>0.61935254357879754</v>
      </c>
      <c r="J967" s="5">
        <f>Table1[[#This Row],[dem_votes]]/SUM(Table1[[#This Row],[dem_votes]:[gop_votes]])</f>
        <v>0.1903237282106012</v>
      </c>
      <c r="K967" s="5">
        <f>Table1[[#This Row],[gop_votes]]/SUM(Table1[[#This Row],[dem_votes]:[gop_votes]])</f>
        <v>0.80967627178939883</v>
      </c>
      <c r="L967" s="13">
        <v>-97.659182999999999</v>
      </c>
      <c r="M967" s="13">
        <v>39.818187999999999</v>
      </c>
      <c r="N967" s="11">
        <v>-98.070803761904315</v>
      </c>
      <c r="O967" s="11">
        <v>38.488819895238152</v>
      </c>
      <c r="P967" s="12">
        <f>VLOOKUP(Table1[[#This Row],[State]],Sheet1!A:G,7,FALSE)</f>
        <v>6</v>
      </c>
      <c r="Q967" t="str">
        <f>VLOOKUP(Table1[[#This Row],[State]],Sheet1!A:F,6,FALSE)</f>
        <v>Republican</v>
      </c>
    </row>
    <row r="968" spans="1:17" x14ac:dyDescent="0.2">
      <c r="A968" t="s">
        <v>334</v>
      </c>
      <c r="B968" s="10">
        <v>20159</v>
      </c>
      <c r="C968" t="s">
        <v>1061</v>
      </c>
      <c r="D968" s="4">
        <v>1231</v>
      </c>
      <c r="E968" s="4">
        <v>2875</v>
      </c>
      <c r="F968">
        <v>2024</v>
      </c>
      <c r="G968" s="1">
        <f>Table1[[#This Row],[dem_votes]]+Table1[[#This Row],[gop_votes]]</f>
        <v>4106</v>
      </c>
      <c r="H968" s="7">
        <f>ABS(Table1[[#This Row],[dem_votes]]-Table1[[#This Row],[gop_votes]])</f>
        <v>1644</v>
      </c>
      <c r="I968" s="5">
        <f>Table1[[#This Row],[margin]]/SUM(Table1[[#This Row],[dem_votes]:[gop_votes]])</f>
        <v>0.40038967364831951</v>
      </c>
      <c r="J968" s="5">
        <f>Table1[[#This Row],[dem_votes]]/SUM(Table1[[#This Row],[dem_votes]:[gop_votes]])</f>
        <v>0.29980516317584022</v>
      </c>
      <c r="K968" s="5">
        <f>Table1[[#This Row],[gop_votes]]/SUM(Table1[[#This Row],[dem_votes]:[gop_votes]])</f>
        <v>0.70019483682415973</v>
      </c>
      <c r="L968" s="13">
        <v>-98.201027999999994</v>
      </c>
      <c r="M968" s="13">
        <v>38.321962999999997</v>
      </c>
      <c r="N968" s="11">
        <v>-98.070803761904315</v>
      </c>
      <c r="O968" s="11">
        <v>38.488819895238152</v>
      </c>
      <c r="P968" s="12">
        <f>VLOOKUP(Table1[[#This Row],[State]],Sheet1!A:G,7,FALSE)</f>
        <v>6</v>
      </c>
      <c r="Q968" t="str">
        <f>VLOOKUP(Table1[[#This Row],[State]],Sheet1!A:F,6,FALSE)</f>
        <v>Republican</v>
      </c>
    </row>
    <row r="969" spans="1:17" x14ac:dyDescent="0.2">
      <c r="A969" t="s">
        <v>334</v>
      </c>
      <c r="B969" s="10">
        <v>20161</v>
      </c>
      <c r="C969" t="s">
        <v>1062</v>
      </c>
      <c r="D969" s="4">
        <v>11393</v>
      </c>
      <c r="E969" s="4">
        <v>10589</v>
      </c>
      <c r="F969">
        <v>2024</v>
      </c>
      <c r="G969" s="1">
        <f>Table1[[#This Row],[dem_votes]]+Table1[[#This Row],[gop_votes]]</f>
        <v>21982</v>
      </c>
      <c r="H969" s="7">
        <f>ABS(Table1[[#This Row],[dem_votes]]-Table1[[#This Row],[gop_votes]])</f>
        <v>804</v>
      </c>
      <c r="I969" s="5">
        <f>Table1[[#This Row],[margin]]/SUM(Table1[[#This Row],[dem_votes]:[gop_votes]])</f>
        <v>3.6575379856246017E-2</v>
      </c>
      <c r="J969" s="5">
        <f>Table1[[#This Row],[dem_votes]]/SUM(Table1[[#This Row],[dem_votes]:[gop_votes]])</f>
        <v>0.51828768992812302</v>
      </c>
      <c r="K969" s="5">
        <f>Table1[[#This Row],[gop_votes]]/SUM(Table1[[#This Row],[dem_votes]:[gop_votes]])</f>
        <v>0.48171231007187698</v>
      </c>
      <c r="L969" s="13">
        <v>-96.633015</v>
      </c>
      <c r="M969" s="13">
        <v>39.189473</v>
      </c>
      <c r="N969" s="11">
        <v>-98.070803761904315</v>
      </c>
      <c r="O969" s="11">
        <v>38.488819895238152</v>
      </c>
      <c r="P969" s="12">
        <f>VLOOKUP(Table1[[#This Row],[State]],Sheet1!A:G,7,FALSE)</f>
        <v>6</v>
      </c>
      <c r="Q969" t="str">
        <f>VLOOKUP(Table1[[#This Row],[State]],Sheet1!A:F,6,FALSE)</f>
        <v>Republican</v>
      </c>
    </row>
    <row r="970" spans="1:17" x14ac:dyDescent="0.2">
      <c r="A970" t="s">
        <v>334</v>
      </c>
      <c r="B970" s="10">
        <v>20163</v>
      </c>
      <c r="C970" t="s">
        <v>1063</v>
      </c>
      <c r="D970" s="4">
        <v>434</v>
      </c>
      <c r="E970" s="4">
        <v>2068</v>
      </c>
      <c r="F970">
        <v>2024</v>
      </c>
      <c r="G970" s="1">
        <f>Table1[[#This Row],[dem_votes]]+Table1[[#This Row],[gop_votes]]</f>
        <v>2502</v>
      </c>
      <c r="H970" s="7">
        <f>ABS(Table1[[#This Row],[dem_votes]]-Table1[[#This Row],[gop_votes]])</f>
        <v>1634</v>
      </c>
      <c r="I970" s="5">
        <f>Table1[[#This Row],[margin]]/SUM(Table1[[#This Row],[dem_votes]:[gop_votes]])</f>
        <v>0.65307753796962431</v>
      </c>
      <c r="J970" s="5">
        <f>Table1[[#This Row],[dem_votes]]/SUM(Table1[[#This Row],[dem_votes]:[gop_votes]])</f>
        <v>0.17346123101518784</v>
      </c>
      <c r="K970" s="5">
        <f>Table1[[#This Row],[gop_votes]]/SUM(Table1[[#This Row],[dem_votes]:[gop_votes]])</f>
        <v>0.82653876898481216</v>
      </c>
      <c r="L970" s="13">
        <v>-99.316790999999995</v>
      </c>
      <c r="M970" s="13">
        <v>39.314265999999897</v>
      </c>
      <c r="N970" s="11">
        <v>-98.070803761904315</v>
      </c>
      <c r="O970" s="11">
        <v>38.488819895238152</v>
      </c>
      <c r="P970" s="12">
        <f>VLOOKUP(Table1[[#This Row],[State]],Sheet1!A:G,7,FALSE)</f>
        <v>6</v>
      </c>
      <c r="Q970" t="str">
        <f>VLOOKUP(Table1[[#This Row],[State]],Sheet1!A:F,6,FALSE)</f>
        <v>Republican</v>
      </c>
    </row>
    <row r="971" spans="1:17" x14ac:dyDescent="0.2">
      <c r="A971" t="s">
        <v>334</v>
      </c>
      <c r="B971" s="10">
        <v>20165</v>
      </c>
      <c r="C971" t="s">
        <v>953</v>
      </c>
      <c r="D971" s="4">
        <v>440</v>
      </c>
      <c r="E971" s="4">
        <v>1312</v>
      </c>
      <c r="F971">
        <v>2024</v>
      </c>
      <c r="G971" s="1">
        <f>Table1[[#This Row],[dem_votes]]+Table1[[#This Row],[gop_votes]]</f>
        <v>1752</v>
      </c>
      <c r="H971" s="7">
        <f>ABS(Table1[[#This Row],[dem_votes]]-Table1[[#This Row],[gop_votes]])</f>
        <v>872</v>
      </c>
      <c r="I971" s="5">
        <f>Table1[[#This Row],[margin]]/SUM(Table1[[#This Row],[dem_votes]:[gop_votes]])</f>
        <v>0.49771689497716892</v>
      </c>
      <c r="J971" s="5">
        <f>Table1[[#This Row],[dem_votes]]/SUM(Table1[[#This Row],[dem_votes]:[gop_votes]])</f>
        <v>0.25114155251141551</v>
      </c>
      <c r="K971" s="5">
        <f>Table1[[#This Row],[gop_votes]]/SUM(Table1[[#This Row],[dem_votes]:[gop_votes]])</f>
        <v>0.74885844748858443</v>
      </c>
      <c r="L971" s="13">
        <v>-99.283592999999996</v>
      </c>
      <c r="M971" s="13">
        <v>38.525796999999997</v>
      </c>
      <c r="N971" s="11">
        <v>-98.070803761904315</v>
      </c>
      <c r="O971" s="11">
        <v>38.488819895238152</v>
      </c>
      <c r="P971" s="12">
        <f>VLOOKUP(Table1[[#This Row],[State]],Sheet1!A:G,7,FALSE)</f>
        <v>6</v>
      </c>
      <c r="Q971" t="str">
        <f>VLOOKUP(Table1[[#This Row],[State]],Sheet1!A:F,6,FALSE)</f>
        <v>Republican</v>
      </c>
    </row>
    <row r="972" spans="1:17" x14ac:dyDescent="0.2">
      <c r="A972" t="s">
        <v>334</v>
      </c>
      <c r="B972" s="10">
        <v>20167</v>
      </c>
      <c r="C972" t="s">
        <v>527</v>
      </c>
      <c r="D972" s="4">
        <v>730</v>
      </c>
      <c r="E972" s="4">
        <v>2766</v>
      </c>
      <c r="F972">
        <v>2024</v>
      </c>
      <c r="G972" s="1">
        <f>Table1[[#This Row],[dem_votes]]+Table1[[#This Row],[gop_votes]]</f>
        <v>3496</v>
      </c>
      <c r="H972" s="7">
        <f>ABS(Table1[[#This Row],[dem_votes]]-Table1[[#This Row],[gop_votes]])</f>
        <v>2036</v>
      </c>
      <c r="I972" s="5">
        <f>Table1[[#This Row],[margin]]/SUM(Table1[[#This Row],[dem_votes]:[gop_votes]])</f>
        <v>0.58237986270022879</v>
      </c>
      <c r="J972" s="5">
        <f>Table1[[#This Row],[dem_votes]]/SUM(Table1[[#This Row],[dem_votes]:[gop_votes]])</f>
        <v>0.20881006864988558</v>
      </c>
      <c r="K972" s="5">
        <f>Table1[[#This Row],[gop_votes]]/SUM(Table1[[#This Row],[dem_votes]:[gop_votes]])</f>
        <v>0.79118993135011439</v>
      </c>
      <c r="L972" s="13">
        <v>-98.824958999999893</v>
      </c>
      <c r="M972" s="13">
        <v>38.904508</v>
      </c>
      <c r="N972" s="11">
        <v>-98.070803761904315</v>
      </c>
      <c r="O972" s="11">
        <v>38.488819895238152</v>
      </c>
      <c r="P972" s="12">
        <f>VLOOKUP(Table1[[#This Row],[State]],Sheet1!A:G,7,FALSE)</f>
        <v>6</v>
      </c>
      <c r="Q972" t="str">
        <f>VLOOKUP(Table1[[#This Row],[State]],Sheet1!A:F,6,FALSE)</f>
        <v>Republican</v>
      </c>
    </row>
    <row r="973" spans="1:17" x14ac:dyDescent="0.2">
      <c r="A973" t="s">
        <v>334</v>
      </c>
      <c r="B973" s="10">
        <v>20169</v>
      </c>
      <c r="C973" t="s">
        <v>593</v>
      </c>
      <c r="D973" s="4">
        <v>7146</v>
      </c>
      <c r="E973" s="4">
        <v>13782</v>
      </c>
      <c r="F973">
        <v>2024</v>
      </c>
      <c r="G973" s="1">
        <f>Table1[[#This Row],[dem_votes]]+Table1[[#This Row],[gop_votes]]</f>
        <v>20928</v>
      </c>
      <c r="H973" s="7">
        <f>ABS(Table1[[#This Row],[dem_votes]]-Table1[[#This Row],[gop_votes]])</f>
        <v>6636</v>
      </c>
      <c r="I973" s="5">
        <f>Table1[[#This Row],[margin]]/SUM(Table1[[#This Row],[dem_votes]:[gop_votes]])</f>
        <v>0.31708715596330272</v>
      </c>
      <c r="J973" s="5">
        <f>Table1[[#This Row],[dem_votes]]/SUM(Table1[[#This Row],[dem_votes]:[gop_votes]])</f>
        <v>0.34145642201834864</v>
      </c>
      <c r="K973" s="5">
        <f>Table1[[#This Row],[gop_votes]]/SUM(Table1[[#This Row],[dem_votes]:[gop_votes]])</f>
        <v>0.65854357798165142</v>
      </c>
      <c r="L973" s="13">
        <v>-97.606732999999906</v>
      </c>
      <c r="M973" s="13">
        <v>38.815776999999997</v>
      </c>
      <c r="N973" s="11">
        <v>-98.070803761904315</v>
      </c>
      <c r="O973" s="11">
        <v>38.488819895238152</v>
      </c>
      <c r="P973" s="12">
        <f>VLOOKUP(Table1[[#This Row],[State]],Sheet1!A:G,7,FALSE)</f>
        <v>6</v>
      </c>
      <c r="Q973" t="str">
        <f>VLOOKUP(Table1[[#This Row],[State]],Sheet1!A:F,6,FALSE)</f>
        <v>Republican</v>
      </c>
    </row>
    <row r="974" spans="1:17" x14ac:dyDescent="0.2">
      <c r="A974" t="s">
        <v>334</v>
      </c>
      <c r="B974" s="10">
        <v>20171</v>
      </c>
      <c r="C974" t="s">
        <v>594</v>
      </c>
      <c r="D974" s="4">
        <v>425</v>
      </c>
      <c r="E974" s="4">
        <v>1824</v>
      </c>
      <c r="F974">
        <v>2024</v>
      </c>
      <c r="G974" s="1">
        <f>Table1[[#This Row],[dem_votes]]+Table1[[#This Row],[gop_votes]]</f>
        <v>2249</v>
      </c>
      <c r="H974" s="7">
        <f>ABS(Table1[[#This Row],[dem_votes]]-Table1[[#This Row],[gop_votes]])</f>
        <v>1399</v>
      </c>
      <c r="I974" s="5">
        <f>Table1[[#This Row],[margin]]/SUM(Table1[[#This Row],[dem_votes]:[gop_votes]])</f>
        <v>0.62205424633170303</v>
      </c>
      <c r="J974" s="5">
        <f>Table1[[#This Row],[dem_votes]]/SUM(Table1[[#This Row],[dem_votes]:[gop_votes]])</f>
        <v>0.18897287683414851</v>
      </c>
      <c r="K974" s="5">
        <f>Table1[[#This Row],[gop_votes]]/SUM(Table1[[#This Row],[dem_votes]:[gop_votes]])</f>
        <v>0.81102712316585146</v>
      </c>
      <c r="L974" s="13">
        <v>-100.913605</v>
      </c>
      <c r="M974" s="13">
        <v>38.482303000000002</v>
      </c>
      <c r="N974" s="11">
        <v>-98.070803761904315</v>
      </c>
      <c r="O974" s="11">
        <v>38.488819895238152</v>
      </c>
      <c r="P974" s="12">
        <f>VLOOKUP(Table1[[#This Row],[State]],Sheet1!A:G,7,FALSE)</f>
        <v>6</v>
      </c>
      <c r="Q974" t="str">
        <f>VLOOKUP(Table1[[#This Row],[State]],Sheet1!A:F,6,FALSE)</f>
        <v>Republican</v>
      </c>
    </row>
    <row r="975" spans="1:17" x14ac:dyDescent="0.2">
      <c r="A975" t="s">
        <v>334</v>
      </c>
      <c r="B975" s="10">
        <v>20173</v>
      </c>
      <c r="C975" t="s">
        <v>709</v>
      </c>
      <c r="D975" s="4">
        <v>76875</v>
      </c>
      <c r="E975" s="4">
        <v>113334</v>
      </c>
      <c r="F975">
        <v>2024</v>
      </c>
      <c r="G975" s="1">
        <f>Table1[[#This Row],[dem_votes]]+Table1[[#This Row],[gop_votes]]</f>
        <v>190209</v>
      </c>
      <c r="H975" s="7">
        <f>ABS(Table1[[#This Row],[dem_votes]]-Table1[[#This Row],[gop_votes]])</f>
        <v>36459</v>
      </c>
      <c r="I975" s="5">
        <f>Table1[[#This Row],[margin]]/SUM(Table1[[#This Row],[dem_votes]:[gop_votes]])</f>
        <v>0.19167862719429679</v>
      </c>
      <c r="J975" s="5">
        <f>Table1[[#This Row],[dem_votes]]/SUM(Table1[[#This Row],[dem_votes]:[gop_votes]])</f>
        <v>0.40416068640285158</v>
      </c>
      <c r="K975" s="5">
        <f>Table1[[#This Row],[gop_votes]]/SUM(Table1[[#This Row],[dem_votes]:[gop_votes]])</f>
        <v>0.59583931359714837</v>
      </c>
      <c r="L975" s="13">
        <v>-97.344603000000006</v>
      </c>
      <c r="M975" s="13">
        <v>37.678807999999997</v>
      </c>
      <c r="N975" s="11">
        <v>-98.070803761904315</v>
      </c>
      <c r="O975" s="11">
        <v>38.488819895238152</v>
      </c>
      <c r="P975" s="12">
        <f>VLOOKUP(Table1[[#This Row],[State]],Sheet1!A:G,7,FALSE)</f>
        <v>6</v>
      </c>
      <c r="Q975" t="str">
        <f>VLOOKUP(Table1[[#This Row],[State]],Sheet1!A:F,6,FALSE)</f>
        <v>Republican</v>
      </c>
    </row>
    <row r="976" spans="1:17" x14ac:dyDescent="0.2">
      <c r="A976" t="s">
        <v>334</v>
      </c>
      <c r="B976" s="10">
        <v>20175</v>
      </c>
      <c r="C976" t="s">
        <v>1064</v>
      </c>
      <c r="D976" s="4">
        <v>1478</v>
      </c>
      <c r="E976" s="4">
        <v>3524</v>
      </c>
      <c r="F976">
        <v>2024</v>
      </c>
      <c r="G976" s="1">
        <f>Table1[[#This Row],[dem_votes]]+Table1[[#This Row],[gop_votes]]</f>
        <v>5002</v>
      </c>
      <c r="H976" s="7">
        <f>ABS(Table1[[#This Row],[dem_votes]]-Table1[[#This Row],[gop_votes]])</f>
        <v>2046</v>
      </c>
      <c r="I976" s="5">
        <f>Table1[[#This Row],[margin]]/SUM(Table1[[#This Row],[dem_votes]:[gop_votes]])</f>
        <v>0.40903638544582166</v>
      </c>
      <c r="J976" s="5">
        <f>Table1[[#This Row],[dem_votes]]/SUM(Table1[[#This Row],[dem_votes]:[gop_votes]])</f>
        <v>0.29548180727708917</v>
      </c>
      <c r="K976" s="5">
        <f>Table1[[#This Row],[gop_votes]]/SUM(Table1[[#This Row],[dem_votes]:[gop_votes]])</f>
        <v>0.70451819272291083</v>
      </c>
      <c r="L976" s="13">
        <v>-100.9161</v>
      </c>
      <c r="M976" s="13">
        <v>37.052196000000002</v>
      </c>
      <c r="N976" s="11">
        <v>-98.070803761904315</v>
      </c>
      <c r="O976" s="11">
        <v>38.488819895238152</v>
      </c>
      <c r="P976" s="12">
        <f>VLOOKUP(Table1[[#This Row],[State]],Sheet1!A:G,7,FALSE)</f>
        <v>6</v>
      </c>
      <c r="Q976" t="str">
        <f>VLOOKUP(Table1[[#This Row],[State]],Sheet1!A:F,6,FALSE)</f>
        <v>Republican</v>
      </c>
    </row>
    <row r="977" spans="1:17" x14ac:dyDescent="0.2">
      <c r="A977" t="s">
        <v>334</v>
      </c>
      <c r="B977" s="10">
        <v>20177</v>
      </c>
      <c r="C977" t="s">
        <v>1065</v>
      </c>
      <c r="D977" s="4">
        <v>39929</v>
      </c>
      <c r="E977" s="4">
        <v>37785</v>
      </c>
      <c r="F977">
        <v>2024</v>
      </c>
      <c r="G977" s="1">
        <f>Table1[[#This Row],[dem_votes]]+Table1[[#This Row],[gop_votes]]</f>
        <v>77714</v>
      </c>
      <c r="H977" s="7">
        <f>ABS(Table1[[#This Row],[dem_votes]]-Table1[[#This Row],[gop_votes]])</f>
        <v>2144</v>
      </c>
      <c r="I977" s="5">
        <f>Table1[[#This Row],[margin]]/SUM(Table1[[#This Row],[dem_votes]:[gop_votes]])</f>
        <v>2.7588336721826184E-2</v>
      </c>
      <c r="J977" s="5">
        <f>Table1[[#This Row],[dem_votes]]/SUM(Table1[[#This Row],[dem_votes]:[gop_votes]])</f>
        <v>0.51379416836091307</v>
      </c>
      <c r="K977" s="5">
        <f>Table1[[#This Row],[gop_votes]]/SUM(Table1[[#This Row],[dem_votes]:[gop_votes]])</f>
        <v>0.48620583163908693</v>
      </c>
      <c r="L977" s="13">
        <v>-95.705466999999999</v>
      </c>
      <c r="M977" s="13">
        <v>39.035590999999997</v>
      </c>
      <c r="N977" s="11">
        <v>-98.070803761904315</v>
      </c>
      <c r="O977" s="11">
        <v>38.488819895238152</v>
      </c>
      <c r="P977" s="12">
        <f>VLOOKUP(Table1[[#This Row],[State]],Sheet1!A:G,7,FALSE)</f>
        <v>6</v>
      </c>
      <c r="Q977" t="str">
        <f>VLOOKUP(Table1[[#This Row],[State]],Sheet1!A:F,6,FALSE)</f>
        <v>Republican</v>
      </c>
    </row>
    <row r="978" spans="1:17" x14ac:dyDescent="0.2">
      <c r="A978" t="s">
        <v>334</v>
      </c>
      <c r="B978" s="10">
        <v>20179</v>
      </c>
      <c r="C978" t="s">
        <v>1066</v>
      </c>
      <c r="D978" s="4">
        <v>192</v>
      </c>
      <c r="E978" s="4">
        <v>1092</v>
      </c>
      <c r="F978">
        <v>2024</v>
      </c>
      <c r="G978" s="1">
        <f>Table1[[#This Row],[dem_votes]]+Table1[[#This Row],[gop_votes]]</f>
        <v>1284</v>
      </c>
      <c r="H978" s="7">
        <f>ABS(Table1[[#This Row],[dem_votes]]-Table1[[#This Row],[gop_votes]])</f>
        <v>900</v>
      </c>
      <c r="I978" s="5">
        <f>Table1[[#This Row],[margin]]/SUM(Table1[[#This Row],[dem_votes]:[gop_votes]])</f>
        <v>0.7009345794392523</v>
      </c>
      <c r="J978" s="5">
        <f>Table1[[#This Row],[dem_votes]]/SUM(Table1[[#This Row],[dem_votes]:[gop_votes]])</f>
        <v>0.14953271028037382</v>
      </c>
      <c r="K978" s="5">
        <f>Table1[[#This Row],[gop_votes]]/SUM(Table1[[#This Row],[dem_votes]:[gop_votes]])</f>
        <v>0.85046728971962615</v>
      </c>
      <c r="L978" s="13">
        <v>-100.46796399999999</v>
      </c>
      <c r="M978" s="13">
        <v>39.367909999999902</v>
      </c>
      <c r="N978" s="11">
        <v>-98.070803761904315</v>
      </c>
      <c r="O978" s="11">
        <v>38.488819895238152</v>
      </c>
      <c r="P978" s="12">
        <f>VLOOKUP(Table1[[#This Row],[State]],Sheet1!A:G,7,FALSE)</f>
        <v>6</v>
      </c>
      <c r="Q978" t="str">
        <f>VLOOKUP(Table1[[#This Row],[State]],Sheet1!A:F,6,FALSE)</f>
        <v>Republican</v>
      </c>
    </row>
    <row r="979" spans="1:17" x14ac:dyDescent="0.2">
      <c r="A979" t="s">
        <v>334</v>
      </c>
      <c r="B979" s="10">
        <v>20181</v>
      </c>
      <c r="C979" t="s">
        <v>1067</v>
      </c>
      <c r="D979" s="4">
        <v>632</v>
      </c>
      <c r="E979" s="4">
        <v>2003</v>
      </c>
      <c r="F979">
        <v>2024</v>
      </c>
      <c r="G979" s="1">
        <f>Table1[[#This Row],[dem_votes]]+Table1[[#This Row],[gop_votes]]</f>
        <v>2635</v>
      </c>
      <c r="H979" s="7">
        <f>ABS(Table1[[#This Row],[dem_votes]]-Table1[[#This Row],[gop_votes]])</f>
        <v>1371</v>
      </c>
      <c r="I979" s="5">
        <f>Table1[[#This Row],[margin]]/SUM(Table1[[#This Row],[dem_votes]:[gop_votes]])</f>
        <v>0.52030360531309294</v>
      </c>
      <c r="J979" s="5">
        <f>Table1[[#This Row],[dem_votes]]/SUM(Table1[[#This Row],[dem_votes]:[gop_votes]])</f>
        <v>0.2398481973434535</v>
      </c>
      <c r="K979" s="5">
        <f>Table1[[#This Row],[gop_votes]]/SUM(Table1[[#This Row],[dem_votes]:[gop_votes]])</f>
        <v>0.76015180265654647</v>
      </c>
      <c r="L979" s="13">
        <v>-101.726283</v>
      </c>
      <c r="M979" s="13">
        <v>39.349294</v>
      </c>
      <c r="N979" s="11">
        <v>-98.070803761904315</v>
      </c>
      <c r="O979" s="11">
        <v>38.488819895238152</v>
      </c>
      <c r="P979" s="12">
        <f>VLOOKUP(Table1[[#This Row],[State]],Sheet1!A:G,7,FALSE)</f>
        <v>6</v>
      </c>
      <c r="Q979" t="str">
        <f>VLOOKUP(Table1[[#This Row],[State]],Sheet1!A:F,6,FALSE)</f>
        <v>Republican</v>
      </c>
    </row>
    <row r="980" spans="1:17" x14ac:dyDescent="0.2">
      <c r="A980" t="s">
        <v>334</v>
      </c>
      <c r="B980" s="10">
        <v>20183</v>
      </c>
      <c r="C980" t="s">
        <v>1068</v>
      </c>
      <c r="D980" s="4">
        <v>477</v>
      </c>
      <c r="E980" s="4">
        <v>1796</v>
      </c>
      <c r="F980">
        <v>2024</v>
      </c>
      <c r="G980" s="1">
        <f>Table1[[#This Row],[dem_votes]]+Table1[[#This Row],[gop_votes]]</f>
        <v>2273</v>
      </c>
      <c r="H980" s="7">
        <f>ABS(Table1[[#This Row],[dem_votes]]-Table1[[#This Row],[gop_votes]])</f>
        <v>1319</v>
      </c>
      <c r="I980" s="5">
        <f>Table1[[#This Row],[margin]]/SUM(Table1[[#This Row],[dem_votes]:[gop_votes]])</f>
        <v>0.58029036515618126</v>
      </c>
      <c r="J980" s="5">
        <f>Table1[[#This Row],[dem_votes]]/SUM(Table1[[#This Row],[dem_votes]:[gop_votes]])</f>
        <v>0.20985481742190937</v>
      </c>
      <c r="K980" s="5">
        <f>Table1[[#This Row],[gop_votes]]/SUM(Table1[[#This Row],[dem_votes]:[gop_votes]])</f>
        <v>0.79014518257809063</v>
      </c>
      <c r="L980" s="13">
        <v>-98.809623000000002</v>
      </c>
      <c r="M980" s="13">
        <v>39.770674999999997</v>
      </c>
      <c r="N980" s="11">
        <v>-98.070803761904315</v>
      </c>
      <c r="O980" s="11">
        <v>38.488819895238152</v>
      </c>
      <c r="P980" s="12">
        <f>VLOOKUP(Table1[[#This Row],[State]],Sheet1!A:G,7,FALSE)</f>
        <v>6</v>
      </c>
      <c r="Q980" t="str">
        <f>VLOOKUP(Table1[[#This Row],[State]],Sheet1!A:F,6,FALSE)</f>
        <v>Republican</v>
      </c>
    </row>
    <row r="981" spans="1:17" x14ac:dyDescent="0.2">
      <c r="A981" t="s">
        <v>334</v>
      </c>
      <c r="B981" s="10">
        <v>20185</v>
      </c>
      <c r="C981" t="s">
        <v>1069</v>
      </c>
      <c r="D981" s="4">
        <v>532</v>
      </c>
      <c r="E981" s="4">
        <v>1620</v>
      </c>
      <c r="F981">
        <v>2024</v>
      </c>
      <c r="G981" s="1">
        <f>Table1[[#This Row],[dem_votes]]+Table1[[#This Row],[gop_votes]]</f>
        <v>2152</v>
      </c>
      <c r="H981" s="7">
        <f>ABS(Table1[[#This Row],[dem_votes]]-Table1[[#This Row],[gop_votes]])</f>
        <v>1088</v>
      </c>
      <c r="I981" s="5">
        <f>Table1[[#This Row],[margin]]/SUM(Table1[[#This Row],[dem_votes]:[gop_votes]])</f>
        <v>0.50557620817843862</v>
      </c>
      <c r="J981" s="5">
        <f>Table1[[#This Row],[dem_votes]]/SUM(Table1[[#This Row],[dem_votes]:[gop_votes]])</f>
        <v>0.24721189591078066</v>
      </c>
      <c r="K981" s="5">
        <f>Table1[[#This Row],[gop_votes]]/SUM(Table1[[#This Row],[dem_votes]:[gop_votes]])</f>
        <v>0.75278810408921937</v>
      </c>
      <c r="L981" s="13">
        <v>-98.736684999999994</v>
      </c>
      <c r="M981" s="13">
        <v>38.006859999999897</v>
      </c>
      <c r="N981" s="11">
        <v>-98.070803761904315</v>
      </c>
      <c r="O981" s="11">
        <v>38.488819895238152</v>
      </c>
      <c r="P981" s="12">
        <f>VLOOKUP(Table1[[#This Row],[State]],Sheet1!A:G,7,FALSE)</f>
        <v>6</v>
      </c>
      <c r="Q981" t="str">
        <f>VLOOKUP(Table1[[#This Row],[State]],Sheet1!A:F,6,FALSE)</f>
        <v>Republican</v>
      </c>
    </row>
    <row r="982" spans="1:17" x14ac:dyDescent="0.2">
      <c r="A982" t="s">
        <v>334</v>
      </c>
      <c r="B982" s="10">
        <v>20187</v>
      </c>
      <c r="C982" t="s">
        <v>1070</v>
      </c>
      <c r="D982" s="4">
        <v>203</v>
      </c>
      <c r="E982" s="4">
        <v>628</v>
      </c>
      <c r="F982">
        <v>2024</v>
      </c>
      <c r="G982" s="1">
        <f>Table1[[#This Row],[dem_votes]]+Table1[[#This Row],[gop_votes]]</f>
        <v>831</v>
      </c>
      <c r="H982" s="7">
        <f>ABS(Table1[[#This Row],[dem_votes]]-Table1[[#This Row],[gop_votes]])</f>
        <v>425</v>
      </c>
      <c r="I982" s="5">
        <f>Table1[[#This Row],[margin]]/SUM(Table1[[#This Row],[dem_votes]:[gop_votes]])</f>
        <v>0.51143200962695545</v>
      </c>
      <c r="J982" s="5">
        <f>Table1[[#This Row],[dem_votes]]/SUM(Table1[[#This Row],[dem_votes]:[gop_votes]])</f>
        <v>0.24428399518652227</v>
      </c>
      <c r="K982" s="5">
        <f>Table1[[#This Row],[gop_votes]]/SUM(Table1[[#This Row],[dem_votes]:[gop_votes]])</f>
        <v>0.75571600481347778</v>
      </c>
      <c r="L982" s="13">
        <v>-101.756238</v>
      </c>
      <c r="M982" s="13">
        <v>37.566266999999897</v>
      </c>
      <c r="N982" s="11">
        <v>-98.070803761904315</v>
      </c>
      <c r="O982" s="11">
        <v>38.488819895238152</v>
      </c>
      <c r="P982" s="12">
        <f>VLOOKUP(Table1[[#This Row],[State]],Sheet1!A:G,7,FALSE)</f>
        <v>6</v>
      </c>
      <c r="Q982" t="str">
        <f>VLOOKUP(Table1[[#This Row],[State]],Sheet1!A:F,6,FALSE)</f>
        <v>Republican</v>
      </c>
    </row>
    <row r="983" spans="1:17" x14ac:dyDescent="0.2">
      <c r="A983" t="s">
        <v>334</v>
      </c>
      <c r="B983" s="10">
        <v>20189</v>
      </c>
      <c r="C983" t="s">
        <v>1071</v>
      </c>
      <c r="D983" s="4">
        <v>353</v>
      </c>
      <c r="E983" s="4">
        <v>1680</v>
      </c>
      <c r="F983">
        <v>2024</v>
      </c>
      <c r="G983" s="1">
        <f>Table1[[#This Row],[dem_votes]]+Table1[[#This Row],[gop_votes]]</f>
        <v>2033</v>
      </c>
      <c r="H983" s="7">
        <f>ABS(Table1[[#This Row],[dem_votes]]-Table1[[#This Row],[gop_votes]])</f>
        <v>1327</v>
      </c>
      <c r="I983" s="5">
        <f>Table1[[#This Row],[margin]]/SUM(Table1[[#This Row],[dem_votes]:[gop_votes]])</f>
        <v>0.65272995573044756</v>
      </c>
      <c r="J983" s="5">
        <f>Table1[[#This Row],[dem_votes]]/SUM(Table1[[#This Row],[dem_votes]:[gop_votes]])</f>
        <v>0.17363502213477619</v>
      </c>
      <c r="K983" s="5">
        <f>Table1[[#This Row],[gop_votes]]/SUM(Table1[[#This Row],[dem_votes]:[gop_votes]])</f>
        <v>0.82636497786522378</v>
      </c>
      <c r="L983" s="13">
        <v>-101.322335</v>
      </c>
      <c r="M983" s="13">
        <v>37.190103000000001</v>
      </c>
      <c r="N983" s="11">
        <v>-98.070803761904315</v>
      </c>
      <c r="O983" s="11">
        <v>38.488819895238152</v>
      </c>
      <c r="P983" s="12">
        <f>VLOOKUP(Table1[[#This Row],[State]],Sheet1!A:G,7,FALSE)</f>
        <v>6</v>
      </c>
      <c r="Q983" t="str">
        <f>VLOOKUP(Table1[[#This Row],[State]],Sheet1!A:F,6,FALSE)</f>
        <v>Republican</v>
      </c>
    </row>
    <row r="984" spans="1:17" x14ac:dyDescent="0.2">
      <c r="A984" t="s">
        <v>334</v>
      </c>
      <c r="B984" s="10">
        <v>20191</v>
      </c>
      <c r="C984" t="s">
        <v>1072</v>
      </c>
      <c r="D984" s="4">
        <v>3220</v>
      </c>
      <c r="E984" s="4">
        <v>6220</v>
      </c>
      <c r="F984">
        <v>2024</v>
      </c>
      <c r="G984" s="1">
        <f>Table1[[#This Row],[dem_votes]]+Table1[[#This Row],[gop_votes]]</f>
        <v>9440</v>
      </c>
      <c r="H984" s="7">
        <f>ABS(Table1[[#This Row],[dem_votes]]-Table1[[#This Row],[gop_votes]])</f>
        <v>3000</v>
      </c>
      <c r="I984" s="5">
        <f>Table1[[#This Row],[margin]]/SUM(Table1[[#This Row],[dem_votes]:[gop_votes]])</f>
        <v>0.31779661016949151</v>
      </c>
      <c r="J984" s="5">
        <f>Table1[[#This Row],[dem_votes]]/SUM(Table1[[#This Row],[dem_votes]:[gop_votes]])</f>
        <v>0.34110169491525422</v>
      </c>
      <c r="K984" s="5">
        <f>Table1[[#This Row],[gop_votes]]/SUM(Table1[[#This Row],[dem_votes]:[gop_votes]])</f>
        <v>0.65889830508474578</v>
      </c>
      <c r="L984" s="13">
        <v>-97.406852000000001</v>
      </c>
      <c r="M984" s="13">
        <v>37.304076000000002</v>
      </c>
      <c r="N984" s="11">
        <v>-98.070803761904315</v>
      </c>
      <c r="O984" s="11">
        <v>38.488819895238152</v>
      </c>
      <c r="P984" s="12">
        <f>VLOOKUP(Table1[[#This Row],[State]],Sheet1!A:G,7,FALSE)</f>
        <v>6</v>
      </c>
      <c r="Q984" t="str">
        <f>VLOOKUP(Table1[[#This Row],[State]],Sheet1!A:F,6,FALSE)</f>
        <v>Republican</v>
      </c>
    </row>
    <row r="985" spans="1:17" x14ac:dyDescent="0.2">
      <c r="A985" t="s">
        <v>334</v>
      </c>
      <c r="B985" s="10">
        <v>20193</v>
      </c>
      <c r="C985" t="s">
        <v>811</v>
      </c>
      <c r="D985" s="4">
        <v>829</v>
      </c>
      <c r="E985" s="4">
        <v>2916</v>
      </c>
      <c r="F985">
        <v>2024</v>
      </c>
      <c r="G985" s="1">
        <f>Table1[[#This Row],[dem_votes]]+Table1[[#This Row],[gop_votes]]</f>
        <v>3745</v>
      </c>
      <c r="H985" s="7">
        <f>ABS(Table1[[#This Row],[dem_votes]]-Table1[[#This Row],[gop_votes]])</f>
        <v>2087</v>
      </c>
      <c r="I985" s="5">
        <f>Table1[[#This Row],[margin]]/SUM(Table1[[#This Row],[dem_votes]:[gop_votes]])</f>
        <v>0.55727636849132178</v>
      </c>
      <c r="J985" s="5">
        <f>Table1[[#This Row],[dem_votes]]/SUM(Table1[[#This Row],[dem_votes]:[gop_votes]])</f>
        <v>0.22136181575433911</v>
      </c>
      <c r="K985" s="5">
        <f>Table1[[#This Row],[gop_votes]]/SUM(Table1[[#This Row],[dem_votes]:[gop_votes]])</f>
        <v>0.77863818424566089</v>
      </c>
      <c r="L985" s="13">
        <v>-101.04619</v>
      </c>
      <c r="M985" s="13">
        <v>39.384430000000002</v>
      </c>
      <c r="N985" s="11">
        <v>-98.070803761904315</v>
      </c>
      <c r="O985" s="11">
        <v>38.488819895238152</v>
      </c>
      <c r="P985" s="12">
        <f>VLOOKUP(Table1[[#This Row],[State]],Sheet1!A:G,7,FALSE)</f>
        <v>6</v>
      </c>
      <c r="Q985" t="str">
        <f>VLOOKUP(Table1[[#This Row],[State]],Sheet1!A:F,6,FALSE)</f>
        <v>Republican</v>
      </c>
    </row>
    <row r="986" spans="1:17" x14ac:dyDescent="0.2">
      <c r="A986" t="s">
        <v>334</v>
      </c>
      <c r="B986" s="10">
        <v>20195</v>
      </c>
      <c r="C986" t="s">
        <v>1073</v>
      </c>
      <c r="D986" s="4">
        <v>359</v>
      </c>
      <c r="E986" s="4">
        <v>1178</v>
      </c>
      <c r="F986">
        <v>2024</v>
      </c>
      <c r="G986" s="1">
        <f>Table1[[#This Row],[dem_votes]]+Table1[[#This Row],[gop_votes]]</f>
        <v>1537</v>
      </c>
      <c r="H986" s="7">
        <f>ABS(Table1[[#This Row],[dem_votes]]-Table1[[#This Row],[gop_votes]])</f>
        <v>819</v>
      </c>
      <c r="I986" s="5">
        <f>Table1[[#This Row],[margin]]/SUM(Table1[[#This Row],[dem_votes]:[gop_votes]])</f>
        <v>0.53285621340273259</v>
      </c>
      <c r="J986" s="5">
        <f>Table1[[#This Row],[dem_votes]]/SUM(Table1[[#This Row],[dem_votes]:[gop_votes]])</f>
        <v>0.2335718932986337</v>
      </c>
      <c r="K986" s="5">
        <f>Table1[[#This Row],[gop_votes]]/SUM(Table1[[#This Row],[dem_votes]:[gop_votes]])</f>
        <v>0.7664281067013663</v>
      </c>
      <c r="L986" s="13">
        <v>-99.881979000000001</v>
      </c>
      <c r="M986" s="13">
        <v>39.004452000000001</v>
      </c>
      <c r="N986" s="11">
        <v>-98.070803761904315</v>
      </c>
      <c r="O986" s="11">
        <v>38.488819895238152</v>
      </c>
      <c r="P986" s="12">
        <f>VLOOKUP(Table1[[#This Row],[State]],Sheet1!A:G,7,FALSE)</f>
        <v>6</v>
      </c>
      <c r="Q986" t="str">
        <f>VLOOKUP(Table1[[#This Row],[State]],Sheet1!A:F,6,FALSE)</f>
        <v>Republican</v>
      </c>
    </row>
    <row r="987" spans="1:17" x14ac:dyDescent="0.2">
      <c r="A987" t="s">
        <v>334</v>
      </c>
      <c r="B987" s="10">
        <v>20197</v>
      </c>
      <c r="C987" t="s">
        <v>1074</v>
      </c>
      <c r="D987" s="4">
        <v>956</v>
      </c>
      <c r="E987" s="4">
        <v>2435</v>
      </c>
      <c r="F987">
        <v>2024</v>
      </c>
      <c r="G987" s="1">
        <f>Table1[[#This Row],[dem_votes]]+Table1[[#This Row],[gop_votes]]</f>
        <v>3391</v>
      </c>
      <c r="H987" s="7">
        <f>ABS(Table1[[#This Row],[dem_votes]]-Table1[[#This Row],[gop_votes]])</f>
        <v>1479</v>
      </c>
      <c r="I987" s="5">
        <f>Table1[[#This Row],[margin]]/SUM(Table1[[#This Row],[dem_votes]:[gop_votes]])</f>
        <v>0.43615452668829252</v>
      </c>
      <c r="J987" s="5">
        <f>Table1[[#This Row],[dem_votes]]/SUM(Table1[[#This Row],[dem_votes]:[gop_votes]])</f>
        <v>0.28192273665585371</v>
      </c>
      <c r="K987" s="5">
        <f>Table1[[#This Row],[gop_votes]]/SUM(Table1[[#This Row],[dem_votes]:[gop_votes]])</f>
        <v>0.71807726334414623</v>
      </c>
      <c r="L987" s="13">
        <v>-96.177571999999998</v>
      </c>
      <c r="M987" s="13">
        <v>38.984769</v>
      </c>
      <c r="N987" s="11">
        <v>-98.070803761904315</v>
      </c>
      <c r="O987" s="11">
        <v>38.488819895238152</v>
      </c>
      <c r="P987" s="12">
        <f>VLOOKUP(Table1[[#This Row],[State]],Sheet1!A:G,7,FALSE)</f>
        <v>6</v>
      </c>
      <c r="Q987" t="str">
        <f>VLOOKUP(Table1[[#This Row],[State]],Sheet1!A:F,6,FALSE)</f>
        <v>Republican</v>
      </c>
    </row>
    <row r="988" spans="1:17" x14ac:dyDescent="0.2">
      <c r="A988" t="s">
        <v>334</v>
      </c>
      <c r="B988" s="10">
        <v>20199</v>
      </c>
      <c r="C988" t="s">
        <v>1075</v>
      </c>
      <c r="D988" s="4">
        <v>110</v>
      </c>
      <c r="E988" s="4">
        <v>703</v>
      </c>
      <c r="F988">
        <v>2024</v>
      </c>
      <c r="G988" s="1">
        <f>Table1[[#This Row],[dem_votes]]+Table1[[#This Row],[gop_votes]]</f>
        <v>813</v>
      </c>
      <c r="H988" s="7">
        <f>ABS(Table1[[#This Row],[dem_votes]]-Table1[[#This Row],[gop_votes]])</f>
        <v>593</v>
      </c>
      <c r="I988" s="5">
        <f>Table1[[#This Row],[margin]]/SUM(Table1[[#This Row],[dem_votes]:[gop_votes]])</f>
        <v>0.72939729397293973</v>
      </c>
      <c r="J988" s="5">
        <f>Table1[[#This Row],[dem_votes]]/SUM(Table1[[#This Row],[dem_votes]:[gop_votes]])</f>
        <v>0.13530135301353013</v>
      </c>
      <c r="K988" s="5">
        <f>Table1[[#This Row],[gop_votes]]/SUM(Table1[[#This Row],[dem_votes]:[gop_votes]])</f>
        <v>0.86469864698646981</v>
      </c>
      <c r="L988" s="13">
        <v>-101.765288</v>
      </c>
      <c r="M988" s="13">
        <v>38.888589000000003</v>
      </c>
      <c r="N988" s="11">
        <v>-98.070803761904315</v>
      </c>
      <c r="O988" s="11">
        <v>38.488819895238152</v>
      </c>
      <c r="P988" s="12">
        <f>VLOOKUP(Table1[[#This Row],[State]],Sheet1!A:G,7,FALSE)</f>
        <v>6</v>
      </c>
      <c r="Q988" t="str">
        <f>VLOOKUP(Table1[[#This Row],[State]],Sheet1!A:F,6,FALSE)</f>
        <v>Republican</v>
      </c>
    </row>
    <row r="989" spans="1:17" x14ac:dyDescent="0.2">
      <c r="A989" t="s">
        <v>334</v>
      </c>
      <c r="B989" s="10">
        <v>20201</v>
      </c>
      <c r="C989" t="s">
        <v>480</v>
      </c>
      <c r="D989" s="4">
        <v>580</v>
      </c>
      <c r="E989" s="4">
        <v>2426</v>
      </c>
      <c r="F989">
        <v>2024</v>
      </c>
      <c r="G989" s="1">
        <f>Table1[[#This Row],[dem_votes]]+Table1[[#This Row],[gop_votes]]</f>
        <v>3006</v>
      </c>
      <c r="H989" s="7">
        <f>ABS(Table1[[#This Row],[dem_votes]]-Table1[[#This Row],[gop_votes]])</f>
        <v>1846</v>
      </c>
      <c r="I989" s="5">
        <f>Table1[[#This Row],[margin]]/SUM(Table1[[#This Row],[dem_votes]:[gop_votes]])</f>
        <v>0.61410512308715903</v>
      </c>
      <c r="J989" s="5">
        <f>Table1[[#This Row],[dem_votes]]/SUM(Table1[[#This Row],[dem_votes]:[gop_votes]])</f>
        <v>0.19294743845642048</v>
      </c>
      <c r="K989" s="5">
        <f>Table1[[#This Row],[gop_votes]]/SUM(Table1[[#This Row],[dem_votes]:[gop_votes]])</f>
        <v>0.80705256154357952</v>
      </c>
      <c r="L989" s="13">
        <v>-97.054086999999996</v>
      </c>
      <c r="M989" s="13">
        <v>39.782029000000001</v>
      </c>
      <c r="N989" s="11">
        <v>-98.070803761904315</v>
      </c>
      <c r="O989" s="11">
        <v>38.488819895238152</v>
      </c>
      <c r="P989" s="12">
        <f>VLOOKUP(Table1[[#This Row],[State]],Sheet1!A:G,7,FALSE)</f>
        <v>6</v>
      </c>
      <c r="Q989" t="str">
        <f>VLOOKUP(Table1[[#This Row],[State]],Sheet1!A:F,6,FALSE)</f>
        <v>Republican</v>
      </c>
    </row>
    <row r="990" spans="1:17" x14ac:dyDescent="0.2">
      <c r="A990" t="s">
        <v>334</v>
      </c>
      <c r="B990" s="10">
        <v>20203</v>
      </c>
      <c r="C990" t="s">
        <v>1076</v>
      </c>
      <c r="D990" s="4">
        <v>203</v>
      </c>
      <c r="E990" s="4">
        <v>781</v>
      </c>
      <c r="F990">
        <v>2024</v>
      </c>
      <c r="G990" s="1">
        <f>Table1[[#This Row],[dem_votes]]+Table1[[#This Row],[gop_votes]]</f>
        <v>984</v>
      </c>
      <c r="H990" s="7">
        <f>ABS(Table1[[#This Row],[dem_votes]]-Table1[[#This Row],[gop_votes]])</f>
        <v>578</v>
      </c>
      <c r="I990" s="5">
        <f>Table1[[#This Row],[margin]]/SUM(Table1[[#This Row],[dem_votes]:[gop_votes]])</f>
        <v>0.58739837398373984</v>
      </c>
      <c r="J990" s="5">
        <f>Table1[[#This Row],[dem_votes]]/SUM(Table1[[#This Row],[dem_votes]:[gop_votes]])</f>
        <v>0.20630081300813008</v>
      </c>
      <c r="K990" s="5">
        <f>Table1[[#This Row],[gop_votes]]/SUM(Table1[[#This Row],[dem_votes]:[gop_votes]])</f>
        <v>0.79369918699186992</v>
      </c>
      <c r="L990" s="13">
        <v>-101.349386</v>
      </c>
      <c r="M990" s="13">
        <v>38.494296999999897</v>
      </c>
      <c r="N990" s="11">
        <v>-98.070803761904315</v>
      </c>
      <c r="O990" s="11">
        <v>38.488819895238152</v>
      </c>
      <c r="P990" s="12">
        <f>VLOOKUP(Table1[[#This Row],[State]],Sheet1!A:G,7,FALSE)</f>
        <v>6</v>
      </c>
      <c r="Q990" t="str">
        <f>VLOOKUP(Table1[[#This Row],[State]],Sheet1!A:F,6,FALSE)</f>
        <v>Republican</v>
      </c>
    </row>
    <row r="991" spans="1:17" x14ac:dyDescent="0.2">
      <c r="A991" t="s">
        <v>334</v>
      </c>
      <c r="B991" s="10">
        <v>20205</v>
      </c>
      <c r="C991" t="s">
        <v>1077</v>
      </c>
      <c r="D991" s="4">
        <v>992</v>
      </c>
      <c r="E991" s="4">
        <v>2958</v>
      </c>
      <c r="F991">
        <v>2024</v>
      </c>
      <c r="G991" s="1">
        <f>Table1[[#This Row],[dem_votes]]+Table1[[#This Row],[gop_votes]]</f>
        <v>3950</v>
      </c>
      <c r="H991" s="7">
        <f>ABS(Table1[[#This Row],[dem_votes]]-Table1[[#This Row],[gop_votes]])</f>
        <v>1966</v>
      </c>
      <c r="I991" s="5">
        <f>Table1[[#This Row],[margin]]/SUM(Table1[[#This Row],[dem_votes]:[gop_votes]])</f>
        <v>0.49772151898734179</v>
      </c>
      <c r="J991" s="5">
        <f>Table1[[#This Row],[dem_votes]]/SUM(Table1[[#This Row],[dem_votes]:[gop_votes]])</f>
        <v>0.25113924050632913</v>
      </c>
      <c r="K991" s="5">
        <f>Table1[[#This Row],[gop_votes]]/SUM(Table1[[#This Row],[dem_votes]:[gop_votes]])</f>
        <v>0.74886075949367092</v>
      </c>
      <c r="L991" s="13">
        <v>-95.741217000000006</v>
      </c>
      <c r="M991" s="13">
        <v>37.512574000000001</v>
      </c>
      <c r="N991" s="11">
        <v>-98.070803761904315</v>
      </c>
      <c r="O991" s="11">
        <v>38.488819895238152</v>
      </c>
      <c r="P991" s="12">
        <f>VLOOKUP(Table1[[#This Row],[State]],Sheet1!A:G,7,FALSE)</f>
        <v>6</v>
      </c>
      <c r="Q991" t="str">
        <f>VLOOKUP(Table1[[#This Row],[State]],Sheet1!A:F,6,FALSE)</f>
        <v>Republican</v>
      </c>
    </row>
    <row r="992" spans="1:17" x14ac:dyDescent="0.2">
      <c r="A992" t="s">
        <v>334</v>
      </c>
      <c r="B992" s="10">
        <v>20207</v>
      </c>
      <c r="C992" t="s">
        <v>1078</v>
      </c>
      <c r="D992" s="4">
        <v>387</v>
      </c>
      <c r="E992" s="4">
        <v>1157</v>
      </c>
      <c r="F992">
        <v>2024</v>
      </c>
      <c r="G992" s="1">
        <f>Table1[[#This Row],[dem_votes]]+Table1[[#This Row],[gop_votes]]</f>
        <v>1544</v>
      </c>
      <c r="H992" s="7">
        <f>ABS(Table1[[#This Row],[dem_votes]]-Table1[[#This Row],[gop_votes]])</f>
        <v>770</v>
      </c>
      <c r="I992" s="5">
        <f>Table1[[#This Row],[margin]]/SUM(Table1[[#This Row],[dem_votes]:[gop_votes]])</f>
        <v>0.49870466321243523</v>
      </c>
      <c r="J992" s="5">
        <f>Table1[[#This Row],[dem_votes]]/SUM(Table1[[#This Row],[dem_votes]:[gop_votes]])</f>
        <v>0.25064766839378239</v>
      </c>
      <c r="K992" s="5">
        <f>Table1[[#This Row],[gop_votes]]/SUM(Table1[[#This Row],[dem_votes]:[gop_votes]])</f>
        <v>0.74935233160621761</v>
      </c>
      <c r="L992" s="13">
        <v>-95.739521999999994</v>
      </c>
      <c r="M992" s="13">
        <v>37.8733</v>
      </c>
      <c r="N992" s="11">
        <v>-98.070803761904315</v>
      </c>
      <c r="O992" s="11">
        <v>38.488819895238152</v>
      </c>
      <c r="P992" s="12">
        <f>VLOOKUP(Table1[[#This Row],[State]],Sheet1!A:G,7,FALSE)</f>
        <v>6</v>
      </c>
      <c r="Q992" t="str">
        <f>VLOOKUP(Table1[[#This Row],[State]],Sheet1!A:F,6,FALSE)</f>
        <v>Republican</v>
      </c>
    </row>
    <row r="993" spans="1:17" x14ac:dyDescent="0.2">
      <c r="A993" t="s">
        <v>334</v>
      </c>
      <c r="B993" s="10">
        <v>20209</v>
      </c>
      <c r="C993" t="s">
        <v>1079</v>
      </c>
      <c r="D993" s="4">
        <v>34847</v>
      </c>
      <c r="E993" s="4">
        <v>18759</v>
      </c>
      <c r="F993">
        <v>2024</v>
      </c>
      <c r="G993" s="1">
        <f>Table1[[#This Row],[dem_votes]]+Table1[[#This Row],[gop_votes]]</f>
        <v>53606</v>
      </c>
      <c r="H993" s="7">
        <f>ABS(Table1[[#This Row],[dem_votes]]-Table1[[#This Row],[gop_votes]])</f>
        <v>16088</v>
      </c>
      <c r="I993" s="5">
        <f>Table1[[#This Row],[margin]]/SUM(Table1[[#This Row],[dem_votes]:[gop_votes]])</f>
        <v>0.30011565869492218</v>
      </c>
      <c r="J993" s="5">
        <f>Table1[[#This Row],[dem_votes]]/SUM(Table1[[#This Row],[dem_votes]:[gop_votes]])</f>
        <v>0.65005782934746115</v>
      </c>
      <c r="K993" s="5">
        <f>Table1[[#This Row],[gop_votes]]/SUM(Table1[[#This Row],[dem_votes]:[gop_votes]])</f>
        <v>0.34994217065253891</v>
      </c>
      <c r="L993" s="13">
        <v>-94.707937000000001</v>
      </c>
      <c r="M993" s="13">
        <v>39.104143000000001</v>
      </c>
      <c r="N993" s="11">
        <v>-98.070803761904315</v>
      </c>
      <c r="O993" s="11">
        <v>38.488819895238152</v>
      </c>
      <c r="P993" s="12">
        <f>VLOOKUP(Table1[[#This Row],[State]],Sheet1!A:G,7,FALSE)</f>
        <v>6</v>
      </c>
      <c r="Q993" t="str">
        <f>VLOOKUP(Table1[[#This Row],[State]],Sheet1!A:F,6,FALSE)</f>
        <v>Republican</v>
      </c>
    </row>
    <row r="994" spans="1:17" x14ac:dyDescent="0.2">
      <c r="A994" t="s">
        <v>335</v>
      </c>
      <c r="B994" s="10">
        <v>21001</v>
      </c>
      <c r="C994" t="s">
        <v>968</v>
      </c>
      <c r="D994" s="4">
        <v>1720</v>
      </c>
      <c r="E994" s="4">
        <v>7396</v>
      </c>
      <c r="F994">
        <v>2024</v>
      </c>
      <c r="G994" s="1">
        <f>Table1[[#This Row],[dem_votes]]+Table1[[#This Row],[gop_votes]]</f>
        <v>9116</v>
      </c>
      <c r="H994" s="7">
        <f>ABS(Table1[[#This Row],[dem_votes]]-Table1[[#This Row],[gop_votes]])</f>
        <v>5676</v>
      </c>
      <c r="I994" s="5">
        <f>Table1[[#This Row],[margin]]/SUM(Table1[[#This Row],[dem_votes]:[gop_votes]])</f>
        <v>0.62264150943396224</v>
      </c>
      <c r="J994" s="5">
        <f>Table1[[#This Row],[dem_votes]]/SUM(Table1[[#This Row],[dem_votes]:[gop_votes]])</f>
        <v>0.18867924528301888</v>
      </c>
      <c r="K994" s="5">
        <f>Table1[[#This Row],[gop_votes]]/SUM(Table1[[#This Row],[dem_votes]:[gop_votes]])</f>
        <v>0.81132075471698117</v>
      </c>
      <c r="L994" s="13">
        <v>-85.279095999999996</v>
      </c>
      <c r="M994" s="13">
        <v>37.107756000000002</v>
      </c>
      <c r="N994" s="11">
        <v>-85.197307533333372</v>
      </c>
      <c r="O994" s="11">
        <v>37.624966491666598</v>
      </c>
      <c r="P994" s="12">
        <f>VLOOKUP(Table1[[#This Row],[State]],Sheet1!A:G,7,FALSE)</f>
        <v>8</v>
      </c>
      <c r="Q994" t="str">
        <f>VLOOKUP(Table1[[#This Row],[State]],Sheet1!A:F,6,FALSE)</f>
        <v>Republican</v>
      </c>
    </row>
    <row r="995" spans="1:17" x14ac:dyDescent="0.2">
      <c r="A995" t="s">
        <v>335</v>
      </c>
      <c r="B995" s="10">
        <v>21003</v>
      </c>
      <c r="C995" t="s">
        <v>927</v>
      </c>
      <c r="D995" s="4">
        <v>1732</v>
      </c>
      <c r="E995" s="4">
        <v>8422</v>
      </c>
      <c r="F995">
        <v>2024</v>
      </c>
      <c r="G995" s="1">
        <f>Table1[[#This Row],[dem_votes]]+Table1[[#This Row],[gop_votes]]</f>
        <v>10154</v>
      </c>
      <c r="H995" s="7">
        <f>ABS(Table1[[#This Row],[dem_votes]]-Table1[[#This Row],[gop_votes]])</f>
        <v>6690</v>
      </c>
      <c r="I995" s="5">
        <f>Table1[[#This Row],[margin]]/SUM(Table1[[#This Row],[dem_votes]:[gop_votes]])</f>
        <v>0.65885365373251925</v>
      </c>
      <c r="J995" s="5">
        <f>Table1[[#This Row],[dem_votes]]/SUM(Table1[[#This Row],[dem_votes]:[gop_votes]])</f>
        <v>0.1705731731337404</v>
      </c>
      <c r="K995" s="5">
        <f>Table1[[#This Row],[gop_votes]]/SUM(Table1[[#This Row],[dem_votes]:[gop_votes]])</f>
        <v>0.82942682686625957</v>
      </c>
      <c r="L995" s="13">
        <v>-86.208055999999999</v>
      </c>
      <c r="M995" s="13">
        <v>36.747908000000002</v>
      </c>
      <c r="N995" s="11">
        <v>-85.197307533333372</v>
      </c>
      <c r="O995" s="11">
        <v>37.624966491666598</v>
      </c>
      <c r="P995" s="12">
        <f>VLOOKUP(Table1[[#This Row],[State]],Sheet1!A:G,7,FALSE)</f>
        <v>8</v>
      </c>
      <c r="Q995" t="str">
        <f>VLOOKUP(Table1[[#This Row],[State]],Sheet1!A:F,6,FALSE)</f>
        <v>Republican</v>
      </c>
    </row>
    <row r="996" spans="1:17" x14ac:dyDescent="0.2">
      <c r="A996" t="s">
        <v>335</v>
      </c>
      <c r="B996" s="10">
        <v>21005</v>
      </c>
      <c r="C996" t="s">
        <v>1013</v>
      </c>
      <c r="D996" s="4">
        <v>3105</v>
      </c>
      <c r="E996" s="4">
        <v>10866</v>
      </c>
      <c r="F996">
        <v>2024</v>
      </c>
      <c r="G996" s="1">
        <f>Table1[[#This Row],[dem_votes]]+Table1[[#This Row],[gop_votes]]</f>
        <v>13971</v>
      </c>
      <c r="H996" s="7">
        <f>ABS(Table1[[#This Row],[dem_votes]]-Table1[[#This Row],[gop_votes]])</f>
        <v>7761</v>
      </c>
      <c r="I996" s="5">
        <f>Table1[[#This Row],[margin]]/SUM(Table1[[#This Row],[dem_votes]:[gop_votes]])</f>
        <v>0.55550783766373202</v>
      </c>
      <c r="J996" s="5">
        <f>Table1[[#This Row],[dem_votes]]/SUM(Table1[[#This Row],[dem_votes]:[gop_votes]])</f>
        <v>0.22224608116813399</v>
      </c>
      <c r="K996" s="5">
        <f>Table1[[#This Row],[gop_votes]]/SUM(Table1[[#This Row],[dem_votes]:[gop_votes]])</f>
        <v>0.77775391883186595</v>
      </c>
      <c r="L996" s="13">
        <v>-84.923070999999993</v>
      </c>
      <c r="M996" s="13">
        <v>38.028087999999997</v>
      </c>
      <c r="N996" s="11">
        <v>-85.197307533333372</v>
      </c>
      <c r="O996" s="11">
        <v>37.624966491666598</v>
      </c>
      <c r="P996" s="12">
        <f>VLOOKUP(Table1[[#This Row],[State]],Sheet1!A:G,7,FALSE)</f>
        <v>8</v>
      </c>
      <c r="Q996" t="str">
        <f>VLOOKUP(Table1[[#This Row],[State]],Sheet1!A:F,6,FALSE)</f>
        <v>Republican</v>
      </c>
    </row>
    <row r="997" spans="1:17" x14ac:dyDescent="0.2">
      <c r="A997" t="s">
        <v>335</v>
      </c>
      <c r="B997" s="10">
        <v>21007</v>
      </c>
      <c r="C997" t="s">
        <v>1080</v>
      </c>
      <c r="D997" s="4">
        <v>1087</v>
      </c>
      <c r="E997" s="4">
        <v>3406</v>
      </c>
      <c r="F997">
        <v>2024</v>
      </c>
      <c r="G997" s="1">
        <f>Table1[[#This Row],[dem_votes]]+Table1[[#This Row],[gop_votes]]</f>
        <v>4493</v>
      </c>
      <c r="H997" s="7">
        <f>ABS(Table1[[#This Row],[dem_votes]]-Table1[[#This Row],[gop_votes]])</f>
        <v>2319</v>
      </c>
      <c r="I997" s="5">
        <f>Table1[[#This Row],[margin]]/SUM(Table1[[#This Row],[dem_votes]:[gop_votes]])</f>
        <v>0.51613621188515468</v>
      </c>
      <c r="J997" s="5">
        <f>Table1[[#This Row],[dem_votes]]/SUM(Table1[[#This Row],[dem_votes]:[gop_votes]])</f>
        <v>0.24193189405742266</v>
      </c>
      <c r="K997" s="5">
        <f>Table1[[#This Row],[gop_votes]]/SUM(Table1[[#This Row],[dem_votes]:[gop_votes]])</f>
        <v>0.75806810594257734</v>
      </c>
      <c r="L997" s="13">
        <v>-88.978859999999997</v>
      </c>
      <c r="M997" s="13">
        <v>37.04421</v>
      </c>
      <c r="N997" s="11">
        <v>-85.197307533333372</v>
      </c>
      <c r="O997" s="11">
        <v>37.624966491666598</v>
      </c>
      <c r="P997" s="12">
        <f>VLOOKUP(Table1[[#This Row],[State]],Sheet1!A:G,7,FALSE)</f>
        <v>8</v>
      </c>
      <c r="Q997" t="str">
        <f>VLOOKUP(Table1[[#This Row],[State]],Sheet1!A:F,6,FALSE)</f>
        <v>Republican</v>
      </c>
    </row>
    <row r="998" spans="1:17" x14ac:dyDescent="0.2">
      <c r="A998" t="s">
        <v>335</v>
      </c>
      <c r="B998" s="10">
        <v>21009</v>
      </c>
      <c r="C998" t="s">
        <v>1081</v>
      </c>
      <c r="D998" s="4">
        <v>4971</v>
      </c>
      <c r="E998" s="4">
        <v>15336</v>
      </c>
      <c r="F998">
        <v>2024</v>
      </c>
      <c r="G998" s="1">
        <f>Table1[[#This Row],[dem_votes]]+Table1[[#This Row],[gop_votes]]</f>
        <v>20307</v>
      </c>
      <c r="H998" s="7">
        <f>ABS(Table1[[#This Row],[dem_votes]]-Table1[[#This Row],[gop_votes]])</f>
        <v>10365</v>
      </c>
      <c r="I998" s="5">
        <f>Table1[[#This Row],[margin]]/SUM(Table1[[#This Row],[dem_votes]:[gop_votes]])</f>
        <v>0.51041512778844733</v>
      </c>
      <c r="J998" s="5">
        <f>Table1[[#This Row],[dem_votes]]/SUM(Table1[[#This Row],[dem_votes]:[gop_votes]])</f>
        <v>0.24479243610577633</v>
      </c>
      <c r="K998" s="5">
        <f>Table1[[#This Row],[gop_votes]]/SUM(Table1[[#This Row],[dem_votes]:[gop_votes]])</f>
        <v>0.75520756389422372</v>
      </c>
      <c r="L998" s="13">
        <v>-85.931813000000005</v>
      </c>
      <c r="M998" s="13">
        <v>36.996774000000002</v>
      </c>
      <c r="N998" s="11">
        <v>-85.197307533333372</v>
      </c>
      <c r="O998" s="11">
        <v>37.624966491666598</v>
      </c>
      <c r="P998" s="12">
        <f>VLOOKUP(Table1[[#This Row],[State]],Sheet1!A:G,7,FALSE)</f>
        <v>8</v>
      </c>
      <c r="Q998" t="str">
        <f>VLOOKUP(Table1[[#This Row],[State]],Sheet1!A:F,6,FALSE)</f>
        <v>Republican</v>
      </c>
    </row>
    <row r="999" spans="1:17" x14ac:dyDescent="0.2">
      <c r="A999" t="s">
        <v>335</v>
      </c>
      <c r="B999" s="10">
        <v>21011</v>
      </c>
      <c r="C999" t="s">
        <v>1082</v>
      </c>
      <c r="D999" s="4">
        <v>1854</v>
      </c>
      <c r="E999" s="4">
        <v>3930</v>
      </c>
      <c r="F999">
        <v>2024</v>
      </c>
      <c r="G999" s="1">
        <f>Table1[[#This Row],[dem_votes]]+Table1[[#This Row],[gop_votes]]</f>
        <v>5784</v>
      </c>
      <c r="H999" s="7">
        <f>ABS(Table1[[#This Row],[dem_votes]]-Table1[[#This Row],[gop_votes]])</f>
        <v>2076</v>
      </c>
      <c r="I999" s="5">
        <f>Table1[[#This Row],[margin]]/SUM(Table1[[#This Row],[dem_votes]:[gop_votes]])</f>
        <v>0.35892116182572614</v>
      </c>
      <c r="J999" s="5">
        <f>Table1[[#This Row],[dem_votes]]/SUM(Table1[[#This Row],[dem_votes]:[gop_votes]])</f>
        <v>0.32053941908713696</v>
      </c>
      <c r="K999" s="5">
        <f>Table1[[#This Row],[gop_votes]]/SUM(Table1[[#This Row],[dem_votes]:[gop_votes]])</f>
        <v>0.6794605809128631</v>
      </c>
      <c r="L999" s="13">
        <v>-83.736559999999997</v>
      </c>
      <c r="M999" s="13">
        <v>38.139440999999998</v>
      </c>
      <c r="N999" s="11">
        <v>-85.197307533333372</v>
      </c>
      <c r="O999" s="11">
        <v>37.624966491666598</v>
      </c>
      <c r="P999" s="12">
        <f>VLOOKUP(Table1[[#This Row],[State]],Sheet1!A:G,7,FALSE)</f>
        <v>8</v>
      </c>
      <c r="Q999" t="str">
        <f>VLOOKUP(Table1[[#This Row],[State]],Sheet1!A:F,6,FALSE)</f>
        <v>Republican</v>
      </c>
    </row>
    <row r="1000" spans="1:17" x14ac:dyDescent="0.2">
      <c r="A1000" t="s">
        <v>335</v>
      </c>
      <c r="B1000" s="10">
        <v>21013</v>
      </c>
      <c r="C1000" t="s">
        <v>1083</v>
      </c>
      <c r="D1000" s="4">
        <v>2215</v>
      </c>
      <c r="E1000" s="4">
        <v>7089</v>
      </c>
      <c r="F1000">
        <v>2024</v>
      </c>
      <c r="G1000" s="1">
        <f>Table1[[#This Row],[dem_votes]]+Table1[[#This Row],[gop_votes]]</f>
        <v>9304</v>
      </c>
      <c r="H1000" s="7">
        <f>ABS(Table1[[#This Row],[dem_votes]]-Table1[[#This Row],[gop_votes]])</f>
        <v>4874</v>
      </c>
      <c r="I1000" s="5">
        <f>Table1[[#This Row],[margin]]/SUM(Table1[[#This Row],[dem_votes]:[gop_votes]])</f>
        <v>0.5238607050730868</v>
      </c>
      <c r="J1000" s="5">
        <f>Table1[[#This Row],[dem_votes]]/SUM(Table1[[#This Row],[dem_votes]:[gop_votes]])</f>
        <v>0.23806964746345657</v>
      </c>
      <c r="K1000" s="5">
        <f>Table1[[#This Row],[gop_votes]]/SUM(Table1[[#This Row],[dem_votes]:[gop_votes]])</f>
        <v>0.7619303525365434</v>
      </c>
      <c r="L1000" s="13">
        <v>-83.701396000000003</v>
      </c>
      <c r="M1000" s="13">
        <v>36.687927999999999</v>
      </c>
      <c r="N1000" s="11">
        <v>-85.197307533333372</v>
      </c>
      <c r="O1000" s="11">
        <v>37.624966491666598</v>
      </c>
      <c r="P1000" s="12">
        <f>VLOOKUP(Table1[[#This Row],[State]],Sheet1!A:G,7,FALSE)</f>
        <v>8</v>
      </c>
      <c r="Q1000" t="str">
        <f>VLOOKUP(Table1[[#This Row],[State]],Sheet1!A:F,6,FALSE)</f>
        <v>Republican</v>
      </c>
    </row>
    <row r="1001" spans="1:17" x14ac:dyDescent="0.2">
      <c r="A1001" t="s">
        <v>335</v>
      </c>
      <c r="B1001" s="10">
        <v>21015</v>
      </c>
      <c r="C1001" t="s">
        <v>555</v>
      </c>
      <c r="D1001" s="4">
        <v>23323</v>
      </c>
      <c r="E1001" s="4">
        <v>49990</v>
      </c>
      <c r="F1001">
        <v>2024</v>
      </c>
      <c r="G1001" s="1">
        <f>Table1[[#This Row],[dem_votes]]+Table1[[#This Row],[gop_votes]]</f>
        <v>73313</v>
      </c>
      <c r="H1001" s="7">
        <f>ABS(Table1[[#This Row],[dem_votes]]-Table1[[#This Row],[gop_votes]])</f>
        <v>26667</v>
      </c>
      <c r="I1001" s="5">
        <f>Table1[[#This Row],[margin]]/SUM(Table1[[#This Row],[dem_votes]:[gop_votes]])</f>
        <v>0.36374176476204767</v>
      </c>
      <c r="J1001" s="5">
        <f>Table1[[#This Row],[dem_votes]]/SUM(Table1[[#This Row],[dem_votes]:[gop_votes]])</f>
        <v>0.31812911761897616</v>
      </c>
      <c r="K1001" s="5">
        <f>Table1[[#This Row],[gop_votes]]/SUM(Table1[[#This Row],[dem_votes]:[gop_votes]])</f>
        <v>0.68187088238102378</v>
      </c>
      <c r="L1001" s="13">
        <v>-84.679715000000002</v>
      </c>
      <c r="M1001" s="13">
        <v>38.987099999999998</v>
      </c>
      <c r="N1001" s="11">
        <v>-85.197307533333372</v>
      </c>
      <c r="O1001" s="11">
        <v>37.624966491666598</v>
      </c>
      <c r="P1001" s="12">
        <f>VLOOKUP(Table1[[#This Row],[State]],Sheet1!A:G,7,FALSE)</f>
        <v>8</v>
      </c>
      <c r="Q1001" t="str">
        <f>VLOOKUP(Table1[[#This Row],[State]],Sheet1!A:F,6,FALSE)</f>
        <v>Republican</v>
      </c>
    </row>
    <row r="1002" spans="1:17" x14ac:dyDescent="0.2">
      <c r="A1002" t="s">
        <v>335</v>
      </c>
      <c r="B1002" s="10">
        <v>21017</v>
      </c>
      <c r="C1002" t="s">
        <v>1017</v>
      </c>
      <c r="D1002" s="4">
        <v>3041</v>
      </c>
      <c r="E1002" s="4">
        <v>6221</v>
      </c>
      <c r="F1002">
        <v>2024</v>
      </c>
      <c r="G1002" s="1">
        <f>Table1[[#This Row],[dem_votes]]+Table1[[#This Row],[gop_votes]]</f>
        <v>9262</v>
      </c>
      <c r="H1002" s="7">
        <f>ABS(Table1[[#This Row],[dem_votes]]-Table1[[#This Row],[gop_votes]])</f>
        <v>3180</v>
      </c>
      <c r="I1002" s="5">
        <f>Table1[[#This Row],[margin]]/SUM(Table1[[#This Row],[dem_votes]:[gop_votes]])</f>
        <v>0.34333837184193478</v>
      </c>
      <c r="J1002" s="5">
        <f>Table1[[#This Row],[dem_votes]]/SUM(Table1[[#This Row],[dem_votes]:[gop_votes]])</f>
        <v>0.32833081407903258</v>
      </c>
      <c r="K1002" s="5">
        <f>Table1[[#This Row],[gop_votes]]/SUM(Table1[[#This Row],[dem_votes]:[gop_votes]])</f>
        <v>0.67166918592096736</v>
      </c>
      <c r="L1002" s="13">
        <v>-84.246611000000001</v>
      </c>
      <c r="M1002" s="13">
        <v>38.202978000000002</v>
      </c>
      <c r="N1002" s="11">
        <v>-85.197307533333372</v>
      </c>
      <c r="O1002" s="11">
        <v>37.624966491666598</v>
      </c>
      <c r="P1002" s="12">
        <f>VLOOKUP(Table1[[#This Row],[State]],Sheet1!A:G,7,FALSE)</f>
        <v>8</v>
      </c>
      <c r="Q1002" t="str">
        <f>VLOOKUP(Table1[[#This Row],[State]],Sheet1!A:F,6,FALSE)</f>
        <v>Republican</v>
      </c>
    </row>
    <row r="1003" spans="1:17" x14ac:dyDescent="0.2">
      <c r="A1003" t="s">
        <v>335</v>
      </c>
      <c r="B1003" s="10">
        <v>21019</v>
      </c>
      <c r="C1003" t="s">
        <v>1084</v>
      </c>
      <c r="D1003" s="4">
        <v>8390</v>
      </c>
      <c r="E1003" s="4">
        <v>12144</v>
      </c>
      <c r="F1003">
        <v>2024</v>
      </c>
      <c r="G1003" s="1">
        <f>Table1[[#This Row],[dem_votes]]+Table1[[#This Row],[gop_votes]]</f>
        <v>20534</v>
      </c>
      <c r="H1003" s="7">
        <f>ABS(Table1[[#This Row],[dem_votes]]-Table1[[#This Row],[gop_votes]])</f>
        <v>3754</v>
      </c>
      <c r="I1003" s="5">
        <f>Table1[[#This Row],[margin]]/SUM(Table1[[#This Row],[dem_votes]:[gop_votes]])</f>
        <v>0.18281873965131001</v>
      </c>
      <c r="J1003" s="5">
        <f>Table1[[#This Row],[dem_votes]]/SUM(Table1[[#This Row],[dem_votes]:[gop_votes]])</f>
        <v>0.40859063017434499</v>
      </c>
      <c r="K1003" s="5">
        <f>Table1[[#This Row],[gop_votes]]/SUM(Table1[[#This Row],[dem_votes]:[gop_votes]])</f>
        <v>0.59140936982565506</v>
      </c>
      <c r="L1003" s="13">
        <v>-82.666547999999906</v>
      </c>
      <c r="M1003" s="13">
        <v>38.431905</v>
      </c>
      <c r="N1003" s="11">
        <v>-85.197307533333372</v>
      </c>
      <c r="O1003" s="11">
        <v>37.624966491666598</v>
      </c>
      <c r="P1003" s="12">
        <f>VLOOKUP(Table1[[#This Row],[State]],Sheet1!A:G,7,FALSE)</f>
        <v>8</v>
      </c>
      <c r="Q1003" t="str">
        <f>VLOOKUP(Table1[[#This Row],[State]],Sheet1!A:F,6,FALSE)</f>
        <v>Republican</v>
      </c>
    </row>
    <row r="1004" spans="1:17" x14ac:dyDescent="0.2">
      <c r="A1004" t="s">
        <v>335</v>
      </c>
      <c r="B1004" s="10">
        <v>21021</v>
      </c>
      <c r="C1004" t="s">
        <v>1085</v>
      </c>
      <c r="D1004" s="4">
        <v>4315</v>
      </c>
      <c r="E1004" s="4">
        <v>9005</v>
      </c>
      <c r="F1004">
        <v>2024</v>
      </c>
      <c r="G1004" s="1">
        <f>Table1[[#This Row],[dem_votes]]+Table1[[#This Row],[gop_votes]]</f>
        <v>13320</v>
      </c>
      <c r="H1004" s="7">
        <f>ABS(Table1[[#This Row],[dem_votes]]-Table1[[#This Row],[gop_votes]])</f>
        <v>4690</v>
      </c>
      <c r="I1004" s="5">
        <f>Table1[[#This Row],[margin]]/SUM(Table1[[#This Row],[dem_votes]:[gop_votes]])</f>
        <v>0.35210210210210208</v>
      </c>
      <c r="J1004" s="5">
        <f>Table1[[#This Row],[dem_votes]]/SUM(Table1[[#This Row],[dem_votes]:[gop_votes]])</f>
        <v>0.32394894894894893</v>
      </c>
      <c r="K1004" s="5">
        <f>Table1[[#This Row],[gop_votes]]/SUM(Table1[[#This Row],[dem_votes]:[gop_votes]])</f>
        <v>0.67605105105105101</v>
      </c>
      <c r="L1004" s="13">
        <v>-84.799492999999998</v>
      </c>
      <c r="M1004" s="13">
        <v>37.635776999999997</v>
      </c>
      <c r="N1004" s="11">
        <v>-85.197307533333372</v>
      </c>
      <c r="O1004" s="11">
        <v>37.624966491666598</v>
      </c>
      <c r="P1004" s="12">
        <f>VLOOKUP(Table1[[#This Row],[State]],Sheet1!A:G,7,FALSE)</f>
        <v>8</v>
      </c>
      <c r="Q1004" t="str">
        <f>VLOOKUP(Table1[[#This Row],[State]],Sheet1!A:F,6,FALSE)</f>
        <v>Republican</v>
      </c>
    </row>
    <row r="1005" spans="1:17" x14ac:dyDescent="0.2">
      <c r="A1005" t="s">
        <v>335</v>
      </c>
      <c r="B1005" s="10">
        <v>21023</v>
      </c>
      <c r="C1005" t="s">
        <v>1086</v>
      </c>
      <c r="D1005" s="4">
        <v>1092</v>
      </c>
      <c r="E1005" s="4">
        <v>3154</v>
      </c>
      <c r="F1005">
        <v>2024</v>
      </c>
      <c r="G1005" s="1">
        <f>Table1[[#This Row],[dem_votes]]+Table1[[#This Row],[gop_votes]]</f>
        <v>4246</v>
      </c>
      <c r="H1005" s="7">
        <f>ABS(Table1[[#This Row],[dem_votes]]-Table1[[#This Row],[gop_votes]])</f>
        <v>2062</v>
      </c>
      <c r="I1005" s="5">
        <f>Table1[[#This Row],[margin]]/SUM(Table1[[#This Row],[dem_votes]:[gop_votes]])</f>
        <v>0.48563353744700893</v>
      </c>
      <c r="J1005" s="5">
        <f>Table1[[#This Row],[dem_votes]]/SUM(Table1[[#This Row],[dem_votes]:[gop_votes]])</f>
        <v>0.25718323127649551</v>
      </c>
      <c r="K1005" s="5">
        <f>Table1[[#This Row],[gop_votes]]/SUM(Table1[[#This Row],[dem_votes]:[gop_votes]])</f>
        <v>0.74281676872350444</v>
      </c>
      <c r="L1005" s="13">
        <v>-84.070087999999998</v>
      </c>
      <c r="M1005" s="13">
        <v>38.702562</v>
      </c>
      <c r="N1005" s="11">
        <v>-85.197307533333372</v>
      </c>
      <c r="O1005" s="11">
        <v>37.624966491666598</v>
      </c>
      <c r="P1005" s="12">
        <f>VLOOKUP(Table1[[#This Row],[State]],Sheet1!A:G,7,FALSE)</f>
        <v>8</v>
      </c>
      <c r="Q1005" t="str">
        <f>VLOOKUP(Table1[[#This Row],[State]],Sheet1!A:F,6,FALSE)</f>
        <v>Republican</v>
      </c>
    </row>
    <row r="1006" spans="1:17" x14ac:dyDescent="0.2">
      <c r="A1006" t="s">
        <v>335</v>
      </c>
      <c r="B1006" s="10">
        <v>21025</v>
      </c>
      <c r="C1006" t="s">
        <v>1087</v>
      </c>
      <c r="D1006" s="4">
        <v>1650</v>
      </c>
      <c r="E1006" s="4">
        <v>4073</v>
      </c>
      <c r="F1006">
        <v>2024</v>
      </c>
      <c r="G1006" s="1">
        <f>Table1[[#This Row],[dem_votes]]+Table1[[#This Row],[gop_votes]]</f>
        <v>5723</v>
      </c>
      <c r="H1006" s="7">
        <f>ABS(Table1[[#This Row],[dem_votes]]-Table1[[#This Row],[gop_votes]])</f>
        <v>2423</v>
      </c>
      <c r="I1006" s="5">
        <f>Table1[[#This Row],[margin]]/SUM(Table1[[#This Row],[dem_votes]:[gop_votes]])</f>
        <v>0.4233793464965927</v>
      </c>
      <c r="J1006" s="5">
        <f>Table1[[#This Row],[dem_votes]]/SUM(Table1[[#This Row],[dem_votes]:[gop_votes]])</f>
        <v>0.28831032675170365</v>
      </c>
      <c r="K1006" s="5">
        <f>Table1[[#This Row],[gop_votes]]/SUM(Table1[[#This Row],[dem_votes]:[gop_votes]])</f>
        <v>0.71168967324829635</v>
      </c>
      <c r="L1006" s="13">
        <v>-83.377679999999998</v>
      </c>
      <c r="M1006" s="13">
        <v>37.520091999999998</v>
      </c>
      <c r="N1006" s="11">
        <v>-85.197307533333372</v>
      </c>
      <c r="O1006" s="11">
        <v>37.624966491666598</v>
      </c>
      <c r="P1006" s="12">
        <f>VLOOKUP(Table1[[#This Row],[State]],Sheet1!A:G,7,FALSE)</f>
        <v>8</v>
      </c>
      <c r="Q1006" t="str">
        <f>VLOOKUP(Table1[[#This Row],[State]],Sheet1!A:F,6,FALSE)</f>
        <v>Republican</v>
      </c>
    </row>
    <row r="1007" spans="1:17" x14ac:dyDescent="0.2">
      <c r="A1007" t="s">
        <v>335</v>
      </c>
      <c r="B1007" s="10">
        <v>21027</v>
      </c>
      <c r="C1007" t="s">
        <v>1088</v>
      </c>
      <c r="D1007" s="4">
        <v>2720</v>
      </c>
      <c r="E1007" s="4">
        <v>7837</v>
      </c>
      <c r="F1007">
        <v>2024</v>
      </c>
      <c r="G1007" s="1">
        <f>Table1[[#This Row],[dem_votes]]+Table1[[#This Row],[gop_votes]]</f>
        <v>10557</v>
      </c>
      <c r="H1007" s="7">
        <f>ABS(Table1[[#This Row],[dem_votes]]-Table1[[#This Row],[gop_votes]])</f>
        <v>5117</v>
      </c>
      <c r="I1007" s="5">
        <f>Table1[[#This Row],[margin]]/SUM(Table1[[#This Row],[dem_votes]:[gop_votes]])</f>
        <v>0.48470209339774556</v>
      </c>
      <c r="J1007" s="5">
        <f>Table1[[#This Row],[dem_votes]]/SUM(Table1[[#This Row],[dem_votes]:[gop_votes]])</f>
        <v>0.25764895330112719</v>
      </c>
      <c r="K1007" s="5">
        <f>Table1[[#This Row],[gop_votes]]/SUM(Table1[[#This Row],[dem_votes]:[gop_votes]])</f>
        <v>0.74235104669887275</v>
      </c>
      <c r="L1007" s="13">
        <v>-86.410471000000001</v>
      </c>
      <c r="M1007" s="13">
        <v>37.770381999999998</v>
      </c>
      <c r="N1007" s="11">
        <v>-85.197307533333372</v>
      </c>
      <c r="O1007" s="11">
        <v>37.624966491666598</v>
      </c>
      <c r="P1007" s="12">
        <f>VLOOKUP(Table1[[#This Row],[State]],Sheet1!A:G,7,FALSE)</f>
        <v>8</v>
      </c>
      <c r="Q1007" t="str">
        <f>VLOOKUP(Table1[[#This Row],[State]],Sheet1!A:F,6,FALSE)</f>
        <v>Republican</v>
      </c>
    </row>
    <row r="1008" spans="1:17" x14ac:dyDescent="0.2">
      <c r="A1008" t="s">
        <v>335</v>
      </c>
      <c r="B1008" s="10">
        <v>21029</v>
      </c>
      <c r="C1008" t="s">
        <v>1089</v>
      </c>
      <c r="D1008" s="4">
        <v>10531</v>
      </c>
      <c r="E1008" s="4">
        <v>35085</v>
      </c>
      <c r="F1008">
        <v>2024</v>
      </c>
      <c r="G1008" s="1">
        <f>Table1[[#This Row],[dem_votes]]+Table1[[#This Row],[gop_votes]]</f>
        <v>45616</v>
      </c>
      <c r="H1008" s="7">
        <f>ABS(Table1[[#This Row],[dem_votes]]-Table1[[#This Row],[gop_votes]])</f>
        <v>24554</v>
      </c>
      <c r="I1008" s="5">
        <f>Table1[[#This Row],[margin]]/SUM(Table1[[#This Row],[dem_votes]:[gop_votes]])</f>
        <v>0.5382760434935111</v>
      </c>
      <c r="J1008" s="5">
        <f>Table1[[#This Row],[dem_votes]]/SUM(Table1[[#This Row],[dem_votes]:[gop_votes]])</f>
        <v>0.23086197825324448</v>
      </c>
      <c r="K1008" s="5">
        <f>Table1[[#This Row],[gop_votes]]/SUM(Table1[[#This Row],[dem_votes]:[gop_votes]])</f>
        <v>0.7691380217467555</v>
      </c>
      <c r="L1008" s="13">
        <v>-85.655384999999995</v>
      </c>
      <c r="M1008" s="13">
        <v>38.022942999999998</v>
      </c>
      <c r="N1008" s="11">
        <v>-85.197307533333372</v>
      </c>
      <c r="O1008" s="11">
        <v>37.624966491666598</v>
      </c>
      <c r="P1008" s="12">
        <f>VLOOKUP(Table1[[#This Row],[State]],Sheet1!A:G,7,FALSE)</f>
        <v>8</v>
      </c>
      <c r="Q1008" t="str">
        <f>VLOOKUP(Table1[[#This Row],[State]],Sheet1!A:F,6,FALSE)</f>
        <v>Republican</v>
      </c>
    </row>
    <row r="1009" spans="1:17" x14ac:dyDescent="0.2">
      <c r="A1009" t="s">
        <v>335</v>
      </c>
      <c r="B1009" s="10">
        <v>21031</v>
      </c>
      <c r="C1009" t="s">
        <v>487</v>
      </c>
      <c r="D1009" s="4">
        <v>1244</v>
      </c>
      <c r="E1009" s="4">
        <v>4655</v>
      </c>
      <c r="F1009">
        <v>2024</v>
      </c>
      <c r="G1009" s="1">
        <f>Table1[[#This Row],[dem_votes]]+Table1[[#This Row],[gop_votes]]</f>
        <v>5899</v>
      </c>
      <c r="H1009" s="7">
        <f>ABS(Table1[[#This Row],[dem_votes]]-Table1[[#This Row],[gop_votes]])</f>
        <v>3411</v>
      </c>
      <c r="I1009" s="5">
        <f>Table1[[#This Row],[margin]]/SUM(Table1[[#This Row],[dem_votes]:[gop_votes]])</f>
        <v>0.57823359891507031</v>
      </c>
      <c r="J1009" s="5">
        <f>Table1[[#This Row],[dem_votes]]/SUM(Table1[[#This Row],[dem_votes]:[gop_votes]])</f>
        <v>0.21088320054246482</v>
      </c>
      <c r="K1009" s="5">
        <f>Table1[[#This Row],[gop_votes]]/SUM(Table1[[#This Row],[dem_votes]:[gop_votes]])</f>
        <v>0.78911679945753521</v>
      </c>
      <c r="L1009" s="13">
        <v>-86.680573999999993</v>
      </c>
      <c r="M1009" s="13">
        <v>37.218921000000002</v>
      </c>
      <c r="N1009" s="11">
        <v>-85.197307533333372</v>
      </c>
      <c r="O1009" s="11">
        <v>37.624966491666598</v>
      </c>
      <c r="P1009" s="12">
        <f>VLOOKUP(Table1[[#This Row],[State]],Sheet1!A:G,7,FALSE)</f>
        <v>8</v>
      </c>
      <c r="Q1009" t="str">
        <f>VLOOKUP(Table1[[#This Row],[State]],Sheet1!A:F,6,FALSE)</f>
        <v>Republican</v>
      </c>
    </row>
    <row r="1010" spans="1:17" x14ac:dyDescent="0.2">
      <c r="A1010" t="s">
        <v>335</v>
      </c>
      <c r="B1010" s="10">
        <v>21033</v>
      </c>
      <c r="C1010" t="s">
        <v>1090</v>
      </c>
      <c r="D1010" s="4">
        <v>1901</v>
      </c>
      <c r="E1010" s="4">
        <v>4472</v>
      </c>
      <c r="F1010">
        <v>2024</v>
      </c>
      <c r="G1010" s="1">
        <f>Table1[[#This Row],[dem_votes]]+Table1[[#This Row],[gop_votes]]</f>
        <v>6373</v>
      </c>
      <c r="H1010" s="7">
        <f>ABS(Table1[[#This Row],[dem_votes]]-Table1[[#This Row],[gop_votes]])</f>
        <v>2571</v>
      </c>
      <c r="I1010" s="5">
        <f>Table1[[#This Row],[margin]]/SUM(Table1[[#This Row],[dem_votes]:[gop_votes]])</f>
        <v>0.40342068099796013</v>
      </c>
      <c r="J1010" s="5">
        <f>Table1[[#This Row],[dem_votes]]/SUM(Table1[[#This Row],[dem_votes]:[gop_votes]])</f>
        <v>0.29828965950101993</v>
      </c>
      <c r="K1010" s="5">
        <f>Table1[[#This Row],[gop_votes]]/SUM(Table1[[#This Row],[dem_votes]:[gop_votes]])</f>
        <v>0.70171034049898007</v>
      </c>
      <c r="L1010" s="13">
        <v>-87.879219999999904</v>
      </c>
      <c r="M1010" s="13">
        <v>37.127445999999999</v>
      </c>
      <c r="N1010" s="11">
        <v>-85.197307533333372</v>
      </c>
      <c r="O1010" s="11">
        <v>37.624966491666598</v>
      </c>
      <c r="P1010" s="12">
        <f>VLOOKUP(Table1[[#This Row],[State]],Sheet1!A:G,7,FALSE)</f>
        <v>8</v>
      </c>
      <c r="Q1010" t="str">
        <f>VLOOKUP(Table1[[#This Row],[State]],Sheet1!A:F,6,FALSE)</f>
        <v>Republican</v>
      </c>
    </row>
    <row r="1011" spans="1:17" x14ac:dyDescent="0.2">
      <c r="A1011" t="s">
        <v>335</v>
      </c>
      <c r="B1011" s="10">
        <v>21035</v>
      </c>
      <c r="C1011" t="s">
        <v>1091</v>
      </c>
      <c r="D1011" s="4">
        <v>5607</v>
      </c>
      <c r="E1011" s="4">
        <v>11585</v>
      </c>
      <c r="F1011">
        <v>2024</v>
      </c>
      <c r="G1011" s="1">
        <f>Table1[[#This Row],[dem_votes]]+Table1[[#This Row],[gop_votes]]</f>
        <v>17192</v>
      </c>
      <c r="H1011" s="7">
        <f>ABS(Table1[[#This Row],[dem_votes]]-Table1[[#This Row],[gop_votes]])</f>
        <v>5978</v>
      </c>
      <c r="I1011" s="5">
        <f>Table1[[#This Row],[margin]]/SUM(Table1[[#This Row],[dem_votes]:[gop_votes]])</f>
        <v>0.34771986970684038</v>
      </c>
      <c r="J1011" s="5">
        <f>Table1[[#This Row],[dem_votes]]/SUM(Table1[[#This Row],[dem_votes]:[gop_votes]])</f>
        <v>0.32614006514657978</v>
      </c>
      <c r="K1011" s="5">
        <f>Table1[[#This Row],[gop_votes]]/SUM(Table1[[#This Row],[dem_votes]:[gop_votes]])</f>
        <v>0.67385993485342022</v>
      </c>
      <c r="L1011" s="13">
        <v>-88.305813999999998</v>
      </c>
      <c r="M1011" s="13">
        <v>36.620184999999999</v>
      </c>
      <c r="N1011" s="11">
        <v>-85.197307533333372</v>
      </c>
      <c r="O1011" s="11">
        <v>37.624966491666598</v>
      </c>
      <c r="P1011" s="12">
        <f>VLOOKUP(Table1[[#This Row],[State]],Sheet1!A:G,7,FALSE)</f>
        <v>8</v>
      </c>
      <c r="Q1011" t="str">
        <f>VLOOKUP(Table1[[#This Row],[State]],Sheet1!A:F,6,FALSE)</f>
        <v>Republican</v>
      </c>
    </row>
    <row r="1012" spans="1:17" x14ac:dyDescent="0.2">
      <c r="A1012" t="s">
        <v>335</v>
      </c>
      <c r="B1012" s="10">
        <v>21037</v>
      </c>
      <c r="C1012" t="s">
        <v>1092</v>
      </c>
      <c r="D1012" s="4">
        <v>17675</v>
      </c>
      <c r="E1012" s="4">
        <v>27403</v>
      </c>
      <c r="F1012">
        <v>2024</v>
      </c>
      <c r="G1012" s="1">
        <f>Table1[[#This Row],[dem_votes]]+Table1[[#This Row],[gop_votes]]</f>
        <v>45078</v>
      </c>
      <c r="H1012" s="7">
        <f>ABS(Table1[[#This Row],[dem_votes]]-Table1[[#This Row],[gop_votes]])</f>
        <v>9728</v>
      </c>
      <c r="I1012" s="5">
        <f>Table1[[#This Row],[margin]]/SUM(Table1[[#This Row],[dem_votes]:[gop_votes]])</f>
        <v>0.21580371799991127</v>
      </c>
      <c r="J1012" s="5">
        <f>Table1[[#This Row],[dem_votes]]/SUM(Table1[[#This Row],[dem_votes]:[gop_votes]])</f>
        <v>0.39209814100004436</v>
      </c>
      <c r="K1012" s="5">
        <f>Table1[[#This Row],[gop_votes]]/SUM(Table1[[#This Row],[dem_votes]:[gop_votes]])</f>
        <v>0.60790185899995564</v>
      </c>
      <c r="L1012" s="13">
        <v>-84.441410000000005</v>
      </c>
      <c r="M1012" s="13">
        <v>39.035049000000001</v>
      </c>
      <c r="N1012" s="11">
        <v>-85.197307533333372</v>
      </c>
      <c r="O1012" s="11">
        <v>37.624966491666598</v>
      </c>
      <c r="P1012" s="12">
        <f>VLOOKUP(Table1[[#This Row],[State]],Sheet1!A:G,7,FALSE)</f>
        <v>8</v>
      </c>
      <c r="Q1012" t="str">
        <f>VLOOKUP(Table1[[#This Row],[State]],Sheet1!A:F,6,FALSE)</f>
        <v>Republican</v>
      </c>
    </row>
    <row r="1013" spans="1:17" x14ac:dyDescent="0.2">
      <c r="A1013" t="s">
        <v>335</v>
      </c>
      <c r="B1013" s="10">
        <v>21039</v>
      </c>
      <c r="C1013" t="s">
        <v>1093</v>
      </c>
      <c r="D1013" s="4">
        <v>666</v>
      </c>
      <c r="E1013" s="4">
        <v>2039</v>
      </c>
      <c r="F1013">
        <v>2024</v>
      </c>
      <c r="G1013" s="1">
        <f>Table1[[#This Row],[dem_votes]]+Table1[[#This Row],[gop_votes]]</f>
        <v>2705</v>
      </c>
      <c r="H1013" s="7">
        <f>ABS(Table1[[#This Row],[dem_votes]]-Table1[[#This Row],[gop_votes]])</f>
        <v>1373</v>
      </c>
      <c r="I1013" s="5">
        <f>Table1[[#This Row],[margin]]/SUM(Table1[[#This Row],[dem_votes]:[gop_votes]])</f>
        <v>0.50757855822550835</v>
      </c>
      <c r="J1013" s="5">
        <f>Table1[[#This Row],[dem_votes]]/SUM(Table1[[#This Row],[dem_votes]:[gop_votes]])</f>
        <v>0.24621072088724585</v>
      </c>
      <c r="K1013" s="5">
        <f>Table1[[#This Row],[gop_votes]]/SUM(Table1[[#This Row],[dem_votes]:[gop_votes]])</f>
        <v>0.75378927911275417</v>
      </c>
      <c r="L1013" s="13">
        <v>-88.947879999999998</v>
      </c>
      <c r="M1013" s="13">
        <v>36.854337000000001</v>
      </c>
      <c r="N1013" s="11">
        <v>-85.197307533333372</v>
      </c>
      <c r="O1013" s="11">
        <v>37.624966491666598</v>
      </c>
      <c r="P1013" s="12">
        <f>VLOOKUP(Table1[[#This Row],[State]],Sheet1!A:G,7,FALSE)</f>
        <v>8</v>
      </c>
      <c r="Q1013" t="str">
        <f>VLOOKUP(Table1[[#This Row],[State]],Sheet1!A:F,6,FALSE)</f>
        <v>Republican</v>
      </c>
    </row>
    <row r="1014" spans="1:17" x14ac:dyDescent="0.2">
      <c r="A1014" t="s">
        <v>335</v>
      </c>
      <c r="B1014" s="10">
        <v>21041</v>
      </c>
      <c r="C1014" t="s">
        <v>557</v>
      </c>
      <c r="D1014" s="4">
        <v>1470</v>
      </c>
      <c r="E1014" s="4">
        <v>2943</v>
      </c>
      <c r="F1014">
        <v>2024</v>
      </c>
      <c r="G1014" s="1">
        <f>Table1[[#This Row],[dem_votes]]+Table1[[#This Row],[gop_votes]]</f>
        <v>4413</v>
      </c>
      <c r="H1014" s="7">
        <f>ABS(Table1[[#This Row],[dem_votes]]-Table1[[#This Row],[gop_votes]])</f>
        <v>1473</v>
      </c>
      <c r="I1014" s="5">
        <f>Table1[[#This Row],[margin]]/SUM(Table1[[#This Row],[dem_votes]:[gop_votes]])</f>
        <v>0.33378653976886474</v>
      </c>
      <c r="J1014" s="5">
        <f>Table1[[#This Row],[dem_votes]]/SUM(Table1[[#This Row],[dem_votes]:[gop_votes]])</f>
        <v>0.33310673011556763</v>
      </c>
      <c r="K1014" s="5">
        <f>Table1[[#This Row],[gop_votes]]/SUM(Table1[[#This Row],[dem_votes]:[gop_votes]])</f>
        <v>0.66689326988443232</v>
      </c>
      <c r="L1014" s="13">
        <v>-85.139328000000006</v>
      </c>
      <c r="M1014" s="13">
        <v>38.668554</v>
      </c>
      <c r="N1014" s="11">
        <v>-85.197307533333372</v>
      </c>
      <c r="O1014" s="11">
        <v>37.624966491666598</v>
      </c>
      <c r="P1014" s="12">
        <f>VLOOKUP(Table1[[#This Row],[State]],Sheet1!A:G,7,FALSE)</f>
        <v>8</v>
      </c>
      <c r="Q1014" t="str">
        <f>VLOOKUP(Table1[[#This Row],[State]],Sheet1!A:F,6,FALSE)</f>
        <v>Republican</v>
      </c>
    </row>
    <row r="1015" spans="1:17" x14ac:dyDescent="0.2">
      <c r="A1015" t="s">
        <v>335</v>
      </c>
      <c r="B1015" s="10">
        <v>21043</v>
      </c>
      <c r="C1015" t="s">
        <v>1094</v>
      </c>
      <c r="D1015" s="4">
        <v>3166</v>
      </c>
      <c r="E1015" s="4">
        <v>9141</v>
      </c>
      <c r="F1015">
        <v>2024</v>
      </c>
      <c r="G1015" s="1">
        <f>Table1[[#This Row],[dem_votes]]+Table1[[#This Row],[gop_votes]]</f>
        <v>12307</v>
      </c>
      <c r="H1015" s="7">
        <f>ABS(Table1[[#This Row],[dem_votes]]-Table1[[#This Row],[gop_votes]])</f>
        <v>5975</v>
      </c>
      <c r="I1015" s="5">
        <f>Table1[[#This Row],[margin]]/SUM(Table1[[#This Row],[dem_votes]:[gop_votes]])</f>
        <v>0.48549605915332739</v>
      </c>
      <c r="J1015" s="5">
        <f>Table1[[#This Row],[dem_votes]]/SUM(Table1[[#This Row],[dem_votes]:[gop_votes]])</f>
        <v>0.25725197042333631</v>
      </c>
      <c r="K1015" s="5">
        <f>Table1[[#This Row],[gop_votes]]/SUM(Table1[[#This Row],[dem_votes]:[gop_votes]])</f>
        <v>0.74274802957666364</v>
      </c>
      <c r="L1015" s="13">
        <v>-83.038159999999905</v>
      </c>
      <c r="M1015" s="13">
        <v>38.313502999999997</v>
      </c>
      <c r="N1015" s="11">
        <v>-85.197307533333372</v>
      </c>
      <c r="O1015" s="11">
        <v>37.624966491666598</v>
      </c>
      <c r="P1015" s="12">
        <f>VLOOKUP(Table1[[#This Row],[State]],Sheet1!A:G,7,FALSE)</f>
        <v>8</v>
      </c>
      <c r="Q1015" t="str">
        <f>VLOOKUP(Table1[[#This Row],[State]],Sheet1!A:F,6,FALSE)</f>
        <v>Republican</v>
      </c>
    </row>
    <row r="1016" spans="1:17" x14ac:dyDescent="0.2">
      <c r="A1016" t="s">
        <v>335</v>
      </c>
      <c r="B1016" s="10">
        <v>21045</v>
      </c>
      <c r="C1016" t="s">
        <v>1095</v>
      </c>
      <c r="D1016" s="4">
        <v>1154</v>
      </c>
      <c r="E1016" s="4">
        <v>5903</v>
      </c>
      <c r="F1016">
        <v>2024</v>
      </c>
      <c r="G1016" s="1">
        <f>Table1[[#This Row],[dem_votes]]+Table1[[#This Row],[gop_votes]]</f>
        <v>7057</v>
      </c>
      <c r="H1016" s="7">
        <f>ABS(Table1[[#This Row],[dem_votes]]-Table1[[#This Row],[gop_votes]])</f>
        <v>4749</v>
      </c>
      <c r="I1016" s="5">
        <f>Table1[[#This Row],[margin]]/SUM(Table1[[#This Row],[dem_votes]:[gop_votes]])</f>
        <v>0.6729488451183222</v>
      </c>
      <c r="J1016" s="5">
        <f>Table1[[#This Row],[dem_votes]]/SUM(Table1[[#This Row],[dem_votes]:[gop_votes]])</f>
        <v>0.16352557744083887</v>
      </c>
      <c r="K1016" s="5">
        <f>Table1[[#This Row],[gop_votes]]/SUM(Table1[[#This Row],[dem_votes]:[gop_votes]])</f>
        <v>0.83647442255916116</v>
      </c>
      <c r="L1016" s="13">
        <v>-84.924167999999995</v>
      </c>
      <c r="M1016" s="13">
        <v>37.303319000000002</v>
      </c>
      <c r="N1016" s="11">
        <v>-85.197307533333372</v>
      </c>
      <c r="O1016" s="11">
        <v>37.624966491666598</v>
      </c>
      <c r="P1016" s="12">
        <f>VLOOKUP(Table1[[#This Row],[State]],Sheet1!A:G,7,FALSE)</f>
        <v>8</v>
      </c>
      <c r="Q1016" t="str">
        <f>VLOOKUP(Table1[[#This Row],[State]],Sheet1!A:F,6,FALSE)</f>
        <v>Republican</v>
      </c>
    </row>
    <row r="1017" spans="1:17" x14ac:dyDescent="0.2">
      <c r="A1017" t="s">
        <v>335</v>
      </c>
      <c r="B1017" s="10">
        <v>21047</v>
      </c>
      <c r="C1017" t="s">
        <v>879</v>
      </c>
      <c r="D1017" s="4">
        <v>7156</v>
      </c>
      <c r="E1017" s="4">
        <v>15125</v>
      </c>
      <c r="F1017">
        <v>2024</v>
      </c>
      <c r="G1017" s="1">
        <f>Table1[[#This Row],[dem_votes]]+Table1[[#This Row],[gop_votes]]</f>
        <v>22281</v>
      </c>
      <c r="H1017" s="7">
        <f>ABS(Table1[[#This Row],[dem_votes]]-Table1[[#This Row],[gop_votes]])</f>
        <v>7969</v>
      </c>
      <c r="I1017" s="5">
        <f>Table1[[#This Row],[margin]]/SUM(Table1[[#This Row],[dem_votes]:[gop_votes]])</f>
        <v>0.35765899196624928</v>
      </c>
      <c r="J1017" s="5">
        <f>Table1[[#This Row],[dem_votes]]/SUM(Table1[[#This Row],[dem_votes]:[gop_votes]])</f>
        <v>0.32117050401687536</v>
      </c>
      <c r="K1017" s="5">
        <f>Table1[[#This Row],[gop_votes]]/SUM(Table1[[#This Row],[dem_votes]:[gop_votes]])</f>
        <v>0.67882949598312459</v>
      </c>
      <c r="L1017" s="13">
        <v>-87.478172999999998</v>
      </c>
      <c r="M1017" s="13">
        <v>36.810955</v>
      </c>
      <c r="N1017" s="11">
        <v>-85.197307533333372</v>
      </c>
      <c r="O1017" s="11">
        <v>37.624966491666598</v>
      </c>
      <c r="P1017" s="12">
        <f>VLOOKUP(Table1[[#This Row],[State]],Sheet1!A:G,7,FALSE)</f>
        <v>8</v>
      </c>
      <c r="Q1017" t="str">
        <f>VLOOKUP(Table1[[#This Row],[State]],Sheet1!A:F,6,FALSE)</f>
        <v>Republican</v>
      </c>
    </row>
    <row r="1018" spans="1:17" x14ac:dyDescent="0.2">
      <c r="A1018" t="s">
        <v>335</v>
      </c>
      <c r="B1018" s="10">
        <v>21049</v>
      </c>
      <c r="C1018" t="s">
        <v>559</v>
      </c>
      <c r="D1018" s="4">
        <v>5439</v>
      </c>
      <c r="E1018" s="4">
        <v>12433</v>
      </c>
      <c r="F1018">
        <v>2024</v>
      </c>
      <c r="G1018" s="1">
        <f>Table1[[#This Row],[dem_votes]]+Table1[[#This Row],[gop_votes]]</f>
        <v>17872</v>
      </c>
      <c r="H1018" s="7">
        <f>ABS(Table1[[#This Row],[dem_votes]]-Table1[[#This Row],[gop_votes]])</f>
        <v>6994</v>
      </c>
      <c r="I1018" s="5">
        <f>Table1[[#This Row],[margin]]/SUM(Table1[[#This Row],[dem_votes]:[gop_votes]])</f>
        <v>0.39133840644583706</v>
      </c>
      <c r="J1018" s="5">
        <f>Table1[[#This Row],[dem_votes]]/SUM(Table1[[#This Row],[dem_votes]:[gop_votes]])</f>
        <v>0.30433079677708147</v>
      </c>
      <c r="K1018" s="5">
        <f>Table1[[#This Row],[gop_votes]]/SUM(Table1[[#This Row],[dem_votes]:[gop_votes]])</f>
        <v>0.69566920322291859</v>
      </c>
      <c r="L1018" s="13">
        <v>-84.182231999999999</v>
      </c>
      <c r="M1018" s="13">
        <v>37.986825000000003</v>
      </c>
      <c r="N1018" s="11">
        <v>-85.197307533333372</v>
      </c>
      <c r="O1018" s="11">
        <v>37.624966491666598</v>
      </c>
      <c r="P1018" s="12">
        <f>VLOOKUP(Table1[[#This Row],[State]],Sheet1!A:G,7,FALSE)</f>
        <v>8</v>
      </c>
      <c r="Q1018" t="str">
        <f>VLOOKUP(Table1[[#This Row],[State]],Sheet1!A:F,6,FALSE)</f>
        <v>Republican</v>
      </c>
    </row>
    <row r="1019" spans="1:17" x14ac:dyDescent="0.2">
      <c r="A1019" t="s">
        <v>335</v>
      </c>
      <c r="B1019" s="10">
        <v>21051</v>
      </c>
      <c r="C1019" t="s">
        <v>423</v>
      </c>
      <c r="D1019" s="4">
        <v>1586</v>
      </c>
      <c r="E1019" s="4">
        <v>6107</v>
      </c>
      <c r="F1019">
        <v>2024</v>
      </c>
      <c r="G1019" s="1">
        <f>Table1[[#This Row],[dem_votes]]+Table1[[#This Row],[gop_votes]]</f>
        <v>7693</v>
      </c>
      <c r="H1019" s="7">
        <f>ABS(Table1[[#This Row],[dem_votes]]-Table1[[#This Row],[gop_votes]])</f>
        <v>4521</v>
      </c>
      <c r="I1019" s="5">
        <f>Table1[[#This Row],[margin]]/SUM(Table1[[#This Row],[dem_votes]:[gop_votes]])</f>
        <v>0.58767710906018455</v>
      </c>
      <c r="J1019" s="5">
        <f>Table1[[#This Row],[dem_votes]]/SUM(Table1[[#This Row],[dem_votes]:[gop_votes]])</f>
        <v>0.20616144546990769</v>
      </c>
      <c r="K1019" s="5">
        <f>Table1[[#This Row],[gop_votes]]/SUM(Table1[[#This Row],[dem_votes]:[gop_votes]])</f>
        <v>0.79383855453009233</v>
      </c>
      <c r="L1019" s="13">
        <v>-83.746758999999997</v>
      </c>
      <c r="M1019" s="13">
        <v>37.169598000000001</v>
      </c>
      <c r="N1019" s="11">
        <v>-85.197307533333372</v>
      </c>
      <c r="O1019" s="11">
        <v>37.624966491666598</v>
      </c>
      <c r="P1019" s="12">
        <f>VLOOKUP(Table1[[#This Row],[State]],Sheet1!A:G,7,FALSE)</f>
        <v>8</v>
      </c>
      <c r="Q1019" t="str">
        <f>VLOOKUP(Table1[[#This Row],[State]],Sheet1!A:F,6,FALSE)</f>
        <v>Republican</v>
      </c>
    </row>
    <row r="1020" spans="1:17" x14ac:dyDescent="0.2">
      <c r="A1020" t="s">
        <v>335</v>
      </c>
      <c r="B1020" s="10">
        <v>21053</v>
      </c>
      <c r="C1020" t="s">
        <v>880</v>
      </c>
      <c r="D1020" s="4">
        <v>747</v>
      </c>
      <c r="E1020" s="4">
        <v>3838</v>
      </c>
      <c r="F1020">
        <v>2024</v>
      </c>
      <c r="G1020" s="1">
        <f>Table1[[#This Row],[dem_votes]]+Table1[[#This Row],[gop_votes]]</f>
        <v>4585</v>
      </c>
      <c r="H1020" s="7">
        <f>ABS(Table1[[#This Row],[dem_votes]]-Table1[[#This Row],[gop_votes]])</f>
        <v>3091</v>
      </c>
      <c r="I1020" s="5">
        <f>Table1[[#This Row],[margin]]/SUM(Table1[[#This Row],[dem_votes]:[gop_votes]])</f>
        <v>0.674154852780807</v>
      </c>
      <c r="J1020" s="5">
        <f>Table1[[#This Row],[dem_votes]]/SUM(Table1[[#This Row],[dem_votes]:[gop_votes]])</f>
        <v>0.1629225736095965</v>
      </c>
      <c r="K1020" s="5">
        <f>Table1[[#This Row],[gop_votes]]/SUM(Table1[[#This Row],[dem_votes]:[gop_votes]])</f>
        <v>0.8370774263904035</v>
      </c>
      <c r="L1020" s="13">
        <v>-85.135222999999996</v>
      </c>
      <c r="M1020" s="13">
        <v>36.713991999999998</v>
      </c>
      <c r="N1020" s="11">
        <v>-85.197307533333372</v>
      </c>
      <c r="O1020" s="11">
        <v>37.624966491666598</v>
      </c>
      <c r="P1020" s="12">
        <f>VLOOKUP(Table1[[#This Row],[State]],Sheet1!A:G,7,FALSE)</f>
        <v>8</v>
      </c>
      <c r="Q1020" t="str">
        <f>VLOOKUP(Table1[[#This Row],[State]],Sheet1!A:F,6,FALSE)</f>
        <v>Republican</v>
      </c>
    </row>
    <row r="1021" spans="1:17" x14ac:dyDescent="0.2">
      <c r="A1021" t="s">
        <v>335</v>
      </c>
      <c r="B1021" s="10">
        <v>21055</v>
      </c>
      <c r="C1021" t="s">
        <v>564</v>
      </c>
      <c r="D1021" s="4">
        <v>971</v>
      </c>
      <c r="E1021" s="4">
        <v>3138</v>
      </c>
      <c r="F1021">
        <v>2024</v>
      </c>
      <c r="G1021" s="1">
        <f>Table1[[#This Row],[dem_votes]]+Table1[[#This Row],[gop_votes]]</f>
        <v>4109</v>
      </c>
      <c r="H1021" s="7">
        <f>ABS(Table1[[#This Row],[dem_votes]]-Table1[[#This Row],[gop_votes]])</f>
        <v>2167</v>
      </c>
      <c r="I1021" s="5">
        <f>Table1[[#This Row],[margin]]/SUM(Table1[[#This Row],[dem_votes]:[gop_votes]])</f>
        <v>0.52737892431248479</v>
      </c>
      <c r="J1021" s="5">
        <f>Table1[[#This Row],[dem_votes]]/SUM(Table1[[#This Row],[dem_votes]:[gop_votes]])</f>
        <v>0.23631053784375761</v>
      </c>
      <c r="K1021" s="5">
        <f>Table1[[#This Row],[gop_votes]]/SUM(Table1[[#This Row],[dem_votes]:[gop_votes]])</f>
        <v>0.76368946215624245</v>
      </c>
      <c r="L1021" s="13">
        <v>-88.095078000000001</v>
      </c>
      <c r="M1021" s="13">
        <v>37.332495999999999</v>
      </c>
      <c r="N1021" s="11">
        <v>-85.197307533333372</v>
      </c>
      <c r="O1021" s="11">
        <v>37.624966491666598</v>
      </c>
      <c r="P1021" s="12">
        <f>VLOOKUP(Table1[[#This Row],[State]],Sheet1!A:G,7,FALSE)</f>
        <v>8</v>
      </c>
      <c r="Q1021" t="str">
        <f>VLOOKUP(Table1[[#This Row],[State]],Sheet1!A:F,6,FALSE)</f>
        <v>Republican</v>
      </c>
    </row>
    <row r="1022" spans="1:17" x14ac:dyDescent="0.2">
      <c r="A1022" t="s">
        <v>335</v>
      </c>
      <c r="B1022" s="10">
        <v>21057</v>
      </c>
      <c r="C1022" t="s">
        <v>882</v>
      </c>
      <c r="D1022" s="4">
        <v>701</v>
      </c>
      <c r="E1022" s="4">
        <v>2215</v>
      </c>
      <c r="F1022">
        <v>2024</v>
      </c>
      <c r="G1022" s="1">
        <f>Table1[[#This Row],[dem_votes]]+Table1[[#This Row],[gop_votes]]</f>
        <v>2916</v>
      </c>
      <c r="H1022" s="7">
        <f>ABS(Table1[[#This Row],[dem_votes]]-Table1[[#This Row],[gop_votes]])</f>
        <v>1514</v>
      </c>
      <c r="I1022" s="5">
        <f>Table1[[#This Row],[margin]]/SUM(Table1[[#This Row],[dem_votes]:[gop_votes]])</f>
        <v>0.51920438957475989</v>
      </c>
      <c r="J1022" s="5">
        <f>Table1[[#This Row],[dem_votes]]/SUM(Table1[[#This Row],[dem_votes]:[gop_votes]])</f>
        <v>0.24039780521262002</v>
      </c>
      <c r="K1022" s="5">
        <f>Table1[[#This Row],[gop_votes]]/SUM(Table1[[#This Row],[dem_votes]:[gop_votes]])</f>
        <v>0.75960219478738</v>
      </c>
      <c r="L1022" s="13">
        <v>-85.389078999999995</v>
      </c>
      <c r="M1022" s="13">
        <v>36.778888000000002</v>
      </c>
      <c r="N1022" s="11">
        <v>-85.197307533333372</v>
      </c>
      <c r="O1022" s="11">
        <v>37.624966491666598</v>
      </c>
      <c r="P1022" s="12">
        <f>VLOOKUP(Table1[[#This Row],[State]],Sheet1!A:G,7,FALSE)</f>
        <v>8</v>
      </c>
      <c r="Q1022" t="str">
        <f>VLOOKUP(Table1[[#This Row],[State]],Sheet1!A:F,6,FALSE)</f>
        <v>Republican</v>
      </c>
    </row>
    <row r="1023" spans="1:17" x14ac:dyDescent="0.2">
      <c r="A1023" t="s">
        <v>335</v>
      </c>
      <c r="B1023" s="10">
        <v>21059</v>
      </c>
      <c r="C1023" t="s">
        <v>930</v>
      </c>
      <c r="D1023" s="4">
        <v>15677</v>
      </c>
      <c r="E1023" s="4">
        <v>31473</v>
      </c>
      <c r="F1023">
        <v>2024</v>
      </c>
      <c r="G1023" s="1">
        <f>Table1[[#This Row],[dem_votes]]+Table1[[#This Row],[gop_votes]]</f>
        <v>47150</v>
      </c>
      <c r="H1023" s="7">
        <f>ABS(Table1[[#This Row],[dem_votes]]-Table1[[#This Row],[gop_votes]])</f>
        <v>15796</v>
      </c>
      <c r="I1023" s="5">
        <f>Table1[[#This Row],[margin]]/SUM(Table1[[#This Row],[dem_votes]:[gop_votes]])</f>
        <v>0.33501590668080594</v>
      </c>
      <c r="J1023" s="5">
        <f>Table1[[#This Row],[dem_votes]]/SUM(Table1[[#This Row],[dem_votes]:[gop_votes]])</f>
        <v>0.33249204665959703</v>
      </c>
      <c r="K1023" s="5">
        <f>Table1[[#This Row],[gop_votes]]/SUM(Table1[[#This Row],[dem_votes]:[gop_votes]])</f>
        <v>0.66750795334040292</v>
      </c>
      <c r="L1023" s="13">
        <v>-87.094971000000001</v>
      </c>
      <c r="M1023" s="13">
        <v>37.747731999999999</v>
      </c>
      <c r="N1023" s="11">
        <v>-85.197307533333372</v>
      </c>
      <c r="O1023" s="11">
        <v>37.624966491666598</v>
      </c>
      <c r="P1023" s="12">
        <f>VLOOKUP(Table1[[#This Row],[State]],Sheet1!A:G,7,FALSE)</f>
        <v>8</v>
      </c>
      <c r="Q1023" t="str">
        <f>VLOOKUP(Table1[[#This Row],[State]],Sheet1!A:F,6,FALSE)</f>
        <v>Republican</v>
      </c>
    </row>
    <row r="1024" spans="1:17" x14ac:dyDescent="0.2">
      <c r="A1024" t="s">
        <v>335</v>
      </c>
      <c r="B1024" s="10">
        <v>21061</v>
      </c>
      <c r="C1024" t="s">
        <v>1096</v>
      </c>
      <c r="D1024" s="4">
        <v>1260</v>
      </c>
      <c r="E1024" s="4">
        <v>4756</v>
      </c>
      <c r="F1024">
        <v>2024</v>
      </c>
      <c r="G1024" s="1">
        <f>Table1[[#This Row],[dem_votes]]+Table1[[#This Row],[gop_votes]]</f>
        <v>6016</v>
      </c>
      <c r="H1024" s="7">
        <f>ABS(Table1[[#This Row],[dem_votes]]-Table1[[#This Row],[gop_votes]])</f>
        <v>3496</v>
      </c>
      <c r="I1024" s="5">
        <f>Table1[[#This Row],[margin]]/SUM(Table1[[#This Row],[dem_votes]:[gop_votes]])</f>
        <v>0.5811170212765957</v>
      </c>
      <c r="J1024" s="5">
        <f>Table1[[#This Row],[dem_votes]]/SUM(Table1[[#This Row],[dem_votes]:[gop_votes]])</f>
        <v>0.20944148936170212</v>
      </c>
      <c r="K1024" s="5">
        <f>Table1[[#This Row],[gop_votes]]/SUM(Table1[[#This Row],[dem_votes]:[gop_votes]])</f>
        <v>0.79055851063829785</v>
      </c>
      <c r="L1024" s="13">
        <v>-86.255277000000007</v>
      </c>
      <c r="M1024" s="13">
        <v>37.196775000000002</v>
      </c>
      <c r="N1024" s="11">
        <v>-85.197307533333372</v>
      </c>
      <c r="O1024" s="11">
        <v>37.624966491666598</v>
      </c>
      <c r="P1024" s="12">
        <f>VLOOKUP(Table1[[#This Row],[State]],Sheet1!A:G,7,FALSE)</f>
        <v>8</v>
      </c>
      <c r="Q1024" t="str">
        <f>VLOOKUP(Table1[[#This Row],[State]],Sheet1!A:F,6,FALSE)</f>
        <v>Republican</v>
      </c>
    </row>
    <row r="1025" spans="1:17" x14ac:dyDescent="0.2">
      <c r="A1025" t="s">
        <v>335</v>
      </c>
      <c r="B1025" s="10">
        <v>21063</v>
      </c>
      <c r="C1025" t="s">
        <v>1097</v>
      </c>
      <c r="D1025" s="4">
        <v>975</v>
      </c>
      <c r="E1025" s="4">
        <v>2581</v>
      </c>
      <c r="F1025">
        <v>2024</v>
      </c>
      <c r="G1025" s="1">
        <f>Table1[[#This Row],[dem_votes]]+Table1[[#This Row],[gop_votes]]</f>
        <v>3556</v>
      </c>
      <c r="H1025" s="7">
        <f>ABS(Table1[[#This Row],[dem_votes]]-Table1[[#This Row],[gop_votes]])</f>
        <v>1606</v>
      </c>
      <c r="I1025" s="5">
        <f>Table1[[#This Row],[margin]]/SUM(Table1[[#This Row],[dem_votes]:[gop_votes]])</f>
        <v>0.4516310461192351</v>
      </c>
      <c r="J1025" s="5">
        <f>Table1[[#This Row],[dem_votes]]/SUM(Table1[[#This Row],[dem_votes]:[gop_votes]])</f>
        <v>0.27418447694038245</v>
      </c>
      <c r="K1025" s="5">
        <f>Table1[[#This Row],[gop_votes]]/SUM(Table1[[#This Row],[dem_votes]:[gop_votes]])</f>
        <v>0.7258155230596175</v>
      </c>
      <c r="L1025" s="13">
        <v>-83.106515000000002</v>
      </c>
      <c r="M1025" s="13">
        <v>38.122127999999996</v>
      </c>
      <c r="N1025" s="11">
        <v>-85.197307533333372</v>
      </c>
      <c r="O1025" s="11">
        <v>37.624966491666598</v>
      </c>
      <c r="P1025" s="12">
        <f>VLOOKUP(Table1[[#This Row],[State]],Sheet1!A:G,7,FALSE)</f>
        <v>8</v>
      </c>
      <c r="Q1025" t="str">
        <f>VLOOKUP(Table1[[#This Row],[State]],Sheet1!A:F,6,FALSE)</f>
        <v>Republican</v>
      </c>
    </row>
    <row r="1026" spans="1:17" x14ac:dyDescent="0.2">
      <c r="A1026" t="s">
        <v>335</v>
      </c>
      <c r="B1026" s="10">
        <v>21065</v>
      </c>
      <c r="C1026" t="s">
        <v>1098</v>
      </c>
      <c r="D1026" s="4">
        <v>1554</v>
      </c>
      <c r="E1026" s="4">
        <v>4887</v>
      </c>
      <c r="F1026">
        <v>2024</v>
      </c>
      <c r="G1026" s="1">
        <f>Table1[[#This Row],[dem_votes]]+Table1[[#This Row],[gop_votes]]</f>
        <v>6441</v>
      </c>
      <c r="H1026" s="7">
        <f>ABS(Table1[[#This Row],[dem_votes]]-Table1[[#This Row],[gop_votes]])</f>
        <v>3333</v>
      </c>
      <c r="I1026" s="5">
        <f>Table1[[#This Row],[margin]]/SUM(Table1[[#This Row],[dem_votes]:[gop_votes]])</f>
        <v>0.51746623195156027</v>
      </c>
      <c r="J1026" s="5">
        <f>Table1[[#This Row],[dem_votes]]/SUM(Table1[[#This Row],[dem_votes]:[gop_votes]])</f>
        <v>0.24126688402421984</v>
      </c>
      <c r="K1026" s="5">
        <f>Table1[[#This Row],[gop_votes]]/SUM(Table1[[#This Row],[dem_votes]:[gop_votes]])</f>
        <v>0.75873311597578019</v>
      </c>
      <c r="L1026" s="13">
        <v>-83.988899000000004</v>
      </c>
      <c r="M1026" s="13">
        <v>37.706277</v>
      </c>
      <c r="N1026" s="11">
        <v>-85.197307533333372</v>
      </c>
      <c r="O1026" s="11">
        <v>37.624966491666598</v>
      </c>
      <c r="P1026" s="12">
        <f>VLOOKUP(Table1[[#This Row],[State]],Sheet1!A:G,7,FALSE)</f>
        <v>8</v>
      </c>
      <c r="Q1026" t="str">
        <f>VLOOKUP(Table1[[#This Row],[State]],Sheet1!A:F,6,FALSE)</f>
        <v>Republican</v>
      </c>
    </row>
    <row r="1027" spans="1:17" x14ac:dyDescent="0.2">
      <c r="A1027" t="s">
        <v>335</v>
      </c>
      <c r="B1027" s="10">
        <v>21067</v>
      </c>
      <c r="C1027" t="s">
        <v>506</v>
      </c>
      <c r="D1027" s="4">
        <v>102131</v>
      </c>
      <c r="E1027" s="4">
        <v>57958</v>
      </c>
      <c r="F1027">
        <v>2024</v>
      </c>
      <c r="G1027" s="1">
        <f>Table1[[#This Row],[dem_votes]]+Table1[[#This Row],[gop_votes]]</f>
        <v>160089</v>
      </c>
      <c r="H1027" s="7">
        <f>ABS(Table1[[#This Row],[dem_votes]]-Table1[[#This Row],[gop_votes]])</f>
        <v>44173</v>
      </c>
      <c r="I1027" s="5">
        <f>Table1[[#This Row],[margin]]/SUM(Table1[[#This Row],[dem_votes]:[gop_votes]])</f>
        <v>0.27592776518061829</v>
      </c>
      <c r="J1027" s="5">
        <f>Table1[[#This Row],[dem_votes]]/SUM(Table1[[#This Row],[dem_votes]:[gop_votes]])</f>
        <v>0.63796388259030912</v>
      </c>
      <c r="K1027" s="5">
        <f>Table1[[#This Row],[gop_votes]]/SUM(Table1[[#This Row],[dem_votes]:[gop_votes]])</f>
        <v>0.36203611740969088</v>
      </c>
      <c r="L1027" s="13">
        <v>-84.496639000000002</v>
      </c>
      <c r="M1027" s="13">
        <v>38.020522999999997</v>
      </c>
      <c r="N1027" s="11">
        <v>-85.197307533333372</v>
      </c>
      <c r="O1027" s="11">
        <v>37.624966491666598</v>
      </c>
      <c r="P1027" s="12">
        <f>VLOOKUP(Table1[[#This Row],[State]],Sheet1!A:G,7,FALSE)</f>
        <v>8</v>
      </c>
      <c r="Q1027" t="str">
        <f>VLOOKUP(Table1[[#This Row],[State]],Sheet1!A:F,6,FALSE)</f>
        <v>Republican</v>
      </c>
    </row>
    <row r="1028" spans="1:17" x14ac:dyDescent="0.2">
      <c r="A1028" t="s">
        <v>335</v>
      </c>
      <c r="B1028" s="10">
        <v>21069</v>
      </c>
      <c r="C1028" t="s">
        <v>1099</v>
      </c>
      <c r="D1028" s="4">
        <v>1871</v>
      </c>
      <c r="E1028" s="4">
        <v>5893</v>
      </c>
      <c r="F1028">
        <v>2024</v>
      </c>
      <c r="G1028" s="1">
        <f>Table1[[#This Row],[dem_votes]]+Table1[[#This Row],[gop_votes]]</f>
        <v>7764</v>
      </c>
      <c r="H1028" s="7">
        <f>ABS(Table1[[#This Row],[dem_votes]]-Table1[[#This Row],[gop_votes]])</f>
        <v>4022</v>
      </c>
      <c r="I1028" s="5">
        <f>Table1[[#This Row],[margin]]/SUM(Table1[[#This Row],[dem_votes]:[gop_votes]])</f>
        <v>0.5180319422977846</v>
      </c>
      <c r="J1028" s="5">
        <f>Table1[[#This Row],[dem_votes]]/SUM(Table1[[#This Row],[dem_votes]:[gop_votes]])</f>
        <v>0.24098402885110767</v>
      </c>
      <c r="K1028" s="5">
        <f>Table1[[#This Row],[gop_votes]]/SUM(Table1[[#This Row],[dem_votes]:[gop_votes]])</f>
        <v>0.7590159711488923</v>
      </c>
      <c r="L1028" s="13">
        <v>-83.708286000000001</v>
      </c>
      <c r="M1028" s="13">
        <v>38.388567000000002</v>
      </c>
      <c r="N1028" s="11">
        <v>-85.197307533333372</v>
      </c>
      <c r="O1028" s="11">
        <v>37.624966491666598</v>
      </c>
      <c r="P1028" s="12">
        <f>VLOOKUP(Table1[[#This Row],[State]],Sheet1!A:G,7,FALSE)</f>
        <v>8</v>
      </c>
      <c r="Q1028" t="str">
        <f>VLOOKUP(Table1[[#This Row],[State]],Sheet1!A:F,6,FALSE)</f>
        <v>Republican</v>
      </c>
    </row>
    <row r="1029" spans="1:17" x14ac:dyDescent="0.2">
      <c r="A1029" t="s">
        <v>335</v>
      </c>
      <c r="B1029" s="10">
        <v>21071</v>
      </c>
      <c r="C1029" t="s">
        <v>762</v>
      </c>
      <c r="D1029" s="4">
        <v>4461</v>
      </c>
      <c r="E1029" s="4">
        <v>12706</v>
      </c>
      <c r="F1029">
        <v>2024</v>
      </c>
      <c r="G1029" s="1">
        <f>Table1[[#This Row],[dem_votes]]+Table1[[#This Row],[gop_votes]]</f>
        <v>17167</v>
      </c>
      <c r="H1029" s="7">
        <f>ABS(Table1[[#This Row],[dem_votes]]-Table1[[#This Row],[gop_votes]])</f>
        <v>8245</v>
      </c>
      <c r="I1029" s="5">
        <f>Table1[[#This Row],[margin]]/SUM(Table1[[#This Row],[dem_votes]:[gop_votes]])</f>
        <v>0.48028193627308208</v>
      </c>
      <c r="J1029" s="5">
        <f>Table1[[#This Row],[dem_votes]]/SUM(Table1[[#This Row],[dem_votes]:[gop_votes]])</f>
        <v>0.25985903186345899</v>
      </c>
      <c r="K1029" s="5">
        <f>Table1[[#This Row],[gop_votes]]/SUM(Table1[[#This Row],[dem_votes]:[gop_votes]])</f>
        <v>0.74014096813654107</v>
      </c>
      <c r="L1029" s="13">
        <v>-82.738525999999993</v>
      </c>
      <c r="M1029" s="13">
        <v>37.552298999999998</v>
      </c>
      <c r="N1029" s="11">
        <v>-85.197307533333372</v>
      </c>
      <c r="O1029" s="11">
        <v>37.624966491666598</v>
      </c>
      <c r="P1029" s="12">
        <f>VLOOKUP(Table1[[#This Row],[State]],Sheet1!A:G,7,FALSE)</f>
        <v>8</v>
      </c>
      <c r="Q1029" t="str">
        <f>VLOOKUP(Table1[[#This Row],[State]],Sheet1!A:F,6,FALSE)</f>
        <v>Republican</v>
      </c>
    </row>
    <row r="1030" spans="1:17" x14ac:dyDescent="0.2">
      <c r="A1030" t="s">
        <v>335</v>
      </c>
      <c r="B1030" s="10">
        <v>21073</v>
      </c>
      <c r="C1030" t="s">
        <v>431</v>
      </c>
      <c r="D1030" s="4">
        <v>11291</v>
      </c>
      <c r="E1030" s="4">
        <v>12427</v>
      </c>
      <c r="F1030">
        <v>2024</v>
      </c>
      <c r="G1030" s="1">
        <f>Table1[[#This Row],[dem_votes]]+Table1[[#This Row],[gop_votes]]</f>
        <v>23718</v>
      </c>
      <c r="H1030" s="7">
        <f>ABS(Table1[[#This Row],[dem_votes]]-Table1[[#This Row],[gop_votes]])</f>
        <v>1136</v>
      </c>
      <c r="I1030" s="5">
        <f>Table1[[#This Row],[margin]]/SUM(Table1[[#This Row],[dem_votes]:[gop_votes]])</f>
        <v>4.7896112657053715E-2</v>
      </c>
      <c r="J1030" s="5">
        <f>Table1[[#This Row],[dem_votes]]/SUM(Table1[[#This Row],[dem_votes]:[gop_votes]])</f>
        <v>0.47605194367147313</v>
      </c>
      <c r="K1030" s="5">
        <f>Table1[[#This Row],[gop_votes]]/SUM(Table1[[#This Row],[dem_votes]:[gop_votes]])</f>
        <v>0.52394805632852681</v>
      </c>
      <c r="L1030" s="13">
        <v>-84.867592000000002</v>
      </c>
      <c r="M1030" s="13">
        <v>38.196044999999998</v>
      </c>
      <c r="N1030" s="11">
        <v>-85.197307533333372</v>
      </c>
      <c r="O1030" s="11">
        <v>37.624966491666598</v>
      </c>
      <c r="P1030" s="12">
        <f>VLOOKUP(Table1[[#This Row],[State]],Sheet1!A:G,7,FALSE)</f>
        <v>8</v>
      </c>
      <c r="Q1030" t="str">
        <f>VLOOKUP(Table1[[#This Row],[State]],Sheet1!A:F,6,FALSE)</f>
        <v>Republican</v>
      </c>
    </row>
    <row r="1031" spans="1:17" x14ac:dyDescent="0.2">
      <c r="A1031" t="s">
        <v>335</v>
      </c>
      <c r="B1031" s="10">
        <v>21075</v>
      </c>
      <c r="C1031" t="s">
        <v>569</v>
      </c>
      <c r="D1031" s="4">
        <v>1088</v>
      </c>
      <c r="E1031" s="4">
        <v>1388</v>
      </c>
      <c r="F1031">
        <v>2024</v>
      </c>
      <c r="G1031" s="1">
        <f>Table1[[#This Row],[dem_votes]]+Table1[[#This Row],[gop_votes]]</f>
        <v>2476</v>
      </c>
      <c r="H1031" s="7">
        <f>ABS(Table1[[#This Row],[dem_votes]]-Table1[[#This Row],[gop_votes]])</f>
        <v>300</v>
      </c>
      <c r="I1031" s="5">
        <f>Table1[[#This Row],[margin]]/SUM(Table1[[#This Row],[dem_votes]:[gop_votes]])</f>
        <v>0.12116316639741519</v>
      </c>
      <c r="J1031" s="5">
        <f>Table1[[#This Row],[dem_votes]]/SUM(Table1[[#This Row],[dem_votes]:[gop_votes]])</f>
        <v>0.4394184168012924</v>
      </c>
      <c r="K1031" s="5">
        <f>Table1[[#This Row],[gop_votes]]/SUM(Table1[[#This Row],[dem_votes]:[gop_votes]])</f>
        <v>0.56058158319870754</v>
      </c>
      <c r="L1031" s="13">
        <v>-89.035016999999996</v>
      </c>
      <c r="M1031" s="13">
        <v>36.538176</v>
      </c>
      <c r="N1031" s="11">
        <v>-85.197307533333372</v>
      </c>
      <c r="O1031" s="11">
        <v>37.624966491666598</v>
      </c>
      <c r="P1031" s="12">
        <f>VLOOKUP(Table1[[#This Row],[State]],Sheet1!A:G,7,FALSE)</f>
        <v>8</v>
      </c>
      <c r="Q1031" t="str">
        <f>VLOOKUP(Table1[[#This Row],[State]],Sheet1!A:F,6,FALSE)</f>
        <v>Republican</v>
      </c>
    </row>
    <row r="1032" spans="1:17" x14ac:dyDescent="0.2">
      <c r="A1032" t="s">
        <v>335</v>
      </c>
      <c r="B1032" s="10">
        <v>21077</v>
      </c>
      <c r="C1032" t="s">
        <v>888</v>
      </c>
      <c r="D1032" s="4">
        <v>984</v>
      </c>
      <c r="E1032" s="4">
        <v>3348</v>
      </c>
      <c r="F1032">
        <v>2024</v>
      </c>
      <c r="G1032" s="1">
        <f>Table1[[#This Row],[dem_votes]]+Table1[[#This Row],[gop_votes]]</f>
        <v>4332</v>
      </c>
      <c r="H1032" s="7">
        <f>ABS(Table1[[#This Row],[dem_votes]]-Table1[[#This Row],[gop_votes]])</f>
        <v>2364</v>
      </c>
      <c r="I1032" s="5">
        <f>Table1[[#This Row],[margin]]/SUM(Table1[[#This Row],[dem_votes]:[gop_votes]])</f>
        <v>0.54570637119113574</v>
      </c>
      <c r="J1032" s="5">
        <f>Table1[[#This Row],[dem_votes]]/SUM(Table1[[#This Row],[dem_votes]:[gop_votes]])</f>
        <v>0.22714681440443213</v>
      </c>
      <c r="K1032" s="5">
        <f>Table1[[#This Row],[gop_votes]]/SUM(Table1[[#This Row],[dem_votes]:[gop_votes]])</f>
        <v>0.77285318559556782</v>
      </c>
      <c r="L1032" s="13">
        <v>-84.842979</v>
      </c>
      <c r="M1032" s="13">
        <v>38.764400999999999</v>
      </c>
      <c r="N1032" s="11">
        <v>-85.197307533333372</v>
      </c>
      <c r="O1032" s="11">
        <v>37.624966491666598</v>
      </c>
      <c r="P1032" s="12">
        <f>VLOOKUP(Table1[[#This Row],[State]],Sheet1!A:G,7,FALSE)</f>
        <v>8</v>
      </c>
      <c r="Q1032" t="str">
        <f>VLOOKUP(Table1[[#This Row],[State]],Sheet1!A:F,6,FALSE)</f>
        <v>Republican</v>
      </c>
    </row>
    <row r="1033" spans="1:17" x14ac:dyDescent="0.2">
      <c r="A1033" t="s">
        <v>335</v>
      </c>
      <c r="B1033" s="10">
        <v>21079</v>
      </c>
      <c r="C1033" t="s">
        <v>1100</v>
      </c>
      <c r="D1033" s="4">
        <v>1662</v>
      </c>
      <c r="E1033" s="4">
        <v>7204</v>
      </c>
      <c r="F1033">
        <v>2024</v>
      </c>
      <c r="G1033" s="1">
        <f>Table1[[#This Row],[dem_votes]]+Table1[[#This Row],[gop_votes]]</f>
        <v>8866</v>
      </c>
      <c r="H1033" s="7">
        <f>ABS(Table1[[#This Row],[dem_votes]]-Table1[[#This Row],[gop_votes]])</f>
        <v>5542</v>
      </c>
      <c r="I1033" s="5">
        <f>Table1[[#This Row],[margin]]/SUM(Table1[[#This Row],[dem_votes]:[gop_votes]])</f>
        <v>0.62508459282652828</v>
      </c>
      <c r="J1033" s="5">
        <f>Table1[[#This Row],[dem_votes]]/SUM(Table1[[#This Row],[dem_votes]:[gop_votes]])</f>
        <v>0.18745770358673586</v>
      </c>
      <c r="K1033" s="5">
        <f>Table1[[#This Row],[gop_votes]]/SUM(Table1[[#This Row],[dem_votes]:[gop_votes]])</f>
        <v>0.81254229641326414</v>
      </c>
      <c r="L1033" s="13">
        <v>-84.575556999999904</v>
      </c>
      <c r="M1033" s="13">
        <v>37.649332999999999</v>
      </c>
      <c r="N1033" s="11">
        <v>-85.197307533333372</v>
      </c>
      <c r="O1033" s="11">
        <v>37.624966491666598</v>
      </c>
      <c r="P1033" s="12">
        <f>VLOOKUP(Table1[[#This Row],[State]],Sheet1!A:G,7,FALSE)</f>
        <v>8</v>
      </c>
      <c r="Q1033" t="str">
        <f>VLOOKUP(Table1[[#This Row],[State]],Sheet1!A:F,6,FALSE)</f>
        <v>Republican</v>
      </c>
    </row>
    <row r="1034" spans="1:17" x14ac:dyDescent="0.2">
      <c r="A1034" t="s">
        <v>335</v>
      </c>
      <c r="B1034" s="10">
        <v>21081</v>
      </c>
      <c r="C1034" t="s">
        <v>571</v>
      </c>
      <c r="D1034" s="4">
        <v>2209</v>
      </c>
      <c r="E1034" s="4">
        <v>9838</v>
      </c>
      <c r="F1034">
        <v>2024</v>
      </c>
      <c r="G1034" s="1">
        <f>Table1[[#This Row],[dem_votes]]+Table1[[#This Row],[gop_votes]]</f>
        <v>12047</v>
      </c>
      <c r="H1034" s="7">
        <f>ABS(Table1[[#This Row],[dem_votes]]-Table1[[#This Row],[gop_votes]])</f>
        <v>7629</v>
      </c>
      <c r="I1034" s="5">
        <f>Table1[[#This Row],[margin]]/SUM(Table1[[#This Row],[dem_votes]:[gop_votes]])</f>
        <v>0.63326969369967623</v>
      </c>
      <c r="J1034" s="5">
        <f>Table1[[#This Row],[dem_votes]]/SUM(Table1[[#This Row],[dem_votes]:[gop_votes]])</f>
        <v>0.18336515315016186</v>
      </c>
      <c r="K1034" s="5">
        <f>Table1[[#This Row],[gop_votes]]/SUM(Table1[[#This Row],[dem_votes]:[gop_votes]])</f>
        <v>0.81663484684983811</v>
      </c>
      <c r="L1034" s="13">
        <v>-84.602069</v>
      </c>
      <c r="M1034" s="13">
        <v>38.688103999999903</v>
      </c>
      <c r="N1034" s="11">
        <v>-85.197307533333372</v>
      </c>
      <c r="O1034" s="11">
        <v>37.624966491666598</v>
      </c>
      <c r="P1034" s="12">
        <f>VLOOKUP(Table1[[#This Row],[State]],Sheet1!A:G,7,FALSE)</f>
        <v>8</v>
      </c>
      <c r="Q1034" t="str">
        <f>VLOOKUP(Table1[[#This Row],[State]],Sheet1!A:F,6,FALSE)</f>
        <v>Republican</v>
      </c>
    </row>
    <row r="1035" spans="1:17" x14ac:dyDescent="0.2">
      <c r="A1035" t="s">
        <v>335</v>
      </c>
      <c r="B1035" s="10">
        <v>21083</v>
      </c>
      <c r="C1035" t="s">
        <v>1101</v>
      </c>
      <c r="D1035" s="4">
        <v>5193</v>
      </c>
      <c r="E1035" s="4">
        <v>13363</v>
      </c>
      <c r="F1035">
        <v>2024</v>
      </c>
      <c r="G1035" s="1">
        <f>Table1[[#This Row],[dem_votes]]+Table1[[#This Row],[gop_votes]]</f>
        <v>18556</v>
      </c>
      <c r="H1035" s="7">
        <f>ABS(Table1[[#This Row],[dem_votes]]-Table1[[#This Row],[gop_votes]])</f>
        <v>8170</v>
      </c>
      <c r="I1035" s="5">
        <f>Table1[[#This Row],[margin]]/SUM(Table1[[#This Row],[dem_votes]:[gop_votes]])</f>
        <v>0.44028885535675794</v>
      </c>
      <c r="J1035" s="5">
        <f>Table1[[#This Row],[dem_votes]]/SUM(Table1[[#This Row],[dem_votes]:[gop_votes]])</f>
        <v>0.27985557232162106</v>
      </c>
      <c r="K1035" s="5">
        <f>Table1[[#This Row],[gop_votes]]/SUM(Table1[[#This Row],[dem_votes]:[gop_votes]])</f>
        <v>0.72014442767837894</v>
      </c>
      <c r="L1035" s="13">
        <v>-88.650362000000001</v>
      </c>
      <c r="M1035" s="13">
        <v>36.741213000000002</v>
      </c>
      <c r="N1035" s="11">
        <v>-85.197307533333372</v>
      </c>
      <c r="O1035" s="11">
        <v>37.624966491666598</v>
      </c>
      <c r="P1035" s="12">
        <f>VLOOKUP(Table1[[#This Row],[State]],Sheet1!A:G,7,FALSE)</f>
        <v>8</v>
      </c>
      <c r="Q1035" t="str">
        <f>VLOOKUP(Table1[[#This Row],[State]],Sheet1!A:F,6,FALSE)</f>
        <v>Republican</v>
      </c>
    </row>
    <row r="1036" spans="1:17" x14ac:dyDescent="0.2">
      <c r="A1036" t="s">
        <v>335</v>
      </c>
      <c r="B1036" s="10">
        <v>21085</v>
      </c>
      <c r="C1036" t="s">
        <v>1102</v>
      </c>
      <c r="D1036" s="4">
        <v>2542</v>
      </c>
      <c r="E1036" s="4">
        <v>9856</v>
      </c>
      <c r="F1036">
        <v>2024</v>
      </c>
      <c r="G1036" s="1">
        <f>Table1[[#This Row],[dem_votes]]+Table1[[#This Row],[gop_votes]]</f>
        <v>12398</v>
      </c>
      <c r="H1036" s="7">
        <f>ABS(Table1[[#This Row],[dem_votes]]-Table1[[#This Row],[gop_votes]])</f>
        <v>7314</v>
      </c>
      <c r="I1036" s="5">
        <f>Table1[[#This Row],[margin]]/SUM(Table1[[#This Row],[dem_votes]:[gop_votes]])</f>
        <v>0.58993386030004835</v>
      </c>
      <c r="J1036" s="5">
        <f>Table1[[#This Row],[dem_votes]]/SUM(Table1[[#This Row],[dem_votes]:[gop_votes]])</f>
        <v>0.2050330698499758</v>
      </c>
      <c r="K1036" s="5">
        <f>Table1[[#This Row],[gop_votes]]/SUM(Table1[[#This Row],[dem_votes]:[gop_votes]])</f>
        <v>0.79496693015002418</v>
      </c>
      <c r="L1036" s="13">
        <v>-86.306723000000005</v>
      </c>
      <c r="M1036" s="13">
        <v>37.469090000000001</v>
      </c>
      <c r="N1036" s="11">
        <v>-85.197307533333372</v>
      </c>
      <c r="O1036" s="11">
        <v>37.624966491666598</v>
      </c>
      <c r="P1036" s="12">
        <f>VLOOKUP(Table1[[#This Row],[State]],Sheet1!A:G,7,FALSE)</f>
        <v>8</v>
      </c>
      <c r="Q1036" t="str">
        <f>VLOOKUP(Table1[[#This Row],[State]],Sheet1!A:F,6,FALSE)</f>
        <v>Republican</v>
      </c>
    </row>
    <row r="1037" spans="1:17" x14ac:dyDescent="0.2">
      <c r="A1037" t="s">
        <v>335</v>
      </c>
      <c r="B1037" s="10">
        <v>21087</v>
      </c>
      <c r="C1037" t="s">
        <v>1103</v>
      </c>
      <c r="D1037" s="4">
        <v>1225</v>
      </c>
      <c r="E1037" s="4">
        <v>4627</v>
      </c>
      <c r="F1037">
        <v>2024</v>
      </c>
      <c r="G1037" s="1">
        <f>Table1[[#This Row],[dem_votes]]+Table1[[#This Row],[gop_votes]]</f>
        <v>5852</v>
      </c>
      <c r="H1037" s="7">
        <f>ABS(Table1[[#This Row],[dem_votes]]-Table1[[#This Row],[gop_votes]])</f>
        <v>3402</v>
      </c>
      <c r="I1037" s="5">
        <f>Table1[[#This Row],[margin]]/SUM(Table1[[#This Row],[dem_votes]:[gop_votes]])</f>
        <v>0.58133971291866027</v>
      </c>
      <c r="J1037" s="5">
        <f>Table1[[#This Row],[dem_votes]]/SUM(Table1[[#This Row],[dem_votes]:[gop_votes]])</f>
        <v>0.20933014354066987</v>
      </c>
      <c r="K1037" s="5">
        <f>Table1[[#This Row],[gop_votes]]/SUM(Table1[[#This Row],[dem_votes]:[gop_votes]])</f>
        <v>0.79066985645933019</v>
      </c>
      <c r="L1037" s="13">
        <v>-85.538944000000001</v>
      </c>
      <c r="M1037" s="13">
        <v>37.265597</v>
      </c>
      <c r="N1037" s="11">
        <v>-85.197307533333372</v>
      </c>
      <c r="O1037" s="11">
        <v>37.624966491666598</v>
      </c>
      <c r="P1037" s="12">
        <f>VLOOKUP(Table1[[#This Row],[State]],Sheet1!A:G,7,FALSE)</f>
        <v>8</v>
      </c>
      <c r="Q1037" t="str">
        <f>VLOOKUP(Table1[[#This Row],[State]],Sheet1!A:F,6,FALSE)</f>
        <v>Republican</v>
      </c>
    </row>
    <row r="1038" spans="1:17" x14ac:dyDescent="0.2">
      <c r="A1038" t="s">
        <v>335</v>
      </c>
      <c r="B1038" s="10">
        <v>21089</v>
      </c>
      <c r="C1038" t="s">
        <v>1104</v>
      </c>
      <c r="D1038" s="4">
        <v>5542</v>
      </c>
      <c r="E1038" s="4">
        <v>13704</v>
      </c>
      <c r="F1038">
        <v>2024</v>
      </c>
      <c r="G1038" s="1">
        <f>Table1[[#This Row],[dem_votes]]+Table1[[#This Row],[gop_votes]]</f>
        <v>19246</v>
      </c>
      <c r="H1038" s="7">
        <f>ABS(Table1[[#This Row],[dem_votes]]-Table1[[#This Row],[gop_votes]])</f>
        <v>8162</v>
      </c>
      <c r="I1038" s="5">
        <f>Table1[[#This Row],[margin]]/SUM(Table1[[#This Row],[dem_votes]:[gop_votes]])</f>
        <v>0.42408812220721187</v>
      </c>
      <c r="J1038" s="5">
        <f>Table1[[#This Row],[dem_votes]]/SUM(Table1[[#This Row],[dem_votes]:[gop_votes]])</f>
        <v>0.28795593889639404</v>
      </c>
      <c r="K1038" s="5">
        <f>Table1[[#This Row],[gop_votes]]/SUM(Table1[[#This Row],[dem_votes]:[gop_votes]])</f>
        <v>0.71204406110360596</v>
      </c>
      <c r="L1038" s="13">
        <v>-82.812206000000003</v>
      </c>
      <c r="M1038" s="13">
        <v>38.555430999999999</v>
      </c>
      <c r="N1038" s="11">
        <v>-85.197307533333372</v>
      </c>
      <c r="O1038" s="11">
        <v>37.624966491666598</v>
      </c>
      <c r="P1038" s="12">
        <f>VLOOKUP(Table1[[#This Row],[State]],Sheet1!A:G,7,FALSE)</f>
        <v>8</v>
      </c>
      <c r="Q1038" t="str">
        <f>VLOOKUP(Table1[[#This Row],[State]],Sheet1!A:F,6,FALSE)</f>
        <v>Republican</v>
      </c>
    </row>
    <row r="1039" spans="1:17" x14ac:dyDescent="0.2">
      <c r="A1039" t="s">
        <v>335</v>
      </c>
      <c r="B1039" s="10">
        <v>21091</v>
      </c>
      <c r="C1039" t="s">
        <v>772</v>
      </c>
      <c r="D1039" s="4">
        <v>1426</v>
      </c>
      <c r="E1039" s="4">
        <v>3104</v>
      </c>
      <c r="F1039">
        <v>2024</v>
      </c>
      <c r="G1039" s="1">
        <f>Table1[[#This Row],[dem_votes]]+Table1[[#This Row],[gop_votes]]</f>
        <v>4530</v>
      </c>
      <c r="H1039" s="7">
        <f>ABS(Table1[[#This Row],[dem_votes]]-Table1[[#This Row],[gop_votes]])</f>
        <v>1678</v>
      </c>
      <c r="I1039" s="5">
        <f>Table1[[#This Row],[margin]]/SUM(Table1[[#This Row],[dem_votes]:[gop_votes]])</f>
        <v>0.37041942604856515</v>
      </c>
      <c r="J1039" s="5">
        <f>Table1[[#This Row],[dem_votes]]/SUM(Table1[[#This Row],[dem_votes]:[gop_votes]])</f>
        <v>0.31479028697571743</v>
      </c>
      <c r="K1039" s="5">
        <f>Table1[[#This Row],[gop_votes]]/SUM(Table1[[#This Row],[dem_votes]:[gop_votes]])</f>
        <v>0.68520971302428257</v>
      </c>
      <c r="L1039" s="13">
        <v>-86.804761999999997</v>
      </c>
      <c r="M1039" s="13">
        <v>37.868017000000002</v>
      </c>
      <c r="N1039" s="11">
        <v>-85.197307533333372</v>
      </c>
      <c r="O1039" s="11">
        <v>37.624966491666598</v>
      </c>
      <c r="P1039" s="12">
        <f>VLOOKUP(Table1[[#This Row],[State]],Sheet1!A:G,7,FALSE)</f>
        <v>8</v>
      </c>
      <c r="Q1039" t="str">
        <f>VLOOKUP(Table1[[#This Row],[State]],Sheet1!A:F,6,FALSE)</f>
        <v>Republican</v>
      </c>
    </row>
    <row r="1040" spans="1:17" x14ac:dyDescent="0.2">
      <c r="A1040" t="s">
        <v>335</v>
      </c>
      <c r="B1040" s="10">
        <v>21093</v>
      </c>
      <c r="C1040" t="s">
        <v>890</v>
      </c>
      <c r="D1040" s="4">
        <v>18572</v>
      </c>
      <c r="E1040" s="4">
        <v>31773</v>
      </c>
      <c r="F1040">
        <v>2024</v>
      </c>
      <c r="G1040" s="1">
        <f>Table1[[#This Row],[dem_votes]]+Table1[[#This Row],[gop_votes]]</f>
        <v>50345</v>
      </c>
      <c r="H1040" s="7">
        <f>ABS(Table1[[#This Row],[dem_votes]]-Table1[[#This Row],[gop_votes]])</f>
        <v>13201</v>
      </c>
      <c r="I1040" s="5">
        <f>Table1[[#This Row],[margin]]/SUM(Table1[[#This Row],[dem_votes]:[gop_votes]])</f>
        <v>0.26221074585361009</v>
      </c>
      <c r="J1040" s="5">
        <f>Table1[[#This Row],[dem_votes]]/SUM(Table1[[#This Row],[dem_votes]:[gop_votes]])</f>
        <v>0.36889462707319498</v>
      </c>
      <c r="K1040" s="5">
        <f>Table1[[#This Row],[gop_votes]]/SUM(Table1[[#This Row],[dem_votes]:[gop_votes]])</f>
        <v>0.63110537292680502</v>
      </c>
      <c r="L1040" s="13">
        <v>-85.917039000000003</v>
      </c>
      <c r="M1040" s="13">
        <v>37.746046999999997</v>
      </c>
      <c r="N1040" s="11">
        <v>-85.197307533333372</v>
      </c>
      <c r="O1040" s="11">
        <v>37.624966491666598</v>
      </c>
      <c r="P1040" s="12">
        <f>VLOOKUP(Table1[[#This Row],[State]],Sheet1!A:G,7,FALSE)</f>
        <v>8</v>
      </c>
      <c r="Q1040" t="str">
        <f>VLOOKUP(Table1[[#This Row],[State]],Sheet1!A:F,6,FALSE)</f>
        <v>Republican</v>
      </c>
    </row>
    <row r="1041" spans="1:17" x14ac:dyDescent="0.2">
      <c r="A1041" t="s">
        <v>335</v>
      </c>
      <c r="B1041" s="10">
        <v>21095</v>
      </c>
      <c r="C1041" t="s">
        <v>1105</v>
      </c>
      <c r="D1041" s="4">
        <v>1533</v>
      </c>
      <c r="E1041" s="4">
        <v>8427</v>
      </c>
      <c r="F1041">
        <v>2024</v>
      </c>
      <c r="G1041" s="1">
        <f>Table1[[#This Row],[dem_votes]]+Table1[[#This Row],[gop_votes]]</f>
        <v>9960</v>
      </c>
      <c r="H1041" s="7">
        <f>ABS(Table1[[#This Row],[dem_votes]]-Table1[[#This Row],[gop_votes]])</f>
        <v>6894</v>
      </c>
      <c r="I1041" s="5">
        <f>Table1[[#This Row],[margin]]/SUM(Table1[[#This Row],[dem_votes]:[gop_votes]])</f>
        <v>0.69216867469879517</v>
      </c>
      <c r="J1041" s="5">
        <f>Table1[[#This Row],[dem_votes]]/SUM(Table1[[#This Row],[dem_votes]:[gop_votes]])</f>
        <v>0.15391566265060241</v>
      </c>
      <c r="K1041" s="5">
        <f>Table1[[#This Row],[gop_votes]]/SUM(Table1[[#This Row],[dem_votes]:[gop_votes]])</f>
        <v>0.84608433734939759</v>
      </c>
      <c r="L1041" s="13">
        <v>-83.232825000000005</v>
      </c>
      <c r="M1041" s="13">
        <v>36.865625000000001</v>
      </c>
      <c r="N1041" s="11">
        <v>-85.197307533333372</v>
      </c>
      <c r="O1041" s="11">
        <v>37.624966491666598</v>
      </c>
      <c r="P1041" s="12">
        <f>VLOOKUP(Table1[[#This Row],[State]],Sheet1!A:G,7,FALSE)</f>
        <v>8</v>
      </c>
      <c r="Q1041" t="str">
        <f>VLOOKUP(Table1[[#This Row],[State]],Sheet1!A:F,6,FALSE)</f>
        <v>Republican</v>
      </c>
    </row>
    <row r="1042" spans="1:17" x14ac:dyDescent="0.2">
      <c r="A1042" t="s">
        <v>335</v>
      </c>
      <c r="B1042" s="10">
        <v>21097</v>
      </c>
      <c r="C1042" t="s">
        <v>937</v>
      </c>
      <c r="D1042" s="4">
        <v>2701</v>
      </c>
      <c r="E1042" s="4">
        <v>6528</v>
      </c>
      <c r="F1042">
        <v>2024</v>
      </c>
      <c r="G1042" s="1">
        <f>Table1[[#This Row],[dem_votes]]+Table1[[#This Row],[gop_votes]]</f>
        <v>9229</v>
      </c>
      <c r="H1042" s="7">
        <f>ABS(Table1[[#This Row],[dem_votes]]-Table1[[#This Row],[gop_votes]])</f>
        <v>3827</v>
      </c>
      <c r="I1042" s="5">
        <f>Table1[[#This Row],[margin]]/SUM(Table1[[#This Row],[dem_votes]:[gop_votes]])</f>
        <v>0.41467114530284971</v>
      </c>
      <c r="J1042" s="5">
        <f>Table1[[#This Row],[dem_votes]]/SUM(Table1[[#This Row],[dem_votes]:[gop_votes]])</f>
        <v>0.29266442734857512</v>
      </c>
      <c r="K1042" s="5">
        <f>Table1[[#This Row],[gop_votes]]/SUM(Table1[[#This Row],[dem_votes]:[gop_votes]])</f>
        <v>0.70733557265142488</v>
      </c>
      <c r="L1042" s="13">
        <v>-84.314823000000004</v>
      </c>
      <c r="M1042" s="13">
        <v>38.415965999999997</v>
      </c>
      <c r="N1042" s="11">
        <v>-85.197307533333372</v>
      </c>
      <c r="O1042" s="11">
        <v>37.624966491666598</v>
      </c>
      <c r="P1042" s="12">
        <f>VLOOKUP(Table1[[#This Row],[State]],Sheet1!A:G,7,FALSE)</f>
        <v>8</v>
      </c>
      <c r="Q1042" t="str">
        <f>VLOOKUP(Table1[[#This Row],[State]],Sheet1!A:F,6,FALSE)</f>
        <v>Republican</v>
      </c>
    </row>
    <row r="1043" spans="1:17" x14ac:dyDescent="0.2">
      <c r="A1043" t="s">
        <v>335</v>
      </c>
      <c r="B1043" s="10">
        <v>21099</v>
      </c>
      <c r="C1043" t="s">
        <v>775</v>
      </c>
      <c r="D1043" s="4">
        <v>2296</v>
      </c>
      <c r="E1043" s="4">
        <v>6196</v>
      </c>
      <c r="F1043">
        <v>2024</v>
      </c>
      <c r="G1043" s="1">
        <f>Table1[[#This Row],[dem_votes]]+Table1[[#This Row],[gop_votes]]</f>
        <v>8492</v>
      </c>
      <c r="H1043" s="7">
        <f>ABS(Table1[[#This Row],[dem_votes]]-Table1[[#This Row],[gop_votes]])</f>
        <v>3900</v>
      </c>
      <c r="I1043" s="5">
        <f>Table1[[#This Row],[margin]]/SUM(Table1[[#This Row],[dem_votes]:[gop_votes]])</f>
        <v>0.45925577013659913</v>
      </c>
      <c r="J1043" s="5">
        <f>Table1[[#This Row],[dem_votes]]/SUM(Table1[[#This Row],[dem_votes]:[gop_votes]])</f>
        <v>0.27037211493170044</v>
      </c>
      <c r="K1043" s="5">
        <f>Table1[[#This Row],[gop_votes]]/SUM(Table1[[#This Row],[dem_votes]:[gop_votes]])</f>
        <v>0.72962788506829956</v>
      </c>
      <c r="L1043" s="13">
        <v>-85.885789000000003</v>
      </c>
      <c r="M1043" s="13">
        <v>37.278157</v>
      </c>
      <c r="N1043" s="11">
        <v>-85.197307533333372</v>
      </c>
      <c r="O1043" s="11">
        <v>37.624966491666598</v>
      </c>
      <c r="P1043" s="12">
        <f>VLOOKUP(Table1[[#This Row],[State]],Sheet1!A:G,7,FALSE)</f>
        <v>8</v>
      </c>
      <c r="Q1043" t="str">
        <f>VLOOKUP(Table1[[#This Row],[State]],Sheet1!A:F,6,FALSE)</f>
        <v>Republican</v>
      </c>
    </row>
    <row r="1044" spans="1:17" x14ac:dyDescent="0.2">
      <c r="A1044" t="s">
        <v>335</v>
      </c>
      <c r="B1044" s="10">
        <v>21101</v>
      </c>
      <c r="C1044" t="s">
        <v>891</v>
      </c>
      <c r="D1044" s="4">
        <v>7565</v>
      </c>
      <c r="E1044" s="4">
        <v>12801</v>
      </c>
      <c r="F1044">
        <v>2024</v>
      </c>
      <c r="G1044" s="1">
        <f>Table1[[#This Row],[dem_votes]]+Table1[[#This Row],[gop_votes]]</f>
        <v>20366</v>
      </c>
      <c r="H1044" s="7">
        <f>ABS(Table1[[#This Row],[dem_votes]]-Table1[[#This Row],[gop_votes]])</f>
        <v>5236</v>
      </c>
      <c r="I1044" s="5">
        <f>Table1[[#This Row],[margin]]/SUM(Table1[[#This Row],[dem_votes]:[gop_votes]])</f>
        <v>0.2570951585976628</v>
      </c>
      <c r="J1044" s="5">
        <f>Table1[[#This Row],[dem_votes]]/SUM(Table1[[#This Row],[dem_votes]:[gop_votes]])</f>
        <v>0.37145242070116863</v>
      </c>
      <c r="K1044" s="5">
        <f>Table1[[#This Row],[gop_votes]]/SUM(Table1[[#This Row],[dem_votes]:[gop_votes]])</f>
        <v>0.62854757929883143</v>
      </c>
      <c r="L1044" s="13">
        <v>-87.564404999999994</v>
      </c>
      <c r="M1044" s="13">
        <v>37.818482000000003</v>
      </c>
      <c r="N1044" s="11">
        <v>-85.197307533333372</v>
      </c>
      <c r="O1044" s="11">
        <v>37.624966491666598</v>
      </c>
      <c r="P1044" s="12">
        <f>VLOOKUP(Table1[[#This Row],[State]],Sheet1!A:G,7,FALSE)</f>
        <v>8</v>
      </c>
      <c r="Q1044" t="str">
        <f>VLOOKUP(Table1[[#This Row],[State]],Sheet1!A:F,6,FALSE)</f>
        <v>Republican</v>
      </c>
    </row>
    <row r="1045" spans="1:17" x14ac:dyDescent="0.2">
      <c r="A1045" t="s">
        <v>335</v>
      </c>
      <c r="B1045" s="10">
        <v>21103</v>
      </c>
      <c r="C1045" t="s">
        <v>510</v>
      </c>
      <c r="D1045" s="4">
        <v>2418</v>
      </c>
      <c r="E1045" s="4">
        <v>6290</v>
      </c>
      <c r="F1045">
        <v>2024</v>
      </c>
      <c r="G1045" s="1">
        <f>Table1[[#This Row],[dem_votes]]+Table1[[#This Row],[gop_votes]]</f>
        <v>8708</v>
      </c>
      <c r="H1045" s="7">
        <f>ABS(Table1[[#This Row],[dem_votes]]-Table1[[#This Row],[gop_votes]])</f>
        <v>3872</v>
      </c>
      <c r="I1045" s="5">
        <f>Table1[[#This Row],[margin]]/SUM(Table1[[#This Row],[dem_votes]:[gop_votes]])</f>
        <v>0.44464859898943498</v>
      </c>
      <c r="J1045" s="5">
        <f>Table1[[#This Row],[dem_votes]]/SUM(Table1[[#This Row],[dem_votes]:[gop_votes]])</f>
        <v>0.27767570050528251</v>
      </c>
      <c r="K1045" s="5">
        <f>Table1[[#This Row],[gop_votes]]/SUM(Table1[[#This Row],[dem_votes]:[gop_votes]])</f>
        <v>0.72232429949471755</v>
      </c>
      <c r="L1045" s="13">
        <v>-85.179494999999903</v>
      </c>
      <c r="M1045" s="13">
        <v>38.431903999999903</v>
      </c>
      <c r="N1045" s="11">
        <v>-85.197307533333372</v>
      </c>
      <c r="O1045" s="11">
        <v>37.624966491666598</v>
      </c>
      <c r="P1045" s="12">
        <f>VLOOKUP(Table1[[#This Row],[State]],Sheet1!A:G,7,FALSE)</f>
        <v>8</v>
      </c>
      <c r="Q1045" t="str">
        <f>VLOOKUP(Table1[[#This Row],[State]],Sheet1!A:F,6,FALSE)</f>
        <v>Republican</v>
      </c>
    </row>
    <row r="1046" spans="1:17" x14ac:dyDescent="0.2">
      <c r="A1046" t="s">
        <v>335</v>
      </c>
      <c r="B1046" s="10">
        <v>21105</v>
      </c>
      <c r="C1046" t="s">
        <v>1106</v>
      </c>
      <c r="D1046" s="4">
        <v>709</v>
      </c>
      <c r="E1046" s="4">
        <v>1418</v>
      </c>
      <c r="F1046">
        <v>2024</v>
      </c>
      <c r="G1046" s="1">
        <f>Table1[[#This Row],[dem_votes]]+Table1[[#This Row],[gop_votes]]</f>
        <v>2127</v>
      </c>
      <c r="H1046" s="7">
        <f>ABS(Table1[[#This Row],[dem_votes]]-Table1[[#This Row],[gop_votes]])</f>
        <v>709</v>
      </c>
      <c r="I1046" s="5">
        <f>Table1[[#This Row],[margin]]/SUM(Table1[[#This Row],[dem_votes]:[gop_votes]])</f>
        <v>0.33333333333333331</v>
      </c>
      <c r="J1046" s="5">
        <f>Table1[[#This Row],[dem_votes]]/SUM(Table1[[#This Row],[dem_votes]:[gop_votes]])</f>
        <v>0.33333333333333331</v>
      </c>
      <c r="K1046" s="5">
        <f>Table1[[#This Row],[gop_votes]]/SUM(Table1[[#This Row],[dem_votes]:[gop_votes]])</f>
        <v>0.66666666666666663</v>
      </c>
      <c r="L1046" s="13">
        <v>-88.959952999999999</v>
      </c>
      <c r="M1046" s="13">
        <v>36.666725</v>
      </c>
      <c r="N1046" s="11">
        <v>-85.197307533333372</v>
      </c>
      <c r="O1046" s="11">
        <v>37.624966491666598</v>
      </c>
      <c r="P1046" s="12">
        <f>VLOOKUP(Table1[[#This Row],[State]],Sheet1!A:G,7,FALSE)</f>
        <v>8</v>
      </c>
      <c r="Q1046" t="str">
        <f>VLOOKUP(Table1[[#This Row],[State]],Sheet1!A:F,6,FALSE)</f>
        <v>Republican</v>
      </c>
    </row>
    <row r="1047" spans="1:17" x14ac:dyDescent="0.2">
      <c r="A1047" t="s">
        <v>335</v>
      </c>
      <c r="B1047" s="10">
        <v>21107</v>
      </c>
      <c r="C1047" t="s">
        <v>1107</v>
      </c>
      <c r="D1047" s="4">
        <v>6202</v>
      </c>
      <c r="E1047" s="4">
        <v>16198</v>
      </c>
      <c r="F1047">
        <v>2024</v>
      </c>
      <c r="G1047" s="1">
        <f>Table1[[#This Row],[dem_votes]]+Table1[[#This Row],[gop_votes]]</f>
        <v>22400</v>
      </c>
      <c r="H1047" s="7">
        <f>ABS(Table1[[#This Row],[dem_votes]]-Table1[[#This Row],[gop_votes]])</f>
        <v>9996</v>
      </c>
      <c r="I1047" s="5">
        <f>Table1[[#This Row],[margin]]/SUM(Table1[[#This Row],[dem_votes]:[gop_votes]])</f>
        <v>0.44624999999999998</v>
      </c>
      <c r="J1047" s="5">
        <f>Table1[[#This Row],[dem_votes]]/SUM(Table1[[#This Row],[dem_votes]:[gop_votes]])</f>
        <v>0.27687499999999998</v>
      </c>
      <c r="K1047" s="5">
        <f>Table1[[#This Row],[gop_votes]]/SUM(Table1[[#This Row],[dem_votes]:[gop_votes]])</f>
        <v>0.72312500000000002</v>
      </c>
      <c r="L1047" s="13">
        <v>-87.523154000000005</v>
      </c>
      <c r="M1047" s="13">
        <v>37.305865999999902</v>
      </c>
      <c r="N1047" s="11">
        <v>-85.197307533333372</v>
      </c>
      <c r="O1047" s="11">
        <v>37.624966491666598</v>
      </c>
      <c r="P1047" s="12">
        <f>VLOOKUP(Table1[[#This Row],[State]],Sheet1!A:G,7,FALSE)</f>
        <v>8</v>
      </c>
      <c r="Q1047" t="str">
        <f>VLOOKUP(Table1[[#This Row],[State]],Sheet1!A:F,6,FALSE)</f>
        <v>Republican</v>
      </c>
    </row>
    <row r="1048" spans="1:17" x14ac:dyDescent="0.2">
      <c r="A1048" t="s">
        <v>335</v>
      </c>
      <c r="B1048" s="10">
        <v>21109</v>
      </c>
      <c r="C1048" t="s">
        <v>444</v>
      </c>
      <c r="D1048" s="4">
        <v>661</v>
      </c>
      <c r="E1048" s="4">
        <v>4267</v>
      </c>
      <c r="F1048">
        <v>2024</v>
      </c>
      <c r="G1048" s="1">
        <f>Table1[[#This Row],[dem_votes]]+Table1[[#This Row],[gop_votes]]</f>
        <v>4928</v>
      </c>
      <c r="H1048" s="7">
        <f>ABS(Table1[[#This Row],[dem_votes]]-Table1[[#This Row],[gop_votes]])</f>
        <v>3606</v>
      </c>
      <c r="I1048" s="5">
        <f>Table1[[#This Row],[margin]]/SUM(Table1[[#This Row],[dem_votes]:[gop_votes]])</f>
        <v>0.73173701298701299</v>
      </c>
      <c r="J1048" s="5">
        <f>Table1[[#This Row],[dem_votes]]/SUM(Table1[[#This Row],[dem_votes]:[gop_votes]])</f>
        <v>0.1341314935064935</v>
      </c>
      <c r="K1048" s="5">
        <f>Table1[[#This Row],[gop_votes]]/SUM(Table1[[#This Row],[dem_votes]:[gop_votes]])</f>
        <v>0.86586850649350644</v>
      </c>
      <c r="L1048" s="13">
        <v>-83.993679999999998</v>
      </c>
      <c r="M1048" s="13">
        <v>37.402802000000001</v>
      </c>
      <c r="N1048" s="11">
        <v>-85.197307533333372</v>
      </c>
      <c r="O1048" s="11">
        <v>37.624966491666598</v>
      </c>
      <c r="P1048" s="12">
        <f>VLOOKUP(Table1[[#This Row],[State]],Sheet1!A:G,7,FALSE)</f>
        <v>8</v>
      </c>
      <c r="Q1048" t="str">
        <f>VLOOKUP(Table1[[#This Row],[State]],Sheet1!A:F,6,FALSE)</f>
        <v>Republican</v>
      </c>
    </row>
    <row r="1049" spans="1:17" x14ac:dyDescent="0.2">
      <c r="A1049" t="s">
        <v>335</v>
      </c>
      <c r="B1049" s="10">
        <v>21111</v>
      </c>
      <c r="C1049" t="s">
        <v>445</v>
      </c>
      <c r="D1049" s="4">
        <v>231029</v>
      </c>
      <c r="E1049" s="4">
        <v>143692</v>
      </c>
      <c r="F1049">
        <v>2024</v>
      </c>
      <c r="G1049" s="1">
        <f>Table1[[#This Row],[dem_votes]]+Table1[[#This Row],[gop_votes]]</f>
        <v>374721</v>
      </c>
      <c r="H1049" s="7">
        <f>ABS(Table1[[#This Row],[dem_votes]]-Table1[[#This Row],[gop_votes]])</f>
        <v>87337</v>
      </c>
      <c r="I1049" s="5">
        <f>Table1[[#This Row],[margin]]/SUM(Table1[[#This Row],[dem_votes]:[gop_votes]])</f>
        <v>0.23307207228844928</v>
      </c>
      <c r="J1049" s="5">
        <f>Table1[[#This Row],[dem_votes]]/SUM(Table1[[#This Row],[dem_votes]:[gop_votes]])</f>
        <v>0.61653603614422459</v>
      </c>
      <c r="K1049" s="5">
        <f>Table1[[#This Row],[gop_votes]]/SUM(Table1[[#This Row],[dem_votes]:[gop_votes]])</f>
        <v>0.38346396385577536</v>
      </c>
      <c r="L1049" s="13">
        <v>-85.691831999999906</v>
      </c>
      <c r="M1049" s="13">
        <v>38.201774999999998</v>
      </c>
      <c r="N1049" s="11">
        <v>-85.197307533333372</v>
      </c>
      <c r="O1049" s="11">
        <v>37.624966491666598</v>
      </c>
      <c r="P1049" s="12">
        <f>VLOOKUP(Table1[[#This Row],[State]],Sheet1!A:G,7,FALSE)</f>
        <v>8</v>
      </c>
      <c r="Q1049" t="str">
        <f>VLOOKUP(Table1[[#This Row],[State]],Sheet1!A:F,6,FALSE)</f>
        <v>Republican</v>
      </c>
    </row>
    <row r="1050" spans="1:17" x14ac:dyDescent="0.2">
      <c r="A1050" t="s">
        <v>335</v>
      </c>
      <c r="B1050" s="10">
        <v>21113</v>
      </c>
      <c r="C1050" t="s">
        <v>1108</v>
      </c>
      <c r="D1050" s="4">
        <v>9441</v>
      </c>
      <c r="E1050" s="4">
        <v>18564</v>
      </c>
      <c r="F1050">
        <v>2024</v>
      </c>
      <c r="G1050" s="1">
        <f>Table1[[#This Row],[dem_votes]]+Table1[[#This Row],[gop_votes]]</f>
        <v>28005</v>
      </c>
      <c r="H1050" s="7">
        <f>ABS(Table1[[#This Row],[dem_votes]]-Table1[[#This Row],[gop_votes]])</f>
        <v>9123</v>
      </c>
      <c r="I1050" s="5">
        <f>Table1[[#This Row],[margin]]/SUM(Table1[[#This Row],[dem_votes]:[gop_votes]])</f>
        <v>0.32576325656132832</v>
      </c>
      <c r="J1050" s="5">
        <f>Table1[[#This Row],[dem_votes]]/SUM(Table1[[#This Row],[dem_votes]:[gop_votes]])</f>
        <v>0.33711837171933584</v>
      </c>
      <c r="K1050" s="5">
        <f>Table1[[#This Row],[gop_votes]]/SUM(Table1[[#This Row],[dem_votes]:[gop_votes]])</f>
        <v>0.66288162828066421</v>
      </c>
      <c r="L1050" s="13">
        <v>-84.587046000000001</v>
      </c>
      <c r="M1050" s="13">
        <v>37.884454999999903</v>
      </c>
      <c r="N1050" s="11">
        <v>-85.197307533333372</v>
      </c>
      <c r="O1050" s="11">
        <v>37.624966491666598</v>
      </c>
      <c r="P1050" s="12">
        <f>VLOOKUP(Table1[[#This Row],[State]],Sheet1!A:G,7,FALSE)</f>
        <v>8</v>
      </c>
      <c r="Q1050" t="str">
        <f>VLOOKUP(Table1[[#This Row],[State]],Sheet1!A:F,6,FALSE)</f>
        <v>Republican</v>
      </c>
    </row>
    <row r="1051" spans="1:17" x14ac:dyDescent="0.2">
      <c r="A1051" t="s">
        <v>335</v>
      </c>
      <c r="B1051" s="10">
        <v>21115</v>
      </c>
      <c r="C1051" t="s">
        <v>577</v>
      </c>
      <c r="D1051" s="4">
        <v>1930</v>
      </c>
      <c r="E1051" s="4">
        <v>8469</v>
      </c>
      <c r="F1051">
        <v>2024</v>
      </c>
      <c r="G1051" s="1">
        <f>Table1[[#This Row],[dem_votes]]+Table1[[#This Row],[gop_votes]]</f>
        <v>10399</v>
      </c>
      <c r="H1051" s="7">
        <f>ABS(Table1[[#This Row],[dem_votes]]-Table1[[#This Row],[gop_votes]])</f>
        <v>6539</v>
      </c>
      <c r="I1051" s="5">
        <f>Table1[[#This Row],[margin]]/SUM(Table1[[#This Row],[dem_votes]:[gop_votes]])</f>
        <v>0.62881046254447548</v>
      </c>
      <c r="J1051" s="5">
        <f>Table1[[#This Row],[dem_votes]]/SUM(Table1[[#This Row],[dem_votes]:[gop_votes]])</f>
        <v>0.18559476872776229</v>
      </c>
      <c r="K1051" s="5">
        <f>Table1[[#This Row],[gop_votes]]/SUM(Table1[[#This Row],[dem_votes]:[gop_votes]])</f>
        <v>0.81440523127223774</v>
      </c>
      <c r="L1051" s="13">
        <v>-82.813991999999999</v>
      </c>
      <c r="M1051" s="13">
        <v>37.829597999999997</v>
      </c>
      <c r="N1051" s="11">
        <v>-85.197307533333372</v>
      </c>
      <c r="O1051" s="11">
        <v>37.624966491666598</v>
      </c>
      <c r="P1051" s="12">
        <f>VLOOKUP(Table1[[#This Row],[State]],Sheet1!A:G,7,FALSE)</f>
        <v>8</v>
      </c>
      <c r="Q1051" t="str">
        <f>VLOOKUP(Table1[[#This Row],[State]],Sheet1!A:F,6,FALSE)</f>
        <v>Republican</v>
      </c>
    </row>
    <row r="1052" spans="1:17" x14ac:dyDescent="0.2">
      <c r="A1052" t="s">
        <v>335</v>
      </c>
      <c r="B1052" s="10">
        <v>21117</v>
      </c>
      <c r="C1052" t="s">
        <v>1109</v>
      </c>
      <c r="D1052" s="4">
        <v>31212</v>
      </c>
      <c r="E1052" s="4">
        <v>48240</v>
      </c>
      <c r="F1052">
        <v>2024</v>
      </c>
      <c r="G1052" s="1">
        <f>Table1[[#This Row],[dem_votes]]+Table1[[#This Row],[gop_votes]]</f>
        <v>79452</v>
      </c>
      <c r="H1052" s="7">
        <f>ABS(Table1[[#This Row],[dem_votes]]-Table1[[#This Row],[gop_votes]])</f>
        <v>17028</v>
      </c>
      <c r="I1052" s="5">
        <f>Table1[[#This Row],[margin]]/SUM(Table1[[#This Row],[dem_votes]:[gop_votes]])</f>
        <v>0.21431807884005438</v>
      </c>
      <c r="J1052" s="5">
        <f>Table1[[#This Row],[dem_votes]]/SUM(Table1[[#This Row],[dem_votes]:[gop_votes]])</f>
        <v>0.39284096057997281</v>
      </c>
      <c r="K1052" s="5">
        <f>Table1[[#This Row],[gop_votes]]/SUM(Table1[[#This Row],[dem_votes]:[gop_votes]])</f>
        <v>0.60715903942002714</v>
      </c>
      <c r="L1052" s="13">
        <v>-84.548580999999999</v>
      </c>
      <c r="M1052" s="13">
        <v>39.013190000000002</v>
      </c>
      <c r="N1052" s="11">
        <v>-85.197307533333372</v>
      </c>
      <c r="O1052" s="11">
        <v>37.624966491666598</v>
      </c>
      <c r="P1052" s="12">
        <f>VLOOKUP(Table1[[#This Row],[State]],Sheet1!A:G,7,FALSE)</f>
        <v>8</v>
      </c>
      <c r="Q1052" t="str">
        <f>VLOOKUP(Table1[[#This Row],[State]],Sheet1!A:F,6,FALSE)</f>
        <v>Republican</v>
      </c>
    </row>
    <row r="1053" spans="1:17" x14ac:dyDescent="0.2">
      <c r="A1053" t="s">
        <v>335</v>
      </c>
      <c r="B1053" s="10">
        <v>21119</v>
      </c>
      <c r="C1053" t="s">
        <v>1110</v>
      </c>
      <c r="D1053" s="4">
        <v>1666</v>
      </c>
      <c r="E1053" s="4">
        <v>5233</v>
      </c>
      <c r="F1053">
        <v>2024</v>
      </c>
      <c r="G1053" s="1">
        <f>Table1[[#This Row],[dem_votes]]+Table1[[#This Row],[gop_votes]]</f>
        <v>6899</v>
      </c>
      <c r="H1053" s="7">
        <f>ABS(Table1[[#This Row],[dem_votes]]-Table1[[#This Row],[gop_votes]])</f>
        <v>3567</v>
      </c>
      <c r="I1053" s="5">
        <f>Table1[[#This Row],[margin]]/SUM(Table1[[#This Row],[dem_votes]:[gop_votes]])</f>
        <v>0.51703145383388893</v>
      </c>
      <c r="J1053" s="5">
        <f>Table1[[#This Row],[dem_votes]]/SUM(Table1[[#This Row],[dem_votes]:[gop_votes]])</f>
        <v>0.24148427308305551</v>
      </c>
      <c r="K1053" s="5">
        <f>Table1[[#This Row],[gop_votes]]/SUM(Table1[[#This Row],[dem_votes]:[gop_votes]])</f>
        <v>0.75851572691694447</v>
      </c>
      <c r="L1053" s="13">
        <v>-82.940555000000003</v>
      </c>
      <c r="M1053" s="13">
        <v>37.327590000000001</v>
      </c>
      <c r="N1053" s="11">
        <v>-85.197307533333372</v>
      </c>
      <c r="O1053" s="11">
        <v>37.624966491666598</v>
      </c>
      <c r="P1053" s="12">
        <f>VLOOKUP(Table1[[#This Row],[State]],Sheet1!A:G,7,FALSE)</f>
        <v>8</v>
      </c>
      <c r="Q1053" t="str">
        <f>VLOOKUP(Table1[[#This Row],[State]],Sheet1!A:F,6,FALSE)</f>
        <v>Republican</v>
      </c>
    </row>
    <row r="1054" spans="1:17" x14ac:dyDescent="0.2">
      <c r="A1054" t="s">
        <v>335</v>
      </c>
      <c r="B1054" s="10">
        <v>21121</v>
      </c>
      <c r="C1054" t="s">
        <v>898</v>
      </c>
      <c r="D1054" s="4">
        <v>2699</v>
      </c>
      <c r="E1054" s="4">
        <v>11778</v>
      </c>
      <c r="F1054">
        <v>2024</v>
      </c>
      <c r="G1054" s="1">
        <f>Table1[[#This Row],[dem_votes]]+Table1[[#This Row],[gop_votes]]</f>
        <v>14477</v>
      </c>
      <c r="H1054" s="7">
        <f>ABS(Table1[[#This Row],[dem_votes]]-Table1[[#This Row],[gop_votes]])</f>
        <v>9079</v>
      </c>
      <c r="I1054" s="5">
        <f>Table1[[#This Row],[margin]]/SUM(Table1[[#This Row],[dem_votes]:[gop_votes]])</f>
        <v>0.62713269323754917</v>
      </c>
      <c r="J1054" s="5">
        <f>Table1[[#This Row],[dem_votes]]/SUM(Table1[[#This Row],[dem_votes]:[gop_votes]])</f>
        <v>0.18643365338122539</v>
      </c>
      <c r="K1054" s="5">
        <f>Table1[[#This Row],[gop_votes]]/SUM(Table1[[#This Row],[dem_votes]:[gop_votes]])</f>
        <v>0.81356634661877458</v>
      </c>
      <c r="L1054" s="13">
        <v>-83.915231000000006</v>
      </c>
      <c r="M1054" s="13">
        <v>36.901584</v>
      </c>
      <c r="N1054" s="11">
        <v>-85.197307533333372</v>
      </c>
      <c r="O1054" s="11">
        <v>37.624966491666598</v>
      </c>
      <c r="P1054" s="12">
        <f>VLOOKUP(Table1[[#This Row],[State]],Sheet1!A:G,7,FALSE)</f>
        <v>8</v>
      </c>
      <c r="Q1054" t="str">
        <f>VLOOKUP(Table1[[#This Row],[State]],Sheet1!A:F,6,FALSE)</f>
        <v>Republican</v>
      </c>
    </row>
    <row r="1055" spans="1:17" x14ac:dyDescent="0.2">
      <c r="A1055" t="s">
        <v>335</v>
      </c>
      <c r="B1055" s="10">
        <v>21123</v>
      </c>
      <c r="C1055" t="s">
        <v>1111</v>
      </c>
      <c r="D1055" s="4">
        <v>1868</v>
      </c>
      <c r="E1055" s="4">
        <v>5823</v>
      </c>
      <c r="F1055">
        <v>2024</v>
      </c>
      <c r="G1055" s="1">
        <f>Table1[[#This Row],[dem_votes]]+Table1[[#This Row],[gop_votes]]</f>
        <v>7691</v>
      </c>
      <c r="H1055" s="7">
        <f>ABS(Table1[[#This Row],[dem_votes]]-Table1[[#This Row],[gop_votes]])</f>
        <v>3955</v>
      </c>
      <c r="I1055" s="5">
        <f>Table1[[#This Row],[margin]]/SUM(Table1[[#This Row],[dem_votes]:[gop_votes]])</f>
        <v>0.51423742036146147</v>
      </c>
      <c r="J1055" s="5">
        <f>Table1[[#This Row],[dem_votes]]/SUM(Table1[[#This Row],[dem_votes]:[gop_votes]])</f>
        <v>0.24288128981926926</v>
      </c>
      <c r="K1055" s="5">
        <f>Table1[[#This Row],[gop_votes]]/SUM(Table1[[#This Row],[dem_votes]:[gop_votes]])</f>
        <v>0.75711871018073074</v>
      </c>
      <c r="L1055" s="13">
        <v>-85.723407999999907</v>
      </c>
      <c r="M1055" s="13">
        <v>37.544795999999998</v>
      </c>
      <c r="N1055" s="11">
        <v>-85.197307533333372</v>
      </c>
      <c r="O1055" s="11">
        <v>37.624966491666598</v>
      </c>
      <c r="P1055" s="12">
        <f>VLOOKUP(Table1[[#This Row],[State]],Sheet1!A:G,7,FALSE)</f>
        <v>8</v>
      </c>
      <c r="Q1055" t="str">
        <f>VLOOKUP(Table1[[#This Row],[State]],Sheet1!A:F,6,FALSE)</f>
        <v>Republican</v>
      </c>
    </row>
    <row r="1056" spans="1:17" x14ac:dyDescent="0.2">
      <c r="A1056" t="s">
        <v>335</v>
      </c>
      <c r="B1056" s="10">
        <v>21125</v>
      </c>
      <c r="C1056" t="s">
        <v>1112</v>
      </c>
      <c r="D1056" s="4">
        <v>4246</v>
      </c>
      <c r="E1056" s="4">
        <v>25667</v>
      </c>
      <c r="F1056">
        <v>2024</v>
      </c>
      <c r="G1056" s="1">
        <f>Table1[[#This Row],[dem_votes]]+Table1[[#This Row],[gop_votes]]</f>
        <v>29913</v>
      </c>
      <c r="H1056" s="7">
        <f>ABS(Table1[[#This Row],[dem_votes]]-Table1[[#This Row],[gop_votes]])</f>
        <v>21421</v>
      </c>
      <c r="I1056" s="5">
        <f>Table1[[#This Row],[margin]]/SUM(Table1[[#This Row],[dem_votes]:[gop_votes]])</f>
        <v>0.71611005248554138</v>
      </c>
      <c r="J1056" s="5">
        <f>Table1[[#This Row],[dem_votes]]/SUM(Table1[[#This Row],[dem_votes]:[gop_votes]])</f>
        <v>0.14194497375722931</v>
      </c>
      <c r="K1056" s="5">
        <f>Table1[[#This Row],[gop_votes]]/SUM(Table1[[#This Row],[dem_votes]:[gop_votes]])</f>
        <v>0.85805502624277075</v>
      </c>
      <c r="L1056" s="13">
        <v>-84.087834000000001</v>
      </c>
      <c r="M1056" s="13">
        <v>37.091397000000001</v>
      </c>
      <c r="N1056" s="11">
        <v>-85.197307533333372</v>
      </c>
      <c r="O1056" s="11">
        <v>37.624966491666598</v>
      </c>
      <c r="P1056" s="12">
        <f>VLOOKUP(Table1[[#This Row],[State]],Sheet1!A:G,7,FALSE)</f>
        <v>8</v>
      </c>
      <c r="Q1056" t="str">
        <f>VLOOKUP(Table1[[#This Row],[State]],Sheet1!A:F,6,FALSE)</f>
        <v>Republican</v>
      </c>
    </row>
    <row r="1057" spans="1:17" x14ac:dyDescent="0.2">
      <c r="A1057" t="s">
        <v>335</v>
      </c>
      <c r="B1057" s="10">
        <v>21127</v>
      </c>
      <c r="C1057" t="s">
        <v>514</v>
      </c>
      <c r="D1057" s="4">
        <v>1488</v>
      </c>
      <c r="E1057" s="4">
        <v>5993</v>
      </c>
      <c r="F1057">
        <v>2024</v>
      </c>
      <c r="G1057" s="1">
        <f>Table1[[#This Row],[dem_votes]]+Table1[[#This Row],[gop_votes]]</f>
        <v>7481</v>
      </c>
      <c r="H1057" s="7">
        <f>ABS(Table1[[#This Row],[dem_votes]]-Table1[[#This Row],[gop_votes]])</f>
        <v>4505</v>
      </c>
      <c r="I1057" s="5">
        <f>Table1[[#This Row],[margin]]/SUM(Table1[[#This Row],[dem_votes]:[gop_votes]])</f>
        <v>0.60219222029140484</v>
      </c>
      <c r="J1057" s="5">
        <f>Table1[[#This Row],[dem_votes]]/SUM(Table1[[#This Row],[dem_votes]:[gop_votes]])</f>
        <v>0.19890388985429755</v>
      </c>
      <c r="K1057" s="5">
        <f>Table1[[#This Row],[gop_votes]]/SUM(Table1[[#This Row],[dem_votes]:[gop_votes]])</f>
        <v>0.80109611014570248</v>
      </c>
      <c r="L1057" s="13">
        <v>-82.681642999999994</v>
      </c>
      <c r="M1057" s="13">
        <v>38.078994999999999</v>
      </c>
      <c r="N1057" s="11">
        <v>-85.197307533333372</v>
      </c>
      <c r="O1057" s="11">
        <v>37.624966491666598</v>
      </c>
      <c r="P1057" s="12">
        <f>VLOOKUP(Table1[[#This Row],[State]],Sheet1!A:G,7,FALSE)</f>
        <v>8</v>
      </c>
      <c r="Q1057" t="str">
        <f>VLOOKUP(Table1[[#This Row],[State]],Sheet1!A:F,6,FALSE)</f>
        <v>Republican</v>
      </c>
    </row>
    <row r="1058" spans="1:17" x14ac:dyDescent="0.2">
      <c r="A1058" t="s">
        <v>335</v>
      </c>
      <c r="B1058" s="10">
        <v>21129</v>
      </c>
      <c r="C1058" t="s">
        <v>448</v>
      </c>
      <c r="D1058" s="4">
        <v>681</v>
      </c>
      <c r="E1058" s="4">
        <v>2002</v>
      </c>
      <c r="F1058">
        <v>2024</v>
      </c>
      <c r="G1058" s="1">
        <f>Table1[[#This Row],[dem_votes]]+Table1[[#This Row],[gop_votes]]</f>
        <v>2683</v>
      </c>
      <c r="H1058" s="7">
        <f>ABS(Table1[[#This Row],[dem_votes]]-Table1[[#This Row],[gop_votes]])</f>
        <v>1321</v>
      </c>
      <c r="I1058" s="5">
        <f>Table1[[#This Row],[margin]]/SUM(Table1[[#This Row],[dem_votes]:[gop_votes]])</f>
        <v>0.49235929929183747</v>
      </c>
      <c r="J1058" s="5">
        <f>Table1[[#This Row],[dem_votes]]/SUM(Table1[[#This Row],[dem_votes]:[gop_votes]])</f>
        <v>0.25382035035408124</v>
      </c>
      <c r="K1058" s="5">
        <f>Table1[[#This Row],[gop_votes]]/SUM(Table1[[#This Row],[dem_votes]:[gop_votes]])</f>
        <v>0.74617964964591876</v>
      </c>
      <c r="L1058" s="13">
        <v>-83.701691999999994</v>
      </c>
      <c r="M1058" s="13">
        <v>37.591772999999897</v>
      </c>
      <c r="N1058" s="11">
        <v>-85.197307533333372</v>
      </c>
      <c r="O1058" s="11">
        <v>37.624966491666598</v>
      </c>
      <c r="P1058" s="12">
        <f>VLOOKUP(Table1[[#This Row],[State]],Sheet1!A:G,7,FALSE)</f>
        <v>8</v>
      </c>
      <c r="Q1058" t="str">
        <f>VLOOKUP(Table1[[#This Row],[State]],Sheet1!A:F,6,FALSE)</f>
        <v>Republican</v>
      </c>
    </row>
    <row r="1059" spans="1:17" x14ac:dyDescent="0.2">
      <c r="A1059" t="s">
        <v>335</v>
      </c>
      <c r="B1059" s="10">
        <v>21131</v>
      </c>
      <c r="C1059" t="s">
        <v>1113</v>
      </c>
      <c r="D1059" s="4">
        <v>798</v>
      </c>
      <c r="E1059" s="4">
        <v>3794</v>
      </c>
      <c r="F1059">
        <v>2024</v>
      </c>
      <c r="G1059" s="1">
        <f>Table1[[#This Row],[dem_votes]]+Table1[[#This Row],[gop_votes]]</f>
        <v>4592</v>
      </c>
      <c r="H1059" s="7">
        <f>ABS(Table1[[#This Row],[dem_votes]]-Table1[[#This Row],[gop_votes]])</f>
        <v>2996</v>
      </c>
      <c r="I1059" s="5">
        <f>Table1[[#This Row],[margin]]/SUM(Table1[[#This Row],[dem_votes]:[gop_votes]])</f>
        <v>0.65243902439024393</v>
      </c>
      <c r="J1059" s="5">
        <f>Table1[[#This Row],[dem_votes]]/SUM(Table1[[#This Row],[dem_votes]:[gop_votes]])</f>
        <v>0.17378048780487804</v>
      </c>
      <c r="K1059" s="5">
        <f>Table1[[#This Row],[gop_votes]]/SUM(Table1[[#This Row],[dem_votes]:[gop_votes]])</f>
        <v>0.82621951219512191</v>
      </c>
      <c r="L1059" s="13">
        <v>-83.376350000000002</v>
      </c>
      <c r="M1059" s="13">
        <v>37.115254999999998</v>
      </c>
      <c r="N1059" s="11">
        <v>-85.197307533333372</v>
      </c>
      <c r="O1059" s="11">
        <v>37.624966491666598</v>
      </c>
      <c r="P1059" s="12">
        <f>VLOOKUP(Table1[[#This Row],[State]],Sheet1!A:G,7,FALSE)</f>
        <v>8</v>
      </c>
      <c r="Q1059" t="str">
        <f>VLOOKUP(Table1[[#This Row],[State]],Sheet1!A:F,6,FALSE)</f>
        <v>Republican</v>
      </c>
    </row>
    <row r="1060" spans="1:17" x14ac:dyDescent="0.2">
      <c r="A1060" t="s">
        <v>335</v>
      </c>
      <c r="B1060" s="10">
        <v>21133</v>
      </c>
      <c r="C1060" t="s">
        <v>1114</v>
      </c>
      <c r="D1060" s="4">
        <v>2218</v>
      </c>
      <c r="E1060" s="4">
        <v>7168</v>
      </c>
      <c r="F1060">
        <v>2024</v>
      </c>
      <c r="G1060" s="1">
        <f>Table1[[#This Row],[dem_votes]]+Table1[[#This Row],[gop_votes]]</f>
        <v>9386</v>
      </c>
      <c r="H1060" s="7">
        <f>ABS(Table1[[#This Row],[dem_votes]]-Table1[[#This Row],[gop_votes]])</f>
        <v>4950</v>
      </c>
      <c r="I1060" s="5">
        <f>Table1[[#This Row],[margin]]/SUM(Table1[[#This Row],[dem_votes]:[gop_votes]])</f>
        <v>0.52738120605156613</v>
      </c>
      <c r="J1060" s="5">
        <f>Table1[[#This Row],[dem_votes]]/SUM(Table1[[#This Row],[dem_votes]:[gop_votes]])</f>
        <v>0.23630939697421691</v>
      </c>
      <c r="K1060" s="5">
        <f>Table1[[#This Row],[gop_votes]]/SUM(Table1[[#This Row],[dem_votes]:[gop_votes]])</f>
        <v>0.76369060302578307</v>
      </c>
      <c r="L1060" s="13">
        <v>-82.807172999999906</v>
      </c>
      <c r="M1060" s="13">
        <v>37.145829999999997</v>
      </c>
      <c r="N1060" s="11">
        <v>-85.197307533333372</v>
      </c>
      <c r="O1060" s="11">
        <v>37.624966491666598</v>
      </c>
      <c r="P1060" s="12">
        <f>VLOOKUP(Table1[[#This Row],[State]],Sheet1!A:G,7,FALSE)</f>
        <v>8</v>
      </c>
      <c r="Q1060" t="str">
        <f>VLOOKUP(Table1[[#This Row],[State]],Sheet1!A:F,6,FALSE)</f>
        <v>Republican</v>
      </c>
    </row>
    <row r="1061" spans="1:17" x14ac:dyDescent="0.2">
      <c r="A1061" t="s">
        <v>335</v>
      </c>
      <c r="B1061" s="10">
        <v>21135</v>
      </c>
      <c r="C1061" t="s">
        <v>855</v>
      </c>
      <c r="D1061" s="4">
        <v>1238</v>
      </c>
      <c r="E1061" s="4">
        <v>4264</v>
      </c>
      <c r="F1061">
        <v>2024</v>
      </c>
      <c r="G1061" s="1">
        <f>Table1[[#This Row],[dem_votes]]+Table1[[#This Row],[gop_votes]]</f>
        <v>5502</v>
      </c>
      <c r="H1061" s="7">
        <f>ABS(Table1[[#This Row],[dem_votes]]-Table1[[#This Row],[gop_votes]])</f>
        <v>3026</v>
      </c>
      <c r="I1061" s="5">
        <f>Table1[[#This Row],[margin]]/SUM(Table1[[#This Row],[dem_votes]:[gop_votes]])</f>
        <v>0.54998182479098512</v>
      </c>
      <c r="J1061" s="5">
        <f>Table1[[#This Row],[dem_votes]]/SUM(Table1[[#This Row],[dem_votes]:[gop_votes]])</f>
        <v>0.22500908760450744</v>
      </c>
      <c r="K1061" s="5">
        <f>Table1[[#This Row],[gop_votes]]/SUM(Table1[[#This Row],[dem_votes]:[gop_votes]])</f>
        <v>0.77499091239549256</v>
      </c>
      <c r="L1061" s="13">
        <v>-83.347091000000006</v>
      </c>
      <c r="M1061" s="13">
        <v>38.562531</v>
      </c>
      <c r="N1061" s="11">
        <v>-85.197307533333372</v>
      </c>
      <c r="O1061" s="11">
        <v>37.624966491666598</v>
      </c>
      <c r="P1061" s="12">
        <f>VLOOKUP(Table1[[#This Row],[State]],Sheet1!A:G,7,FALSE)</f>
        <v>8</v>
      </c>
      <c r="Q1061" t="str">
        <f>VLOOKUP(Table1[[#This Row],[State]],Sheet1!A:F,6,FALSE)</f>
        <v>Republican</v>
      </c>
    </row>
    <row r="1062" spans="1:17" x14ac:dyDescent="0.2">
      <c r="A1062" t="s">
        <v>335</v>
      </c>
      <c r="B1062" s="10">
        <v>21137</v>
      </c>
      <c r="C1062" t="s">
        <v>578</v>
      </c>
      <c r="D1062" s="4">
        <v>2565</v>
      </c>
      <c r="E1062" s="4">
        <v>9054</v>
      </c>
      <c r="F1062">
        <v>2024</v>
      </c>
      <c r="G1062" s="1">
        <f>Table1[[#This Row],[dem_votes]]+Table1[[#This Row],[gop_votes]]</f>
        <v>11619</v>
      </c>
      <c r="H1062" s="7">
        <f>ABS(Table1[[#This Row],[dem_votes]]-Table1[[#This Row],[gop_votes]])</f>
        <v>6489</v>
      </c>
      <c r="I1062" s="5">
        <f>Table1[[#This Row],[margin]]/SUM(Table1[[#This Row],[dem_votes]:[gop_votes]])</f>
        <v>0.55848179705654533</v>
      </c>
      <c r="J1062" s="5">
        <f>Table1[[#This Row],[dem_votes]]/SUM(Table1[[#This Row],[dem_votes]:[gop_votes]])</f>
        <v>0.22075910147172734</v>
      </c>
      <c r="K1062" s="5">
        <f>Table1[[#This Row],[gop_votes]]/SUM(Table1[[#This Row],[dem_votes]:[gop_votes]])</f>
        <v>0.77924089852827261</v>
      </c>
      <c r="L1062" s="13">
        <v>-84.669871999999998</v>
      </c>
      <c r="M1062" s="13">
        <v>37.473120999999999</v>
      </c>
      <c r="N1062" s="11">
        <v>-85.197307533333372</v>
      </c>
      <c r="O1062" s="11">
        <v>37.624966491666598</v>
      </c>
      <c r="P1062" s="12">
        <f>VLOOKUP(Table1[[#This Row],[State]],Sheet1!A:G,7,FALSE)</f>
        <v>8</v>
      </c>
      <c r="Q1062" t="str">
        <f>VLOOKUP(Table1[[#This Row],[State]],Sheet1!A:F,6,FALSE)</f>
        <v>Republican</v>
      </c>
    </row>
    <row r="1063" spans="1:17" x14ac:dyDescent="0.2">
      <c r="A1063" t="s">
        <v>335</v>
      </c>
      <c r="B1063" s="10">
        <v>21139</v>
      </c>
      <c r="C1063" t="s">
        <v>900</v>
      </c>
      <c r="D1063" s="4">
        <v>1314</v>
      </c>
      <c r="E1063" s="4">
        <v>4192</v>
      </c>
      <c r="F1063">
        <v>2024</v>
      </c>
      <c r="G1063" s="1">
        <f>Table1[[#This Row],[dem_votes]]+Table1[[#This Row],[gop_votes]]</f>
        <v>5506</v>
      </c>
      <c r="H1063" s="7">
        <f>ABS(Table1[[#This Row],[dem_votes]]-Table1[[#This Row],[gop_votes]])</f>
        <v>2878</v>
      </c>
      <c r="I1063" s="5">
        <f>Table1[[#This Row],[margin]]/SUM(Table1[[#This Row],[dem_votes]:[gop_votes]])</f>
        <v>0.52270250635670179</v>
      </c>
      <c r="J1063" s="5">
        <f>Table1[[#This Row],[dem_votes]]/SUM(Table1[[#This Row],[dem_votes]:[gop_votes]])</f>
        <v>0.2386487468216491</v>
      </c>
      <c r="K1063" s="5">
        <f>Table1[[#This Row],[gop_votes]]/SUM(Table1[[#This Row],[dem_votes]:[gop_votes]])</f>
        <v>0.76135125317835084</v>
      </c>
      <c r="L1063" s="13">
        <v>-88.350898999999998</v>
      </c>
      <c r="M1063" s="13">
        <v>37.135812999999999</v>
      </c>
      <c r="N1063" s="11">
        <v>-85.197307533333372</v>
      </c>
      <c r="O1063" s="11">
        <v>37.624966491666598</v>
      </c>
      <c r="P1063" s="12">
        <f>VLOOKUP(Table1[[#This Row],[State]],Sheet1!A:G,7,FALSE)</f>
        <v>8</v>
      </c>
      <c r="Q1063" t="str">
        <f>VLOOKUP(Table1[[#This Row],[State]],Sheet1!A:F,6,FALSE)</f>
        <v>Republican</v>
      </c>
    </row>
    <row r="1064" spans="1:17" x14ac:dyDescent="0.2">
      <c r="A1064" t="s">
        <v>335</v>
      </c>
      <c r="B1064" s="10">
        <v>21141</v>
      </c>
      <c r="C1064" t="s">
        <v>580</v>
      </c>
      <c r="D1064" s="4">
        <v>3663</v>
      </c>
      <c r="E1064" s="4">
        <v>9521</v>
      </c>
      <c r="F1064">
        <v>2024</v>
      </c>
      <c r="G1064" s="1">
        <f>Table1[[#This Row],[dem_votes]]+Table1[[#This Row],[gop_votes]]</f>
        <v>13184</v>
      </c>
      <c r="H1064" s="7">
        <f>ABS(Table1[[#This Row],[dem_votes]]-Table1[[#This Row],[gop_votes]])</f>
        <v>5858</v>
      </c>
      <c r="I1064" s="5">
        <f>Table1[[#This Row],[margin]]/SUM(Table1[[#This Row],[dem_votes]:[gop_votes]])</f>
        <v>0.44432645631067963</v>
      </c>
      <c r="J1064" s="5">
        <f>Table1[[#This Row],[dem_votes]]/SUM(Table1[[#This Row],[dem_votes]:[gop_votes]])</f>
        <v>0.27783677184466021</v>
      </c>
      <c r="K1064" s="5">
        <f>Table1[[#This Row],[gop_votes]]/SUM(Table1[[#This Row],[dem_votes]:[gop_votes]])</f>
        <v>0.72216322815533984</v>
      </c>
      <c r="L1064" s="13">
        <v>-86.865921999999998</v>
      </c>
      <c r="M1064" s="13">
        <v>36.859490000000001</v>
      </c>
      <c r="N1064" s="11">
        <v>-85.197307533333372</v>
      </c>
      <c r="O1064" s="11">
        <v>37.624966491666598</v>
      </c>
      <c r="P1064" s="12">
        <f>VLOOKUP(Table1[[#This Row],[State]],Sheet1!A:G,7,FALSE)</f>
        <v>8</v>
      </c>
      <c r="Q1064" t="str">
        <f>VLOOKUP(Table1[[#This Row],[State]],Sheet1!A:F,6,FALSE)</f>
        <v>Republican</v>
      </c>
    </row>
    <row r="1065" spans="1:17" x14ac:dyDescent="0.2">
      <c r="A1065" t="s">
        <v>335</v>
      </c>
      <c r="B1065" s="10">
        <v>21143</v>
      </c>
      <c r="C1065" t="s">
        <v>992</v>
      </c>
      <c r="D1065" s="4">
        <v>1220</v>
      </c>
      <c r="E1065" s="4">
        <v>3388</v>
      </c>
      <c r="F1065">
        <v>2024</v>
      </c>
      <c r="G1065" s="1">
        <f>Table1[[#This Row],[dem_votes]]+Table1[[#This Row],[gop_votes]]</f>
        <v>4608</v>
      </c>
      <c r="H1065" s="7">
        <f>ABS(Table1[[#This Row],[dem_votes]]-Table1[[#This Row],[gop_votes]])</f>
        <v>2168</v>
      </c>
      <c r="I1065" s="5">
        <f>Table1[[#This Row],[margin]]/SUM(Table1[[#This Row],[dem_votes]:[gop_votes]])</f>
        <v>0.4704861111111111</v>
      </c>
      <c r="J1065" s="5">
        <f>Table1[[#This Row],[dem_votes]]/SUM(Table1[[#This Row],[dem_votes]:[gop_votes]])</f>
        <v>0.26475694444444442</v>
      </c>
      <c r="K1065" s="5">
        <f>Table1[[#This Row],[gop_votes]]/SUM(Table1[[#This Row],[dem_votes]:[gop_votes]])</f>
        <v>0.73524305555555558</v>
      </c>
      <c r="L1065" s="13">
        <v>-88.079778000000005</v>
      </c>
      <c r="M1065" s="13">
        <v>37.060704000000001</v>
      </c>
      <c r="N1065" s="11">
        <v>-85.197307533333372</v>
      </c>
      <c r="O1065" s="11">
        <v>37.624966491666598</v>
      </c>
      <c r="P1065" s="12">
        <f>VLOOKUP(Table1[[#This Row],[State]],Sheet1!A:G,7,FALSE)</f>
        <v>8</v>
      </c>
      <c r="Q1065" t="str">
        <f>VLOOKUP(Table1[[#This Row],[State]],Sheet1!A:F,6,FALSE)</f>
        <v>Republican</v>
      </c>
    </row>
    <row r="1066" spans="1:17" x14ac:dyDescent="0.2">
      <c r="A1066" t="s">
        <v>335</v>
      </c>
      <c r="B1066" s="10">
        <v>21145</v>
      </c>
      <c r="C1066" t="s">
        <v>1115</v>
      </c>
      <c r="D1066" s="4">
        <v>11749</v>
      </c>
      <c r="E1066" s="4">
        <v>21957</v>
      </c>
      <c r="F1066">
        <v>2024</v>
      </c>
      <c r="G1066" s="1">
        <f>Table1[[#This Row],[dem_votes]]+Table1[[#This Row],[gop_votes]]</f>
        <v>33706</v>
      </c>
      <c r="H1066" s="7">
        <f>ABS(Table1[[#This Row],[dem_votes]]-Table1[[#This Row],[gop_votes]])</f>
        <v>10208</v>
      </c>
      <c r="I1066" s="5">
        <f>Table1[[#This Row],[margin]]/SUM(Table1[[#This Row],[dem_votes]:[gop_votes]])</f>
        <v>0.30285409125971635</v>
      </c>
      <c r="J1066" s="5">
        <f>Table1[[#This Row],[dem_votes]]/SUM(Table1[[#This Row],[dem_votes]:[gop_votes]])</f>
        <v>0.3485729543701418</v>
      </c>
      <c r="K1066" s="5">
        <f>Table1[[#This Row],[gop_votes]]/SUM(Table1[[#This Row],[dem_votes]:[gop_votes]])</f>
        <v>0.6514270456298582</v>
      </c>
      <c r="L1066" s="13">
        <v>-88.648273000000003</v>
      </c>
      <c r="M1066" s="13">
        <v>37.048079000000001</v>
      </c>
      <c r="N1066" s="11">
        <v>-85.197307533333372</v>
      </c>
      <c r="O1066" s="11">
        <v>37.624966491666598</v>
      </c>
      <c r="P1066" s="12">
        <f>VLOOKUP(Table1[[#This Row],[State]],Sheet1!A:G,7,FALSE)</f>
        <v>8</v>
      </c>
      <c r="Q1066" t="str">
        <f>VLOOKUP(Table1[[#This Row],[State]],Sheet1!A:F,6,FALSE)</f>
        <v>Republican</v>
      </c>
    </row>
    <row r="1067" spans="1:17" x14ac:dyDescent="0.2">
      <c r="A1067" t="s">
        <v>335</v>
      </c>
      <c r="B1067" s="10">
        <v>21147</v>
      </c>
      <c r="C1067" t="s">
        <v>1116</v>
      </c>
      <c r="D1067" s="4">
        <v>1031</v>
      </c>
      <c r="E1067" s="4">
        <v>5520</v>
      </c>
      <c r="F1067">
        <v>2024</v>
      </c>
      <c r="G1067" s="1">
        <f>Table1[[#This Row],[dem_votes]]+Table1[[#This Row],[gop_votes]]</f>
        <v>6551</v>
      </c>
      <c r="H1067" s="7">
        <f>ABS(Table1[[#This Row],[dem_votes]]-Table1[[#This Row],[gop_votes]])</f>
        <v>4489</v>
      </c>
      <c r="I1067" s="5">
        <f>Table1[[#This Row],[margin]]/SUM(Table1[[#This Row],[dem_votes]:[gop_votes]])</f>
        <v>0.68523889482521749</v>
      </c>
      <c r="J1067" s="5">
        <f>Table1[[#This Row],[dem_votes]]/SUM(Table1[[#This Row],[dem_votes]:[gop_votes]])</f>
        <v>0.15738055258739123</v>
      </c>
      <c r="K1067" s="5">
        <f>Table1[[#This Row],[gop_votes]]/SUM(Table1[[#This Row],[dem_votes]:[gop_votes]])</f>
        <v>0.84261944741260875</v>
      </c>
      <c r="L1067" s="13">
        <v>-84.446083000000002</v>
      </c>
      <c r="M1067" s="13">
        <v>36.715761000000001</v>
      </c>
      <c r="N1067" s="11">
        <v>-85.197307533333372</v>
      </c>
      <c r="O1067" s="11">
        <v>37.624966491666598</v>
      </c>
      <c r="P1067" s="12">
        <f>VLOOKUP(Table1[[#This Row],[State]],Sheet1!A:G,7,FALSE)</f>
        <v>8</v>
      </c>
      <c r="Q1067" t="str">
        <f>VLOOKUP(Table1[[#This Row],[State]],Sheet1!A:F,6,FALSE)</f>
        <v>Republican</v>
      </c>
    </row>
    <row r="1068" spans="1:17" x14ac:dyDescent="0.2">
      <c r="A1068" t="s">
        <v>335</v>
      </c>
      <c r="B1068" s="10">
        <v>21149</v>
      </c>
      <c r="C1068" t="s">
        <v>903</v>
      </c>
      <c r="D1068" s="4">
        <v>1559</v>
      </c>
      <c r="E1068" s="4">
        <v>3351</v>
      </c>
      <c r="F1068">
        <v>2024</v>
      </c>
      <c r="G1068" s="1">
        <f>Table1[[#This Row],[dem_votes]]+Table1[[#This Row],[gop_votes]]</f>
        <v>4910</v>
      </c>
      <c r="H1068" s="7">
        <f>ABS(Table1[[#This Row],[dem_votes]]-Table1[[#This Row],[gop_votes]])</f>
        <v>1792</v>
      </c>
      <c r="I1068" s="5">
        <f>Table1[[#This Row],[margin]]/SUM(Table1[[#This Row],[dem_votes]:[gop_votes]])</f>
        <v>0.36496945010183302</v>
      </c>
      <c r="J1068" s="5">
        <f>Table1[[#This Row],[dem_votes]]/SUM(Table1[[#This Row],[dem_votes]:[gop_votes]])</f>
        <v>0.31751527494908349</v>
      </c>
      <c r="K1068" s="5">
        <f>Table1[[#This Row],[gop_votes]]/SUM(Table1[[#This Row],[dem_votes]:[gop_votes]])</f>
        <v>0.68248472505091651</v>
      </c>
      <c r="L1068" s="13">
        <v>-87.219314999999995</v>
      </c>
      <c r="M1068" s="13">
        <v>37.513232000000002</v>
      </c>
      <c r="N1068" s="11">
        <v>-85.197307533333372</v>
      </c>
      <c r="O1068" s="11">
        <v>37.624966491666598</v>
      </c>
      <c r="P1068" s="12">
        <f>VLOOKUP(Table1[[#This Row],[State]],Sheet1!A:G,7,FALSE)</f>
        <v>8</v>
      </c>
      <c r="Q1068" t="str">
        <f>VLOOKUP(Table1[[#This Row],[State]],Sheet1!A:F,6,FALSE)</f>
        <v>Republican</v>
      </c>
    </row>
    <row r="1069" spans="1:17" x14ac:dyDescent="0.2">
      <c r="A1069" t="s">
        <v>335</v>
      </c>
      <c r="B1069" s="10">
        <v>21151</v>
      </c>
      <c r="C1069" t="s">
        <v>452</v>
      </c>
      <c r="D1069" s="4">
        <v>16308</v>
      </c>
      <c r="E1069" s="4">
        <v>30350</v>
      </c>
      <c r="F1069">
        <v>2024</v>
      </c>
      <c r="G1069" s="1">
        <f>Table1[[#This Row],[dem_votes]]+Table1[[#This Row],[gop_votes]]</f>
        <v>46658</v>
      </c>
      <c r="H1069" s="7">
        <f>ABS(Table1[[#This Row],[dem_votes]]-Table1[[#This Row],[gop_votes]])</f>
        <v>14042</v>
      </c>
      <c r="I1069" s="5">
        <f>Table1[[#This Row],[margin]]/SUM(Table1[[#This Row],[dem_votes]:[gop_votes]])</f>
        <v>0.3009558918084787</v>
      </c>
      <c r="J1069" s="5">
        <f>Table1[[#This Row],[dem_votes]]/SUM(Table1[[#This Row],[dem_votes]:[gop_votes]])</f>
        <v>0.34952205409576065</v>
      </c>
      <c r="K1069" s="5">
        <f>Table1[[#This Row],[gop_votes]]/SUM(Table1[[#This Row],[dem_votes]:[gop_votes]])</f>
        <v>0.65047794590423935</v>
      </c>
      <c r="L1069" s="13">
        <v>-84.287451000000004</v>
      </c>
      <c r="M1069" s="13">
        <v>37.706159999999997</v>
      </c>
      <c r="N1069" s="11">
        <v>-85.197307533333372</v>
      </c>
      <c r="O1069" s="11">
        <v>37.624966491666598</v>
      </c>
      <c r="P1069" s="12">
        <f>VLOOKUP(Table1[[#This Row],[State]],Sheet1!A:G,7,FALSE)</f>
        <v>8</v>
      </c>
      <c r="Q1069" t="str">
        <f>VLOOKUP(Table1[[#This Row],[State]],Sheet1!A:F,6,FALSE)</f>
        <v>Republican</v>
      </c>
    </row>
    <row r="1070" spans="1:17" x14ac:dyDescent="0.2">
      <c r="A1070" t="s">
        <v>335</v>
      </c>
      <c r="B1070" s="10">
        <v>21153</v>
      </c>
      <c r="C1070" t="s">
        <v>1117</v>
      </c>
      <c r="D1070" s="4">
        <v>1356</v>
      </c>
      <c r="E1070" s="4">
        <v>3792</v>
      </c>
      <c r="F1070">
        <v>2024</v>
      </c>
      <c r="G1070" s="1">
        <f>Table1[[#This Row],[dem_votes]]+Table1[[#This Row],[gop_votes]]</f>
        <v>5148</v>
      </c>
      <c r="H1070" s="7">
        <f>ABS(Table1[[#This Row],[dem_votes]]-Table1[[#This Row],[gop_votes]])</f>
        <v>2436</v>
      </c>
      <c r="I1070" s="5">
        <f>Table1[[#This Row],[margin]]/SUM(Table1[[#This Row],[dem_votes]:[gop_votes]])</f>
        <v>0.47319347319347321</v>
      </c>
      <c r="J1070" s="5">
        <f>Table1[[#This Row],[dem_votes]]/SUM(Table1[[#This Row],[dem_votes]:[gop_votes]])</f>
        <v>0.26340326340326342</v>
      </c>
      <c r="K1070" s="5">
        <f>Table1[[#This Row],[gop_votes]]/SUM(Table1[[#This Row],[dem_votes]:[gop_votes]])</f>
        <v>0.73659673659673663</v>
      </c>
      <c r="L1070" s="13">
        <v>-83.056234000000003</v>
      </c>
      <c r="M1070" s="13">
        <v>37.729816</v>
      </c>
      <c r="N1070" s="11">
        <v>-85.197307533333372</v>
      </c>
      <c r="O1070" s="11">
        <v>37.624966491666598</v>
      </c>
      <c r="P1070" s="12">
        <f>VLOOKUP(Table1[[#This Row],[State]],Sheet1!A:G,7,FALSE)</f>
        <v>8</v>
      </c>
      <c r="Q1070" t="str">
        <f>VLOOKUP(Table1[[#This Row],[State]],Sheet1!A:F,6,FALSE)</f>
        <v>Republican</v>
      </c>
    </row>
    <row r="1071" spans="1:17" x14ac:dyDescent="0.2">
      <c r="A1071" t="s">
        <v>335</v>
      </c>
      <c r="B1071" s="10">
        <v>21155</v>
      </c>
      <c r="C1071" t="s">
        <v>454</v>
      </c>
      <c r="D1071" s="4">
        <v>3025</v>
      </c>
      <c r="E1071" s="4">
        <v>6528</v>
      </c>
      <c r="F1071">
        <v>2024</v>
      </c>
      <c r="G1071" s="1">
        <f>Table1[[#This Row],[dem_votes]]+Table1[[#This Row],[gop_votes]]</f>
        <v>9553</v>
      </c>
      <c r="H1071" s="7">
        <f>ABS(Table1[[#This Row],[dem_votes]]-Table1[[#This Row],[gop_votes]])</f>
        <v>3503</v>
      </c>
      <c r="I1071" s="5">
        <f>Table1[[#This Row],[margin]]/SUM(Table1[[#This Row],[dem_votes]:[gop_votes]])</f>
        <v>0.36669109180362192</v>
      </c>
      <c r="J1071" s="5">
        <f>Table1[[#This Row],[dem_votes]]/SUM(Table1[[#This Row],[dem_votes]:[gop_votes]])</f>
        <v>0.31665445409818904</v>
      </c>
      <c r="K1071" s="5">
        <f>Table1[[#This Row],[gop_votes]]/SUM(Table1[[#This Row],[dem_votes]:[gop_votes]])</f>
        <v>0.68334554590181096</v>
      </c>
      <c r="L1071" s="13">
        <v>-85.287194999999997</v>
      </c>
      <c r="M1071" s="13">
        <v>37.569586999999999</v>
      </c>
      <c r="N1071" s="11">
        <v>-85.197307533333372</v>
      </c>
      <c r="O1071" s="11">
        <v>37.624966491666598</v>
      </c>
      <c r="P1071" s="12">
        <f>VLOOKUP(Table1[[#This Row],[State]],Sheet1!A:G,7,FALSE)</f>
        <v>8</v>
      </c>
      <c r="Q1071" t="str">
        <f>VLOOKUP(Table1[[#This Row],[State]],Sheet1!A:F,6,FALSE)</f>
        <v>Republican</v>
      </c>
    </row>
    <row r="1072" spans="1:17" x14ac:dyDescent="0.2">
      <c r="A1072" t="s">
        <v>335</v>
      </c>
      <c r="B1072" s="10">
        <v>21157</v>
      </c>
      <c r="C1072" t="s">
        <v>519</v>
      </c>
      <c r="D1072" s="4">
        <v>5030</v>
      </c>
      <c r="E1072" s="4">
        <v>14484</v>
      </c>
      <c r="F1072">
        <v>2024</v>
      </c>
      <c r="G1072" s="1">
        <f>Table1[[#This Row],[dem_votes]]+Table1[[#This Row],[gop_votes]]</f>
        <v>19514</v>
      </c>
      <c r="H1072" s="7">
        <f>ABS(Table1[[#This Row],[dem_votes]]-Table1[[#This Row],[gop_votes]])</f>
        <v>9454</v>
      </c>
      <c r="I1072" s="5">
        <f>Table1[[#This Row],[margin]]/SUM(Table1[[#This Row],[dem_votes]:[gop_votes]])</f>
        <v>0.4844726862765194</v>
      </c>
      <c r="J1072" s="5">
        <f>Table1[[#This Row],[dem_votes]]/SUM(Table1[[#This Row],[dem_votes]:[gop_votes]])</f>
        <v>0.2577636568617403</v>
      </c>
      <c r="K1072" s="5">
        <f>Table1[[#This Row],[gop_votes]]/SUM(Table1[[#This Row],[dem_votes]:[gop_votes]])</f>
        <v>0.7422363431382597</v>
      </c>
      <c r="L1072" s="13">
        <v>-88.339329000000006</v>
      </c>
      <c r="M1072" s="13">
        <v>36.898302000000001</v>
      </c>
      <c r="N1072" s="11">
        <v>-85.197307533333372</v>
      </c>
      <c r="O1072" s="11">
        <v>37.624966491666598</v>
      </c>
      <c r="P1072" s="12">
        <f>VLOOKUP(Table1[[#This Row],[State]],Sheet1!A:G,7,FALSE)</f>
        <v>8</v>
      </c>
      <c r="Q1072" t="str">
        <f>VLOOKUP(Table1[[#This Row],[State]],Sheet1!A:F,6,FALSE)</f>
        <v>Republican</v>
      </c>
    </row>
    <row r="1073" spans="1:17" x14ac:dyDescent="0.2">
      <c r="A1073" t="s">
        <v>335</v>
      </c>
      <c r="B1073" s="10">
        <v>21159</v>
      </c>
      <c r="C1073" t="s">
        <v>455</v>
      </c>
      <c r="D1073" s="4">
        <v>568</v>
      </c>
      <c r="E1073" s="4">
        <v>3124</v>
      </c>
      <c r="F1073">
        <v>2024</v>
      </c>
      <c r="G1073" s="1">
        <f>Table1[[#This Row],[dem_votes]]+Table1[[#This Row],[gop_votes]]</f>
        <v>3692</v>
      </c>
      <c r="H1073" s="7">
        <f>ABS(Table1[[#This Row],[dem_votes]]-Table1[[#This Row],[gop_votes]])</f>
        <v>2556</v>
      </c>
      <c r="I1073" s="5">
        <f>Table1[[#This Row],[margin]]/SUM(Table1[[#This Row],[dem_votes]:[gop_votes]])</f>
        <v>0.69230769230769229</v>
      </c>
      <c r="J1073" s="5">
        <f>Table1[[#This Row],[dem_votes]]/SUM(Table1[[#This Row],[dem_votes]:[gop_votes]])</f>
        <v>0.15384615384615385</v>
      </c>
      <c r="K1073" s="5">
        <f>Table1[[#This Row],[gop_votes]]/SUM(Table1[[#This Row],[dem_votes]:[gop_votes]])</f>
        <v>0.84615384615384615</v>
      </c>
      <c r="L1073" s="13">
        <v>-82.516919999999999</v>
      </c>
      <c r="M1073" s="13">
        <v>37.830545000000001</v>
      </c>
      <c r="N1073" s="11">
        <v>-85.197307533333372</v>
      </c>
      <c r="O1073" s="11">
        <v>37.624966491666598</v>
      </c>
      <c r="P1073" s="12">
        <f>VLOOKUP(Table1[[#This Row],[State]],Sheet1!A:G,7,FALSE)</f>
        <v>8</v>
      </c>
      <c r="Q1073" t="str">
        <f>VLOOKUP(Table1[[#This Row],[State]],Sheet1!A:F,6,FALSE)</f>
        <v>Republican</v>
      </c>
    </row>
    <row r="1074" spans="1:17" x14ac:dyDescent="0.2">
      <c r="A1074" t="s">
        <v>335</v>
      </c>
      <c r="B1074" s="10">
        <v>21161</v>
      </c>
      <c r="C1074" t="s">
        <v>905</v>
      </c>
      <c r="D1074" s="4">
        <v>2631</v>
      </c>
      <c r="E1074" s="4">
        <v>4880</v>
      </c>
      <c r="F1074">
        <v>2024</v>
      </c>
      <c r="G1074" s="1">
        <f>Table1[[#This Row],[dem_votes]]+Table1[[#This Row],[gop_votes]]</f>
        <v>7511</v>
      </c>
      <c r="H1074" s="7">
        <f>ABS(Table1[[#This Row],[dem_votes]]-Table1[[#This Row],[gop_votes]])</f>
        <v>2249</v>
      </c>
      <c r="I1074" s="5">
        <f>Table1[[#This Row],[margin]]/SUM(Table1[[#This Row],[dem_votes]:[gop_votes]])</f>
        <v>0.29942750632405807</v>
      </c>
      <c r="J1074" s="5">
        <f>Table1[[#This Row],[dem_votes]]/SUM(Table1[[#This Row],[dem_votes]:[gop_votes]])</f>
        <v>0.35028624683797099</v>
      </c>
      <c r="K1074" s="5">
        <f>Table1[[#This Row],[gop_votes]]/SUM(Table1[[#This Row],[dem_votes]:[gop_votes]])</f>
        <v>0.64971375316202906</v>
      </c>
      <c r="L1074" s="13">
        <v>-83.788534999999996</v>
      </c>
      <c r="M1074" s="13">
        <v>38.616397999999997</v>
      </c>
      <c r="N1074" s="11">
        <v>-85.197307533333372</v>
      </c>
      <c r="O1074" s="11">
        <v>37.624966491666598</v>
      </c>
      <c r="P1074" s="12">
        <f>VLOOKUP(Table1[[#This Row],[State]],Sheet1!A:G,7,FALSE)</f>
        <v>8</v>
      </c>
      <c r="Q1074" t="str">
        <f>VLOOKUP(Table1[[#This Row],[State]],Sheet1!A:F,6,FALSE)</f>
        <v>Republican</v>
      </c>
    </row>
    <row r="1075" spans="1:17" x14ac:dyDescent="0.2">
      <c r="A1075" t="s">
        <v>335</v>
      </c>
      <c r="B1075" s="10">
        <v>21163</v>
      </c>
      <c r="C1075" t="s">
        <v>1045</v>
      </c>
      <c r="D1075" s="4">
        <v>3480</v>
      </c>
      <c r="E1075" s="4">
        <v>11279</v>
      </c>
      <c r="F1075">
        <v>2024</v>
      </c>
      <c r="G1075" s="1">
        <f>Table1[[#This Row],[dem_votes]]+Table1[[#This Row],[gop_votes]]</f>
        <v>14759</v>
      </c>
      <c r="H1075" s="7">
        <f>ABS(Table1[[#This Row],[dem_votes]]-Table1[[#This Row],[gop_votes]])</f>
        <v>7799</v>
      </c>
      <c r="I1075" s="5">
        <f>Table1[[#This Row],[margin]]/SUM(Table1[[#This Row],[dem_votes]:[gop_votes]])</f>
        <v>0.52842333491428961</v>
      </c>
      <c r="J1075" s="5">
        <f>Table1[[#This Row],[dem_votes]]/SUM(Table1[[#This Row],[dem_votes]:[gop_votes]])</f>
        <v>0.23578833254285519</v>
      </c>
      <c r="K1075" s="5">
        <f>Table1[[#This Row],[gop_votes]]/SUM(Table1[[#This Row],[dem_votes]:[gop_votes]])</f>
        <v>0.76421166745714475</v>
      </c>
      <c r="L1075" s="13">
        <v>-86.132811000000004</v>
      </c>
      <c r="M1075" s="13">
        <v>37.934297999999998</v>
      </c>
      <c r="N1075" s="11">
        <v>-85.197307533333372</v>
      </c>
      <c r="O1075" s="11">
        <v>37.624966491666598</v>
      </c>
      <c r="P1075" s="12">
        <f>VLOOKUP(Table1[[#This Row],[State]],Sheet1!A:G,7,FALSE)</f>
        <v>8</v>
      </c>
      <c r="Q1075" t="str">
        <f>VLOOKUP(Table1[[#This Row],[State]],Sheet1!A:F,6,FALSE)</f>
        <v>Republican</v>
      </c>
    </row>
    <row r="1076" spans="1:17" x14ac:dyDescent="0.2">
      <c r="A1076" t="s">
        <v>335</v>
      </c>
      <c r="B1076" s="10">
        <v>21165</v>
      </c>
      <c r="C1076" t="s">
        <v>1118</v>
      </c>
      <c r="D1076" s="4">
        <v>886</v>
      </c>
      <c r="E1076" s="4">
        <v>2602</v>
      </c>
      <c r="F1076">
        <v>2024</v>
      </c>
      <c r="G1076" s="1">
        <f>Table1[[#This Row],[dem_votes]]+Table1[[#This Row],[gop_votes]]</f>
        <v>3488</v>
      </c>
      <c r="H1076" s="7">
        <f>ABS(Table1[[#This Row],[dem_votes]]-Table1[[#This Row],[gop_votes]])</f>
        <v>1716</v>
      </c>
      <c r="I1076" s="5">
        <f>Table1[[#This Row],[margin]]/SUM(Table1[[#This Row],[dem_votes]:[gop_votes]])</f>
        <v>0.4919724770642202</v>
      </c>
      <c r="J1076" s="5">
        <f>Table1[[#This Row],[dem_votes]]/SUM(Table1[[#This Row],[dem_votes]:[gop_votes]])</f>
        <v>0.2540137614678899</v>
      </c>
      <c r="K1076" s="5">
        <f>Table1[[#This Row],[gop_votes]]/SUM(Table1[[#This Row],[dem_votes]:[gop_votes]])</f>
        <v>0.7459862385321101</v>
      </c>
      <c r="L1076" s="13">
        <v>-83.598399000000001</v>
      </c>
      <c r="M1076" s="13">
        <v>37.939448999999897</v>
      </c>
      <c r="N1076" s="11">
        <v>-85.197307533333372</v>
      </c>
      <c r="O1076" s="11">
        <v>37.624966491666598</v>
      </c>
      <c r="P1076" s="12">
        <f>VLOOKUP(Table1[[#This Row],[State]],Sheet1!A:G,7,FALSE)</f>
        <v>8</v>
      </c>
      <c r="Q1076" t="str">
        <f>VLOOKUP(Table1[[#This Row],[State]],Sheet1!A:F,6,FALSE)</f>
        <v>Republican</v>
      </c>
    </row>
    <row r="1077" spans="1:17" x14ac:dyDescent="0.2">
      <c r="A1077" t="s">
        <v>335</v>
      </c>
      <c r="B1077" s="10">
        <v>21167</v>
      </c>
      <c r="C1077" t="s">
        <v>908</v>
      </c>
      <c r="D1077" s="4">
        <v>2905</v>
      </c>
      <c r="E1077" s="4">
        <v>8792</v>
      </c>
      <c r="F1077">
        <v>2024</v>
      </c>
      <c r="G1077" s="1">
        <f>Table1[[#This Row],[dem_votes]]+Table1[[#This Row],[gop_votes]]</f>
        <v>11697</v>
      </c>
      <c r="H1077" s="7">
        <f>ABS(Table1[[#This Row],[dem_votes]]-Table1[[#This Row],[gop_votes]])</f>
        <v>5887</v>
      </c>
      <c r="I1077" s="5">
        <f>Table1[[#This Row],[margin]]/SUM(Table1[[#This Row],[dem_votes]:[gop_votes]])</f>
        <v>0.50329144225014966</v>
      </c>
      <c r="J1077" s="5">
        <f>Table1[[#This Row],[dem_votes]]/SUM(Table1[[#This Row],[dem_votes]:[gop_votes]])</f>
        <v>0.2483542788749252</v>
      </c>
      <c r="K1077" s="5">
        <f>Table1[[#This Row],[gop_votes]]/SUM(Table1[[#This Row],[dem_votes]:[gop_votes]])</f>
        <v>0.75164572112507477</v>
      </c>
      <c r="L1077" s="13">
        <v>-84.849691000000007</v>
      </c>
      <c r="M1077" s="13">
        <v>37.785009000000002</v>
      </c>
      <c r="N1077" s="11">
        <v>-85.197307533333372</v>
      </c>
      <c r="O1077" s="11">
        <v>37.624966491666598</v>
      </c>
      <c r="P1077" s="12">
        <f>VLOOKUP(Table1[[#This Row],[State]],Sheet1!A:G,7,FALSE)</f>
        <v>8</v>
      </c>
      <c r="Q1077" t="str">
        <f>VLOOKUP(Table1[[#This Row],[State]],Sheet1!A:F,6,FALSE)</f>
        <v>Republican</v>
      </c>
    </row>
    <row r="1078" spans="1:17" x14ac:dyDescent="0.2">
      <c r="A1078" t="s">
        <v>335</v>
      </c>
      <c r="B1078" s="10">
        <v>21169</v>
      </c>
      <c r="C1078" t="s">
        <v>1119</v>
      </c>
      <c r="D1078" s="4">
        <v>1330</v>
      </c>
      <c r="E1078" s="4">
        <v>4015</v>
      </c>
      <c r="F1078">
        <v>2024</v>
      </c>
      <c r="G1078" s="1">
        <f>Table1[[#This Row],[dem_votes]]+Table1[[#This Row],[gop_votes]]</f>
        <v>5345</v>
      </c>
      <c r="H1078" s="7">
        <f>ABS(Table1[[#This Row],[dem_votes]]-Table1[[#This Row],[gop_votes]])</f>
        <v>2685</v>
      </c>
      <c r="I1078" s="5">
        <f>Table1[[#This Row],[margin]]/SUM(Table1[[#This Row],[dem_votes]:[gop_votes]])</f>
        <v>0.50233863423760527</v>
      </c>
      <c r="J1078" s="5">
        <f>Table1[[#This Row],[dem_votes]]/SUM(Table1[[#This Row],[dem_votes]:[gop_votes]])</f>
        <v>0.24883068288119739</v>
      </c>
      <c r="K1078" s="5">
        <f>Table1[[#This Row],[gop_votes]]/SUM(Table1[[#This Row],[dem_votes]:[gop_votes]])</f>
        <v>0.75116931711880264</v>
      </c>
      <c r="L1078" s="13">
        <v>-85.641586000000004</v>
      </c>
      <c r="M1078" s="13">
        <v>36.990815999999903</v>
      </c>
      <c r="N1078" s="11">
        <v>-85.197307533333372</v>
      </c>
      <c r="O1078" s="11">
        <v>37.624966491666598</v>
      </c>
      <c r="P1078" s="12">
        <f>VLOOKUP(Table1[[#This Row],[State]],Sheet1!A:G,7,FALSE)</f>
        <v>8</v>
      </c>
      <c r="Q1078" t="str">
        <f>VLOOKUP(Table1[[#This Row],[State]],Sheet1!A:F,6,FALSE)</f>
        <v>Republican</v>
      </c>
    </row>
    <row r="1079" spans="1:17" x14ac:dyDescent="0.2">
      <c r="A1079" t="s">
        <v>335</v>
      </c>
      <c r="B1079" s="10">
        <v>21171</v>
      </c>
      <c r="C1079" t="s">
        <v>457</v>
      </c>
      <c r="D1079" s="4">
        <v>1068</v>
      </c>
      <c r="E1079" s="4">
        <v>4037</v>
      </c>
      <c r="F1079">
        <v>2024</v>
      </c>
      <c r="G1079" s="1">
        <f>Table1[[#This Row],[dem_votes]]+Table1[[#This Row],[gop_votes]]</f>
        <v>5105</v>
      </c>
      <c r="H1079" s="7">
        <f>ABS(Table1[[#This Row],[dem_votes]]-Table1[[#This Row],[gop_votes]])</f>
        <v>2969</v>
      </c>
      <c r="I1079" s="5">
        <f>Table1[[#This Row],[margin]]/SUM(Table1[[#This Row],[dem_votes]:[gop_votes]])</f>
        <v>0.58158667972575906</v>
      </c>
      <c r="J1079" s="5">
        <f>Table1[[#This Row],[dem_votes]]/SUM(Table1[[#This Row],[dem_votes]:[gop_votes]])</f>
        <v>0.20920666013712047</v>
      </c>
      <c r="K1079" s="5">
        <f>Table1[[#This Row],[gop_votes]]/SUM(Table1[[#This Row],[dem_votes]:[gop_votes]])</f>
        <v>0.79079333986287959</v>
      </c>
      <c r="L1079" s="13">
        <v>-85.729920999999905</v>
      </c>
      <c r="M1079" s="13">
        <v>36.708328000000002</v>
      </c>
      <c r="N1079" s="11">
        <v>-85.197307533333372</v>
      </c>
      <c r="O1079" s="11">
        <v>37.624966491666598</v>
      </c>
      <c r="P1079" s="12">
        <f>VLOOKUP(Table1[[#This Row],[State]],Sheet1!A:G,7,FALSE)</f>
        <v>8</v>
      </c>
      <c r="Q1079" t="str">
        <f>VLOOKUP(Table1[[#This Row],[State]],Sheet1!A:F,6,FALSE)</f>
        <v>Republican</v>
      </c>
    </row>
    <row r="1080" spans="1:17" x14ac:dyDescent="0.2">
      <c r="A1080" t="s">
        <v>335</v>
      </c>
      <c r="B1080" s="10">
        <v>21173</v>
      </c>
      <c r="C1080" t="s">
        <v>521</v>
      </c>
      <c r="D1080" s="4">
        <v>3501</v>
      </c>
      <c r="E1080" s="4">
        <v>10058</v>
      </c>
      <c r="F1080">
        <v>2024</v>
      </c>
      <c r="G1080" s="1">
        <f>Table1[[#This Row],[dem_votes]]+Table1[[#This Row],[gop_votes]]</f>
        <v>13559</v>
      </c>
      <c r="H1080" s="7">
        <f>ABS(Table1[[#This Row],[dem_votes]]-Table1[[#This Row],[gop_votes]])</f>
        <v>6557</v>
      </c>
      <c r="I1080" s="5">
        <f>Table1[[#This Row],[margin]]/SUM(Table1[[#This Row],[dem_votes]:[gop_votes]])</f>
        <v>0.48359023526808764</v>
      </c>
      <c r="J1080" s="5">
        <f>Table1[[#This Row],[dem_votes]]/SUM(Table1[[#This Row],[dem_votes]:[gop_votes]])</f>
        <v>0.25820488236595618</v>
      </c>
      <c r="K1080" s="5">
        <f>Table1[[#This Row],[gop_votes]]/SUM(Table1[[#This Row],[dem_votes]:[gop_votes]])</f>
        <v>0.74179511763404382</v>
      </c>
      <c r="L1080" s="13">
        <v>-83.917435999999995</v>
      </c>
      <c r="M1080" s="13">
        <v>38.035772999999999</v>
      </c>
      <c r="N1080" s="11">
        <v>-85.197307533333372</v>
      </c>
      <c r="O1080" s="11">
        <v>37.624966491666598</v>
      </c>
      <c r="P1080" s="12">
        <f>VLOOKUP(Table1[[#This Row],[State]],Sheet1!A:G,7,FALSE)</f>
        <v>8</v>
      </c>
      <c r="Q1080" t="str">
        <f>VLOOKUP(Table1[[#This Row],[State]],Sheet1!A:F,6,FALSE)</f>
        <v>Republican</v>
      </c>
    </row>
    <row r="1081" spans="1:17" x14ac:dyDescent="0.2">
      <c r="A1081" t="s">
        <v>335</v>
      </c>
      <c r="B1081" s="10">
        <v>21175</v>
      </c>
      <c r="C1081" t="s">
        <v>522</v>
      </c>
      <c r="D1081" s="4">
        <v>1464</v>
      </c>
      <c r="E1081" s="4">
        <v>4593</v>
      </c>
      <c r="F1081">
        <v>2024</v>
      </c>
      <c r="G1081" s="1">
        <f>Table1[[#This Row],[dem_votes]]+Table1[[#This Row],[gop_votes]]</f>
        <v>6057</v>
      </c>
      <c r="H1081" s="7">
        <f>ABS(Table1[[#This Row],[dem_votes]]-Table1[[#This Row],[gop_votes]])</f>
        <v>3129</v>
      </c>
      <c r="I1081" s="5">
        <f>Table1[[#This Row],[margin]]/SUM(Table1[[#This Row],[dem_votes]:[gop_votes]])</f>
        <v>0.51659237246161471</v>
      </c>
      <c r="J1081" s="5">
        <f>Table1[[#This Row],[dem_votes]]/SUM(Table1[[#This Row],[dem_votes]:[gop_votes]])</f>
        <v>0.24170381376919267</v>
      </c>
      <c r="K1081" s="5">
        <f>Table1[[#This Row],[gop_votes]]/SUM(Table1[[#This Row],[dem_votes]:[gop_votes]])</f>
        <v>0.7582961862308073</v>
      </c>
      <c r="L1081" s="13">
        <v>-83.266565999999997</v>
      </c>
      <c r="M1081" s="13">
        <v>37.912739999999999</v>
      </c>
      <c r="N1081" s="11">
        <v>-85.197307533333372</v>
      </c>
      <c r="O1081" s="11">
        <v>37.624966491666598</v>
      </c>
      <c r="P1081" s="12">
        <f>VLOOKUP(Table1[[#This Row],[State]],Sheet1!A:G,7,FALSE)</f>
        <v>8</v>
      </c>
      <c r="Q1081" t="str">
        <f>VLOOKUP(Table1[[#This Row],[State]],Sheet1!A:F,6,FALSE)</f>
        <v>Republican</v>
      </c>
    </row>
    <row r="1082" spans="1:17" x14ac:dyDescent="0.2">
      <c r="A1082" t="s">
        <v>335</v>
      </c>
      <c r="B1082" s="10">
        <v>21177</v>
      </c>
      <c r="C1082" t="s">
        <v>1120</v>
      </c>
      <c r="D1082" s="4">
        <v>4630</v>
      </c>
      <c r="E1082" s="4">
        <v>10552</v>
      </c>
      <c r="F1082">
        <v>2024</v>
      </c>
      <c r="G1082" s="1">
        <f>Table1[[#This Row],[dem_votes]]+Table1[[#This Row],[gop_votes]]</f>
        <v>15182</v>
      </c>
      <c r="H1082" s="7">
        <f>ABS(Table1[[#This Row],[dem_votes]]-Table1[[#This Row],[gop_votes]])</f>
        <v>5922</v>
      </c>
      <c r="I1082" s="5">
        <f>Table1[[#This Row],[margin]]/SUM(Table1[[#This Row],[dem_votes]:[gop_votes]])</f>
        <v>0.39006718482413383</v>
      </c>
      <c r="J1082" s="5">
        <f>Table1[[#This Row],[dem_votes]]/SUM(Table1[[#This Row],[dem_votes]:[gop_votes]])</f>
        <v>0.30496640758793309</v>
      </c>
      <c r="K1082" s="5">
        <f>Table1[[#This Row],[gop_votes]]/SUM(Table1[[#This Row],[dem_votes]:[gop_votes]])</f>
        <v>0.69503359241206697</v>
      </c>
      <c r="L1082" s="13">
        <v>-87.147040000000004</v>
      </c>
      <c r="M1082" s="13">
        <v>37.23809</v>
      </c>
      <c r="N1082" s="11">
        <v>-85.197307533333372</v>
      </c>
      <c r="O1082" s="11">
        <v>37.624966491666598</v>
      </c>
      <c r="P1082" s="12">
        <f>VLOOKUP(Table1[[#This Row],[State]],Sheet1!A:G,7,FALSE)</f>
        <v>8</v>
      </c>
      <c r="Q1082" t="str">
        <f>VLOOKUP(Table1[[#This Row],[State]],Sheet1!A:F,6,FALSE)</f>
        <v>Republican</v>
      </c>
    </row>
    <row r="1083" spans="1:17" x14ac:dyDescent="0.2">
      <c r="A1083" t="s">
        <v>335</v>
      </c>
      <c r="B1083" s="10">
        <v>21179</v>
      </c>
      <c r="C1083" t="s">
        <v>1121</v>
      </c>
      <c r="D1083" s="4">
        <v>6878</v>
      </c>
      <c r="E1083" s="4">
        <v>17751</v>
      </c>
      <c r="F1083">
        <v>2024</v>
      </c>
      <c r="G1083" s="1">
        <f>Table1[[#This Row],[dem_votes]]+Table1[[#This Row],[gop_votes]]</f>
        <v>24629</v>
      </c>
      <c r="H1083" s="7">
        <f>ABS(Table1[[#This Row],[dem_votes]]-Table1[[#This Row],[gop_votes]])</f>
        <v>10873</v>
      </c>
      <c r="I1083" s="5">
        <f>Table1[[#This Row],[margin]]/SUM(Table1[[#This Row],[dem_votes]:[gop_votes]])</f>
        <v>0.44147143611190059</v>
      </c>
      <c r="J1083" s="5">
        <f>Table1[[#This Row],[dem_votes]]/SUM(Table1[[#This Row],[dem_votes]:[gop_votes]])</f>
        <v>0.27926428194404967</v>
      </c>
      <c r="K1083" s="5">
        <f>Table1[[#This Row],[gop_votes]]/SUM(Table1[[#This Row],[dem_votes]:[gop_votes]])</f>
        <v>0.72073571805595027</v>
      </c>
      <c r="L1083" s="13">
        <v>-85.460370999999995</v>
      </c>
      <c r="M1083" s="13">
        <v>37.818018000000002</v>
      </c>
      <c r="N1083" s="11">
        <v>-85.197307533333372</v>
      </c>
      <c r="O1083" s="11">
        <v>37.624966491666598</v>
      </c>
      <c r="P1083" s="12">
        <f>VLOOKUP(Table1[[#This Row],[State]],Sheet1!A:G,7,FALSE)</f>
        <v>8</v>
      </c>
      <c r="Q1083" t="str">
        <f>VLOOKUP(Table1[[#This Row],[State]],Sheet1!A:F,6,FALSE)</f>
        <v>Republican</v>
      </c>
    </row>
    <row r="1084" spans="1:17" x14ac:dyDescent="0.2">
      <c r="A1084" t="s">
        <v>335</v>
      </c>
      <c r="B1084" s="10">
        <v>21181</v>
      </c>
      <c r="C1084" t="s">
        <v>1122</v>
      </c>
      <c r="D1084" s="4">
        <v>1128</v>
      </c>
      <c r="E1084" s="4">
        <v>2384</v>
      </c>
      <c r="F1084">
        <v>2024</v>
      </c>
      <c r="G1084" s="1">
        <f>Table1[[#This Row],[dem_votes]]+Table1[[#This Row],[gop_votes]]</f>
        <v>3512</v>
      </c>
      <c r="H1084" s="7">
        <f>ABS(Table1[[#This Row],[dem_votes]]-Table1[[#This Row],[gop_votes]])</f>
        <v>1256</v>
      </c>
      <c r="I1084" s="5">
        <f>Table1[[#This Row],[margin]]/SUM(Table1[[#This Row],[dem_votes]:[gop_votes]])</f>
        <v>0.35763097949886102</v>
      </c>
      <c r="J1084" s="5">
        <f>Table1[[#This Row],[dem_votes]]/SUM(Table1[[#This Row],[dem_votes]:[gop_votes]])</f>
        <v>0.32118451025056949</v>
      </c>
      <c r="K1084" s="5">
        <f>Table1[[#This Row],[gop_votes]]/SUM(Table1[[#This Row],[dem_votes]:[gop_votes]])</f>
        <v>0.67881548974943051</v>
      </c>
      <c r="L1084" s="13">
        <v>-84.023779000000005</v>
      </c>
      <c r="M1084" s="13">
        <v>38.327655</v>
      </c>
      <c r="N1084" s="11">
        <v>-85.197307533333372</v>
      </c>
      <c r="O1084" s="11">
        <v>37.624966491666598</v>
      </c>
      <c r="P1084" s="12">
        <f>VLOOKUP(Table1[[#This Row],[State]],Sheet1!A:G,7,FALSE)</f>
        <v>8</v>
      </c>
      <c r="Q1084" t="str">
        <f>VLOOKUP(Table1[[#This Row],[State]],Sheet1!A:F,6,FALSE)</f>
        <v>Republican</v>
      </c>
    </row>
    <row r="1085" spans="1:17" x14ac:dyDescent="0.2">
      <c r="A1085" t="s">
        <v>335</v>
      </c>
      <c r="B1085" s="10">
        <v>21183</v>
      </c>
      <c r="C1085" t="s">
        <v>947</v>
      </c>
      <c r="D1085" s="4">
        <v>2802</v>
      </c>
      <c r="E1085" s="4">
        <v>8389</v>
      </c>
      <c r="F1085">
        <v>2024</v>
      </c>
      <c r="G1085" s="1">
        <f>Table1[[#This Row],[dem_votes]]+Table1[[#This Row],[gop_votes]]</f>
        <v>11191</v>
      </c>
      <c r="H1085" s="7">
        <f>ABS(Table1[[#This Row],[dem_votes]]-Table1[[#This Row],[gop_votes]])</f>
        <v>5587</v>
      </c>
      <c r="I1085" s="5">
        <f>Table1[[#This Row],[margin]]/SUM(Table1[[#This Row],[dem_votes]:[gop_votes]])</f>
        <v>0.4992404610848003</v>
      </c>
      <c r="J1085" s="5">
        <f>Table1[[#This Row],[dem_votes]]/SUM(Table1[[#This Row],[dem_votes]:[gop_votes]])</f>
        <v>0.25037976945759988</v>
      </c>
      <c r="K1085" s="5">
        <f>Table1[[#This Row],[gop_votes]]/SUM(Table1[[#This Row],[dem_votes]:[gop_votes]])</f>
        <v>0.74962023054240012</v>
      </c>
      <c r="L1085" s="13">
        <v>-86.864293000000004</v>
      </c>
      <c r="M1085" s="13">
        <v>37.465057999999999</v>
      </c>
      <c r="N1085" s="11">
        <v>-85.197307533333372</v>
      </c>
      <c r="O1085" s="11">
        <v>37.624966491666598</v>
      </c>
      <c r="P1085" s="12">
        <f>VLOOKUP(Table1[[#This Row],[State]],Sheet1!A:G,7,FALSE)</f>
        <v>8</v>
      </c>
      <c r="Q1085" t="str">
        <f>VLOOKUP(Table1[[#This Row],[State]],Sheet1!A:F,6,FALSE)</f>
        <v>Republican</v>
      </c>
    </row>
    <row r="1086" spans="1:17" x14ac:dyDescent="0.2">
      <c r="A1086" t="s">
        <v>335</v>
      </c>
      <c r="B1086" s="10">
        <v>21185</v>
      </c>
      <c r="C1086" t="s">
        <v>1123</v>
      </c>
      <c r="D1086" s="4">
        <v>16846</v>
      </c>
      <c r="E1086" s="4">
        <v>24486</v>
      </c>
      <c r="F1086">
        <v>2024</v>
      </c>
      <c r="G1086" s="1">
        <f>Table1[[#This Row],[dem_votes]]+Table1[[#This Row],[gop_votes]]</f>
        <v>41332</v>
      </c>
      <c r="H1086" s="7">
        <f>ABS(Table1[[#This Row],[dem_votes]]-Table1[[#This Row],[gop_votes]])</f>
        <v>7640</v>
      </c>
      <c r="I1086" s="5">
        <f>Table1[[#This Row],[margin]]/SUM(Table1[[#This Row],[dem_votes]:[gop_votes]])</f>
        <v>0.18484467240878738</v>
      </c>
      <c r="J1086" s="5">
        <f>Table1[[#This Row],[dem_votes]]/SUM(Table1[[#This Row],[dem_votes]:[gop_votes]])</f>
        <v>0.40757766379560634</v>
      </c>
      <c r="K1086" s="5">
        <f>Table1[[#This Row],[gop_votes]]/SUM(Table1[[#This Row],[dem_votes]:[gop_votes]])</f>
        <v>0.59242233620439366</v>
      </c>
      <c r="L1086" s="13">
        <v>-85.459537999999995</v>
      </c>
      <c r="M1086" s="13">
        <v>38.372847999999998</v>
      </c>
      <c r="N1086" s="11">
        <v>-85.197307533333372</v>
      </c>
      <c r="O1086" s="11">
        <v>37.624966491666598</v>
      </c>
      <c r="P1086" s="12">
        <f>VLOOKUP(Table1[[#This Row],[State]],Sheet1!A:G,7,FALSE)</f>
        <v>8</v>
      </c>
      <c r="Q1086" t="str">
        <f>VLOOKUP(Table1[[#This Row],[State]],Sheet1!A:F,6,FALSE)</f>
        <v>Republican</v>
      </c>
    </row>
    <row r="1087" spans="1:17" x14ac:dyDescent="0.2">
      <c r="A1087" t="s">
        <v>335</v>
      </c>
      <c r="B1087" s="10">
        <v>21187</v>
      </c>
      <c r="C1087" t="s">
        <v>948</v>
      </c>
      <c r="D1087" s="4">
        <v>1440</v>
      </c>
      <c r="E1087" s="4">
        <v>4563</v>
      </c>
      <c r="F1087">
        <v>2024</v>
      </c>
      <c r="G1087" s="1">
        <f>Table1[[#This Row],[dem_votes]]+Table1[[#This Row],[gop_votes]]</f>
        <v>6003</v>
      </c>
      <c r="H1087" s="7">
        <f>ABS(Table1[[#This Row],[dem_votes]]-Table1[[#This Row],[gop_votes]])</f>
        <v>3123</v>
      </c>
      <c r="I1087" s="5">
        <f>Table1[[#This Row],[margin]]/SUM(Table1[[#This Row],[dem_votes]:[gop_votes]])</f>
        <v>0.52023988005997002</v>
      </c>
      <c r="J1087" s="5">
        <f>Table1[[#This Row],[dem_votes]]/SUM(Table1[[#This Row],[dem_votes]:[gop_votes]])</f>
        <v>0.23988005997001499</v>
      </c>
      <c r="K1087" s="5">
        <f>Table1[[#This Row],[gop_votes]]/SUM(Table1[[#This Row],[dem_votes]:[gop_votes]])</f>
        <v>0.76011994002998495</v>
      </c>
      <c r="L1087" s="13">
        <v>-84.831924999999998</v>
      </c>
      <c r="M1087" s="13">
        <v>38.531934999999997</v>
      </c>
      <c r="N1087" s="11">
        <v>-85.197307533333372</v>
      </c>
      <c r="O1087" s="11">
        <v>37.624966491666598</v>
      </c>
      <c r="P1087" s="12">
        <f>VLOOKUP(Table1[[#This Row],[State]],Sheet1!A:G,7,FALSE)</f>
        <v>8</v>
      </c>
      <c r="Q1087" t="str">
        <f>VLOOKUP(Table1[[#This Row],[State]],Sheet1!A:F,6,FALSE)</f>
        <v>Republican</v>
      </c>
    </row>
    <row r="1088" spans="1:17" x14ac:dyDescent="0.2">
      <c r="A1088" t="s">
        <v>335</v>
      </c>
      <c r="B1088" s="10">
        <v>21189</v>
      </c>
      <c r="C1088" t="s">
        <v>1124</v>
      </c>
      <c r="D1088" s="4">
        <v>331</v>
      </c>
      <c r="E1088" s="4">
        <v>1282</v>
      </c>
      <c r="F1088">
        <v>2024</v>
      </c>
      <c r="G1088" s="1">
        <f>Table1[[#This Row],[dem_votes]]+Table1[[#This Row],[gop_votes]]</f>
        <v>1613</v>
      </c>
      <c r="H1088" s="7">
        <f>ABS(Table1[[#This Row],[dem_votes]]-Table1[[#This Row],[gop_votes]])</f>
        <v>951</v>
      </c>
      <c r="I1088" s="5">
        <f>Table1[[#This Row],[margin]]/SUM(Table1[[#This Row],[dem_votes]:[gop_votes]])</f>
        <v>0.58958462492250463</v>
      </c>
      <c r="J1088" s="5">
        <f>Table1[[#This Row],[dem_votes]]/SUM(Table1[[#This Row],[dem_votes]:[gop_votes]])</f>
        <v>0.20520768753874769</v>
      </c>
      <c r="K1088" s="5">
        <f>Table1[[#This Row],[gop_votes]]/SUM(Table1[[#This Row],[dem_votes]:[gop_votes]])</f>
        <v>0.79479231246125237</v>
      </c>
      <c r="L1088" s="13">
        <v>-83.684099000000003</v>
      </c>
      <c r="M1088" s="13">
        <v>37.452096999999902</v>
      </c>
      <c r="N1088" s="11">
        <v>-85.197307533333372</v>
      </c>
      <c r="O1088" s="11">
        <v>37.624966491666598</v>
      </c>
      <c r="P1088" s="12">
        <f>VLOOKUP(Table1[[#This Row],[State]],Sheet1!A:G,7,FALSE)</f>
        <v>8</v>
      </c>
      <c r="Q1088" t="str">
        <f>VLOOKUP(Table1[[#This Row],[State]],Sheet1!A:F,6,FALSE)</f>
        <v>Republican</v>
      </c>
    </row>
    <row r="1089" spans="1:17" x14ac:dyDescent="0.2">
      <c r="A1089" t="s">
        <v>335</v>
      </c>
      <c r="B1089" s="10">
        <v>21191</v>
      </c>
      <c r="C1089" t="s">
        <v>1125</v>
      </c>
      <c r="D1089" s="4">
        <v>1725</v>
      </c>
      <c r="E1089" s="4">
        <v>5821</v>
      </c>
      <c r="F1089">
        <v>2024</v>
      </c>
      <c r="G1089" s="1">
        <f>Table1[[#This Row],[dem_votes]]+Table1[[#This Row],[gop_votes]]</f>
        <v>7546</v>
      </c>
      <c r="H1089" s="7">
        <f>ABS(Table1[[#This Row],[dem_votes]]-Table1[[#This Row],[gop_votes]])</f>
        <v>4096</v>
      </c>
      <c r="I1089" s="5">
        <f>Table1[[#This Row],[margin]]/SUM(Table1[[#This Row],[dem_votes]:[gop_votes]])</f>
        <v>0.5428041346408693</v>
      </c>
      <c r="J1089" s="5">
        <f>Table1[[#This Row],[dem_votes]]/SUM(Table1[[#This Row],[dem_votes]:[gop_votes]])</f>
        <v>0.22859793267956532</v>
      </c>
      <c r="K1089" s="5">
        <f>Table1[[#This Row],[gop_votes]]/SUM(Table1[[#This Row],[dem_votes]:[gop_votes]])</f>
        <v>0.7714020673204347</v>
      </c>
      <c r="L1089" s="13">
        <v>-84.359741999999997</v>
      </c>
      <c r="M1089" s="13">
        <v>38.715797999999999</v>
      </c>
      <c r="N1089" s="11">
        <v>-85.197307533333372</v>
      </c>
      <c r="O1089" s="11">
        <v>37.624966491666598</v>
      </c>
      <c r="P1089" s="12">
        <f>VLOOKUP(Table1[[#This Row],[State]],Sheet1!A:G,7,FALSE)</f>
        <v>8</v>
      </c>
      <c r="Q1089" t="str">
        <f>VLOOKUP(Table1[[#This Row],[State]],Sheet1!A:F,6,FALSE)</f>
        <v>Republican</v>
      </c>
    </row>
    <row r="1090" spans="1:17" x14ac:dyDescent="0.2">
      <c r="A1090" t="s">
        <v>335</v>
      </c>
      <c r="B1090" s="10">
        <v>21193</v>
      </c>
      <c r="C1090" t="s">
        <v>523</v>
      </c>
      <c r="D1090" s="4">
        <v>2804</v>
      </c>
      <c r="E1090" s="4">
        <v>7793</v>
      </c>
      <c r="F1090">
        <v>2024</v>
      </c>
      <c r="G1090" s="1">
        <f>Table1[[#This Row],[dem_votes]]+Table1[[#This Row],[gop_votes]]</f>
        <v>10597</v>
      </c>
      <c r="H1090" s="7">
        <f>ABS(Table1[[#This Row],[dem_votes]]-Table1[[#This Row],[gop_votes]])</f>
        <v>4989</v>
      </c>
      <c r="I1090" s="5">
        <f>Table1[[#This Row],[margin]]/SUM(Table1[[#This Row],[dem_votes]:[gop_votes]])</f>
        <v>0.47079362083608567</v>
      </c>
      <c r="J1090" s="5">
        <f>Table1[[#This Row],[dem_votes]]/SUM(Table1[[#This Row],[dem_votes]:[gop_votes]])</f>
        <v>0.26460318958195717</v>
      </c>
      <c r="K1090" s="5">
        <f>Table1[[#This Row],[gop_votes]]/SUM(Table1[[#This Row],[dem_votes]:[gop_votes]])</f>
        <v>0.73539681041804283</v>
      </c>
      <c r="L1090" s="13">
        <v>-83.201059999999998</v>
      </c>
      <c r="M1090" s="13">
        <v>37.257624999999997</v>
      </c>
      <c r="N1090" s="11">
        <v>-85.197307533333372</v>
      </c>
      <c r="O1090" s="11">
        <v>37.624966491666598</v>
      </c>
      <c r="P1090" s="12">
        <f>VLOOKUP(Table1[[#This Row],[State]],Sheet1!A:G,7,FALSE)</f>
        <v>8</v>
      </c>
      <c r="Q1090" t="str">
        <f>VLOOKUP(Table1[[#This Row],[State]],Sheet1!A:F,6,FALSE)</f>
        <v>Republican</v>
      </c>
    </row>
    <row r="1091" spans="1:17" x14ac:dyDescent="0.2">
      <c r="A1091" t="s">
        <v>335</v>
      </c>
      <c r="B1091" s="10">
        <v>21195</v>
      </c>
      <c r="C1091" t="s">
        <v>525</v>
      </c>
      <c r="D1091" s="4">
        <v>4838</v>
      </c>
      <c r="E1091" s="4">
        <v>20598</v>
      </c>
      <c r="F1091">
        <v>2024</v>
      </c>
      <c r="G1091" s="1">
        <f>Table1[[#This Row],[dem_votes]]+Table1[[#This Row],[gop_votes]]</f>
        <v>25436</v>
      </c>
      <c r="H1091" s="7">
        <f>ABS(Table1[[#This Row],[dem_votes]]-Table1[[#This Row],[gop_votes]])</f>
        <v>15760</v>
      </c>
      <c r="I1091" s="5">
        <f>Table1[[#This Row],[margin]]/SUM(Table1[[#This Row],[dem_votes]:[gop_votes]])</f>
        <v>0.61959427582953297</v>
      </c>
      <c r="J1091" s="5">
        <f>Table1[[#This Row],[dem_votes]]/SUM(Table1[[#This Row],[dem_votes]:[gop_votes]])</f>
        <v>0.19020286208523352</v>
      </c>
      <c r="K1091" s="5">
        <f>Table1[[#This Row],[gop_votes]]/SUM(Table1[[#This Row],[dem_votes]:[gop_votes]])</f>
        <v>0.80979713791476648</v>
      </c>
      <c r="L1091" s="13">
        <v>-82.420659000000001</v>
      </c>
      <c r="M1091" s="13">
        <v>37.463504999999998</v>
      </c>
      <c r="N1091" s="11">
        <v>-85.197307533333372</v>
      </c>
      <c r="O1091" s="11">
        <v>37.624966491666598</v>
      </c>
      <c r="P1091" s="12">
        <f>VLOOKUP(Table1[[#This Row],[State]],Sheet1!A:G,7,FALSE)</f>
        <v>8</v>
      </c>
      <c r="Q1091" t="str">
        <f>VLOOKUP(Table1[[#This Row],[State]],Sheet1!A:F,6,FALSE)</f>
        <v>Republican</v>
      </c>
    </row>
    <row r="1092" spans="1:17" x14ac:dyDescent="0.2">
      <c r="A1092" t="s">
        <v>335</v>
      </c>
      <c r="B1092" s="10">
        <v>21197</v>
      </c>
      <c r="C1092" t="s">
        <v>1126</v>
      </c>
      <c r="D1092" s="4">
        <v>1553</v>
      </c>
      <c r="E1092" s="4">
        <v>4264</v>
      </c>
      <c r="F1092">
        <v>2024</v>
      </c>
      <c r="G1092" s="1">
        <f>Table1[[#This Row],[dem_votes]]+Table1[[#This Row],[gop_votes]]</f>
        <v>5817</v>
      </c>
      <c r="H1092" s="7">
        <f>ABS(Table1[[#This Row],[dem_votes]]-Table1[[#This Row],[gop_votes]])</f>
        <v>2711</v>
      </c>
      <c r="I1092" s="5">
        <f>Table1[[#This Row],[margin]]/SUM(Table1[[#This Row],[dem_votes]:[gop_votes]])</f>
        <v>0.46604779095753823</v>
      </c>
      <c r="J1092" s="5">
        <f>Table1[[#This Row],[dem_votes]]/SUM(Table1[[#This Row],[dem_votes]:[gop_votes]])</f>
        <v>0.26697610452123088</v>
      </c>
      <c r="K1092" s="5">
        <f>Table1[[#This Row],[gop_votes]]/SUM(Table1[[#This Row],[dem_votes]:[gop_votes]])</f>
        <v>0.73302389547876912</v>
      </c>
      <c r="L1092" s="13">
        <v>-83.881129999999999</v>
      </c>
      <c r="M1092" s="13">
        <v>37.852292999999896</v>
      </c>
      <c r="N1092" s="11">
        <v>-85.197307533333372</v>
      </c>
      <c r="O1092" s="11">
        <v>37.624966491666598</v>
      </c>
      <c r="P1092" s="12">
        <f>VLOOKUP(Table1[[#This Row],[State]],Sheet1!A:G,7,FALSE)</f>
        <v>8</v>
      </c>
      <c r="Q1092" t="str">
        <f>VLOOKUP(Table1[[#This Row],[State]],Sheet1!A:F,6,FALSE)</f>
        <v>Republican</v>
      </c>
    </row>
    <row r="1093" spans="1:17" x14ac:dyDescent="0.2">
      <c r="A1093" t="s">
        <v>335</v>
      </c>
      <c r="B1093" s="10">
        <v>21199</v>
      </c>
      <c r="C1093" t="s">
        <v>591</v>
      </c>
      <c r="D1093" s="4">
        <v>5059</v>
      </c>
      <c r="E1093" s="4">
        <v>26962</v>
      </c>
      <c r="F1093">
        <v>2024</v>
      </c>
      <c r="G1093" s="1">
        <f>Table1[[#This Row],[dem_votes]]+Table1[[#This Row],[gop_votes]]</f>
        <v>32021</v>
      </c>
      <c r="H1093" s="7">
        <f>ABS(Table1[[#This Row],[dem_votes]]-Table1[[#This Row],[gop_votes]])</f>
        <v>21903</v>
      </c>
      <c r="I1093" s="5">
        <f>Table1[[#This Row],[margin]]/SUM(Table1[[#This Row],[dem_votes]:[gop_votes]])</f>
        <v>0.68401986196558506</v>
      </c>
      <c r="J1093" s="5">
        <f>Table1[[#This Row],[dem_votes]]/SUM(Table1[[#This Row],[dem_votes]:[gop_votes]])</f>
        <v>0.15799006901720747</v>
      </c>
      <c r="K1093" s="5">
        <f>Table1[[#This Row],[gop_votes]]/SUM(Table1[[#This Row],[dem_votes]:[gop_votes]])</f>
        <v>0.84200993098279253</v>
      </c>
      <c r="L1093" s="13">
        <v>-84.614644999999996</v>
      </c>
      <c r="M1093" s="13">
        <v>37.092818999999999</v>
      </c>
      <c r="N1093" s="11">
        <v>-85.197307533333372</v>
      </c>
      <c r="O1093" s="11">
        <v>37.624966491666598</v>
      </c>
      <c r="P1093" s="12">
        <f>VLOOKUP(Table1[[#This Row],[State]],Sheet1!A:G,7,FALSE)</f>
        <v>8</v>
      </c>
      <c r="Q1093" t="str">
        <f>VLOOKUP(Table1[[#This Row],[State]],Sheet1!A:F,6,FALSE)</f>
        <v>Republican</v>
      </c>
    </row>
    <row r="1094" spans="1:17" x14ac:dyDescent="0.2">
      <c r="A1094" t="s">
        <v>335</v>
      </c>
      <c r="B1094" s="10">
        <v>21201</v>
      </c>
      <c r="C1094" t="s">
        <v>1127</v>
      </c>
      <c r="D1094" s="4">
        <v>306</v>
      </c>
      <c r="E1094" s="4">
        <v>785</v>
      </c>
      <c r="F1094">
        <v>2024</v>
      </c>
      <c r="G1094" s="1">
        <f>Table1[[#This Row],[dem_votes]]+Table1[[#This Row],[gop_votes]]</f>
        <v>1091</v>
      </c>
      <c r="H1094" s="7">
        <f>ABS(Table1[[#This Row],[dem_votes]]-Table1[[#This Row],[gop_votes]])</f>
        <v>479</v>
      </c>
      <c r="I1094" s="5">
        <f>Table1[[#This Row],[margin]]/SUM(Table1[[#This Row],[dem_votes]:[gop_votes]])</f>
        <v>0.43904674610449129</v>
      </c>
      <c r="J1094" s="5">
        <f>Table1[[#This Row],[dem_votes]]/SUM(Table1[[#This Row],[dem_votes]:[gop_votes]])</f>
        <v>0.28047662694775433</v>
      </c>
      <c r="K1094" s="5">
        <f>Table1[[#This Row],[gop_votes]]/SUM(Table1[[#This Row],[dem_votes]:[gop_votes]])</f>
        <v>0.71952337305224567</v>
      </c>
      <c r="L1094" s="13">
        <v>-84.048847999999893</v>
      </c>
      <c r="M1094" s="13">
        <v>38.520826</v>
      </c>
      <c r="N1094" s="11">
        <v>-85.197307533333372</v>
      </c>
      <c r="O1094" s="11">
        <v>37.624966491666598</v>
      </c>
      <c r="P1094" s="12">
        <f>VLOOKUP(Table1[[#This Row],[State]],Sheet1!A:G,7,FALSE)</f>
        <v>8</v>
      </c>
      <c r="Q1094" t="str">
        <f>VLOOKUP(Table1[[#This Row],[State]],Sheet1!A:F,6,FALSE)</f>
        <v>Republican</v>
      </c>
    </row>
    <row r="1095" spans="1:17" x14ac:dyDescent="0.2">
      <c r="A1095" t="s">
        <v>335</v>
      </c>
      <c r="B1095" s="10">
        <v>21203</v>
      </c>
      <c r="C1095" t="s">
        <v>1128</v>
      </c>
      <c r="D1095" s="4">
        <v>1184</v>
      </c>
      <c r="E1095" s="4">
        <v>6760</v>
      </c>
      <c r="F1095">
        <v>2024</v>
      </c>
      <c r="G1095" s="1">
        <f>Table1[[#This Row],[dem_votes]]+Table1[[#This Row],[gop_votes]]</f>
        <v>7944</v>
      </c>
      <c r="H1095" s="7">
        <f>ABS(Table1[[#This Row],[dem_votes]]-Table1[[#This Row],[gop_votes]])</f>
        <v>5576</v>
      </c>
      <c r="I1095" s="5">
        <f>Table1[[#This Row],[margin]]/SUM(Table1[[#This Row],[dem_votes]:[gop_votes]])</f>
        <v>0.70191339375629402</v>
      </c>
      <c r="J1095" s="5">
        <f>Table1[[#This Row],[dem_votes]]/SUM(Table1[[#This Row],[dem_votes]:[gop_votes]])</f>
        <v>0.14904330312185296</v>
      </c>
      <c r="K1095" s="5">
        <f>Table1[[#This Row],[gop_votes]]/SUM(Table1[[#This Row],[dem_votes]:[gop_votes]])</f>
        <v>0.85095669687814701</v>
      </c>
      <c r="L1095" s="13">
        <v>-84.348395999999994</v>
      </c>
      <c r="M1095" s="13">
        <v>37.381611999999997</v>
      </c>
      <c r="N1095" s="11">
        <v>-85.197307533333372</v>
      </c>
      <c r="O1095" s="11">
        <v>37.624966491666598</v>
      </c>
      <c r="P1095" s="12">
        <f>VLOOKUP(Table1[[#This Row],[State]],Sheet1!A:G,7,FALSE)</f>
        <v>8</v>
      </c>
      <c r="Q1095" t="str">
        <f>VLOOKUP(Table1[[#This Row],[State]],Sheet1!A:F,6,FALSE)</f>
        <v>Republican</v>
      </c>
    </row>
    <row r="1096" spans="1:17" x14ac:dyDescent="0.2">
      <c r="A1096" t="s">
        <v>335</v>
      </c>
      <c r="B1096" s="10">
        <v>21205</v>
      </c>
      <c r="C1096" t="s">
        <v>1129</v>
      </c>
      <c r="D1096" s="4">
        <v>3650</v>
      </c>
      <c r="E1096" s="4">
        <v>6061</v>
      </c>
      <c r="F1096">
        <v>2024</v>
      </c>
      <c r="G1096" s="1">
        <f>Table1[[#This Row],[dem_votes]]+Table1[[#This Row],[gop_votes]]</f>
        <v>9711</v>
      </c>
      <c r="H1096" s="7">
        <f>ABS(Table1[[#This Row],[dem_votes]]-Table1[[#This Row],[gop_votes]])</f>
        <v>2411</v>
      </c>
      <c r="I1096" s="5">
        <f>Table1[[#This Row],[margin]]/SUM(Table1[[#This Row],[dem_votes]:[gop_votes]])</f>
        <v>0.24827515188960972</v>
      </c>
      <c r="J1096" s="5">
        <f>Table1[[#This Row],[dem_votes]]/SUM(Table1[[#This Row],[dem_votes]:[gop_votes]])</f>
        <v>0.37586242405519515</v>
      </c>
      <c r="K1096" s="5">
        <f>Table1[[#This Row],[gop_votes]]/SUM(Table1[[#This Row],[dem_votes]:[gop_votes]])</f>
        <v>0.6241375759448049</v>
      </c>
      <c r="L1096" s="13">
        <v>-83.442318</v>
      </c>
      <c r="M1096" s="13">
        <v>38.194615999999897</v>
      </c>
      <c r="N1096" s="11">
        <v>-85.197307533333372</v>
      </c>
      <c r="O1096" s="11">
        <v>37.624966491666598</v>
      </c>
      <c r="P1096" s="12">
        <f>VLOOKUP(Table1[[#This Row],[State]],Sheet1!A:G,7,FALSE)</f>
        <v>8</v>
      </c>
      <c r="Q1096" t="str">
        <f>VLOOKUP(Table1[[#This Row],[State]],Sheet1!A:F,6,FALSE)</f>
        <v>Republican</v>
      </c>
    </row>
    <row r="1097" spans="1:17" x14ac:dyDescent="0.2">
      <c r="A1097" t="s">
        <v>335</v>
      </c>
      <c r="B1097" s="10">
        <v>21207</v>
      </c>
      <c r="C1097" t="s">
        <v>527</v>
      </c>
      <c r="D1097" s="4">
        <v>1493</v>
      </c>
      <c r="E1097" s="4">
        <v>7756</v>
      </c>
      <c r="F1097">
        <v>2024</v>
      </c>
      <c r="G1097" s="1">
        <f>Table1[[#This Row],[dem_votes]]+Table1[[#This Row],[gop_votes]]</f>
        <v>9249</v>
      </c>
      <c r="H1097" s="7">
        <f>ABS(Table1[[#This Row],[dem_votes]]-Table1[[#This Row],[gop_votes]])</f>
        <v>6263</v>
      </c>
      <c r="I1097" s="5">
        <f>Table1[[#This Row],[margin]]/SUM(Table1[[#This Row],[dem_votes]:[gop_votes]])</f>
        <v>0.67715428694994051</v>
      </c>
      <c r="J1097" s="5">
        <f>Table1[[#This Row],[dem_votes]]/SUM(Table1[[#This Row],[dem_votes]:[gop_votes]])</f>
        <v>0.16142285652502975</v>
      </c>
      <c r="K1097" s="5">
        <f>Table1[[#This Row],[gop_votes]]/SUM(Table1[[#This Row],[dem_votes]:[gop_votes]])</f>
        <v>0.83857714347497025</v>
      </c>
      <c r="L1097" s="13">
        <v>-85.05932</v>
      </c>
      <c r="M1097" s="13">
        <v>37.029336000000001</v>
      </c>
      <c r="N1097" s="11">
        <v>-85.197307533333372</v>
      </c>
      <c r="O1097" s="11">
        <v>37.624966491666598</v>
      </c>
      <c r="P1097" s="12">
        <f>VLOOKUP(Table1[[#This Row],[State]],Sheet1!A:G,7,FALSE)</f>
        <v>8</v>
      </c>
      <c r="Q1097" t="str">
        <f>VLOOKUP(Table1[[#This Row],[State]],Sheet1!A:F,6,FALSE)</f>
        <v>Republican</v>
      </c>
    </row>
    <row r="1098" spans="1:17" x14ac:dyDescent="0.2">
      <c r="A1098" t="s">
        <v>335</v>
      </c>
      <c r="B1098" s="10">
        <v>21209</v>
      </c>
      <c r="C1098" t="s">
        <v>594</v>
      </c>
      <c r="D1098" s="4">
        <v>11965</v>
      </c>
      <c r="E1098" s="4">
        <v>20560</v>
      </c>
      <c r="F1098">
        <v>2024</v>
      </c>
      <c r="G1098" s="1">
        <f>Table1[[#This Row],[dem_votes]]+Table1[[#This Row],[gop_votes]]</f>
        <v>32525</v>
      </c>
      <c r="H1098" s="7">
        <f>ABS(Table1[[#This Row],[dem_votes]]-Table1[[#This Row],[gop_votes]])</f>
        <v>8595</v>
      </c>
      <c r="I1098" s="5">
        <f>Table1[[#This Row],[margin]]/SUM(Table1[[#This Row],[dem_votes]:[gop_votes]])</f>
        <v>0.26425826287471177</v>
      </c>
      <c r="J1098" s="5">
        <f>Table1[[#This Row],[dem_votes]]/SUM(Table1[[#This Row],[dem_votes]:[gop_votes]])</f>
        <v>0.36787086856264412</v>
      </c>
      <c r="K1098" s="5">
        <f>Table1[[#This Row],[gop_votes]]/SUM(Table1[[#This Row],[dem_votes]:[gop_votes]])</f>
        <v>0.63212913143735583</v>
      </c>
      <c r="L1098" s="13">
        <v>-84.570575000000005</v>
      </c>
      <c r="M1098" s="13">
        <v>38.231690999999998</v>
      </c>
      <c r="N1098" s="11">
        <v>-85.197307533333372</v>
      </c>
      <c r="O1098" s="11">
        <v>37.624966491666598</v>
      </c>
      <c r="P1098" s="12">
        <f>VLOOKUP(Table1[[#This Row],[State]],Sheet1!A:G,7,FALSE)</f>
        <v>8</v>
      </c>
      <c r="Q1098" t="str">
        <f>VLOOKUP(Table1[[#This Row],[State]],Sheet1!A:F,6,FALSE)</f>
        <v>Republican</v>
      </c>
    </row>
    <row r="1099" spans="1:17" x14ac:dyDescent="0.2">
      <c r="A1099" t="s">
        <v>335</v>
      </c>
      <c r="B1099" s="10">
        <v>21211</v>
      </c>
      <c r="C1099" t="s">
        <v>529</v>
      </c>
      <c r="D1099" s="4">
        <v>7910</v>
      </c>
      <c r="E1099" s="4">
        <v>16601</v>
      </c>
      <c r="F1099">
        <v>2024</v>
      </c>
      <c r="G1099" s="1">
        <f>Table1[[#This Row],[dem_votes]]+Table1[[#This Row],[gop_votes]]</f>
        <v>24511</v>
      </c>
      <c r="H1099" s="7">
        <f>ABS(Table1[[#This Row],[dem_votes]]-Table1[[#This Row],[gop_votes]])</f>
        <v>8691</v>
      </c>
      <c r="I1099" s="5">
        <f>Table1[[#This Row],[margin]]/SUM(Table1[[#This Row],[dem_votes]:[gop_votes]])</f>
        <v>0.35457549671576027</v>
      </c>
      <c r="J1099" s="5">
        <f>Table1[[#This Row],[dem_votes]]/SUM(Table1[[#This Row],[dem_votes]:[gop_votes]])</f>
        <v>0.32271225164211986</v>
      </c>
      <c r="K1099" s="5">
        <f>Table1[[#This Row],[gop_votes]]/SUM(Table1[[#This Row],[dem_votes]:[gop_votes]])</f>
        <v>0.67728774835788008</v>
      </c>
      <c r="L1099" s="13">
        <v>-85.230241000000007</v>
      </c>
      <c r="M1099" s="13">
        <v>38.213512999999999</v>
      </c>
      <c r="N1099" s="11">
        <v>-85.197307533333372</v>
      </c>
      <c r="O1099" s="11">
        <v>37.624966491666598</v>
      </c>
      <c r="P1099" s="12">
        <f>VLOOKUP(Table1[[#This Row],[State]],Sheet1!A:G,7,FALSE)</f>
        <v>8</v>
      </c>
      <c r="Q1099" t="str">
        <f>VLOOKUP(Table1[[#This Row],[State]],Sheet1!A:F,6,FALSE)</f>
        <v>Republican</v>
      </c>
    </row>
    <row r="1100" spans="1:17" x14ac:dyDescent="0.2">
      <c r="A1100" t="s">
        <v>335</v>
      </c>
      <c r="B1100" s="10">
        <v>21213</v>
      </c>
      <c r="C1100" t="s">
        <v>1130</v>
      </c>
      <c r="D1100" s="4">
        <v>2482</v>
      </c>
      <c r="E1100" s="4">
        <v>6246</v>
      </c>
      <c r="F1100">
        <v>2024</v>
      </c>
      <c r="G1100" s="1">
        <f>Table1[[#This Row],[dem_votes]]+Table1[[#This Row],[gop_votes]]</f>
        <v>8728</v>
      </c>
      <c r="H1100" s="7">
        <f>ABS(Table1[[#This Row],[dem_votes]]-Table1[[#This Row],[gop_votes]])</f>
        <v>3764</v>
      </c>
      <c r="I1100" s="5">
        <f>Table1[[#This Row],[margin]]/SUM(Table1[[#This Row],[dem_votes]:[gop_votes]])</f>
        <v>0.43125572868927592</v>
      </c>
      <c r="J1100" s="5">
        <f>Table1[[#This Row],[dem_votes]]/SUM(Table1[[#This Row],[dem_votes]:[gop_votes]])</f>
        <v>0.28437213565536207</v>
      </c>
      <c r="K1100" s="5">
        <f>Table1[[#This Row],[gop_votes]]/SUM(Table1[[#This Row],[dem_votes]:[gop_votes]])</f>
        <v>0.71562786434463799</v>
      </c>
      <c r="L1100" s="13">
        <v>-86.572108999999998</v>
      </c>
      <c r="M1100" s="13">
        <v>36.733284999999903</v>
      </c>
      <c r="N1100" s="11">
        <v>-85.197307533333372</v>
      </c>
      <c r="O1100" s="11">
        <v>37.624966491666598</v>
      </c>
      <c r="P1100" s="12">
        <f>VLOOKUP(Table1[[#This Row],[State]],Sheet1!A:G,7,FALSE)</f>
        <v>8</v>
      </c>
      <c r="Q1100" t="str">
        <f>VLOOKUP(Table1[[#This Row],[State]],Sheet1!A:F,6,FALSE)</f>
        <v>Republican</v>
      </c>
    </row>
    <row r="1101" spans="1:17" x14ac:dyDescent="0.2">
      <c r="A1101" t="s">
        <v>335</v>
      </c>
      <c r="B1101" s="10">
        <v>21215</v>
      </c>
      <c r="C1101" t="s">
        <v>955</v>
      </c>
      <c r="D1101" s="4">
        <v>2440</v>
      </c>
      <c r="E1101" s="4">
        <v>10455</v>
      </c>
      <c r="F1101">
        <v>2024</v>
      </c>
      <c r="G1101" s="1">
        <f>Table1[[#This Row],[dem_votes]]+Table1[[#This Row],[gop_votes]]</f>
        <v>12895</v>
      </c>
      <c r="H1101" s="7">
        <f>ABS(Table1[[#This Row],[dem_votes]]-Table1[[#This Row],[gop_votes]])</f>
        <v>8015</v>
      </c>
      <c r="I1101" s="5">
        <f>Table1[[#This Row],[margin]]/SUM(Table1[[#This Row],[dem_votes]:[gop_votes]])</f>
        <v>0.62155874369910813</v>
      </c>
      <c r="J1101" s="5">
        <f>Table1[[#This Row],[dem_votes]]/SUM(Table1[[#This Row],[dem_votes]:[gop_votes]])</f>
        <v>0.18922062815044591</v>
      </c>
      <c r="K1101" s="5">
        <f>Table1[[#This Row],[gop_votes]]/SUM(Table1[[#This Row],[dem_votes]:[gop_votes]])</f>
        <v>0.81077937184955406</v>
      </c>
      <c r="L1101" s="13">
        <v>-85.350915000000001</v>
      </c>
      <c r="M1101" s="13">
        <v>38.059721000000003</v>
      </c>
      <c r="N1101" s="11">
        <v>-85.197307533333372</v>
      </c>
      <c r="O1101" s="11">
        <v>37.624966491666598</v>
      </c>
      <c r="P1101" s="12">
        <f>VLOOKUP(Table1[[#This Row],[State]],Sheet1!A:G,7,FALSE)</f>
        <v>8</v>
      </c>
      <c r="Q1101" t="str">
        <f>VLOOKUP(Table1[[#This Row],[State]],Sheet1!A:F,6,FALSE)</f>
        <v>Republican</v>
      </c>
    </row>
    <row r="1102" spans="1:17" x14ac:dyDescent="0.2">
      <c r="A1102" t="s">
        <v>335</v>
      </c>
      <c r="B1102" s="10">
        <v>21217</v>
      </c>
      <c r="C1102" t="s">
        <v>475</v>
      </c>
      <c r="D1102" s="4">
        <v>2920</v>
      </c>
      <c r="E1102" s="4">
        <v>9687</v>
      </c>
      <c r="F1102">
        <v>2024</v>
      </c>
      <c r="G1102" s="1">
        <f>Table1[[#This Row],[dem_votes]]+Table1[[#This Row],[gop_votes]]</f>
        <v>12607</v>
      </c>
      <c r="H1102" s="7">
        <f>ABS(Table1[[#This Row],[dem_votes]]-Table1[[#This Row],[gop_votes]])</f>
        <v>6767</v>
      </c>
      <c r="I1102" s="5">
        <f>Table1[[#This Row],[margin]]/SUM(Table1[[#This Row],[dem_votes]:[gop_votes]])</f>
        <v>0.53676528912508925</v>
      </c>
      <c r="J1102" s="5">
        <f>Table1[[#This Row],[dem_votes]]/SUM(Table1[[#This Row],[dem_votes]:[gop_votes]])</f>
        <v>0.23161735543745537</v>
      </c>
      <c r="K1102" s="5">
        <f>Table1[[#This Row],[gop_votes]]/SUM(Table1[[#This Row],[dem_votes]:[gop_votes]])</f>
        <v>0.76838264456254457</v>
      </c>
      <c r="L1102" s="13">
        <v>-85.343424999999996</v>
      </c>
      <c r="M1102" s="13">
        <v>37.350402000000003</v>
      </c>
      <c r="N1102" s="11">
        <v>-85.197307533333372</v>
      </c>
      <c r="O1102" s="11">
        <v>37.624966491666598</v>
      </c>
      <c r="P1102" s="12">
        <f>VLOOKUP(Table1[[#This Row],[State]],Sheet1!A:G,7,FALSE)</f>
        <v>8</v>
      </c>
      <c r="Q1102" t="str">
        <f>VLOOKUP(Table1[[#This Row],[State]],Sheet1!A:F,6,FALSE)</f>
        <v>Republican</v>
      </c>
    </row>
    <row r="1103" spans="1:17" x14ac:dyDescent="0.2">
      <c r="A1103" t="s">
        <v>335</v>
      </c>
      <c r="B1103" s="10">
        <v>21219</v>
      </c>
      <c r="C1103" t="s">
        <v>1131</v>
      </c>
      <c r="D1103" s="4">
        <v>1464</v>
      </c>
      <c r="E1103" s="4">
        <v>4129</v>
      </c>
      <c r="F1103">
        <v>2024</v>
      </c>
      <c r="G1103" s="1">
        <f>Table1[[#This Row],[dem_votes]]+Table1[[#This Row],[gop_votes]]</f>
        <v>5593</v>
      </c>
      <c r="H1103" s="7">
        <f>ABS(Table1[[#This Row],[dem_votes]]-Table1[[#This Row],[gop_votes]])</f>
        <v>2665</v>
      </c>
      <c r="I1103" s="5">
        <f>Table1[[#This Row],[margin]]/SUM(Table1[[#This Row],[dem_votes]:[gop_votes]])</f>
        <v>0.47648846772751652</v>
      </c>
      <c r="J1103" s="5">
        <f>Table1[[#This Row],[dem_votes]]/SUM(Table1[[#This Row],[dem_votes]:[gop_votes]])</f>
        <v>0.26175576613624174</v>
      </c>
      <c r="K1103" s="5">
        <f>Table1[[#This Row],[gop_votes]]/SUM(Table1[[#This Row],[dem_votes]:[gop_votes]])</f>
        <v>0.73824423386375826</v>
      </c>
      <c r="L1103" s="13">
        <v>-87.171453999999997</v>
      </c>
      <c r="M1103" s="13">
        <v>36.81176</v>
      </c>
      <c r="N1103" s="11">
        <v>-85.197307533333372</v>
      </c>
      <c r="O1103" s="11">
        <v>37.624966491666598</v>
      </c>
      <c r="P1103" s="12">
        <f>VLOOKUP(Table1[[#This Row],[State]],Sheet1!A:G,7,FALSE)</f>
        <v>8</v>
      </c>
      <c r="Q1103" t="str">
        <f>VLOOKUP(Table1[[#This Row],[State]],Sheet1!A:F,6,FALSE)</f>
        <v>Republican</v>
      </c>
    </row>
    <row r="1104" spans="1:17" x14ac:dyDescent="0.2">
      <c r="A1104" t="s">
        <v>335</v>
      </c>
      <c r="B1104" s="10">
        <v>21221</v>
      </c>
      <c r="C1104" t="s">
        <v>1132</v>
      </c>
      <c r="D1104" s="4">
        <v>2071</v>
      </c>
      <c r="E1104" s="4">
        <v>5874</v>
      </c>
      <c r="F1104">
        <v>2024</v>
      </c>
      <c r="G1104" s="1">
        <f>Table1[[#This Row],[dem_votes]]+Table1[[#This Row],[gop_votes]]</f>
        <v>7945</v>
      </c>
      <c r="H1104" s="7">
        <f>ABS(Table1[[#This Row],[dem_votes]]-Table1[[#This Row],[gop_votes]])</f>
        <v>3803</v>
      </c>
      <c r="I1104" s="5">
        <f>Table1[[#This Row],[margin]]/SUM(Table1[[#This Row],[dem_votes]:[gop_votes]])</f>
        <v>0.47866582756450599</v>
      </c>
      <c r="J1104" s="5">
        <f>Table1[[#This Row],[dem_votes]]/SUM(Table1[[#This Row],[dem_votes]:[gop_votes]])</f>
        <v>0.26066708621774703</v>
      </c>
      <c r="K1104" s="5">
        <f>Table1[[#This Row],[gop_votes]]/SUM(Table1[[#This Row],[dem_votes]:[gop_votes]])</f>
        <v>0.73933291378225297</v>
      </c>
      <c r="L1104" s="13">
        <v>-87.836202</v>
      </c>
      <c r="M1104" s="13">
        <v>36.847046999999897</v>
      </c>
      <c r="N1104" s="11">
        <v>-85.197307533333372</v>
      </c>
      <c r="O1104" s="11">
        <v>37.624966491666598</v>
      </c>
      <c r="P1104" s="12">
        <f>VLOOKUP(Table1[[#This Row],[State]],Sheet1!A:G,7,FALSE)</f>
        <v>8</v>
      </c>
      <c r="Q1104" t="str">
        <f>VLOOKUP(Table1[[#This Row],[State]],Sheet1!A:F,6,FALSE)</f>
        <v>Republican</v>
      </c>
    </row>
    <row r="1105" spans="1:17" x14ac:dyDescent="0.2">
      <c r="A1105" t="s">
        <v>335</v>
      </c>
      <c r="B1105" s="10">
        <v>21223</v>
      </c>
      <c r="C1105" t="s">
        <v>1133</v>
      </c>
      <c r="D1105" s="4">
        <v>1241</v>
      </c>
      <c r="E1105" s="4">
        <v>3463</v>
      </c>
      <c r="F1105">
        <v>2024</v>
      </c>
      <c r="G1105" s="1">
        <f>Table1[[#This Row],[dem_votes]]+Table1[[#This Row],[gop_votes]]</f>
        <v>4704</v>
      </c>
      <c r="H1105" s="7">
        <f>ABS(Table1[[#This Row],[dem_votes]]-Table1[[#This Row],[gop_votes]])</f>
        <v>2222</v>
      </c>
      <c r="I1105" s="5">
        <f>Table1[[#This Row],[margin]]/SUM(Table1[[#This Row],[dem_votes]:[gop_votes]])</f>
        <v>0.4723639455782313</v>
      </c>
      <c r="J1105" s="5">
        <f>Table1[[#This Row],[dem_votes]]/SUM(Table1[[#This Row],[dem_votes]:[gop_votes]])</f>
        <v>0.26381802721088438</v>
      </c>
      <c r="K1105" s="5">
        <f>Table1[[#This Row],[gop_votes]]/SUM(Table1[[#This Row],[dem_votes]:[gop_votes]])</f>
        <v>0.73618197278911568</v>
      </c>
      <c r="L1105" s="13">
        <v>-85.332526000000001</v>
      </c>
      <c r="M1105" s="13">
        <v>38.620697999999997</v>
      </c>
      <c r="N1105" s="11">
        <v>-85.197307533333372</v>
      </c>
      <c r="O1105" s="11">
        <v>37.624966491666598</v>
      </c>
      <c r="P1105" s="12">
        <f>VLOOKUP(Table1[[#This Row],[State]],Sheet1!A:G,7,FALSE)</f>
        <v>8</v>
      </c>
      <c r="Q1105" t="str">
        <f>VLOOKUP(Table1[[#This Row],[State]],Sheet1!A:F,6,FALSE)</f>
        <v>Republican</v>
      </c>
    </row>
    <row r="1106" spans="1:17" x14ac:dyDescent="0.2">
      <c r="A1106" t="s">
        <v>335</v>
      </c>
      <c r="B1106" s="10">
        <v>21225</v>
      </c>
      <c r="C1106" t="s">
        <v>476</v>
      </c>
      <c r="D1106" s="4">
        <v>1923</v>
      </c>
      <c r="E1106" s="4">
        <v>5030</v>
      </c>
      <c r="F1106">
        <v>2024</v>
      </c>
      <c r="G1106" s="1">
        <f>Table1[[#This Row],[dem_votes]]+Table1[[#This Row],[gop_votes]]</f>
        <v>6953</v>
      </c>
      <c r="H1106" s="7">
        <f>ABS(Table1[[#This Row],[dem_votes]]-Table1[[#This Row],[gop_votes]])</f>
        <v>3107</v>
      </c>
      <c r="I1106" s="5">
        <f>Table1[[#This Row],[margin]]/SUM(Table1[[#This Row],[dem_votes]:[gop_votes]])</f>
        <v>0.44685747159499495</v>
      </c>
      <c r="J1106" s="5">
        <f>Table1[[#This Row],[dem_votes]]/SUM(Table1[[#This Row],[dem_votes]:[gop_votes]])</f>
        <v>0.2765712642025025</v>
      </c>
      <c r="K1106" s="5">
        <f>Table1[[#This Row],[gop_votes]]/SUM(Table1[[#This Row],[dem_votes]:[gop_votes]])</f>
        <v>0.72342873579749745</v>
      </c>
      <c r="L1106" s="13">
        <v>-87.926957999999999</v>
      </c>
      <c r="M1106" s="13">
        <v>37.653314999999999</v>
      </c>
      <c r="N1106" s="11">
        <v>-85.197307533333372</v>
      </c>
      <c r="O1106" s="11">
        <v>37.624966491666598</v>
      </c>
      <c r="P1106" s="12">
        <f>VLOOKUP(Table1[[#This Row],[State]],Sheet1!A:G,7,FALSE)</f>
        <v>8</v>
      </c>
      <c r="Q1106" t="str">
        <f>VLOOKUP(Table1[[#This Row],[State]],Sheet1!A:F,6,FALSE)</f>
        <v>Republican</v>
      </c>
    </row>
    <row r="1107" spans="1:17" x14ac:dyDescent="0.2">
      <c r="A1107" t="s">
        <v>335</v>
      </c>
      <c r="B1107" s="10">
        <v>21227</v>
      </c>
      <c r="C1107" t="s">
        <v>821</v>
      </c>
      <c r="D1107" s="4">
        <v>23939</v>
      </c>
      <c r="E1107" s="4">
        <v>33806</v>
      </c>
      <c r="F1107">
        <v>2024</v>
      </c>
      <c r="G1107" s="1">
        <f>Table1[[#This Row],[dem_votes]]+Table1[[#This Row],[gop_votes]]</f>
        <v>57745</v>
      </c>
      <c r="H1107" s="7">
        <f>ABS(Table1[[#This Row],[dem_votes]]-Table1[[#This Row],[gop_votes]])</f>
        <v>9867</v>
      </c>
      <c r="I1107" s="5">
        <f>Table1[[#This Row],[margin]]/SUM(Table1[[#This Row],[dem_votes]:[gop_votes]])</f>
        <v>0.17087193696423933</v>
      </c>
      <c r="J1107" s="5">
        <f>Table1[[#This Row],[dem_votes]]/SUM(Table1[[#This Row],[dem_votes]:[gop_votes]])</f>
        <v>0.41456403151788035</v>
      </c>
      <c r="K1107" s="5">
        <f>Table1[[#This Row],[gop_votes]]/SUM(Table1[[#This Row],[dem_votes]:[gop_votes]])</f>
        <v>0.58543596848211965</v>
      </c>
      <c r="L1107" s="13">
        <v>-86.434562999999997</v>
      </c>
      <c r="M1107" s="13">
        <v>36.970396000000001</v>
      </c>
      <c r="N1107" s="11">
        <v>-85.197307533333372</v>
      </c>
      <c r="O1107" s="11">
        <v>37.624966491666598</v>
      </c>
      <c r="P1107" s="12">
        <f>VLOOKUP(Table1[[#This Row],[State]],Sheet1!A:G,7,FALSE)</f>
        <v>8</v>
      </c>
      <c r="Q1107" t="str">
        <f>VLOOKUP(Table1[[#This Row],[State]],Sheet1!A:F,6,FALSE)</f>
        <v>Republican</v>
      </c>
    </row>
    <row r="1108" spans="1:17" x14ac:dyDescent="0.2">
      <c r="A1108" t="s">
        <v>335</v>
      </c>
      <c r="B1108" s="10">
        <v>21229</v>
      </c>
      <c r="C1108" t="s">
        <v>480</v>
      </c>
      <c r="D1108" s="4">
        <v>1771</v>
      </c>
      <c r="E1108" s="4">
        <v>4495</v>
      </c>
      <c r="F1108">
        <v>2024</v>
      </c>
      <c r="G1108" s="1">
        <f>Table1[[#This Row],[dem_votes]]+Table1[[#This Row],[gop_votes]]</f>
        <v>6266</v>
      </c>
      <c r="H1108" s="7">
        <f>ABS(Table1[[#This Row],[dem_votes]]-Table1[[#This Row],[gop_votes]])</f>
        <v>2724</v>
      </c>
      <c r="I1108" s="5">
        <f>Table1[[#This Row],[margin]]/SUM(Table1[[#This Row],[dem_votes]:[gop_votes]])</f>
        <v>0.43472709862751358</v>
      </c>
      <c r="J1108" s="5">
        <f>Table1[[#This Row],[dem_votes]]/SUM(Table1[[#This Row],[dem_votes]:[gop_votes]])</f>
        <v>0.28263645068624321</v>
      </c>
      <c r="K1108" s="5">
        <f>Table1[[#This Row],[gop_votes]]/SUM(Table1[[#This Row],[dem_votes]:[gop_votes]])</f>
        <v>0.71736354931375679</v>
      </c>
      <c r="L1108" s="13">
        <v>-85.190875000000005</v>
      </c>
      <c r="M1108" s="13">
        <v>37.738655000000001</v>
      </c>
      <c r="N1108" s="11">
        <v>-85.197307533333372</v>
      </c>
      <c r="O1108" s="11">
        <v>37.624966491666598</v>
      </c>
      <c r="P1108" s="12">
        <f>VLOOKUP(Table1[[#This Row],[State]],Sheet1!A:G,7,FALSE)</f>
        <v>8</v>
      </c>
      <c r="Q1108" t="str">
        <f>VLOOKUP(Table1[[#This Row],[State]],Sheet1!A:F,6,FALSE)</f>
        <v>Republican</v>
      </c>
    </row>
    <row r="1109" spans="1:17" x14ac:dyDescent="0.2">
      <c r="A1109" t="s">
        <v>335</v>
      </c>
      <c r="B1109" s="10">
        <v>21231</v>
      </c>
      <c r="C1109" t="s">
        <v>822</v>
      </c>
      <c r="D1109" s="4">
        <v>2065</v>
      </c>
      <c r="E1109" s="4">
        <v>7949</v>
      </c>
      <c r="F1109">
        <v>2024</v>
      </c>
      <c r="G1109" s="1">
        <f>Table1[[#This Row],[dem_votes]]+Table1[[#This Row],[gop_votes]]</f>
        <v>10014</v>
      </c>
      <c r="H1109" s="7">
        <f>ABS(Table1[[#This Row],[dem_votes]]-Table1[[#This Row],[gop_votes]])</f>
        <v>5884</v>
      </c>
      <c r="I1109" s="5">
        <f>Table1[[#This Row],[margin]]/SUM(Table1[[#This Row],[dem_votes]:[gop_votes]])</f>
        <v>0.58757739165168765</v>
      </c>
      <c r="J1109" s="5">
        <f>Table1[[#This Row],[dem_votes]]/SUM(Table1[[#This Row],[dem_votes]:[gop_votes]])</f>
        <v>0.20621130417415617</v>
      </c>
      <c r="K1109" s="5">
        <f>Table1[[#This Row],[gop_votes]]/SUM(Table1[[#This Row],[dem_votes]:[gop_votes]])</f>
        <v>0.79378869582584377</v>
      </c>
      <c r="L1109" s="13">
        <v>-84.844614000000007</v>
      </c>
      <c r="M1109" s="13">
        <v>36.837888</v>
      </c>
      <c r="N1109" s="11">
        <v>-85.197307533333372</v>
      </c>
      <c r="O1109" s="11">
        <v>37.624966491666598</v>
      </c>
      <c r="P1109" s="12">
        <f>VLOOKUP(Table1[[#This Row],[State]],Sheet1!A:G,7,FALSE)</f>
        <v>8</v>
      </c>
      <c r="Q1109" t="str">
        <f>VLOOKUP(Table1[[#This Row],[State]],Sheet1!A:F,6,FALSE)</f>
        <v>Republican</v>
      </c>
    </row>
    <row r="1110" spans="1:17" x14ac:dyDescent="0.2">
      <c r="A1110" t="s">
        <v>335</v>
      </c>
      <c r="B1110" s="10">
        <v>21233</v>
      </c>
      <c r="C1110" t="s">
        <v>823</v>
      </c>
      <c r="D1110" s="4">
        <v>1816</v>
      </c>
      <c r="E1110" s="4">
        <v>4391</v>
      </c>
      <c r="F1110">
        <v>2024</v>
      </c>
      <c r="G1110" s="1">
        <f>Table1[[#This Row],[dem_votes]]+Table1[[#This Row],[gop_votes]]</f>
        <v>6207</v>
      </c>
      <c r="H1110" s="7">
        <f>ABS(Table1[[#This Row],[dem_votes]]-Table1[[#This Row],[gop_votes]])</f>
        <v>2575</v>
      </c>
      <c r="I1110" s="5">
        <f>Table1[[#This Row],[margin]]/SUM(Table1[[#This Row],[dem_votes]:[gop_votes]])</f>
        <v>0.41485419687449654</v>
      </c>
      <c r="J1110" s="5">
        <f>Table1[[#This Row],[dem_votes]]/SUM(Table1[[#This Row],[dem_votes]:[gop_votes]])</f>
        <v>0.29257290156275173</v>
      </c>
      <c r="K1110" s="5">
        <f>Table1[[#This Row],[gop_votes]]/SUM(Table1[[#This Row],[dem_votes]:[gop_votes]])</f>
        <v>0.70742709843724827</v>
      </c>
      <c r="L1110" s="13">
        <v>-87.687044</v>
      </c>
      <c r="M1110" s="13">
        <v>37.499710999999998</v>
      </c>
      <c r="N1110" s="11">
        <v>-85.197307533333372</v>
      </c>
      <c r="O1110" s="11">
        <v>37.624966491666598</v>
      </c>
      <c r="P1110" s="12">
        <f>VLOOKUP(Table1[[#This Row],[State]],Sheet1!A:G,7,FALSE)</f>
        <v>8</v>
      </c>
      <c r="Q1110" t="str">
        <f>VLOOKUP(Table1[[#This Row],[State]],Sheet1!A:F,6,FALSE)</f>
        <v>Republican</v>
      </c>
    </row>
    <row r="1111" spans="1:17" x14ac:dyDescent="0.2">
      <c r="A1111" t="s">
        <v>335</v>
      </c>
      <c r="B1111" s="10">
        <v>21235</v>
      </c>
      <c r="C1111" t="s">
        <v>967</v>
      </c>
      <c r="D1111" s="4">
        <v>3223</v>
      </c>
      <c r="E1111" s="4">
        <v>12876</v>
      </c>
      <c r="F1111">
        <v>2024</v>
      </c>
      <c r="G1111" s="1">
        <f>Table1[[#This Row],[dem_votes]]+Table1[[#This Row],[gop_votes]]</f>
        <v>16099</v>
      </c>
      <c r="H1111" s="7">
        <f>ABS(Table1[[#This Row],[dem_votes]]-Table1[[#This Row],[gop_votes]])</f>
        <v>9653</v>
      </c>
      <c r="I1111" s="5">
        <f>Table1[[#This Row],[margin]]/SUM(Table1[[#This Row],[dem_votes]:[gop_votes]])</f>
        <v>0.59960245978011062</v>
      </c>
      <c r="J1111" s="5">
        <f>Table1[[#This Row],[dem_votes]]/SUM(Table1[[#This Row],[dem_votes]:[gop_votes]])</f>
        <v>0.20019877010994472</v>
      </c>
      <c r="K1111" s="5">
        <f>Table1[[#This Row],[gop_votes]]/SUM(Table1[[#This Row],[dem_votes]:[gop_votes]])</f>
        <v>0.79980122989005531</v>
      </c>
      <c r="L1111" s="13">
        <v>-84.140994999999904</v>
      </c>
      <c r="M1111" s="13">
        <v>36.809691999999998</v>
      </c>
      <c r="N1111" s="11">
        <v>-85.197307533333372</v>
      </c>
      <c r="O1111" s="11">
        <v>37.624966491666598</v>
      </c>
      <c r="P1111" s="12">
        <f>VLOOKUP(Table1[[#This Row],[State]],Sheet1!A:G,7,FALSE)</f>
        <v>8</v>
      </c>
      <c r="Q1111" t="str">
        <f>VLOOKUP(Table1[[#This Row],[State]],Sheet1!A:F,6,FALSE)</f>
        <v>Republican</v>
      </c>
    </row>
    <row r="1112" spans="1:17" x14ac:dyDescent="0.2">
      <c r="A1112" t="s">
        <v>335</v>
      </c>
      <c r="B1112" s="10">
        <v>21237</v>
      </c>
      <c r="C1112" t="s">
        <v>1134</v>
      </c>
      <c r="D1112" s="4">
        <v>1178</v>
      </c>
      <c r="E1112" s="4">
        <v>2043</v>
      </c>
      <c r="F1112">
        <v>2024</v>
      </c>
      <c r="G1112" s="1">
        <f>Table1[[#This Row],[dem_votes]]+Table1[[#This Row],[gop_votes]]</f>
        <v>3221</v>
      </c>
      <c r="H1112" s="7">
        <f>ABS(Table1[[#This Row],[dem_votes]]-Table1[[#This Row],[gop_votes]])</f>
        <v>865</v>
      </c>
      <c r="I1112" s="5">
        <f>Table1[[#This Row],[margin]]/SUM(Table1[[#This Row],[dem_votes]:[gop_votes]])</f>
        <v>0.26855013970816516</v>
      </c>
      <c r="J1112" s="5">
        <f>Table1[[#This Row],[dem_votes]]/SUM(Table1[[#This Row],[dem_votes]:[gop_votes]])</f>
        <v>0.36572493014591739</v>
      </c>
      <c r="K1112" s="5">
        <f>Table1[[#This Row],[gop_votes]]/SUM(Table1[[#This Row],[dem_votes]:[gop_votes]])</f>
        <v>0.63427506985408255</v>
      </c>
      <c r="L1112" s="13">
        <v>-83.510902000000002</v>
      </c>
      <c r="M1112" s="13">
        <v>37.740621999999902</v>
      </c>
      <c r="N1112" s="11">
        <v>-85.197307533333372</v>
      </c>
      <c r="O1112" s="11">
        <v>37.624966491666598</v>
      </c>
      <c r="P1112" s="12">
        <f>VLOOKUP(Table1[[#This Row],[State]],Sheet1!A:G,7,FALSE)</f>
        <v>8</v>
      </c>
      <c r="Q1112" t="str">
        <f>VLOOKUP(Table1[[#This Row],[State]],Sheet1!A:F,6,FALSE)</f>
        <v>Republican</v>
      </c>
    </row>
    <row r="1113" spans="1:17" x14ac:dyDescent="0.2">
      <c r="A1113" t="s">
        <v>335</v>
      </c>
      <c r="B1113" s="10">
        <v>21239</v>
      </c>
      <c r="C1113" t="s">
        <v>926</v>
      </c>
      <c r="D1113" s="4">
        <v>6763</v>
      </c>
      <c r="E1113" s="4">
        <v>8720</v>
      </c>
      <c r="F1113">
        <v>2024</v>
      </c>
      <c r="G1113" s="1">
        <f>Table1[[#This Row],[dem_votes]]+Table1[[#This Row],[gop_votes]]</f>
        <v>15483</v>
      </c>
      <c r="H1113" s="7">
        <f>ABS(Table1[[#This Row],[dem_votes]]-Table1[[#This Row],[gop_votes]])</f>
        <v>1957</v>
      </c>
      <c r="I1113" s="5">
        <f>Table1[[#This Row],[margin]]/SUM(Table1[[#This Row],[dem_votes]:[gop_votes]])</f>
        <v>0.12639669314732288</v>
      </c>
      <c r="J1113" s="5">
        <f>Table1[[#This Row],[dem_votes]]/SUM(Table1[[#This Row],[dem_votes]:[gop_votes]])</f>
        <v>0.43680165342633859</v>
      </c>
      <c r="K1113" s="5">
        <f>Table1[[#This Row],[gop_votes]]/SUM(Table1[[#This Row],[dem_votes]:[gop_votes]])</f>
        <v>0.56319834657366141</v>
      </c>
      <c r="L1113" s="13">
        <v>-84.727271000000002</v>
      </c>
      <c r="M1113" s="13">
        <v>38.050067999999897</v>
      </c>
      <c r="N1113" s="11">
        <v>-85.197307533333372</v>
      </c>
      <c r="O1113" s="11">
        <v>37.624966491666598</v>
      </c>
      <c r="P1113" s="12">
        <f>VLOOKUP(Table1[[#This Row],[State]],Sheet1!A:G,7,FALSE)</f>
        <v>8</v>
      </c>
      <c r="Q1113" t="str">
        <f>VLOOKUP(Table1[[#This Row],[State]],Sheet1!A:F,6,FALSE)</f>
        <v>Republican</v>
      </c>
    </row>
    <row r="1114" spans="1:17" x14ac:dyDescent="0.2">
      <c r="A1114" t="s">
        <v>336</v>
      </c>
      <c r="B1114" s="10">
        <v>22001</v>
      </c>
      <c r="C1114" t="s">
        <v>1135</v>
      </c>
      <c r="D1114" s="4">
        <v>6546</v>
      </c>
      <c r="E1114" s="4">
        <v>22290</v>
      </c>
      <c r="F1114">
        <v>2024</v>
      </c>
      <c r="G1114" s="1">
        <f>Table1[[#This Row],[dem_votes]]+Table1[[#This Row],[gop_votes]]</f>
        <v>28836</v>
      </c>
      <c r="H1114" s="7">
        <f>ABS(Table1[[#This Row],[dem_votes]]-Table1[[#This Row],[gop_votes]])</f>
        <v>15744</v>
      </c>
      <c r="I1114" s="5">
        <f>Table1[[#This Row],[margin]]/SUM(Table1[[#This Row],[dem_votes]:[gop_votes]])</f>
        <v>0.54598418643362467</v>
      </c>
      <c r="J1114" s="5">
        <f>Table1[[#This Row],[dem_votes]]/SUM(Table1[[#This Row],[dem_votes]:[gop_votes]])</f>
        <v>0.22700790678318769</v>
      </c>
      <c r="K1114" s="5">
        <f>Table1[[#This Row],[gop_votes]]/SUM(Table1[[#This Row],[dem_votes]:[gop_votes]])</f>
        <v>0.77299209321681228</v>
      </c>
      <c r="L1114" s="13">
        <v>-92.351799</v>
      </c>
      <c r="M1114" s="13">
        <v>30.278554999999901</v>
      </c>
      <c r="N1114" s="11">
        <v>-91.833927187499953</v>
      </c>
      <c r="O1114" s="11">
        <v>31.110193390624961</v>
      </c>
      <c r="P1114" s="12">
        <f>VLOOKUP(Table1[[#This Row],[State]],Sheet1!A:G,7,FALSE)</f>
        <v>8</v>
      </c>
      <c r="Q1114" t="str">
        <f>VLOOKUP(Table1[[#This Row],[State]],Sheet1!A:F,6,FALSE)</f>
        <v>Republican</v>
      </c>
    </row>
    <row r="1115" spans="1:17" x14ac:dyDescent="0.2">
      <c r="A1115" t="s">
        <v>336</v>
      </c>
      <c r="B1115" s="10">
        <v>22003</v>
      </c>
      <c r="C1115" t="s">
        <v>1136</v>
      </c>
      <c r="D1115" s="4">
        <v>2550</v>
      </c>
      <c r="E1115" s="4">
        <v>7427</v>
      </c>
      <c r="F1115">
        <v>2024</v>
      </c>
      <c r="G1115" s="1">
        <f>Table1[[#This Row],[dem_votes]]+Table1[[#This Row],[gop_votes]]</f>
        <v>9977</v>
      </c>
      <c r="H1115" s="7">
        <f>ABS(Table1[[#This Row],[dem_votes]]-Table1[[#This Row],[gop_votes]])</f>
        <v>4877</v>
      </c>
      <c r="I1115" s="5">
        <f>Table1[[#This Row],[margin]]/SUM(Table1[[#This Row],[dem_votes]:[gop_votes]])</f>
        <v>0.48882429588052523</v>
      </c>
      <c r="J1115" s="5">
        <f>Table1[[#This Row],[dem_votes]]/SUM(Table1[[#This Row],[dem_votes]:[gop_votes]])</f>
        <v>0.25558785205973739</v>
      </c>
      <c r="K1115" s="5">
        <f>Table1[[#This Row],[gop_votes]]/SUM(Table1[[#This Row],[dem_votes]:[gop_votes]])</f>
        <v>0.74441214794026256</v>
      </c>
      <c r="L1115" s="13">
        <v>-92.774457999999996</v>
      </c>
      <c r="M1115" s="13">
        <v>30.669387</v>
      </c>
      <c r="N1115" s="11">
        <v>-91.833927187499953</v>
      </c>
      <c r="O1115" s="11">
        <v>31.110193390624961</v>
      </c>
      <c r="P1115" s="12">
        <f>VLOOKUP(Table1[[#This Row],[State]],Sheet1!A:G,7,FALSE)</f>
        <v>8</v>
      </c>
      <c r="Q1115" t="str">
        <f>VLOOKUP(Table1[[#This Row],[State]],Sheet1!A:F,6,FALSE)</f>
        <v>Republican</v>
      </c>
    </row>
    <row r="1116" spans="1:17" x14ac:dyDescent="0.2">
      <c r="A1116" t="s">
        <v>336</v>
      </c>
      <c r="B1116" s="10">
        <v>22005</v>
      </c>
      <c r="C1116" t="s">
        <v>1137</v>
      </c>
      <c r="D1116" s="4">
        <v>21088</v>
      </c>
      <c r="E1116" s="4">
        <v>45476</v>
      </c>
      <c r="F1116">
        <v>2024</v>
      </c>
      <c r="G1116" s="1">
        <f>Table1[[#This Row],[dem_votes]]+Table1[[#This Row],[gop_votes]]</f>
        <v>66564</v>
      </c>
      <c r="H1116" s="7">
        <f>ABS(Table1[[#This Row],[dem_votes]]-Table1[[#This Row],[gop_votes]])</f>
        <v>24388</v>
      </c>
      <c r="I1116" s="5">
        <f>Table1[[#This Row],[margin]]/SUM(Table1[[#This Row],[dem_votes]:[gop_votes]])</f>
        <v>0.36638423171684392</v>
      </c>
      <c r="J1116" s="5">
        <f>Table1[[#This Row],[dem_votes]]/SUM(Table1[[#This Row],[dem_votes]:[gop_votes]])</f>
        <v>0.31680788414157801</v>
      </c>
      <c r="K1116" s="5">
        <f>Table1[[#This Row],[gop_votes]]/SUM(Table1[[#This Row],[dem_votes]:[gop_votes]])</f>
        <v>0.68319211585842199</v>
      </c>
      <c r="L1116" s="13">
        <v>-90.934027999999998</v>
      </c>
      <c r="M1116" s="13">
        <v>30.248525000000001</v>
      </c>
      <c r="N1116" s="11">
        <v>-91.833927187499953</v>
      </c>
      <c r="O1116" s="11">
        <v>31.110193390624961</v>
      </c>
      <c r="P1116" s="12">
        <f>VLOOKUP(Table1[[#This Row],[State]],Sheet1!A:G,7,FALSE)</f>
        <v>8</v>
      </c>
      <c r="Q1116" t="str">
        <f>VLOOKUP(Table1[[#This Row],[State]],Sheet1!A:F,6,FALSE)</f>
        <v>Republican</v>
      </c>
    </row>
    <row r="1117" spans="1:17" x14ac:dyDescent="0.2">
      <c r="A1117" t="s">
        <v>336</v>
      </c>
      <c r="B1117" s="10">
        <v>22007</v>
      </c>
      <c r="C1117" t="s">
        <v>1138</v>
      </c>
      <c r="D1117" s="4">
        <v>4031</v>
      </c>
      <c r="E1117" s="4">
        <v>6987</v>
      </c>
      <c r="F1117">
        <v>2024</v>
      </c>
      <c r="G1117" s="1">
        <f>Table1[[#This Row],[dem_votes]]+Table1[[#This Row],[gop_votes]]</f>
        <v>11018</v>
      </c>
      <c r="H1117" s="7">
        <f>ABS(Table1[[#This Row],[dem_votes]]-Table1[[#This Row],[gop_votes]])</f>
        <v>2956</v>
      </c>
      <c r="I1117" s="5">
        <f>Table1[[#This Row],[margin]]/SUM(Table1[[#This Row],[dem_votes]:[gop_votes]])</f>
        <v>0.26828825558177527</v>
      </c>
      <c r="J1117" s="5">
        <f>Table1[[#This Row],[dem_votes]]/SUM(Table1[[#This Row],[dem_votes]:[gop_votes]])</f>
        <v>0.36585587220911236</v>
      </c>
      <c r="K1117" s="5">
        <f>Table1[[#This Row],[gop_votes]]/SUM(Table1[[#This Row],[dem_votes]:[gop_votes]])</f>
        <v>0.63414412779088769</v>
      </c>
      <c r="L1117" s="13">
        <v>-91.066450000000003</v>
      </c>
      <c r="M1117" s="13">
        <v>29.922957</v>
      </c>
      <c r="N1117" s="11">
        <v>-91.833927187499953</v>
      </c>
      <c r="O1117" s="11">
        <v>31.110193390624961</v>
      </c>
      <c r="P1117" s="12">
        <f>VLOOKUP(Table1[[#This Row],[State]],Sheet1!A:G,7,FALSE)</f>
        <v>8</v>
      </c>
      <c r="Q1117" t="str">
        <f>VLOOKUP(Table1[[#This Row],[State]],Sheet1!A:F,6,FALSE)</f>
        <v>Republican</v>
      </c>
    </row>
    <row r="1118" spans="1:17" x14ac:dyDescent="0.2">
      <c r="A1118" t="s">
        <v>336</v>
      </c>
      <c r="B1118" s="10">
        <v>22009</v>
      </c>
      <c r="C1118" t="s">
        <v>1139</v>
      </c>
      <c r="D1118" s="4">
        <v>5580</v>
      </c>
      <c r="E1118" s="4">
        <v>11105</v>
      </c>
      <c r="F1118">
        <v>2024</v>
      </c>
      <c r="G1118" s="1">
        <f>Table1[[#This Row],[dem_votes]]+Table1[[#This Row],[gop_votes]]</f>
        <v>16685</v>
      </c>
      <c r="H1118" s="7">
        <f>ABS(Table1[[#This Row],[dem_votes]]-Table1[[#This Row],[gop_votes]])</f>
        <v>5525</v>
      </c>
      <c r="I1118" s="5">
        <f>Table1[[#This Row],[margin]]/SUM(Table1[[#This Row],[dem_votes]:[gop_votes]])</f>
        <v>0.33113575067425832</v>
      </c>
      <c r="J1118" s="5">
        <f>Table1[[#This Row],[dem_votes]]/SUM(Table1[[#This Row],[dem_votes]:[gop_votes]])</f>
        <v>0.33443212466287087</v>
      </c>
      <c r="K1118" s="5">
        <f>Table1[[#This Row],[gop_votes]]/SUM(Table1[[#This Row],[dem_votes]:[gop_votes]])</f>
        <v>0.66556787533712913</v>
      </c>
      <c r="L1118" s="13">
        <v>-92.062566000000004</v>
      </c>
      <c r="M1118" s="13">
        <v>31.053585999999999</v>
      </c>
      <c r="N1118" s="11">
        <v>-91.833927187499953</v>
      </c>
      <c r="O1118" s="11">
        <v>31.110193390624961</v>
      </c>
      <c r="P1118" s="12">
        <f>VLOOKUP(Table1[[#This Row],[State]],Sheet1!A:G,7,FALSE)</f>
        <v>8</v>
      </c>
      <c r="Q1118" t="str">
        <f>VLOOKUP(Table1[[#This Row],[State]],Sheet1!A:F,6,FALSE)</f>
        <v>Republican</v>
      </c>
    </row>
    <row r="1119" spans="1:17" x14ac:dyDescent="0.2">
      <c r="A1119" t="s">
        <v>336</v>
      </c>
      <c r="B1119" s="10">
        <v>22011</v>
      </c>
      <c r="C1119" t="s">
        <v>1140</v>
      </c>
      <c r="D1119" s="4">
        <v>2965</v>
      </c>
      <c r="E1119" s="4">
        <v>14140</v>
      </c>
      <c r="F1119">
        <v>2024</v>
      </c>
      <c r="G1119" s="1">
        <f>Table1[[#This Row],[dem_votes]]+Table1[[#This Row],[gop_votes]]</f>
        <v>17105</v>
      </c>
      <c r="H1119" s="7">
        <f>ABS(Table1[[#This Row],[dem_votes]]-Table1[[#This Row],[gop_votes]])</f>
        <v>11175</v>
      </c>
      <c r="I1119" s="5">
        <f>Table1[[#This Row],[margin]]/SUM(Table1[[#This Row],[dem_votes]:[gop_votes]])</f>
        <v>0.65331774334989767</v>
      </c>
      <c r="J1119" s="5">
        <f>Table1[[#This Row],[dem_votes]]/SUM(Table1[[#This Row],[dem_votes]:[gop_votes]])</f>
        <v>0.17334112832505116</v>
      </c>
      <c r="K1119" s="5">
        <f>Table1[[#This Row],[gop_votes]]/SUM(Table1[[#This Row],[dem_votes]:[gop_votes]])</f>
        <v>0.82665887167494889</v>
      </c>
      <c r="L1119" s="13">
        <v>-93.287136000000004</v>
      </c>
      <c r="M1119" s="13">
        <v>30.733884999999901</v>
      </c>
      <c r="N1119" s="11">
        <v>-91.833927187499953</v>
      </c>
      <c r="O1119" s="11">
        <v>31.110193390624961</v>
      </c>
      <c r="P1119" s="12">
        <f>VLOOKUP(Table1[[#This Row],[State]],Sheet1!A:G,7,FALSE)</f>
        <v>8</v>
      </c>
      <c r="Q1119" t="str">
        <f>VLOOKUP(Table1[[#This Row],[State]],Sheet1!A:F,6,FALSE)</f>
        <v>Republican</v>
      </c>
    </row>
    <row r="1120" spans="1:17" x14ac:dyDescent="0.2">
      <c r="A1120" t="s">
        <v>336</v>
      </c>
      <c r="B1120" s="10">
        <v>22013</v>
      </c>
      <c r="C1120" t="s">
        <v>1141</v>
      </c>
      <c r="D1120" s="4">
        <v>3213</v>
      </c>
      <c r="E1120" s="4">
        <v>3246</v>
      </c>
      <c r="F1120">
        <v>2024</v>
      </c>
      <c r="G1120" s="1">
        <f>Table1[[#This Row],[dem_votes]]+Table1[[#This Row],[gop_votes]]</f>
        <v>6459</v>
      </c>
      <c r="H1120" s="7">
        <f>ABS(Table1[[#This Row],[dem_votes]]-Table1[[#This Row],[gop_votes]])</f>
        <v>33</v>
      </c>
      <c r="I1120" s="5">
        <f>Table1[[#This Row],[margin]]/SUM(Table1[[#This Row],[dem_votes]:[gop_votes]])</f>
        <v>5.1091500232234091E-3</v>
      </c>
      <c r="J1120" s="5">
        <f>Table1[[#This Row],[dem_votes]]/SUM(Table1[[#This Row],[dem_votes]:[gop_votes]])</f>
        <v>0.49744542498838829</v>
      </c>
      <c r="K1120" s="5">
        <f>Table1[[#This Row],[gop_votes]]/SUM(Table1[[#This Row],[dem_votes]:[gop_votes]])</f>
        <v>0.50255457501161171</v>
      </c>
      <c r="L1120" s="13">
        <v>-93.080260999999993</v>
      </c>
      <c r="M1120" s="13">
        <v>32.388897999999998</v>
      </c>
      <c r="N1120" s="11">
        <v>-91.833927187499953</v>
      </c>
      <c r="O1120" s="11">
        <v>31.110193390624961</v>
      </c>
      <c r="P1120" s="12">
        <f>VLOOKUP(Table1[[#This Row],[State]],Sheet1!A:G,7,FALSE)</f>
        <v>8</v>
      </c>
      <c r="Q1120" t="str">
        <f>VLOOKUP(Table1[[#This Row],[State]],Sheet1!A:F,6,FALSE)</f>
        <v>Republican</v>
      </c>
    </row>
    <row r="1121" spans="1:17" x14ac:dyDescent="0.2">
      <c r="A1121" t="s">
        <v>336</v>
      </c>
      <c r="B1121" s="10">
        <v>22015</v>
      </c>
      <c r="C1121" t="s">
        <v>1142</v>
      </c>
      <c r="D1121" s="4">
        <v>15588</v>
      </c>
      <c r="E1121" s="4">
        <v>38790</v>
      </c>
      <c r="F1121">
        <v>2024</v>
      </c>
      <c r="G1121" s="1">
        <f>Table1[[#This Row],[dem_votes]]+Table1[[#This Row],[gop_votes]]</f>
        <v>54378</v>
      </c>
      <c r="H1121" s="7">
        <f>ABS(Table1[[#This Row],[dem_votes]]-Table1[[#This Row],[gop_votes]])</f>
        <v>23202</v>
      </c>
      <c r="I1121" s="5">
        <f>Table1[[#This Row],[margin]]/SUM(Table1[[#This Row],[dem_votes]:[gop_votes]])</f>
        <v>0.42667990731545846</v>
      </c>
      <c r="J1121" s="5">
        <f>Table1[[#This Row],[dem_votes]]/SUM(Table1[[#This Row],[dem_votes]:[gop_votes]])</f>
        <v>0.28666004634227077</v>
      </c>
      <c r="K1121" s="5">
        <f>Table1[[#This Row],[gop_votes]]/SUM(Table1[[#This Row],[dem_votes]:[gop_votes]])</f>
        <v>0.71333995365772918</v>
      </c>
      <c r="L1121" s="13">
        <v>-93.656675000000007</v>
      </c>
      <c r="M1121" s="13">
        <v>32.555696999999903</v>
      </c>
      <c r="N1121" s="11">
        <v>-91.833927187499953</v>
      </c>
      <c r="O1121" s="11">
        <v>31.110193390624961</v>
      </c>
      <c r="P1121" s="12">
        <f>VLOOKUP(Table1[[#This Row],[State]],Sheet1!A:G,7,FALSE)</f>
        <v>8</v>
      </c>
      <c r="Q1121" t="str">
        <f>VLOOKUP(Table1[[#This Row],[State]],Sheet1!A:F,6,FALSE)</f>
        <v>Republican</v>
      </c>
    </row>
    <row r="1122" spans="1:17" x14ac:dyDescent="0.2">
      <c r="A1122" t="s">
        <v>336</v>
      </c>
      <c r="B1122" s="10">
        <v>22017</v>
      </c>
      <c r="C1122" t="s">
        <v>1143</v>
      </c>
      <c r="D1122" s="4">
        <v>55935</v>
      </c>
      <c r="E1122" s="4">
        <v>47778</v>
      </c>
      <c r="F1122">
        <v>2024</v>
      </c>
      <c r="G1122" s="1">
        <f>Table1[[#This Row],[dem_votes]]+Table1[[#This Row],[gop_votes]]</f>
        <v>103713</v>
      </c>
      <c r="H1122" s="7">
        <f>ABS(Table1[[#This Row],[dem_votes]]-Table1[[#This Row],[gop_votes]])</f>
        <v>8157</v>
      </c>
      <c r="I1122" s="5">
        <f>Table1[[#This Row],[margin]]/SUM(Table1[[#This Row],[dem_votes]:[gop_votes]])</f>
        <v>7.8649735327297451E-2</v>
      </c>
      <c r="J1122" s="5">
        <f>Table1[[#This Row],[dem_votes]]/SUM(Table1[[#This Row],[dem_votes]:[gop_votes]])</f>
        <v>0.53932486766364873</v>
      </c>
      <c r="K1122" s="5">
        <f>Table1[[#This Row],[gop_votes]]/SUM(Table1[[#This Row],[dem_votes]:[gop_votes]])</f>
        <v>0.46067513233635127</v>
      </c>
      <c r="L1122" s="13">
        <v>-93.800831000000002</v>
      </c>
      <c r="M1122" s="13">
        <v>32.472073999999999</v>
      </c>
      <c r="N1122" s="11">
        <v>-91.833927187499953</v>
      </c>
      <c r="O1122" s="11">
        <v>31.110193390624961</v>
      </c>
      <c r="P1122" s="12">
        <f>VLOOKUP(Table1[[#This Row],[State]],Sheet1!A:G,7,FALSE)</f>
        <v>8</v>
      </c>
      <c r="Q1122" t="str">
        <f>VLOOKUP(Table1[[#This Row],[State]],Sheet1!A:F,6,FALSE)</f>
        <v>Republican</v>
      </c>
    </row>
    <row r="1123" spans="1:17" x14ac:dyDescent="0.2">
      <c r="A1123" t="s">
        <v>336</v>
      </c>
      <c r="B1123" s="10">
        <v>22019</v>
      </c>
      <c r="C1123" t="s">
        <v>1144</v>
      </c>
      <c r="D1123" s="4">
        <v>27223</v>
      </c>
      <c r="E1123" s="4">
        <v>55320</v>
      </c>
      <c r="F1123">
        <v>2024</v>
      </c>
      <c r="G1123" s="1">
        <f>Table1[[#This Row],[dem_votes]]+Table1[[#This Row],[gop_votes]]</f>
        <v>82543</v>
      </c>
      <c r="H1123" s="7">
        <f>ABS(Table1[[#This Row],[dem_votes]]-Table1[[#This Row],[gop_votes]])</f>
        <v>28097</v>
      </c>
      <c r="I1123" s="5">
        <f>Table1[[#This Row],[margin]]/SUM(Table1[[#This Row],[dem_votes]:[gop_votes]])</f>
        <v>0.3403922803871921</v>
      </c>
      <c r="J1123" s="5">
        <f>Table1[[#This Row],[dem_votes]]/SUM(Table1[[#This Row],[dem_votes]:[gop_votes]])</f>
        <v>0.32980385980640392</v>
      </c>
      <c r="K1123" s="5">
        <f>Table1[[#This Row],[gop_votes]]/SUM(Table1[[#This Row],[dem_votes]:[gop_votes]])</f>
        <v>0.67019614019359608</v>
      </c>
      <c r="L1123" s="13">
        <v>-93.261484999999993</v>
      </c>
      <c r="M1123" s="13">
        <v>30.227530999999999</v>
      </c>
      <c r="N1123" s="11">
        <v>-91.833927187499953</v>
      </c>
      <c r="O1123" s="11">
        <v>31.110193390624961</v>
      </c>
      <c r="P1123" s="12">
        <f>VLOOKUP(Table1[[#This Row],[State]],Sheet1!A:G,7,FALSE)</f>
        <v>8</v>
      </c>
      <c r="Q1123" t="str">
        <f>VLOOKUP(Table1[[#This Row],[State]],Sheet1!A:F,6,FALSE)</f>
        <v>Republican</v>
      </c>
    </row>
    <row r="1124" spans="1:17" x14ac:dyDescent="0.2">
      <c r="A1124" t="s">
        <v>336</v>
      </c>
      <c r="B1124" s="10">
        <v>22021</v>
      </c>
      <c r="C1124" t="s">
        <v>1145</v>
      </c>
      <c r="D1124" s="4">
        <v>992</v>
      </c>
      <c r="E1124" s="4">
        <v>3397</v>
      </c>
      <c r="F1124">
        <v>2024</v>
      </c>
      <c r="G1124" s="1">
        <f>Table1[[#This Row],[dem_votes]]+Table1[[#This Row],[gop_votes]]</f>
        <v>4389</v>
      </c>
      <c r="H1124" s="7">
        <f>ABS(Table1[[#This Row],[dem_votes]]-Table1[[#This Row],[gop_votes]])</f>
        <v>2405</v>
      </c>
      <c r="I1124" s="5">
        <f>Table1[[#This Row],[margin]]/SUM(Table1[[#This Row],[dem_votes]:[gop_votes]])</f>
        <v>0.54796081111870587</v>
      </c>
      <c r="J1124" s="5">
        <f>Table1[[#This Row],[dem_votes]]/SUM(Table1[[#This Row],[dem_votes]:[gop_votes]])</f>
        <v>0.22601959444064706</v>
      </c>
      <c r="K1124" s="5">
        <f>Table1[[#This Row],[gop_votes]]/SUM(Table1[[#This Row],[dem_votes]:[gop_votes]])</f>
        <v>0.77398040555935288</v>
      </c>
      <c r="L1124" s="13">
        <v>-92.103757000000002</v>
      </c>
      <c r="M1124" s="13">
        <v>32.078215</v>
      </c>
      <c r="N1124" s="11">
        <v>-91.833927187499953</v>
      </c>
      <c r="O1124" s="11">
        <v>31.110193390624961</v>
      </c>
      <c r="P1124" s="12">
        <f>VLOOKUP(Table1[[#This Row],[State]],Sheet1!A:G,7,FALSE)</f>
        <v>8</v>
      </c>
      <c r="Q1124" t="str">
        <f>VLOOKUP(Table1[[#This Row],[State]],Sheet1!A:F,6,FALSE)</f>
        <v>Republican</v>
      </c>
    </row>
    <row r="1125" spans="1:17" x14ac:dyDescent="0.2">
      <c r="A1125" t="s">
        <v>336</v>
      </c>
      <c r="B1125" s="10">
        <v>22023</v>
      </c>
      <c r="C1125" t="s">
        <v>1146</v>
      </c>
      <c r="D1125" s="4">
        <v>592</v>
      </c>
      <c r="E1125" s="4">
        <v>3639</v>
      </c>
      <c r="F1125">
        <v>2024</v>
      </c>
      <c r="G1125" s="1">
        <f>Table1[[#This Row],[dem_votes]]+Table1[[#This Row],[gop_votes]]</f>
        <v>4231</v>
      </c>
      <c r="H1125" s="7">
        <f>ABS(Table1[[#This Row],[dem_votes]]-Table1[[#This Row],[gop_votes]])</f>
        <v>3047</v>
      </c>
      <c r="I1125" s="5">
        <f>Table1[[#This Row],[margin]]/SUM(Table1[[#This Row],[dem_votes]:[gop_votes]])</f>
        <v>0.72016071850626329</v>
      </c>
      <c r="J1125" s="5">
        <f>Table1[[#This Row],[dem_votes]]/SUM(Table1[[#This Row],[dem_votes]:[gop_votes]])</f>
        <v>0.13991964074686836</v>
      </c>
      <c r="K1125" s="5">
        <f>Table1[[#This Row],[gop_votes]]/SUM(Table1[[#This Row],[dem_votes]:[gop_votes]])</f>
        <v>0.86008035925313164</v>
      </c>
      <c r="L1125" s="13">
        <v>-93.212142</v>
      </c>
      <c r="M1125" s="13">
        <v>29.956692999999898</v>
      </c>
      <c r="N1125" s="11">
        <v>-91.833927187499953</v>
      </c>
      <c r="O1125" s="11">
        <v>31.110193390624961</v>
      </c>
      <c r="P1125" s="12">
        <f>VLOOKUP(Table1[[#This Row],[State]],Sheet1!A:G,7,FALSE)</f>
        <v>8</v>
      </c>
      <c r="Q1125" t="str">
        <f>VLOOKUP(Table1[[#This Row],[State]],Sheet1!A:F,6,FALSE)</f>
        <v>Republican</v>
      </c>
    </row>
    <row r="1126" spans="1:17" x14ac:dyDescent="0.2">
      <c r="A1126" t="s">
        <v>336</v>
      </c>
      <c r="B1126" s="10">
        <v>22025</v>
      </c>
      <c r="C1126" t="s">
        <v>1147</v>
      </c>
      <c r="D1126" s="4">
        <v>1462</v>
      </c>
      <c r="E1126" s="4">
        <v>2985</v>
      </c>
      <c r="F1126">
        <v>2024</v>
      </c>
      <c r="G1126" s="1">
        <f>Table1[[#This Row],[dem_votes]]+Table1[[#This Row],[gop_votes]]</f>
        <v>4447</v>
      </c>
      <c r="H1126" s="7">
        <f>ABS(Table1[[#This Row],[dem_votes]]-Table1[[#This Row],[gop_votes]])</f>
        <v>1523</v>
      </c>
      <c r="I1126" s="5">
        <f>Table1[[#This Row],[margin]]/SUM(Table1[[#This Row],[dem_votes]:[gop_votes]])</f>
        <v>0.34247807510681361</v>
      </c>
      <c r="J1126" s="5">
        <f>Table1[[#This Row],[dem_votes]]/SUM(Table1[[#This Row],[dem_votes]:[gop_votes]])</f>
        <v>0.3287609624465932</v>
      </c>
      <c r="K1126" s="5">
        <f>Table1[[#This Row],[gop_votes]]/SUM(Table1[[#This Row],[dem_votes]:[gop_votes]])</f>
        <v>0.67123903755340675</v>
      </c>
      <c r="L1126" s="13">
        <v>-91.824471000000003</v>
      </c>
      <c r="M1126" s="13">
        <v>31.696935999999901</v>
      </c>
      <c r="N1126" s="11">
        <v>-91.833927187499953</v>
      </c>
      <c r="O1126" s="11">
        <v>31.110193390624961</v>
      </c>
      <c r="P1126" s="12">
        <f>VLOOKUP(Table1[[#This Row],[State]],Sheet1!A:G,7,FALSE)</f>
        <v>8</v>
      </c>
      <c r="Q1126" t="str">
        <f>VLOOKUP(Table1[[#This Row],[State]],Sheet1!A:F,6,FALSE)</f>
        <v>Republican</v>
      </c>
    </row>
    <row r="1127" spans="1:17" x14ac:dyDescent="0.2">
      <c r="A1127" t="s">
        <v>336</v>
      </c>
      <c r="B1127" s="10">
        <v>22027</v>
      </c>
      <c r="C1127" t="s">
        <v>1148</v>
      </c>
      <c r="D1127" s="4">
        <v>2809</v>
      </c>
      <c r="E1127" s="4">
        <v>3288</v>
      </c>
      <c r="F1127">
        <v>2024</v>
      </c>
      <c r="G1127" s="1">
        <f>Table1[[#This Row],[dem_votes]]+Table1[[#This Row],[gop_votes]]</f>
        <v>6097</v>
      </c>
      <c r="H1127" s="7">
        <f>ABS(Table1[[#This Row],[dem_votes]]-Table1[[#This Row],[gop_votes]])</f>
        <v>479</v>
      </c>
      <c r="I1127" s="5">
        <f>Table1[[#This Row],[margin]]/SUM(Table1[[#This Row],[dem_votes]:[gop_votes]])</f>
        <v>7.8563227816959166E-2</v>
      </c>
      <c r="J1127" s="5">
        <f>Table1[[#This Row],[dem_votes]]/SUM(Table1[[#This Row],[dem_votes]:[gop_votes]])</f>
        <v>0.46071838609152044</v>
      </c>
      <c r="K1127" s="5">
        <f>Table1[[#This Row],[gop_votes]]/SUM(Table1[[#This Row],[dem_votes]:[gop_votes]])</f>
        <v>0.53928161390847962</v>
      </c>
      <c r="L1127" s="13">
        <v>-93.033059999999907</v>
      </c>
      <c r="M1127" s="13">
        <v>32.833682000000003</v>
      </c>
      <c r="N1127" s="11">
        <v>-91.833927187499953</v>
      </c>
      <c r="O1127" s="11">
        <v>31.110193390624961</v>
      </c>
      <c r="P1127" s="12">
        <f>VLOOKUP(Table1[[#This Row],[State]],Sheet1!A:G,7,FALSE)</f>
        <v>8</v>
      </c>
      <c r="Q1127" t="str">
        <f>VLOOKUP(Table1[[#This Row],[State]],Sheet1!A:F,6,FALSE)</f>
        <v>Republican</v>
      </c>
    </row>
    <row r="1128" spans="1:17" x14ac:dyDescent="0.2">
      <c r="A1128" t="s">
        <v>336</v>
      </c>
      <c r="B1128" s="10">
        <v>22029</v>
      </c>
      <c r="C1128" t="s">
        <v>1149</v>
      </c>
      <c r="D1128" s="4">
        <v>3325</v>
      </c>
      <c r="E1128" s="4">
        <v>4909</v>
      </c>
      <c r="F1128">
        <v>2024</v>
      </c>
      <c r="G1128" s="1">
        <f>Table1[[#This Row],[dem_votes]]+Table1[[#This Row],[gop_votes]]</f>
        <v>8234</v>
      </c>
      <c r="H1128" s="7">
        <f>ABS(Table1[[#This Row],[dem_votes]]-Table1[[#This Row],[gop_votes]])</f>
        <v>1584</v>
      </c>
      <c r="I1128" s="5">
        <f>Table1[[#This Row],[margin]]/SUM(Table1[[#This Row],[dem_votes]:[gop_votes]])</f>
        <v>0.19237308719941706</v>
      </c>
      <c r="J1128" s="5">
        <f>Table1[[#This Row],[dem_votes]]/SUM(Table1[[#This Row],[dem_votes]:[gop_votes]])</f>
        <v>0.40381345640029148</v>
      </c>
      <c r="K1128" s="5">
        <f>Table1[[#This Row],[gop_votes]]/SUM(Table1[[#This Row],[dem_votes]:[gop_votes]])</f>
        <v>0.59618654359970857</v>
      </c>
      <c r="L1128" s="13">
        <v>-91.545991000000001</v>
      </c>
      <c r="M1128" s="13">
        <v>31.592783000000001</v>
      </c>
      <c r="N1128" s="11">
        <v>-91.833927187499953</v>
      </c>
      <c r="O1128" s="11">
        <v>31.110193390624961</v>
      </c>
      <c r="P1128" s="12">
        <f>VLOOKUP(Table1[[#This Row],[State]],Sheet1!A:G,7,FALSE)</f>
        <v>8</v>
      </c>
      <c r="Q1128" t="str">
        <f>VLOOKUP(Table1[[#This Row],[State]],Sheet1!A:F,6,FALSE)</f>
        <v>Republican</v>
      </c>
    </row>
    <row r="1129" spans="1:17" x14ac:dyDescent="0.2">
      <c r="A1129" t="s">
        <v>336</v>
      </c>
      <c r="B1129" s="10">
        <v>22031</v>
      </c>
      <c r="C1129" t="s">
        <v>1150</v>
      </c>
      <c r="D1129" s="4">
        <v>5397</v>
      </c>
      <c r="E1129" s="4">
        <v>8576</v>
      </c>
      <c r="F1129">
        <v>2024</v>
      </c>
      <c r="G1129" s="1">
        <f>Table1[[#This Row],[dem_votes]]+Table1[[#This Row],[gop_votes]]</f>
        <v>13973</v>
      </c>
      <c r="H1129" s="7">
        <f>ABS(Table1[[#This Row],[dem_votes]]-Table1[[#This Row],[gop_votes]])</f>
        <v>3179</v>
      </c>
      <c r="I1129" s="5">
        <f>Table1[[#This Row],[margin]]/SUM(Table1[[#This Row],[dem_votes]:[gop_votes]])</f>
        <v>0.22751019823946181</v>
      </c>
      <c r="J1129" s="5">
        <f>Table1[[#This Row],[dem_votes]]/SUM(Table1[[#This Row],[dem_votes]:[gop_votes]])</f>
        <v>0.38624490088026908</v>
      </c>
      <c r="K1129" s="5">
        <f>Table1[[#This Row],[gop_votes]]/SUM(Table1[[#This Row],[dem_votes]:[gop_votes]])</f>
        <v>0.61375509911973092</v>
      </c>
      <c r="L1129" s="13">
        <v>-93.776733999999905</v>
      </c>
      <c r="M1129" s="13">
        <v>32.104979999999998</v>
      </c>
      <c r="N1129" s="11">
        <v>-91.833927187499953</v>
      </c>
      <c r="O1129" s="11">
        <v>31.110193390624961</v>
      </c>
      <c r="P1129" s="12">
        <f>VLOOKUP(Table1[[#This Row],[State]],Sheet1!A:G,7,FALSE)</f>
        <v>8</v>
      </c>
      <c r="Q1129" t="str">
        <f>VLOOKUP(Table1[[#This Row],[State]],Sheet1!A:F,6,FALSE)</f>
        <v>Republican</v>
      </c>
    </row>
    <row r="1130" spans="1:17" x14ac:dyDescent="0.2">
      <c r="A1130" t="s">
        <v>336</v>
      </c>
      <c r="B1130" s="10">
        <v>22033</v>
      </c>
      <c r="C1130" t="s">
        <v>1151</v>
      </c>
      <c r="D1130" s="4">
        <v>121232</v>
      </c>
      <c r="E1130" s="4">
        <v>88443</v>
      </c>
      <c r="F1130">
        <v>2024</v>
      </c>
      <c r="G1130" s="1">
        <f>Table1[[#This Row],[dem_votes]]+Table1[[#This Row],[gop_votes]]</f>
        <v>209675</v>
      </c>
      <c r="H1130" s="7">
        <f>ABS(Table1[[#This Row],[dem_votes]]-Table1[[#This Row],[gop_votes]])</f>
        <v>32789</v>
      </c>
      <c r="I1130" s="5">
        <f>Table1[[#This Row],[margin]]/SUM(Table1[[#This Row],[dem_votes]:[gop_votes]])</f>
        <v>0.15638011207821628</v>
      </c>
      <c r="J1130" s="5">
        <f>Table1[[#This Row],[dem_votes]]/SUM(Table1[[#This Row],[dem_votes]:[gop_votes]])</f>
        <v>0.57819005603910811</v>
      </c>
      <c r="K1130" s="5">
        <f>Table1[[#This Row],[gop_votes]]/SUM(Table1[[#This Row],[dem_votes]:[gop_votes]])</f>
        <v>0.42180994396089183</v>
      </c>
      <c r="L1130" s="13">
        <v>-91.100943000000001</v>
      </c>
      <c r="M1130" s="13">
        <v>30.462491999999902</v>
      </c>
      <c r="N1130" s="11">
        <v>-91.833927187499953</v>
      </c>
      <c r="O1130" s="11">
        <v>31.110193390624961</v>
      </c>
      <c r="P1130" s="12">
        <f>VLOOKUP(Table1[[#This Row],[State]],Sheet1!A:G,7,FALSE)</f>
        <v>8</v>
      </c>
      <c r="Q1130" t="str">
        <f>VLOOKUP(Table1[[#This Row],[State]],Sheet1!A:F,6,FALSE)</f>
        <v>Republican</v>
      </c>
    </row>
    <row r="1131" spans="1:17" x14ac:dyDescent="0.2">
      <c r="A1131" t="s">
        <v>336</v>
      </c>
      <c r="B1131" s="10">
        <v>22035</v>
      </c>
      <c r="C1131" t="s">
        <v>1152</v>
      </c>
      <c r="D1131" s="4">
        <v>1948</v>
      </c>
      <c r="E1131" s="4">
        <v>1308</v>
      </c>
      <c r="F1131">
        <v>2024</v>
      </c>
      <c r="G1131" s="1">
        <f>Table1[[#This Row],[dem_votes]]+Table1[[#This Row],[gop_votes]]</f>
        <v>3256</v>
      </c>
      <c r="H1131" s="7">
        <f>ABS(Table1[[#This Row],[dem_votes]]-Table1[[#This Row],[gop_votes]])</f>
        <v>640</v>
      </c>
      <c r="I1131" s="5">
        <f>Table1[[#This Row],[margin]]/SUM(Table1[[#This Row],[dem_votes]:[gop_votes]])</f>
        <v>0.19656019656019655</v>
      </c>
      <c r="J1131" s="5">
        <f>Table1[[#This Row],[dem_votes]]/SUM(Table1[[#This Row],[dem_votes]:[gop_votes]])</f>
        <v>0.59828009828009832</v>
      </c>
      <c r="K1131" s="5">
        <f>Table1[[#This Row],[gop_votes]]/SUM(Table1[[#This Row],[dem_votes]:[gop_votes]])</f>
        <v>0.40171990171990174</v>
      </c>
      <c r="L1131" s="13">
        <v>-91.195160000000001</v>
      </c>
      <c r="M1131" s="13">
        <v>32.770972</v>
      </c>
      <c r="N1131" s="11">
        <v>-91.833927187499953</v>
      </c>
      <c r="O1131" s="11">
        <v>31.110193390624961</v>
      </c>
      <c r="P1131" s="12">
        <f>VLOOKUP(Table1[[#This Row],[State]],Sheet1!A:G,7,FALSE)</f>
        <v>8</v>
      </c>
      <c r="Q1131" t="str">
        <f>VLOOKUP(Table1[[#This Row],[State]],Sheet1!A:F,6,FALSE)</f>
        <v>Republican</v>
      </c>
    </row>
    <row r="1132" spans="1:17" x14ac:dyDescent="0.2">
      <c r="A1132" t="s">
        <v>336</v>
      </c>
      <c r="B1132" s="10">
        <v>22037</v>
      </c>
      <c r="C1132" t="s">
        <v>1153</v>
      </c>
      <c r="D1132" s="4">
        <v>4318</v>
      </c>
      <c r="E1132" s="4">
        <v>5976</v>
      </c>
      <c r="F1132">
        <v>2024</v>
      </c>
      <c r="G1132" s="1">
        <f>Table1[[#This Row],[dem_votes]]+Table1[[#This Row],[gop_votes]]</f>
        <v>10294</v>
      </c>
      <c r="H1132" s="7">
        <f>ABS(Table1[[#This Row],[dem_votes]]-Table1[[#This Row],[gop_votes]])</f>
        <v>1658</v>
      </c>
      <c r="I1132" s="5">
        <f>Table1[[#This Row],[margin]]/SUM(Table1[[#This Row],[dem_votes]:[gop_votes]])</f>
        <v>0.16106469788226152</v>
      </c>
      <c r="J1132" s="5">
        <f>Table1[[#This Row],[dem_votes]]/SUM(Table1[[#This Row],[dem_votes]:[gop_votes]])</f>
        <v>0.41946765105886924</v>
      </c>
      <c r="K1132" s="5">
        <f>Table1[[#This Row],[gop_votes]]/SUM(Table1[[#This Row],[dem_votes]:[gop_votes]])</f>
        <v>0.5805323489411307</v>
      </c>
      <c r="L1132" s="13">
        <v>-91.089224000000002</v>
      </c>
      <c r="M1132" s="13">
        <v>30.826843</v>
      </c>
      <c r="N1132" s="11">
        <v>-91.833927187499953</v>
      </c>
      <c r="O1132" s="11">
        <v>31.110193390624961</v>
      </c>
      <c r="P1132" s="12">
        <f>VLOOKUP(Table1[[#This Row],[State]],Sheet1!A:G,7,FALSE)</f>
        <v>8</v>
      </c>
      <c r="Q1132" t="str">
        <f>VLOOKUP(Table1[[#This Row],[State]],Sheet1!A:F,6,FALSE)</f>
        <v>Republican</v>
      </c>
    </row>
    <row r="1133" spans="1:17" x14ac:dyDescent="0.2">
      <c r="A1133" t="s">
        <v>336</v>
      </c>
      <c r="B1133" s="10">
        <v>22039</v>
      </c>
      <c r="C1133" t="s">
        <v>1154</v>
      </c>
      <c r="D1133" s="4">
        <v>4896</v>
      </c>
      <c r="E1133" s="4">
        <v>10361</v>
      </c>
      <c r="F1133">
        <v>2024</v>
      </c>
      <c r="G1133" s="1">
        <f>Table1[[#This Row],[dem_votes]]+Table1[[#This Row],[gop_votes]]</f>
        <v>15257</v>
      </c>
      <c r="H1133" s="7">
        <f>ABS(Table1[[#This Row],[dem_votes]]-Table1[[#This Row],[gop_votes]])</f>
        <v>5465</v>
      </c>
      <c r="I1133" s="5">
        <f>Table1[[#This Row],[margin]]/SUM(Table1[[#This Row],[dem_votes]:[gop_votes]])</f>
        <v>0.35819623779248871</v>
      </c>
      <c r="J1133" s="5">
        <f>Table1[[#This Row],[dem_votes]]/SUM(Table1[[#This Row],[dem_votes]:[gop_votes]])</f>
        <v>0.32090188110375567</v>
      </c>
      <c r="K1133" s="5">
        <f>Table1[[#This Row],[gop_votes]]/SUM(Table1[[#This Row],[dem_votes]:[gop_votes]])</f>
        <v>0.67909811889624438</v>
      </c>
      <c r="L1133" s="13">
        <v>-92.362230999999994</v>
      </c>
      <c r="M1133" s="13">
        <v>30.685721999999998</v>
      </c>
      <c r="N1133" s="11">
        <v>-91.833927187499953</v>
      </c>
      <c r="O1133" s="11">
        <v>31.110193390624961</v>
      </c>
      <c r="P1133" s="12">
        <f>VLOOKUP(Table1[[#This Row],[State]],Sheet1!A:G,7,FALSE)</f>
        <v>8</v>
      </c>
      <c r="Q1133" t="str">
        <f>VLOOKUP(Table1[[#This Row],[State]],Sheet1!A:F,6,FALSE)</f>
        <v>Republican</v>
      </c>
    </row>
    <row r="1134" spans="1:17" x14ac:dyDescent="0.2">
      <c r="A1134" t="s">
        <v>336</v>
      </c>
      <c r="B1134" s="10">
        <v>22041</v>
      </c>
      <c r="C1134" t="s">
        <v>1155</v>
      </c>
      <c r="D1134" s="4">
        <v>2760</v>
      </c>
      <c r="E1134" s="4">
        <v>5566</v>
      </c>
      <c r="F1134">
        <v>2024</v>
      </c>
      <c r="G1134" s="1">
        <f>Table1[[#This Row],[dem_votes]]+Table1[[#This Row],[gop_votes]]</f>
        <v>8326</v>
      </c>
      <c r="H1134" s="7">
        <f>ABS(Table1[[#This Row],[dem_votes]]-Table1[[#This Row],[gop_votes]])</f>
        <v>2806</v>
      </c>
      <c r="I1134" s="5">
        <f>Table1[[#This Row],[margin]]/SUM(Table1[[#This Row],[dem_votes]:[gop_votes]])</f>
        <v>0.33701657458563539</v>
      </c>
      <c r="J1134" s="5">
        <f>Table1[[#This Row],[dem_votes]]/SUM(Table1[[#This Row],[dem_votes]:[gop_votes]])</f>
        <v>0.33149171270718231</v>
      </c>
      <c r="K1134" s="5">
        <f>Table1[[#This Row],[gop_votes]]/SUM(Table1[[#This Row],[dem_votes]:[gop_votes]])</f>
        <v>0.66850828729281764</v>
      </c>
      <c r="L1134" s="13">
        <v>-91.696268000000003</v>
      </c>
      <c r="M1134" s="13">
        <v>32.143813000000002</v>
      </c>
      <c r="N1134" s="11">
        <v>-91.833927187499953</v>
      </c>
      <c r="O1134" s="11">
        <v>31.110193390624961</v>
      </c>
      <c r="P1134" s="12">
        <f>VLOOKUP(Table1[[#This Row],[State]],Sheet1!A:G,7,FALSE)</f>
        <v>8</v>
      </c>
      <c r="Q1134" t="str">
        <f>VLOOKUP(Table1[[#This Row],[State]],Sheet1!A:F,6,FALSE)</f>
        <v>Republican</v>
      </c>
    </row>
    <row r="1135" spans="1:17" x14ac:dyDescent="0.2">
      <c r="A1135" t="s">
        <v>336</v>
      </c>
      <c r="B1135" s="10">
        <v>22043</v>
      </c>
      <c r="C1135" t="s">
        <v>1156</v>
      </c>
      <c r="D1135" s="4">
        <v>1534</v>
      </c>
      <c r="E1135" s="4">
        <v>7762</v>
      </c>
      <c r="F1135">
        <v>2024</v>
      </c>
      <c r="G1135" s="1">
        <f>Table1[[#This Row],[dem_votes]]+Table1[[#This Row],[gop_votes]]</f>
        <v>9296</v>
      </c>
      <c r="H1135" s="7">
        <f>ABS(Table1[[#This Row],[dem_votes]]-Table1[[#This Row],[gop_votes]])</f>
        <v>6228</v>
      </c>
      <c r="I1135" s="5">
        <f>Table1[[#This Row],[margin]]/SUM(Table1[[#This Row],[dem_votes]:[gop_votes]])</f>
        <v>0.66996557659208267</v>
      </c>
      <c r="J1135" s="5">
        <f>Table1[[#This Row],[dem_votes]]/SUM(Table1[[#This Row],[dem_votes]:[gop_votes]])</f>
        <v>0.16501721170395869</v>
      </c>
      <c r="K1135" s="5">
        <f>Table1[[#This Row],[gop_votes]]/SUM(Table1[[#This Row],[dem_votes]:[gop_votes]])</f>
        <v>0.83498278829604133</v>
      </c>
      <c r="L1135" s="13">
        <v>-92.542816000000002</v>
      </c>
      <c r="M1135" s="13">
        <v>31.534148999999999</v>
      </c>
      <c r="N1135" s="11">
        <v>-91.833927187499953</v>
      </c>
      <c r="O1135" s="11">
        <v>31.110193390624961</v>
      </c>
      <c r="P1135" s="12">
        <f>VLOOKUP(Table1[[#This Row],[State]],Sheet1!A:G,7,FALSE)</f>
        <v>8</v>
      </c>
      <c r="Q1135" t="str">
        <f>VLOOKUP(Table1[[#This Row],[State]],Sheet1!A:F,6,FALSE)</f>
        <v>Republican</v>
      </c>
    </row>
    <row r="1136" spans="1:17" x14ac:dyDescent="0.2">
      <c r="A1136" t="s">
        <v>336</v>
      </c>
      <c r="B1136" s="10">
        <v>22045</v>
      </c>
      <c r="C1136" t="s">
        <v>1157</v>
      </c>
      <c r="D1136" s="4">
        <v>11007</v>
      </c>
      <c r="E1136" s="4">
        <v>20698</v>
      </c>
      <c r="F1136">
        <v>2024</v>
      </c>
      <c r="G1136" s="1">
        <f>Table1[[#This Row],[dem_votes]]+Table1[[#This Row],[gop_votes]]</f>
        <v>31705</v>
      </c>
      <c r="H1136" s="7">
        <f>ABS(Table1[[#This Row],[dem_votes]]-Table1[[#This Row],[gop_votes]])</f>
        <v>9691</v>
      </c>
      <c r="I1136" s="5">
        <f>Table1[[#This Row],[margin]]/SUM(Table1[[#This Row],[dem_votes]:[gop_votes]])</f>
        <v>0.30566156757609209</v>
      </c>
      <c r="J1136" s="5">
        <f>Table1[[#This Row],[dem_votes]]/SUM(Table1[[#This Row],[dem_votes]:[gop_votes]])</f>
        <v>0.34716921621195396</v>
      </c>
      <c r="K1136" s="5">
        <f>Table1[[#This Row],[gop_votes]]/SUM(Table1[[#This Row],[dem_votes]:[gop_votes]])</f>
        <v>0.65283078378804604</v>
      </c>
      <c r="L1136" s="13">
        <v>-91.810231000000002</v>
      </c>
      <c r="M1136" s="13">
        <v>29.994198999999998</v>
      </c>
      <c r="N1136" s="11">
        <v>-91.833927187499953</v>
      </c>
      <c r="O1136" s="11">
        <v>31.110193390624961</v>
      </c>
      <c r="P1136" s="12">
        <f>VLOOKUP(Table1[[#This Row],[State]],Sheet1!A:G,7,FALSE)</f>
        <v>8</v>
      </c>
      <c r="Q1136" t="str">
        <f>VLOOKUP(Table1[[#This Row],[State]],Sheet1!A:F,6,FALSE)</f>
        <v>Republican</v>
      </c>
    </row>
    <row r="1137" spans="1:17" x14ac:dyDescent="0.2">
      <c r="A1137" t="s">
        <v>336</v>
      </c>
      <c r="B1137" s="10">
        <v>22047</v>
      </c>
      <c r="C1137" t="s">
        <v>1158</v>
      </c>
      <c r="D1137" s="4">
        <v>8517</v>
      </c>
      <c r="E1137" s="4">
        <v>7447</v>
      </c>
      <c r="F1137">
        <v>2024</v>
      </c>
      <c r="G1137" s="1">
        <f>Table1[[#This Row],[dem_votes]]+Table1[[#This Row],[gop_votes]]</f>
        <v>15964</v>
      </c>
      <c r="H1137" s="7">
        <f>ABS(Table1[[#This Row],[dem_votes]]-Table1[[#This Row],[gop_votes]])</f>
        <v>1070</v>
      </c>
      <c r="I1137" s="5">
        <f>Table1[[#This Row],[margin]]/SUM(Table1[[#This Row],[dem_votes]:[gop_votes]])</f>
        <v>6.702580806815335E-2</v>
      </c>
      <c r="J1137" s="5">
        <f>Table1[[#This Row],[dem_votes]]/SUM(Table1[[#This Row],[dem_votes]:[gop_votes]])</f>
        <v>0.5335129040340767</v>
      </c>
      <c r="K1137" s="5">
        <f>Table1[[#This Row],[gop_votes]]/SUM(Table1[[#This Row],[dem_votes]:[gop_votes]])</f>
        <v>0.4664870959659233</v>
      </c>
      <c r="L1137" s="13">
        <v>-91.234302</v>
      </c>
      <c r="M1137" s="13">
        <v>30.272099000000001</v>
      </c>
      <c r="N1137" s="11">
        <v>-91.833927187499953</v>
      </c>
      <c r="O1137" s="11">
        <v>31.110193390624961</v>
      </c>
      <c r="P1137" s="12">
        <f>VLOOKUP(Table1[[#This Row],[State]],Sheet1!A:G,7,FALSE)</f>
        <v>8</v>
      </c>
      <c r="Q1137" t="str">
        <f>VLOOKUP(Table1[[#This Row],[State]],Sheet1!A:F,6,FALSE)</f>
        <v>Republican</v>
      </c>
    </row>
    <row r="1138" spans="1:17" x14ac:dyDescent="0.2">
      <c r="A1138" t="s">
        <v>336</v>
      </c>
      <c r="B1138" s="10">
        <v>22049</v>
      </c>
      <c r="C1138" t="s">
        <v>1159</v>
      </c>
      <c r="D1138" s="4">
        <v>2352</v>
      </c>
      <c r="E1138" s="4">
        <v>4403</v>
      </c>
      <c r="F1138">
        <v>2024</v>
      </c>
      <c r="G1138" s="1">
        <f>Table1[[#This Row],[dem_votes]]+Table1[[#This Row],[gop_votes]]</f>
        <v>6755</v>
      </c>
      <c r="H1138" s="7">
        <f>ABS(Table1[[#This Row],[dem_votes]]-Table1[[#This Row],[gop_votes]])</f>
        <v>2051</v>
      </c>
      <c r="I1138" s="5">
        <f>Table1[[#This Row],[margin]]/SUM(Table1[[#This Row],[dem_votes]:[gop_votes]])</f>
        <v>0.30362694300518134</v>
      </c>
      <c r="J1138" s="5">
        <f>Table1[[#This Row],[dem_votes]]/SUM(Table1[[#This Row],[dem_votes]:[gop_votes]])</f>
        <v>0.34818652849740933</v>
      </c>
      <c r="K1138" s="5">
        <f>Table1[[#This Row],[gop_votes]]/SUM(Table1[[#This Row],[dem_votes]:[gop_votes]])</f>
        <v>0.65181347150259072</v>
      </c>
      <c r="L1138" s="13">
        <v>-92.646015000000006</v>
      </c>
      <c r="M1138" s="13">
        <v>32.280659</v>
      </c>
      <c r="N1138" s="11">
        <v>-91.833927187499953</v>
      </c>
      <c r="O1138" s="11">
        <v>31.110193390624961</v>
      </c>
      <c r="P1138" s="12">
        <f>VLOOKUP(Table1[[#This Row],[State]],Sheet1!A:G,7,FALSE)</f>
        <v>8</v>
      </c>
      <c r="Q1138" t="str">
        <f>VLOOKUP(Table1[[#This Row],[State]],Sheet1!A:F,6,FALSE)</f>
        <v>Republican</v>
      </c>
    </row>
    <row r="1139" spans="1:17" x14ac:dyDescent="0.2">
      <c r="A1139" t="s">
        <v>336</v>
      </c>
      <c r="B1139" s="10">
        <v>22051</v>
      </c>
      <c r="C1139" t="s">
        <v>1160</v>
      </c>
      <c r="D1139" s="4">
        <v>83495</v>
      </c>
      <c r="E1139" s="4">
        <v>106174</v>
      </c>
      <c r="F1139">
        <v>2024</v>
      </c>
      <c r="G1139" s="1">
        <f>Table1[[#This Row],[dem_votes]]+Table1[[#This Row],[gop_votes]]</f>
        <v>189669</v>
      </c>
      <c r="H1139" s="7">
        <f>ABS(Table1[[#This Row],[dem_votes]]-Table1[[#This Row],[gop_votes]])</f>
        <v>22679</v>
      </c>
      <c r="I1139" s="5">
        <f>Table1[[#This Row],[margin]]/SUM(Table1[[#This Row],[dem_votes]:[gop_votes]])</f>
        <v>0.119571463971445</v>
      </c>
      <c r="J1139" s="5">
        <f>Table1[[#This Row],[dem_votes]]/SUM(Table1[[#This Row],[dem_votes]:[gop_votes]])</f>
        <v>0.44021426801427749</v>
      </c>
      <c r="K1139" s="5">
        <f>Table1[[#This Row],[gop_votes]]/SUM(Table1[[#This Row],[dem_votes]:[gop_votes]])</f>
        <v>0.55978573198572246</v>
      </c>
      <c r="L1139" s="13">
        <v>-90.153175000000005</v>
      </c>
      <c r="M1139" s="13">
        <v>29.945260999999999</v>
      </c>
      <c r="N1139" s="11">
        <v>-91.833927187499953</v>
      </c>
      <c r="O1139" s="11">
        <v>31.110193390624961</v>
      </c>
      <c r="P1139" s="12">
        <f>VLOOKUP(Table1[[#This Row],[State]],Sheet1!A:G,7,FALSE)</f>
        <v>8</v>
      </c>
      <c r="Q1139" t="str">
        <f>VLOOKUP(Table1[[#This Row],[State]],Sheet1!A:F,6,FALSE)</f>
        <v>Republican</v>
      </c>
    </row>
    <row r="1140" spans="1:17" x14ac:dyDescent="0.2">
      <c r="A1140" t="s">
        <v>336</v>
      </c>
      <c r="B1140" s="10">
        <v>22053</v>
      </c>
      <c r="C1140" t="s">
        <v>1161</v>
      </c>
      <c r="D1140" s="4">
        <v>3648</v>
      </c>
      <c r="E1140" s="4">
        <v>11027</v>
      </c>
      <c r="F1140">
        <v>2024</v>
      </c>
      <c r="G1140" s="1">
        <f>Table1[[#This Row],[dem_votes]]+Table1[[#This Row],[gop_votes]]</f>
        <v>14675</v>
      </c>
      <c r="H1140" s="7">
        <f>ABS(Table1[[#This Row],[dem_votes]]-Table1[[#This Row],[gop_votes]])</f>
        <v>7379</v>
      </c>
      <c r="I1140" s="5">
        <f>Table1[[#This Row],[margin]]/SUM(Table1[[#This Row],[dem_votes]:[gop_votes]])</f>
        <v>0.50282793867120956</v>
      </c>
      <c r="J1140" s="5">
        <f>Table1[[#This Row],[dem_votes]]/SUM(Table1[[#This Row],[dem_votes]:[gop_votes]])</f>
        <v>0.24858603066439522</v>
      </c>
      <c r="K1140" s="5">
        <f>Table1[[#This Row],[gop_votes]]/SUM(Table1[[#This Row],[dem_votes]:[gop_votes]])</f>
        <v>0.75141396933560478</v>
      </c>
      <c r="L1140" s="13">
        <v>-92.738028</v>
      </c>
      <c r="M1140" s="13">
        <v>30.240193999999999</v>
      </c>
      <c r="N1140" s="11">
        <v>-91.833927187499953</v>
      </c>
      <c r="O1140" s="11">
        <v>31.110193390624961</v>
      </c>
      <c r="P1140" s="12">
        <f>VLOOKUP(Table1[[#This Row],[State]],Sheet1!A:G,7,FALSE)</f>
        <v>8</v>
      </c>
      <c r="Q1140" t="str">
        <f>VLOOKUP(Table1[[#This Row],[State]],Sheet1!A:F,6,FALSE)</f>
        <v>Republican</v>
      </c>
    </row>
    <row r="1141" spans="1:17" x14ac:dyDescent="0.2">
      <c r="A1141" t="s">
        <v>336</v>
      </c>
      <c r="B1141" s="10">
        <v>22055</v>
      </c>
      <c r="C1141" t="s">
        <v>1162</v>
      </c>
      <c r="D1141" s="4">
        <v>40455</v>
      </c>
      <c r="E1141" s="4">
        <v>75294</v>
      </c>
      <c r="F1141">
        <v>2024</v>
      </c>
      <c r="G1141" s="1">
        <f>Table1[[#This Row],[dem_votes]]+Table1[[#This Row],[gop_votes]]</f>
        <v>115749</v>
      </c>
      <c r="H1141" s="7">
        <f>ABS(Table1[[#This Row],[dem_votes]]-Table1[[#This Row],[gop_votes]])</f>
        <v>34839</v>
      </c>
      <c r="I1141" s="5">
        <f>Table1[[#This Row],[margin]]/SUM(Table1[[#This Row],[dem_votes]:[gop_votes]])</f>
        <v>0.30098748153331778</v>
      </c>
      <c r="J1141" s="5">
        <f>Table1[[#This Row],[dem_votes]]/SUM(Table1[[#This Row],[dem_votes]:[gop_votes]])</f>
        <v>0.34950625923334111</v>
      </c>
      <c r="K1141" s="5">
        <f>Table1[[#This Row],[gop_votes]]/SUM(Table1[[#This Row],[dem_votes]:[gop_votes]])</f>
        <v>0.65049374076665889</v>
      </c>
      <c r="L1141" s="13">
        <v>-92.043758999999994</v>
      </c>
      <c r="M1141" s="13">
        <v>30.205214999999999</v>
      </c>
      <c r="N1141" s="11">
        <v>-91.833927187499953</v>
      </c>
      <c r="O1141" s="11">
        <v>31.110193390624961</v>
      </c>
      <c r="P1141" s="12">
        <f>VLOOKUP(Table1[[#This Row],[State]],Sheet1!A:G,7,FALSE)</f>
        <v>8</v>
      </c>
      <c r="Q1141" t="str">
        <f>VLOOKUP(Table1[[#This Row],[State]],Sheet1!A:F,6,FALSE)</f>
        <v>Republican</v>
      </c>
    </row>
    <row r="1142" spans="1:17" x14ac:dyDescent="0.2">
      <c r="A1142" t="s">
        <v>336</v>
      </c>
      <c r="B1142" s="10">
        <v>22057</v>
      </c>
      <c r="C1142" t="s">
        <v>1163</v>
      </c>
      <c r="D1142" s="4">
        <v>10017</v>
      </c>
      <c r="E1142" s="4">
        <v>37427</v>
      </c>
      <c r="F1142">
        <v>2024</v>
      </c>
      <c r="G1142" s="1">
        <f>Table1[[#This Row],[dem_votes]]+Table1[[#This Row],[gop_votes]]</f>
        <v>47444</v>
      </c>
      <c r="H1142" s="7">
        <f>ABS(Table1[[#This Row],[dem_votes]]-Table1[[#This Row],[gop_votes]])</f>
        <v>27410</v>
      </c>
      <c r="I1142" s="5">
        <f>Table1[[#This Row],[margin]]/SUM(Table1[[#This Row],[dem_votes]:[gop_votes]])</f>
        <v>0.57773374926228815</v>
      </c>
      <c r="J1142" s="5">
        <f>Table1[[#This Row],[dem_votes]]/SUM(Table1[[#This Row],[dem_votes]:[gop_votes]])</f>
        <v>0.21113312536885592</v>
      </c>
      <c r="K1142" s="5">
        <f>Table1[[#This Row],[gop_votes]]/SUM(Table1[[#This Row],[dem_votes]:[gop_votes]])</f>
        <v>0.78886687463114413</v>
      </c>
      <c r="L1142" s="13">
        <v>-90.615099000000001</v>
      </c>
      <c r="M1142" s="13">
        <v>29.679993</v>
      </c>
      <c r="N1142" s="11">
        <v>-91.833927187499953</v>
      </c>
      <c r="O1142" s="11">
        <v>31.110193390624961</v>
      </c>
      <c r="P1142" s="12">
        <f>VLOOKUP(Table1[[#This Row],[State]],Sheet1!A:G,7,FALSE)</f>
        <v>8</v>
      </c>
      <c r="Q1142" t="str">
        <f>VLOOKUP(Table1[[#This Row],[State]],Sheet1!A:F,6,FALSE)</f>
        <v>Republican</v>
      </c>
    </row>
    <row r="1143" spans="1:17" x14ac:dyDescent="0.2">
      <c r="A1143" t="s">
        <v>336</v>
      </c>
      <c r="B1143" s="10">
        <v>22059</v>
      </c>
      <c r="C1143" t="s">
        <v>1164</v>
      </c>
      <c r="D1143" s="4">
        <v>1008</v>
      </c>
      <c r="E1143" s="4">
        <v>5377</v>
      </c>
      <c r="F1143">
        <v>2024</v>
      </c>
      <c r="G1143" s="1">
        <f>Table1[[#This Row],[dem_votes]]+Table1[[#This Row],[gop_votes]]</f>
        <v>6385</v>
      </c>
      <c r="H1143" s="7">
        <f>ABS(Table1[[#This Row],[dem_votes]]-Table1[[#This Row],[gop_votes]])</f>
        <v>4369</v>
      </c>
      <c r="I1143" s="5">
        <f>Table1[[#This Row],[margin]]/SUM(Table1[[#This Row],[dem_votes]:[gop_votes]])</f>
        <v>0.68425998433829283</v>
      </c>
      <c r="J1143" s="5">
        <f>Table1[[#This Row],[dem_votes]]/SUM(Table1[[#This Row],[dem_votes]:[gop_votes]])</f>
        <v>0.15787000783085356</v>
      </c>
      <c r="K1143" s="5">
        <f>Table1[[#This Row],[gop_votes]]/SUM(Table1[[#This Row],[dem_votes]:[gop_votes]])</f>
        <v>0.84212999216914641</v>
      </c>
      <c r="L1143" s="13">
        <v>-92.172552999999994</v>
      </c>
      <c r="M1143" s="13">
        <v>31.730557999999998</v>
      </c>
      <c r="N1143" s="11">
        <v>-91.833927187499953</v>
      </c>
      <c r="O1143" s="11">
        <v>31.110193390624961</v>
      </c>
      <c r="P1143" s="12">
        <f>VLOOKUP(Table1[[#This Row],[State]],Sheet1!A:G,7,FALSE)</f>
        <v>8</v>
      </c>
      <c r="Q1143" t="str">
        <f>VLOOKUP(Table1[[#This Row],[State]],Sheet1!A:F,6,FALSE)</f>
        <v>Republican</v>
      </c>
    </row>
    <row r="1144" spans="1:17" x14ac:dyDescent="0.2">
      <c r="A1144" t="s">
        <v>336</v>
      </c>
      <c r="B1144" s="10">
        <v>22061</v>
      </c>
      <c r="C1144" t="s">
        <v>1165</v>
      </c>
      <c r="D1144" s="4">
        <v>7634</v>
      </c>
      <c r="E1144" s="4">
        <v>10775</v>
      </c>
      <c r="F1144">
        <v>2024</v>
      </c>
      <c r="G1144" s="1">
        <f>Table1[[#This Row],[dem_votes]]+Table1[[#This Row],[gop_votes]]</f>
        <v>18409</v>
      </c>
      <c r="H1144" s="7">
        <f>ABS(Table1[[#This Row],[dem_votes]]-Table1[[#This Row],[gop_votes]])</f>
        <v>3141</v>
      </c>
      <c r="I1144" s="5">
        <f>Table1[[#This Row],[margin]]/SUM(Table1[[#This Row],[dem_votes]:[gop_votes]])</f>
        <v>0.1706230648052583</v>
      </c>
      <c r="J1144" s="5">
        <f>Table1[[#This Row],[dem_votes]]/SUM(Table1[[#This Row],[dem_votes]:[gop_votes]])</f>
        <v>0.41468846759737082</v>
      </c>
      <c r="K1144" s="5">
        <f>Table1[[#This Row],[gop_votes]]/SUM(Table1[[#This Row],[dem_votes]:[gop_votes]])</f>
        <v>0.58531153240262912</v>
      </c>
      <c r="L1144" s="13">
        <v>-92.647930000000002</v>
      </c>
      <c r="M1144" s="13">
        <v>32.549258000000002</v>
      </c>
      <c r="N1144" s="11">
        <v>-91.833927187499953</v>
      </c>
      <c r="O1144" s="11">
        <v>31.110193390624961</v>
      </c>
      <c r="P1144" s="12">
        <f>VLOOKUP(Table1[[#This Row],[State]],Sheet1!A:G,7,FALSE)</f>
        <v>8</v>
      </c>
      <c r="Q1144" t="str">
        <f>VLOOKUP(Table1[[#This Row],[State]],Sheet1!A:F,6,FALSE)</f>
        <v>Republican</v>
      </c>
    </row>
    <row r="1145" spans="1:17" x14ac:dyDescent="0.2">
      <c r="A1145" t="s">
        <v>336</v>
      </c>
      <c r="B1145" s="10">
        <v>22063</v>
      </c>
      <c r="C1145" t="s">
        <v>1166</v>
      </c>
      <c r="D1145" s="4">
        <v>9194</v>
      </c>
      <c r="E1145" s="4">
        <v>60628</v>
      </c>
      <c r="F1145">
        <v>2024</v>
      </c>
      <c r="G1145" s="1">
        <f>Table1[[#This Row],[dem_votes]]+Table1[[#This Row],[gop_votes]]</f>
        <v>69822</v>
      </c>
      <c r="H1145" s="7">
        <f>ABS(Table1[[#This Row],[dem_votes]]-Table1[[#This Row],[gop_votes]])</f>
        <v>51434</v>
      </c>
      <c r="I1145" s="5">
        <f>Table1[[#This Row],[margin]]/SUM(Table1[[#This Row],[dem_votes]:[gop_votes]])</f>
        <v>0.73664461058119213</v>
      </c>
      <c r="J1145" s="5">
        <f>Table1[[#This Row],[dem_votes]]/SUM(Table1[[#This Row],[dem_votes]:[gop_votes]])</f>
        <v>0.13167769470940391</v>
      </c>
      <c r="K1145" s="5">
        <f>Table1[[#This Row],[gop_votes]]/SUM(Table1[[#This Row],[dem_votes]:[gop_votes]])</f>
        <v>0.86832230529059606</v>
      </c>
      <c r="L1145" s="13">
        <v>-90.840765000000005</v>
      </c>
      <c r="M1145" s="13">
        <v>30.483388000000001</v>
      </c>
      <c r="N1145" s="11">
        <v>-91.833927187499953</v>
      </c>
      <c r="O1145" s="11">
        <v>31.110193390624961</v>
      </c>
      <c r="P1145" s="12">
        <f>VLOOKUP(Table1[[#This Row],[State]],Sheet1!A:G,7,FALSE)</f>
        <v>8</v>
      </c>
      <c r="Q1145" t="str">
        <f>VLOOKUP(Table1[[#This Row],[State]],Sheet1!A:F,6,FALSE)</f>
        <v>Republican</v>
      </c>
    </row>
    <row r="1146" spans="1:17" x14ac:dyDescent="0.2">
      <c r="A1146" t="s">
        <v>336</v>
      </c>
      <c r="B1146" s="10">
        <v>22065</v>
      </c>
      <c r="C1146" t="s">
        <v>1167</v>
      </c>
      <c r="D1146" s="4">
        <v>2770</v>
      </c>
      <c r="E1146" s="4">
        <v>2043</v>
      </c>
      <c r="F1146">
        <v>2024</v>
      </c>
      <c r="G1146" s="1">
        <f>Table1[[#This Row],[dem_votes]]+Table1[[#This Row],[gop_votes]]</f>
        <v>4813</v>
      </c>
      <c r="H1146" s="7">
        <f>ABS(Table1[[#This Row],[dem_votes]]-Table1[[#This Row],[gop_votes]])</f>
        <v>727</v>
      </c>
      <c r="I1146" s="5">
        <f>Table1[[#This Row],[margin]]/SUM(Table1[[#This Row],[dem_votes]:[gop_votes]])</f>
        <v>0.15104924163723249</v>
      </c>
      <c r="J1146" s="5">
        <f>Table1[[#This Row],[dem_votes]]/SUM(Table1[[#This Row],[dem_votes]:[gop_votes]])</f>
        <v>0.57552462081861622</v>
      </c>
      <c r="K1146" s="5">
        <f>Table1[[#This Row],[gop_votes]]/SUM(Table1[[#This Row],[dem_votes]:[gop_votes]])</f>
        <v>0.42447537918138373</v>
      </c>
      <c r="L1146" s="13">
        <v>-91.196833999999996</v>
      </c>
      <c r="M1146" s="13">
        <v>32.397647999999997</v>
      </c>
      <c r="N1146" s="11">
        <v>-91.833927187499953</v>
      </c>
      <c r="O1146" s="11">
        <v>31.110193390624961</v>
      </c>
      <c r="P1146" s="12">
        <f>VLOOKUP(Table1[[#This Row],[State]],Sheet1!A:G,7,FALSE)</f>
        <v>8</v>
      </c>
      <c r="Q1146" t="str">
        <f>VLOOKUP(Table1[[#This Row],[State]],Sheet1!A:F,6,FALSE)</f>
        <v>Republican</v>
      </c>
    </row>
    <row r="1147" spans="1:17" x14ac:dyDescent="0.2">
      <c r="A1147" t="s">
        <v>336</v>
      </c>
      <c r="B1147" s="10">
        <v>22067</v>
      </c>
      <c r="C1147" t="s">
        <v>1168</v>
      </c>
      <c r="D1147" s="4">
        <v>5070</v>
      </c>
      <c r="E1147" s="4">
        <v>6355</v>
      </c>
      <c r="F1147">
        <v>2024</v>
      </c>
      <c r="G1147" s="1">
        <f>Table1[[#This Row],[dem_votes]]+Table1[[#This Row],[gop_votes]]</f>
        <v>11425</v>
      </c>
      <c r="H1147" s="7">
        <f>ABS(Table1[[#This Row],[dem_votes]]-Table1[[#This Row],[gop_votes]])</f>
        <v>1285</v>
      </c>
      <c r="I1147" s="5">
        <f>Table1[[#This Row],[margin]]/SUM(Table1[[#This Row],[dem_votes]:[gop_votes]])</f>
        <v>0.112472647702407</v>
      </c>
      <c r="J1147" s="5">
        <f>Table1[[#This Row],[dem_votes]]/SUM(Table1[[#This Row],[dem_votes]:[gop_votes]])</f>
        <v>0.44376367614879653</v>
      </c>
      <c r="K1147" s="5">
        <f>Table1[[#This Row],[gop_votes]]/SUM(Table1[[#This Row],[dem_votes]:[gop_votes]])</f>
        <v>0.55623632385120347</v>
      </c>
      <c r="L1147" s="13">
        <v>-91.886161000000001</v>
      </c>
      <c r="M1147" s="13">
        <v>32.786392999999997</v>
      </c>
      <c r="N1147" s="11">
        <v>-91.833927187499953</v>
      </c>
      <c r="O1147" s="11">
        <v>31.110193390624961</v>
      </c>
      <c r="P1147" s="12">
        <f>VLOOKUP(Table1[[#This Row],[State]],Sheet1!A:G,7,FALSE)</f>
        <v>8</v>
      </c>
      <c r="Q1147" t="str">
        <f>VLOOKUP(Table1[[#This Row],[State]],Sheet1!A:F,6,FALSE)</f>
        <v>Republican</v>
      </c>
    </row>
    <row r="1148" spans="1:17" x14ac:dyDescent="0.2">
      <c r="A1148" t="s">
        <v>336</v>
      </c>
      <c r="B1148" s="10">
        <v>22069</v>
      </c>
      <c r="C1148" t="s">
        <v>1169</v>
      </c>
      <c r="D1148" s="4">
        <v>6915</v>
      </c>
      <c r="E1148" s="4">
        <v>8433</v>
      </c>
      <c r="F1148">
        <v>2024</v>
      </c>
      <c r="G1148" s="1">
        <f>Table1[[#This Row],[dem_votes]]+Table1[[#This Row],[gop_votes]]</f>
        <v>15348</v>
      </c>
      <c r="H1148" s="7">
        <f>ABS(Table1[[#This Row],[dem_votes]]-Table1[[#This Row],[gop_votes]])</f>
        <v>1518</v>
      </c>
      <c r="I1148" s="5">
        <f>Table1[[#This Row],[margin]]/SUM(Table1[[#This Row],[dem_votes]:[gop_votes]])</f>
        <v>9.8905394839718525E-2</v>
      </c>
      <c r="J1148" s="5">
        <f>Table1[[#This Row],[dem_votes]]/SUM(Table1[[#This Row],[dem_votes]:[gop_votes]])</f>
        <v>0.45054730258014075</v>
      </c>
      <c r="K1148" s="5">
        <f>Table1[[#This Row],[gop_votes]]/SUM(Table1[[#This Row],[dem_votes]:[gop_votes]])</f>
        <v>0.54945269741985925</v>
      </c>
      <c r="L1148" s="13">
        <v>-93.097360999999907</v>
      </c>
      <c r="M1148" s="13">
        <v>31.759481999999998</v>
      </c>
      <c r="N1148" s="11">
        <v>-91.833927187499953</v>
      </c>
      <c r="O1148" s="11">
        <v>31.110193390624961</v>
      </c>
      <c r="P1148" s="12">
        <f>VLOOKUP(Table1[[#This Row],[State]],Sheet1!A:G,7,FALSE)</f>
        <v>8</v>
      </c>
      <c r="Q1148" t="str">
        <f>VLOOKUP(Table1[[#This Row],[State]],Sheet1!A:F,6,FALSE)</f>
        <v>Republican</v>
      </c>
    </row>
    <row r="1149" spans="1:17" x14ac:dyDescent="0.2">
      <c r="A1149" t="s">
        <v>336</v>
      </c>
      <c r="B1149" s="10">
        <v>22071</v>
      </c>
      <c r="C1149" t="s">
        <v>1170</v>
      </c>
      <c r="D1149" s="4">
        <v>146420</v>
      </c>
      <c r="E1149" s="4">
        <v>35026</v>
      </c>
      <c r="F1149">
        <v>2024</v>
      </c>
      <c r="G1149" s="1">
        <f>Table1[[#This Row],[dem_votes]]+Table1[[#This Row],[gop_votes]]</f>
        <v>181446</v>
      </c>
      <c r="H1149" s="7">
        <f>ABS(Table1[[#This Row],[dem_votes]]-Table1[[#This Row],[gop_votes]])</f>
        <v>111394</v>
      </c>
      <c r="I1149" s="5">
        <f>Table1[[#This Row],[margin]]/SUM(Table1[[#This Row],[dem_votes]:[gop_votes]])</f>
        <v>0.61392370181762068</v>
      </c>
      <c r="J1149" s="5">
        <f>Table1[[#This Row],[dem_votes]]/SUM(Table1[[#This Row],[dem_votes]:[gop_votes]])</f>
        <v>0.80696185090881034</v>
      </c>
      <c r="K1149" s="5">
        <f>Table1[[#This Row],[gop_votes]]/SUM(Table1[[#This Row],[dem_votes]:[gop_votes]])</f>
        <v>0.19303814909118966</v>
      </c>
      <c r="L1149" s="13">
        <v>-90.052840000000003</v>
      </c>
      <c r="M1149" s="13">
        <v>29.972698999999999</v>
      </c>
      <c r="N1149" s="11">
        <v>-91.833927187499953</v>
      </c>
      <c r="O1149" s="11">
        <v>31.110193390624961</v>
      </c>
      <c r="P1149" s="12">
        <f>VLOOKUP(Table1[[#This Row],[State]],Sheet1!A:G,7,FALSE)</f>
        <v>8</v>
      </c>
      <c r="Q1149" t="str">
        <f>VLOOKUP(Table1[[#This Row],[State]],Sheet1!A:F,6,FALSE)</f>
        <v>Republican</v>
      </c>
    </row>
    <row r="1150" spans="1:17" x14ac:dyDescent="0.2">
      <c r="A1150" t="s">
        <v>336</v>
      </c>
      <c r="B1150" s="10">
        <v>22073</v>
      </c>
      <c r="C1150" t="s">
        <v>1171</v>
      </c>
      <c r="D1150" s="4">
        <v>26188</v>
      </c>
      <c r="E1150" s="4">
        <v>40788</v>
      </c>
      <c r="F1150">
        <v>2024</v>
      </c>
      <c r="G1150" s="1">
        <f>Table1[[#This Row],[dem_votes]]+Table1[[#This Row],[gop_votes]]</f>
        <v>66976</v>
      </c>
      <c r="H1150" s="7">
        <f>ABS(Table1[[#This Row],[dem_votes]]-Table1[[#This Row],[gop_votes]])</f>
        <v>14600</v>
      </c>
      <c r="I1150" s="5">
        <f>Table1[[#This Row],[margin]]/SUM(Table1[[#This Row],[dem_votes]:[gop_votes]])</f>
        <v>0.21798853320592451</v>
      </c>
      <c r="J1150" s="5">
        <f>Table1[[#This Row],[dem_votes]]/SUM(Table1[[#This Row],[dem_votes]:[gop_votes]])</f>
        <v>0.39100573339703776</v>
      </c>
      <c r="K1150" s="5">
        <f>Table1[[#This Row],[gop_votes]]/SUM(Table1[[#This Row],[dem_votes]:[gop_votes]])</f>
        <v>0.6089942666029623</v>
      </c>
      <c r="L1150" s="13">
        <v>-92.129633999999996</v>
      </c>
      <c r="M1150" s="13">
        <v>32.514346000000003</v>
      </c>
      <c r="N1150" s="11">
        <v>-91.833927187499953</v>
      </c>
      <c r="O1150" s="11">
        <v>31.110193390624961</v>
      </c>
      <c r="P1150" s="12">
        <f>VLOOKUP(Table1[[#This Row],[State]],Sheet1!A:G,7,FALSE)</f>
        <v>8</v>
      </c>
      <c r="Q1150" t="str">
        <f>VLOOKUP(Table1[[#This Row],[State]],Sheet1!A:F,6,FALSE)</f>
        <v>Republican</v>
      </c>
    </row>
    <row r="1151" spans="1:17" x14ac:dyDescent="0.2">
      <c r="A1151" t="s">
        <v>336</v>
      </c>
      <c r="B1151" s="10">
        <v>22075</v>
      </c>
      <c r="C1151" t="s">
        <v>1172</v>
      </c>
      <c r="D1151" s="4">
        <v>3503</v>
      </c>
      <c r="E1151" s="4">
        <v>6321</v>
      </c>
      <c r="F1151">
        <v>2024</v>
      </c>
      <c r="G1151" s="1">
        <f>Table1[[#This Row],[dem_votes]]+Table1[[#This Row],[gop_votes]]</f>
        <v>9824</v>
      </c>
      <c r="H1151" s="7">
        <f>ABS(Table1[[#This Row],[dem_votes]]-Table1[[#This Row],[gop_votes]])</f>
        <v>2818</v>
      </c>
      <c r="I1151" s="5">
        <f>Table1[[#This Row],[margin]]/SUM(Table1[[#This Row],[dem_votes]:[gop_votes]])</f>
        <v>0.28684853420195439</v>
      </c>
      <c r="J1151" s="5">
        <f>Table1[[#This Row],[dem_votes]]/SUM(Table1[[#This Row],[dem_votes]:[gop_votes]])</f>
        <v>0.35657573289902278</v>
      </c>
      <c r="K1151" s="5">
        <f>Table1[[#This Row],[gop_votes]]/SUM(Table1[[#This Row],[dem_votes]:[gop_votes]])</f>
        <v>0.64342426710097722</v>
      </c>
      <c r="L1151" s="13">
        <v>-89.900759999999906</v>
      </c>
      <c r="M1151" s="13">
        <v>29.7217599999999</v>
      </c>
      <c r="N1151" s="11">
        <v>-91.833927187499953</v>
      </c>
      <c r="O1151" s="11">
        <v>31.110193390624961</v>
      </c>
      <c r="P1151" s="12">
        <f>VLOOKUP(Table1[[#This Row],[State]],Sheet1!A:G,7,FALSE)</f>
        <v>8</v>
      </c>
      <c r="Q1151" t="str">
        <f>VLOOKUP(Table1[[#This Row],[State]],Sheet1!A:F,6,FALSE)</f>
        <v>Republican</v>
      </c>
    </row>
    <row r="1152" spans="1:17" x14ac:dyDescent="0.2">
      <c r="A1152" t="s">
        <v>336</v>
      </c>
      <c r="B1152" s="10">
        <v>22077</v>
      </c>
      <c r="C1152" t="s">
        <v>1173</v>
      </c>
      <c r="D1152" s="4">
        <v>4886</v>
      </c>
      <c r="E1152" s="4">
        <v>7294</v>
      </c>
      <c r="F1152">
        <v>2024</v>
      </c>
      <c r="G1152" s="1">
        <f>Table1[[#This Row],[dem_votes]]+Table1[[#This Row],[gop_votes]]</f>
        <v>12180</v>
      </c>
      <c r="H1152" s="7">
        <f>ABS(Table1[[#This Row],[dem_votes]]-Table1[[#This Row],[gop_votes]])</f>
        <v>2408</v>
      </c>
      <c r="I1152" s="5">
        <f>Table1[[#This Row],[margin]]/SUM(Table1[[#This Row],[dem_votes]:[gop_votes]])</f>
        <v>0.19770114942528735</v>
      </c>
      <c r="J1152" s="5">
        <f>Table1[[#This Row],[dem_votes]]/SUM(Table1[[#This Row],[dem_votes]:[gop_votes]])</f>
        <v>0.40114942528735631</v>
      </c>
      <c r="K1152" s="5">
        <f>Table1[[#This Row],[gop_votes]]/SUM(Table1[[#This Row],[dem_votes]:[gop_votes]])</f>
        <v>0.59885057471264369</v>
      </c>
      <c r="L1152" s="13">
        <v>-91.500059999999905</v>
      </c>
      <c r="M1152" s="13">
        <v>30.67107</v>
      </c>
      <c r="N1152" s="11">
        <v>-91.833927187499953</v>
      </c>
      <c r="O1152" s="11">
        <v>31.110193390624961</v>
      </c>
      <c r="P1152" s="12">
        <f>VLOOKUP(Table1[[#This Row],[State]],Sheet1!A:G,7,FALSE)</f>
        <v>8</v>
      </c>
      <c r="Q1152" t="str">
        <f>VLOOKUP(Table1[[#This Row],[State]],Sheet1!A:F,6,FALSE)</f>
        <v>Republican</v>
      </c>
    </row>
    <row r="1153" spans="1:17" x14ac:dyDescent="0.2">
      <c r="A1153" t="s">
        <v>336</v>
      </c>
      <c r="B1153" s="10">
        <v>22079</v>
      </c>
      <c r="C1153" t="s">
        <v>1174</v>
      </c>
      <c r="D1153" s="4">
        <v>19138</v>
      </c>
      <c r="E1153" s="4">
        <v>36550</v>
      </c>
      <c r="F1153">
        <v>2024</v>
      </c>
      <c r="G1153" s="1">
        <f>Table1[[#This Row],[dem_votes]]+Table1[[#This Row],[gop_votes]]</f>
        <v>55688</v>
      </c>
      <c r="H1153" s="7">
        <f>ABS(Table1[[#This Row],[dem_votes]]-Table1[[#This Row],[gop_votes]])</f>
        <v>17412</v>
      </c>
      <c r="I1153" s="5">
        <f>Table1[[#This Row],[margin]]/SUM(Table1[[#This Row],[dem_votes]:[gop_votes]])</f>
        <v>0.31267059330555952</v>
      </c>
      <c r="J1153" s="5">
        <f>Table1[[#This Row],[dem_votes]]/SUM(Table1[[#This Row],[dem_votes]:[gop_votes]])</f>
        <v>0.34366470334722021</v>
      </c>
      <c r="K1153" s="5">
        <f>Table1[[#This Row],[gop_votes]]/SUM(Table1[[#This Row],[dem_votes]:[gop_votes]])</f>
        <v>0.65633529665277979</v>
      </c>
      <c r="L1153" s="13">
        <v>-92.457472999999993</v>
      </c>
      <c r="M1153" s="13">
        <v>31.284579999999998</v>
      </c>
      <c r="N1153" s="11">
        <v>-91.833927187499953</v>
      </c>
      <c r="O1153" s="11">
        <v>31.110193390624961</v>
      </c>
      <c r="P1153" s="12">
        <f>VLOOKUP(Table1[[#This Row],[State]],Sheet1!A:G,7,FALSE)</f>
        <v>8</v>
      </c>
      <c r="Q1153" t="str">
        <f>VLOOKUP(Table1[[#This Row],[State]],Sheet1!A:F,6,FALSE)</f>
        <v>Republican</v>
      </c>
    </row>
    <row r="1154" spans="1:17" x14ac:dyDescent="0.2">
      <c r="A1154" t="s">
        <v>336</v>
      </c>
      <c r="B1154" s="10">
        <v>22081</v>
      </c>
      <c r="C1154" t="s">
        <v>1175</v>
      </c>
      <c r="D1154" s="4">
        <v>1779</v>
      </c>
      <c r="E1154" s="4">
        <v>2111</v>
      </c>
      <c r="F1154">
        <v>2024</v>
      </c>
      <c r="G1154" s="1">
        <f>Table1[[#This Row],[dem_votes]]+Table1[[#This Row],[gop_votes]]</f>
        <v>3890</v>
      </c>
      <c r="H1154" s="7">
        <f>ABS(Table1[[#This Row],[dem_votes]]-Table1[[#This Row],[gop_votes]])</f>
        <v>332</v>
      </c>
      <c r="I1154" s="5">
        <f>Table1[[#This Row],[margin]]/SUM(Table1[[#This Row],[dem_votes]:[gop_votes]])</f>
        <v>8.5347043701799491E-2</v>
      </c>
      <c r="J1154" s="5">
        <f>Table1[[#This Row],[dem_votes]]/SUM(Table1[[#This Row],[dem_votes]:[gop_votes]])</f>
        <v>0.45732647814910027</v>
      </c>
      <c r="K1154" s="5">
        <f>Table1[[#This Row],[gop_votes]]/SUM(Table1[[#This Row],[dem_votes]:[gop_votes]])</f>
        <v>0.54267352185089979</v>
      </c>
      <c r="L1154" s="13">
        <v>-93.307602000000003</v>
      </c>
      <c r="M1154" s="13">
        <v>32.054628999999998</v>
      </c>
      <c r="N1154" s="11">
        <v>-91.833927187499953</v>
      </c>
      <c r="O1154" s="11">
        <v>31.110193390624961</v>
      </c>
      <c r="P1154" s="12">
        <f>VLOOKUP(Table1[[#This Row],[State]],Sheet1!A:G,7,FALSE)</f>
        <v>8</v>
      </c>
      <c r="Q1154" t="str">
        <f>VLOOKUP(Table1[[#This Row],[State]],Sheet1!A:F,6,FALSE)</f>
        <v>Republican</v>
      </c>
    </row>
    <row r="1155" spans="1:17" x14ac:dyDescent="0.2">
      <c r="A1155" t="s">
        <v>336</v>
      </c>
      <c r="B1155" s="10">
        <v>22083</v>
      </c>
      <c r="C1155" t="s">
        <v>1176</v>
      </c>
      <c r="D1155" s="4">
        <v>3238</v>
      </c>
      <c r="E1155" s="4">
        <v>5687</v>
      </c>
      <c r="F1155">
        <v>2024</v>
      </c>
      <c r="G1155" s="1">
        <f>Table1[[#This Row],[dem_votes]]+Table1[[#This Row],[gop_votes]]</f>
        <v>8925</v>
      </c>
      <c r="H1155" s="7">
        <f>ABS(Table1[[#This Row],[dem_votes]]-Table1[[#This Row],[gop_votes]])</f>
        <v>2449</v>
      </c>
      <c r="I1155" s="5">
        <f>Table1[[#This Row],[margin]]/SUM(Table1[[#This Row],[dem_votes]:[gop_votes]])</f>
        <v>0.27439775910364145</v>
      </c>
      <c r="J1155" s="5">
        <f>Table1[[#This Row],[dem_votes]]/SUM(Table1[[#This Row],[dem_votes]:[gop_votes]])</f>
        <v>0.36280112044817925</v>
      </c>
      <c r="K1155" s="5">
        <f>Table1[[#This Row],[gop_votes]]/SUM(Table1[[#This Row],[dem_votes]:[gop_votes]])</f>
        <v>0.63719887955182075</v>
      </c>
      <c r="L1155" s="13">
        <v>-91.714755999999994</v>
      </c>
      <c r="M1155" s="13">
        <v>32.441085000000001</v>
      </c>
      <c r="N1155" s="11">
        <v>-91.833927187499953</v>
      </c>
      <c r="O1155" s="11">
        <v>31.110193390624961</v>
      </c>
      <c r="P1155" s="12">
        <f>VLOOKUP(Table1[[#This Row],[State]],Sheet1!A:G,7,FALSE)</f>
        <v>8</v>
      </c>
      <c r="Q1155" t="str">
        <f>VLOOKUP(Table1[[#This Row],[State]],Sheet1!A:F,6,FALSE)</f>
        <v>Republican</v>
      </c>
    </row>
    <row r="1156" spans="1:17" x14ac:dyDescent="0.2">
      <c r="A1156" t="s">
        <v>336</v>
      </c>
      <c r="B1156" s="10">
        <v>22085</v>
      </c>
      <c r="C1156" t="s">
        <v>1177</v>
      </c>
      <c r="D1156" s="4">
        <v>2208</v>
      </c>
      <c r="E1156" s="4">
        <v>7948</v>
      </c>
      <c r="F1156">
        <v>2024</v>
      </c>
      <c r="G1156" s="1">
        <f>Table1[[#This Row],[dem_votes]]+Table1[[#This Row],[gop_votes]]</f>
        <v>10156</v>
      </c>
      <c r="H1156" s="7">
        <f>ABS(Table1[[#This Row],[dem_votes]]-Table1[[#This Row],[gop_votes]])</f>
        <v>5740</v>
      </c>
      <c r="I1156" s="5">
        <f>Table1[[#This Row],[margin]]/SUM(Table1[[#This Row],[dem_votes]:[gop_votes]])</f>
        <v>0.56518314296967309</v>
      </c>
      <c r="J1156" s="5">
        <f>Table1[[#This Row],[dem_votes]]/SUM(Table1[[#This Row],[dem_votes]:[gop_votes]])</f>
        <v>0.21740842851516345</v>
      </c>
      <c r="K1156" s="5">
        <f>Table1[[#This Row],[gop_votes]]/SUM(Table1[[#This Row],[dem_votes]:[gop_votes]])</f>
        <v>0.7825915714848366</v>
      </c>
      <c r="L1156" s="13">
        <v>-93.566642999999999</v>
      </c>
      <c r="M1156" s="13">
        <v>31.581882</v>
      </c>
      <c r="N1156" s="11">
        <v>-91.833927187499953</v>
      </c>
      <c r="O1156" s="11">
        <v>31.110193390624961</v>
      </c>
      <c r="P1156" s="12">
        <f>VLOOKUP(Table1[[#This Row],[State]],Sheet1!A:G,7,FALSE)</f>
        <v>8</v>
      </c>
      <c r="Q1156" t="str">
        <f>VLOOKUP(Table1[[#This Row],[State]],Sheet1!A:F,6,FALSE)</f>
        <v>Republican</v>
      </c>
    </row>
    <row r="1157" spans="1:17" x14ac:dyDescent="0.2">
      <c r="A1157" t="s">
        <v>336</v>
      </c>
      <c r="B1157" s="10">
        <v>22087</v>
      </c>
      <c r="C1157" t="s">
        <v>1178</v>
      </c>
      <c r="D1157" s="4">
        <v>7139</v>
      </c>
      <c r="E1157" s="4">
        <v>12857</v>
      </c>
      <c r="F1157">
        <v>2024</v>
      </c>
      <c r="G1157" s="1">
        <f>Table1[[#This Row],[dem_votes]]+Table1[[#This Row],[gop_votes]]</f>
        <v>19996</v>
      </c>
      <c r="H1157" s="7">
        <f>ABS(Table1[[#This Row],[dem_votes]]-Table1[[#This Row],[gop_votes]])</f>
        <v>5718</v>
      </c>
      <c r="I1157" s="5">
        <f>Table1[[#This Row],[margin]]/SUM(Table1[[#This Row],[dem_votes]:[gop_votes]])</f>
        <v>0.28595719143828768</v>
      </c>
      <c r="J1157" s="5">
        <f>Table1[[#This Row],[dem_votes]]/SUM(Table1[[#This Row],[dem_votes]:[gop_votes]])</f>
        <v>0.35702140428085616</v>
      </c>
      <c r="K1157" s="5">
        <f>Table1[[#This Row],[gop_votes]]/SUM(Table1[[#This Row],[dem_votes]:[gop_votes]])</f>
        <v>0.64297859571914384</v>
      </c>
      <c r="L1157" s="13">
        <v>-89.934425000000005</v>
      </c>
      <c r="M1157" s="13">
        <v>29.928239000000001</v>
      </c>
      <c r="N1157" s="11">
        <v>-91.833927187499953</v>
      </c>
      <c r="O1157" s="11">
        <v>31.110193390624961</v>
      </c>
      <c r="P1157" s="12">
        <f>VLOOKUP(Table1[[#This Row],[State]],Sheet1!A:G,7,FALSE)</f>
        <v>8</v>
      </c>
      <c r="Q1157" t="str">
        <f>VLOOKUP(Table1[[#This Row],[State]],Sheet1!A:F,6,FALSE)</f>
        <v>Republican</v>
      </c>
    </row>
    <row r="1158" spans="1:17" x14ac:dyDescent="0.2">
      <c r="A1158" t="s">
        <v>336</v>
      </c>
      <c r="B1158" s="10">
        <v>22089</v>
      </c>
      <c r="C1158" t="s">
        <v>1179</v>
      </c>
      <c r="D1158" s="4">
        <v>9571</v>
      </c>
      <c r="E1158" s="4">
        <v>18964</v>
      </c>
      <c r="F1158">
        <v>2024</v>
      </c>
      <c r="G1158" s="1">
        <f>Table1[[#This Row],[dem_votes]]+Table1[[#This Row],[gop_votes]]</f>
        <v>28535</v>
      </c>
      <c r="H1158" s="7">
        <f>ABS(Table1[[#This Row],[dem_votes]]-Table1[[#This Row],[gop_votes]])</f>
        <v>9393</v>
      </c>
      <c r="I1158" s="5">
        <f>Table1[[#This Row],[margin]]/SUM(Table1[[#This Row],[dem_votes]:[gop_votes]])</f>
        <v>0.32917469773961799</v>
      </c>
      <c r="J1158" s="5">
        <f>Table1[[#This Row],[dem_votes]]/SUM(Table1[[#This Row],[dem_votes]:[gop_votes]])</f>
        <v>0.33541265113019098</v>
      </c>
      <c r="K1158" s="5">
        <f>Table1[[#This Row],[gop_votes]]/SUM(Table1[[#This Row],[dem_votes]:[gop_votes]])</f>
        <v>0.66458734886980897</v>
      </c>
      <c r="L1158" s="13">
        <v>-90.376773</v>
      </c>
      <c r="M1158" s="13">
        <v>29.9393969999999</v>
      </c>
      <c r="N1158" s="11">
        <v>-91.833927187499953</v>
      </c>
      <c r="O1158" s="11">
        <v>31.110193390624961</v>
      </c>
      <c r="P1158" s="12">
        <f>VLOOKUP(Table1[[#This Row],[State]],Sheet1!A:G,7,FALSE)</f>
        <v>8</v>
      </c>
      <c r="Q1158" t="str">
        <f>VLOOKUP(Table1[[#This Row],[State]],Sheet1!A:F,6,FALSE)</f>
        <v>Republican</v>
      </c>
    </row>
    <row r="1159" spans="1:17" x14ac:dyDescent="0.2">
      <c r="A1159" t="s">
        <v>336</v>
      </c>
      <c r="B1159" s="10">
        <v>22091</v>
      </c>
      <c r="C1159" t="s">
        <v>1180</v>
      </c>
      <c r="D1159" s="4">
        <v>3355</v>
      </c>
      <c r="E1159" s="4">
        <v>2457</v>
      </c>
      <c r="F1159">
        <v>2024</v>
      </c>
      <c r="G1159" s="1">
        <f>Table1[[#This Row],[dem_votes]]+Table1[[#This Row],[gop_votes]]</f>
        <v>5812</v>
      </c>
      <c r="H1159" s="7">
        <f>ABS(Table1[[#This Row],[dem_votes]]-Table1[[#This Row],[gop_votes]])</f>
        <v>898</v>
      </c>
      <c r="I1159" s="5">
        <f>Table1[[#This Row],[margin]]/SUM(Table1[[#This Row],[dem_votes]:[gop_votes]])</f>
        <v>0.15450791465932553</v>
      </c>
      <c r="J1159" s="5">
        <f>Table1[[#This Row],[dem_votes]]/SUM(Table1[[#This Row],[dem_votes]:[gop_votes]])</f>
        <v>0.57725395732966278</v>
      </c>
      <c r="K1159" s="5">
        <f>Table1[[#This Row],[gop_votes]]/SUM(Table1[[#This Row],[dem_votes]:[gop_votes]])</f>
        <v>0.42274604267033722</v>
      </c>
      <c r="L1159" s="13">
        <v>-90.693878999999995</v>
      </c>
      <c r="M1159" s="13">
        <v>30.788338</v>
      </c>
      <c r="N1159" s="11">
        <v>-91.833927187499953</v>
      </c>
      <c r="O1159" s="11">
        <v>31.110193390624961</v>
      </c>
      <c r="P1159" s="12">
        <f>VLOOKUP(Table1[[#This Row],[State]],Sheet1!A:G,7,FALSE)</f>
        <v>8</v>
      </c>
      <c r="Q1159" t="str">
        <f>VLOOKUP(Table1[[#This Row],[State]],Sheet1!A:F,6,FALSE)</f>
        <v>Republican</v>
      </c>
    </row>
    <row r="1160" spans="1:17" x14ac:dyDescent="0.2">
      <c r="A1160" t="s">
        <v>336</v>
      </c>
      <c r="B1160" s="10">
        <v>22093</v>
      </c>
      <c r="C1160" t="s">
        <v>1181</v>
      </c>
      <c r="D1160" s="4">
        <v>6502</v>
      </c>
      <c r="E1160" s="4">
        <v>5793</v>
      </c>
      <c r="F1160">
        <v>2024</v>
      </c>
      <c r="G1160" s="1">
        <f>Table1[[#This Row],[dem_votes]]+Table1[[#This Row],[gop_votes]]</f>
        <v>12295</v>
      </c>
      <c r="H1160" s="7">
        <f>ABS(Table1[[#This Row],[dem_votes]]-Table1[[#This Row],[gop_votes]])</f>
        <v>709</v>
      </c>
      <c r="I1160" s="5">
        <f>Table1[[#This Row],[margin]]/SUM(Table1[[#This Row],[dem_votes]:[gop_votes]])</f>
        <v>5.766571777145181E-2</v>
      </c>
      <c r="J1160" s="5">
        <f>Table1[[#This Row],[dem_votes]]/SUM(Table1[[#This Row],[dem_votes]:[gop_votes]])</f>
        <v>0.52883285888572595</v>
      </c>
      <c r="K1160" s="5">
        <f>Table1[[#This Row],[gop_votes]]/SUM(Table1[[#This Row],[dem_votes]:[gop_votes]])</f>
        <v>0.4711671411142741</v>
      </c>
      <c r="L1160" s="13">
        <v>-90.737206999999998</v>
      </c>
      <c r="M1160" s="13">
        <v>30.020769000000001</v>
      </c>
      <c r="N1160" s="11">
        <v>-91.833927187499953</v>
      </c>
      <c r="O1160" s="11">
        <v>31.110193390624961</v>
      </c>
      <c r="P1160" s="12">
        <f>VLOOKUP(Table1[[#This Row],[State]],Sheet1!A:G,7,FALSE)</f>
        <v>8</v>
      </c>
      <c r="Q1160" t="str">
        <f>VLOOKUP(Table1[[#This Row],[State]],Sheet1!A:F,6,FALSE)</f>
        <v>Republican</v>
      </c>
    </row>
    <row r="1161" spans="1:17" x14ac:dyDescent="0.2">
      <c r="A1161" t="s">
        <v>336</v>
      </c>
      <c r="B1161" s="10">
        <v>22095</v>
      </c>
      <c r="C1161" t="s">
        <v>1182</v>
      </c>
      <c r="D1161" s="4">
        <v>14100</v>
      </c>
      <c r="E1161" s="4">
        <v>7576</v>
      </c>
      <c r="F1161">
        <v>2024</v>
      </c>
      <c r="G1161" s="1">
        <f>Table1[[#This Row],[dem_votes]]+Table1[[#This Row],[gop_votes]]</f>
        <v>21676</v>
      </c>
      <c r="H1161" s="7">
        <f>ABS(Table1[[#This Row],[dem_votes]]-Table1[[#This Row],[gop_votes]])</f>
        <v>6524</v>
      </c>
      <c r="I1161" s="5">
        <f>Table1[[#This Row],[margin]]/SUM(Table1[[#This Row],[dem_votes]:[gop_votes]])</f>
        <v>0.30097804022882452</v>
      </c>
      <c r="J1161" s="5">
        <f>Table1[[#This Row],[dem_votes]]/SUM(Table1[[#This Row],[dem_votes]:[gop_votes]])</f>
        <v>0.65048902011441223</v>
      </c>
      <c r="K1161" s="5">
        <f>Table1[[#This Row],[gop_votes]]/SUM(Table1[[#This Row],[dem_votes]:[gop_votes]])</f>
        <v>0.34951097988558777</v>
      </c>
      <c r="L1161" s="13">
        <v>-90.513417000000004</v>
      </c>
      <c r="M1161" s="13">
        <v>30.071496999999901</v>
      </c>
      <c r="N1161" s="11">
        <v>-91.833927187499953</v>
      </c>
      <c r="O1161" s="11">
        <v>31.110193390624961</v>
      </c>
      <c r="P1161" s="12">
        <f>VLOOKUP(Table1[[#This Row],[State]],Sheet1!A:G,7,FALSE)</f>
        <v>8</v>
      </c>
      <c r="Q1161" t="str">
        <f>VLOOKUP(Table1[[#This Row],[State]],Sheet1!A:F,6,FALSE)</f>
        <v>Republican</v>
      </c>
    </row>
    <row r="1162" spans="1:17" x14ac:dyDescent="0.2">
      <c r="A1162" t="s">
        <v>336</v>
      </c>
      <c r="B1162" s="10">
        <v>22097</v>
      </c>
      <c r="C1162" t="s">
        <v>1183</v>
      </c>
      <c r="D1162" s="4">
        <v>17343</v>
      </c>
      <c r="E1162" s="4">
        <v>21359</v>
      </c>
      <c r="F1162">
        <v>2024</v>
      </c>
      <c r="G1162" s="1">
        <f>Table1[[#This Row],[dem_votes]]+Table1[[#This Row],[gop_votes]]</f>
        <v>38702</v>
      </c>
      <c r="H1162" s="7">
        <f>ABS(Table1[[#This Row],[dem_votes]]-Table1[[#This Row],[gop_votes]])</f>
        <v>4016</v>
      </c>
      <c r="I1162" s="5">
        <f>Table1[[#This Row],[margin]]/SUM(Table1[[#This Row],[dem_votes]:[gop_votes]])</f>
        <v>0.10376724717068886</v>
      </c>
      <c r="J1162" s="5">
        <f>Table1[[#This Row],[dem_votes]]/SUM(Table1[[#This Row],[dem_votes]:[gop_votes]])</f>
        <v>0.44811637641465557</v>
      </c>
      <c r="K1162" s="5">
        <f>Table1[[#This Row],[gop_votes]]/SUM(Table1[[#This Row],[dem_votes]:[gop_votes]])</f>
        <v>0.55188362358534437</v>
      </c>
      <c r="L1162" s="13">
        <v>-92.111313999999993</v>
      </c>
      <c r="M1162" s="13">
        <v>30.514028999999901</v>
      </c>
      <c r="N1162" s="11">
        <v>-91.833927187499953</v>
      </c>
      <c r="O1162" s="11">
        <v>31.110193390624961</v>
      </c>
      <c r="P1162" s="12">
        <f>VLOOKUP(Table1[[#This Row],[State]],Sheet1!A:G,7,FALSE)</f>
        <v>8</v>
      </c>
      <c r="Q1162" t="str">
        <f>VLOOKUP(Table1[[#This Row],[State]],Sheet1!A:F,6,FALSE)</f>
        <v>Republican</v>
      </c>
    </row>
    <row r="1163" spans="1:17" x14ac:dyDescent="0.2">
      <c r="A1163" t="s">
        <v>336</v>
      </c>
      <c r="B1163" s="10">
        <v>22099</v>
      </c>
      <c r="C1163" t="s">
        <v>1184</v>
      </c>
      <c r="D1163" s="4">
        <v>8572</v>
      </c>
      <c r="E1163" s="4">
        <v>18884</v>
      </c>
      <c r="F1163">
        <v>2024</v>
      </c>
      <c r="G1163" s="1">
        <f>Table1[[#This Row],[dem_votes]]+Table1[[#This Row],[gop_votes]]</f>
        <v>27456</v>
      </c>
      <c r="H1163" s="7">
        <f>ABS(Table1[[#This Row],[dem_votes]]-Table1[[#This Row],[gop_votes]])</f>
        <v>10312</v>
      </c>
      <c r="I1163" s="5">
        <f>Table1[[#This Row],[margin]]/SUM(Table1[[#This Row],[dem_votes]:[gop_votes]])</f>
        <v>0.37558275058275059</v>
      </c>
      <c r="J1163" s="5">
        <f>Table1[[#This Row],[dem_votes]]/SUM(Table1[[#This Row],[dem_votes]:[gop_votes]])</f>
        <v>0.3122086247086247</v>
      </c>
      <c r="K1163" s="5">
        <f>Table1[[#This Row],[gop_votes]]/SUM(Table1[[#This Row],[dem_votes]:[gop_votes]])</f>
        <v>0.68779137529137524</v>
      </c>
      <c r="L1163" s="13">
        <v>-91.835168999999993</v>
      </c>
      <c r="M1163" s="13">
        <v>30.229051999999999</v>
      </c>
      <c r="N1163" s="11">
        <v>-91.833927187499953</v>
      </c>
      <c r="O1163" s="11">
        <v>31.110193390624961</v>
      </c>
      <c r="P1163" s="12">
        <f>VLOOKUP(Table1[[#This Row],[State]],Sheet1!A:G,7,FALSE)</f>
        <v>8</v>
      </c>
      <c r="Q1163" t="str">
        <f>VLOOKUP(Table1[[#This Row],[State]],Sheet1!A:F,6,FALSE)</f>
        <v>Republican</v>
      </c>
    </row>
    <row r="1164" spans="1:17" x14ac:dyDescent="0.2">
      <c r="A1164" t="s">
        <v>336</v>
      </c>
      <c r="B1164" s="10">
        <v>22101</v>
      </c>
      <c r="C1164" t="s">
        <v>1185</v>
      </c>
      <c r="D1164" s="4">
        <v>8455</v>
      </c>
      <c r="E1164" s="4">
        <v>13803</v>
      </c>
      <c r="F1164">
        <v>2024</v>
      </c>
      <c r="G1164" s="1">
        <f>Table1[[#This Row],[dem_votes]]+Table1[[#This Row],[gop_votes]]</f>
        <v>22258</v>
      </c>
      <c r="H1164" s="7">
        <f>ABS(Table1[[#This Row],[dem_votes]]-Table1[[#This Row],[gop_votes]])</f>
        <v>5348</v>
      </c>
      <c r="I1164" s="5">
        <f>Table1[[#This Row],[margin]]/SUM(Table1[[#This Row],[dem_votes]:[gop_votes]])</f>
        <v>0.24027316021205858</v>
      </c>
      <c r="J1164" s="5">
        <f>Table1[[#This Row],[dem_votes]]/SUM(Table1[[#This Row],[dem_votes]:[gop_votes]])</f>
        <v>0.37986341989397071</v>
      </c>
      <c r="K1164" s="5">
        <f>Table1[[#This Row],[gop_votes]]/SUM(Table1[[#This Row],[dem_votes]:[gop_votes]])</f>
        <v>0.62013658010602934</v>
      </c>
      <c r="L1164" s="13">
        <v>-91.344781999999995</v>
      </c>
      <c r="M1164" s="13">
        <v>29.740593000000001</v>
      </c>
      <c r="N1164" s="11">
        <v>-91.833927187499953</v>
      </c>
      <c r="O1164" s="11">
        <v>31.110193390624961</v>
      </c>
      <c r="P1164" s="12">
        <f>VLOOKUP(Table1[[#This Row],[State]],Sheet1!A:G,7,FALSE)</f>
        <v>8</v>
      </c>
      <c r="Q1164" t="str">
        <f>VLOOKUP(Table1[[#This Row],[State]],Sheet1!A:F,6,FALSE)</f>
        <v>Republican</v>
      </c>
    </row>
    <row r="1165" spans="1:17" x14ac:dyDescent="0.2">
      <c r="A1165" t="s">
        <v>336</v>
      </c>
      <c r="B1165" s="10">
        <v>22103</v>
      </c>
      <c r="C1165" t="s">
        <v>1186</v>
      </c>
      <c r="D1165" s="4">
        <v>40297</v>
      </c>
      <c r="E1165" s="4">
        <v>107755</v>
      </c>
      <c r="F1165">
        <v>2024</v>
      </c>
      <c r="G1165" s="1">
        <f>Table1[[#This Row],[dem_votes]]+Table1[[#This Row],[gop_votes]]</f>
        <v>148052</v>
      </c>
      <c r="H1165" s="7">
        <f>ABS(Table1[[#This Row],[dem_votes]]-Table1[[#This Row],[gop_votes]])</f>
        <v>67458</v>
      </c>
      <c r="I1165" s="5">
        <f>Table1[[#This Row],[margin]]/SUM(Table1[[#This Row],[dem_votes]:[gop_votes]])</f>
        <v>0.45563720854834788</v>
      </c>
      <c r="J1165" s="5">
        <f>Table1[[#This Row],[dem_votes]]/SUM(Table1[[#This Row],[dem_votes]:[gop_votes]])</f>
        <v>0.27218139572582606</v>
      </c>
      <c r="K1165" s="5">
        <f>Table1[[#This Row],[gop_votes]]/SUM(Table1[[#This Row],[dem_votes]:[gop_votes]])</f>
        <v>0.72781860427417389</v>
      </c>
      <c r="L1165" s="13">
        <v>-89.948329000000001</v>
      </c>
      <c r="M1165" s="13">
        <v>30.383308</v>
      </c>
      <c r="N1165" s="11">
        <v>-91.833927187499953</v>
      </c>
      <c r="O1165" s="11">
        <v>31.110193390624961</v>
      </c>
      <c r="P1165" s="12">
        <f>VLOOKUP(Table1[[#This Row],[State]],Sheet1!A:G,7,FALSE)</f>
        <v>8</v>
      </c>
      <c r="Q1165" t="str">
        <f>VLOOKUP(Table1[[#This Row],[State]],Sheet1!A:F,6,FALSE)</f>
        <v>Republican</v>
      </c>
    </row>
    <row r="1166" spans="1:17" x14ac:dyDescent="0.2">
      <c r="A1166" t="s">
        <v>336</v>
      </c>
      <c r="B1166" s="10">
        <v>22105</v>
      </c>
      <c r="C1166" t="s">
        <v>1187</v>
      </c>
      <c r="D1166" s="4">
        <v>18427</v>
      </c>
      <c r="E1166" s="4">
        <v>39119</v>
      </c>
      <c r="F1166">
        <v>2024</v>
      </c>
      <c r="G1166" s="1">
        <f>Table1[[#This Row],[dem_votes]]+Table1[[#This Row],[gop_votes]]</f>
        <v>57546</v>
      </c>
      <c r="H1166" s="7">
        <f>ABS(Table1[[#This Row],[dem_votes]]-Table1[[#This Row],[gop_votes]])</f>
        <v>20692</v>
      </c>
      <c r="I1166" s="5">
        <f>Table1[[#This Row],[margin]]/SUM(Table1[[#This Row],[dem_votes]:[gop_votes]])</f>
        <v>0.35957321099642026</v>
      </c>
      <c r="J1166" s="5">
        <f>Table1[[#This Row],[dem_votes]]/SUM(Table1[[#This Row],[dem_votes]:[gop_votes]])</f>
        <v>0.32021339450178987</v>
      </c>
      <c r="K1166" s="5">
        <f>Table1[[#This Row],[gop_votes]]/SUM(Table1[[#This Row],[dem_votes]:[gop_votes]])</f>
        <v>0.67978660549821013</v>
      </c>
      <c r="L1166" s="13">
        <v>-90.455512999999996</v>
      </c>
      <c r="M1166" s="13">
        <v>30.571610999999901</v>
      </c>
      <c r="N1166" s="11">
        <v>-91.833927187499953</v>
      </c>
      <c r="O1166" s="11">
        <v>31.110193390624961</v>
      </c>
      <c r="P1166" s="12">
        <f>VLOOKUP(Table1[[#This Row],[State]],Sheet1!A:G,7,FALSE)</f>
        <v>8</v>
      </c>
      <c r="Q1166" t="str">
        <f>VLOOKUP(Table1[[#This Row],[State]],Sheet1!A:F,6,FALSE)</f>
        <v>Republican</v>
      </c>
    </row>
    <row r="1167" spans="1:17" x14ac:dyDescent="0.2">
      <c r="A1167" t="s">
        <v>336</v>
      </c>
      <c r="B1167" s="10">
        <v>22107</v>
      </c>
      <c r="C1167" t="s">
        <v>1188</v>
      </c>
      <c r="D1167" s="4">
        <v>1432</v>
      </c>
      <c r="E1167" s="4">
        <v>1387</v>
      </c>
      <c r="F1167">
        <v>2024</v>
      </c>
      <c r="G1167" s="1">
        <f>Table1[[#This Row],[dem_votes]]+Table1[[#This Row],[gop_votes]]</f>
        <v>2819</v>
      </c>
      <c r="H1167" s="7">
        <f>ABS(Table1[[#This Row],[dem_votes]]-Table1[[#This Row],[gop_votes]])</f>
        <v>45</v>
      </c>
      <c r="I1167" s="5">
        <f>Table1[[#This Row],[margin]]/SUM(Table1[[#This Row],[dem_votes]:[gop_votes]])</f>
        <v>1.596310748492373E-2</v>
      </c>
      <c r="J1167" s="5">
        <f>Table1[[#This Row],[dem_votes]]/SUM(Table1[[#This Row],[dem_votes]:[gop_votes]])</f>
        <v>0.5079815537424619</v>
      </c>
      <c r="K1167" s="5">
        <f>Table1[[#This Row],[gop_votes]]/SUM(Table1[[#This Row],[dem_votes]:[gop_votes]])</f>
        <v>0.49201844625753816</v>
      </c>
      <c r="L1167" s="13">
        <v>-91.297083999999998</v>
      </c>
      <c r="M1167" s="13">
        <v>31.964791999999999</v>
      </c>
      <c r="N1167" s="11">
        <v>-91.833927187499953</v>
      </c>
      <c r="O1167" s="11">
        <v>31.110193390624961</v>
      </c>
      <c r="P1167" s="12">
        <f>VLOOKUP(Table1[[#This Row],[State]],Sheet1!A:G,7,FALSE)</f>
        <v>8</v>
      </c>
      <c r="Q1167" t="str">
        <f>VLOOKUP(Table1[[#This Row],[State]],Sheet1!A:F,6,FALSE)</f>
        <v>Republican</v>
      </c>
    </row>
    <row r="1168" spans="1:17" x14ac:dyDescent="0.2">
      <c r="A1168" t="s">
        <v>336</v>
      </c>
      <c r="B1168" s="10">
        <v>22109</v>
      </c>
      <c r="C1168" t="s">
        <v>1189</v>
      </c>
      <c r="D1168" s="4">
        <v>11271</v>
      </c>
      <c r="E1168" s="4">
        <v>34721</v>
      </c>
      <c r="F1168">
        <v>2024</v>
      </c>
      <c r="G1168" s="1">
        <f>Table1[[#This Row],[dem_votes]]+Table1[[#This Row],[gop_votes]]</f>
        <v>45992</v>
      </c>
      <c r="H1168" s="7">
        <f>ABS(Table1[[#This Row],[dem_votes]]-Table1[[#This Row],[gop_votes]])</f>
        <v>23450</v>
      </c>
      <c r="I1168" s="5">
        <f>Table1[[#This Row],[margin]]/SUM(Table1[[#This Row],[dem_votes]:[gop_votes]])</f>
        <v>0.50987128196208031</v>
      </c>
      <c r="J1168" s="5">
        <f>Table1[[#This Row],[dem_votes]]/SUM(Table1[[#This Row],[dem_votes]:[gop_votes]])</f>
        <v>0.24506435901895982</v>
      </c>
      <c r="K1168" s="5">
        <f>Table1[[#This Row],[gop_votes]]/SUM(Table1[[#This Row],[dem_votes]:[gop_votes]])</f>
        <v>0.75493564098104016</v>
      </c>
      <c r="L1168" s="13">
        <v>-90.722239000000002</v>
      </c>
      <c r="M1168" s="13">
        <v>29.592811999999999</v>
      </c>
      <c r="N1168" s="11">
        <v>-91.833927187499953</v>
      </c>
      <c r="O1168" s="11">
        <v>31.110193390624961</v>
      </c>
      <c r="P1168" s="12">
        <f>VLOOKUP(Table1[[#This Row],[State]],Sheet1!A:G,7,FALSE)</f>
        <v>8</v>
      </c>
      <c r="Q1168" t="str">
        <f>VLOOKUP(Table1[[#This Row],[State]],Sheet1!A:F,6,FALSE)</f>
        <v>Republican</v>
      </c>
    </row>
    <row r="1169" spans="1:17" x14ac:dyDescent="0.2">
      <c r="A1169" t="s">
        <v>336</v>
      </c>
      <c r="B1169" s="10">
        <v>22111</v>
      </c>
      <c r="C1169" t="s">
        <v>1190</v>
      </c>
      <c r="D1169" s="4">
        <v>2811</v>
      </c>
      <c r="E1169" s="4">
        <v>7740</v>
      </c>
      <c r="F1169">
        <v>2024</v>
      </c>
      <c r="G1169" s="1">
        <f>Table1[[#This Row],[dem_votes]]+Table1[[#This Row],[gop_votes]]</f>
        <v>10551</v>
      </c>
      <c r="H1169" s="7">
        <f>ABS(Table1[[#This Row],[dem_votes]]-Table1[[#This Row],[gop_votes]])</f>
        <v>4929</v>
      </c>
      <c r="I1169" s="5">
        <f>Table1[[#This Row],[margin]]/SUM(Table1[[#This Row],[dem_votes]:[gop_votes]])</f>
        <v>0.46715951094682967</v>
      </c>
      <c r="J1169" s="5">
        <f>Table1[[#This Row],[dem_votes]]/SUM(Table1[[#This Row],[dem_votes]:[gop_votes]])</f>
        <v>0.26642024452658514</v>
      </c>
      <c r="K1169" s="5">
        <f>Table1[[#This Row],[gop_votes]]/SUM(Table1[[#This Row],[dem_votes]:[gop_votes]])</f>
        <v>0.73357975547341481</v>
      </c>
      <c r="L1169" s="13">
        <v>-92.404306999999903</v>
      </c>
      <c r="M1169" s="13">
        <v>32.794503999999897</v>
      </c>
      <c r="N1169" s="11">
        <v>-91.833927187499953</v>
      </c>
      <c r="O1169" s="11">
        <v>31.110193390624961</v>
      </c>
      <c r="P1169" s="12">
        <f>VLOOKUP(Table1[[#This Row],[State]],Sheet1!A:G,7,FALSE)</f>
        <v>8</v>
      </c>
      <c r="Q1169" t="str">
        <f>VLOOKUP(Table1[[#This Row],[State]],Sheet1!A:F,6,FALSE)</f>
        <v>Republican</v>
      </c>
    </row>
    <row r="1170" spans="1:17" x14ac:dyDescent="0.2">
      <c r="A1170" t="s">
        <v>336</v>
      </c>
      <c r="B1170" s="10">
        <v>22113</v>
      </c>
      <c r="C1170" t="s">
        <v>1191</v>
      </c>
      <c r="D1170" s="4">
        <v>6220</v>
      </c>
      <c r="E1170" s="4">
        <v>22284</v>
      </c>
      <c r="F1170">
        <v>2024</v>
      </c>
      <c r="G1170" s="1">
        <f>Table1[[#This Row],[dem_votes]]+Table1[[#This Row],[gop_votes]]</f>
        <v>28504</v>
      </c>
      <c r="H1170" s="7">
        <f>ABS(Table1[[#This Row],[dem_votes]]-Table1[[#This Row],[gop_votes]])</f>
        <v>16064</v>
      </c>
      <c r="I1170" s="5">
        <f>Table1[[#This Row],[margin]]/SUM(Table1[[#This Row],[dem_votes]:[gop_votes]])</f>
        <v>0.56357002525961264</v>
      </c>
      <c r="J1170" s="5">
        <f>Table1[[#This Row],[dem_votes]]/SUM(Table1[[#This Row],[dem_votes]:[gop_votes]])</f>
        <v>0.21821498737019365</v>
      </c>
      <c r="K1170" s="5">
        <f>Table1[[#This Row],[gop_votes]]/SUM(Table1[[#This Row],[dem_votes]:[gop_votes]])</f>
        <v>0.78178501262980638</v>
      </c>
      <c r="L1170" s="13">
        <v>-92.165922999999907</v>
      </c>
      <c r="M1170" s="13">
        <v>29.993689</v>
      </c>
      <c r="N1170" s="11">
        <v>-91.833927187499953</v>
      </c>
      <c r="O1170" s="11">
        <v>31.110193390624961</v>
      </c>
      <c r="P1170" s="12">
        <f>VLOOKUP(Table1[[#This Row],[State]],Sheet1!A:G,7,FALSE)</f>
        <v>8</v>
      </c>
      <c r="Q1170" t="str">
        <f>VLOOKUP(Table1[[#This Row],[State]],Sheet1!A:F,6,FALSE)</f>
        <v>Republican</v>
      </c>
    </row>
    <row r="1171" spans="1:17" x14ac:dyDescent="0.2">
      <c r="A1171" t="s">
        <v>336</v>
      </c>
      <c r="B1171" s="10">
        <v>22115</v>
      </c>
      <c r="C1171" t="s">
        <v>1192</v>
      </c>
      <c r="D1171" s="4">
        <v>3534</v>
      </c>
      <c r="E1171" s="4">
        <v>13996</v>
      </c>
      <c r="F1171">
        <v>2024</v>
      </c>
      <c r="G1171" s="1">
        <f>Table1[[#This Row],[dem_votes]]+Table1[[#This Row],[gop_votes]]</f>
        <v>17530</v>
      </c>
      <c r="H1171" s="7">
        <f>ABS(Table1[[#This Row],[dem_votes]]-Table1[[#This Row],[gop_votes]])</f>
        <v>10462</v>
      </c>
      <c r="I1171" s="5">
        <f>Table1[[#This Row],[margin]]/SUM(Table1[[#This Row],[dem_votes]:[gop_votes]])</f>
        <v>0.59680547632629777</v>
      </c>
      <c r="J1171" s="5">
        <f>Table1[[#This Row],[dem_votes]]/SUM(Table1[[#This Row],[dem_votes]:[gop_votes]])</f>
        <v>0.20159726183685112</v>
      </c>
      <c r="K1171" s="5">
        <f>Table1[[#This Row],[gop_votes]]/SUM(Table1[[#This Row],[dem_votes]:[gop_votes]])</f>
        <v>0.79840273816314888</v>
      </c>
      <c r="L1171" s="13">
        <v>-93.245823000000001</v>
      </c>
      <c r="M1171" s="13">
        <v>31.094949</v>
      </c>
      <c r="N1171" s="11">
        <v>-91.833927187499953</v>
      </c>
      <c r="O1171" s="11">
        <v>31.110193390624961</v>
      </c>
      <c r="P1171" s="12">
        <f>VLOOKUP(Table1[[#This Row],[State]],Sheet1!A:G,7,FALSE)</f>
        <v>8</v>
      </c>
      <c r="Q1171" t="str">
        <f>VLOOKUP(Table1[[#This Row],[State]],Sheet1!A:F,6,FALSE)</f>
        <v>Republican</v>
      </c>
    </row>
    <row r="1172" spans="1:17" x14ac:dyDescent="0.2">
      <c r="A1172" t="s">
        <v>336</v>
      </c>
      <c r="B1172" s="10">
        <v>22117</v>
      </c>
      <c r="C1172" t="s">
        <v>1193</v>
      </c>
      <c r="D1172" s="4">
        <v>6423</v>
      </c>
      <c r="E1172" s="4">
        <v>11437</v>
      </c>
      <c r="F1172">
        <v>2024</v>
      </c>
      <c r="G1172" s="1">
        <f>Table1[[#This Row],[dem_votes]]+Table1[[#This Row],[gop_votes]]</f>
        <v>17860</v>
      </c>
      <c r="H1172" s="7">
        <f>ABS(Table1[[#This Row],[dem_votes]]-Table1[[#This Row],[gop_votes]])</f>
        <v>5014</v>
      </c>
      <c r="I1172" s="5">
        <f>Table1[[#This Row],[margin]]/SUM(Table1[[#This Row],[dem_votes]:[gop_votes]])</f>
        <v>0.28073908174692047</v>
      </c>
      <c r="J1172" s="5">
        <f>Table1[[#This Row],[dem_votes]]/SUM(Table1[[#This Row],[dem_votes]:[gop_votes]])</f>
        <v>0.35963045912653974</v>
      </c>
      <c r="K1172" s="5">
        <f>Table1[[#This Row],[gop_votes]]/SUM(Table1[[#This Row],[dem_votes]:[gop_votes]])</f>
        <v>0.64036954087346021</v>
      </c>
      <c r="L1172" s="13">
        <v>-89.996173999999996</v>
      </c>
      <c r="M1172" s="13">
        <v>30.835917999999999</v>
      </c>
      <c r="N1172" s="11">
        <v>-91.833927187499953</v>
      </c>
      <c r="O1172" s="11">
        <v>31.110193390624961</v>
      </c>
      <c r="P1172" s="12">
        <f>VLOOKUP(Table1[[#This Row],[State]],Sheet1!A:G,7,FALSE)</f>
        <v>8</v>
      </c>
      <c r="Q1172" t="str">
        <f>VLOOKUP(Table1[[#This Row],[State]],Sheet1!A:F,6,FALSE)</f>
        <v>Republican</v>
      </c>
    </row>
    <row r="1173" spans="1:17" x14ac:dyDescent="0.2">
      <c r="A1173" t="s">
        <v>336</v>
      </c>
      <c r="B1173" s="10">
        <v>22119</v>
      </c>
      <c r="C1173" t="s">
        <v>1194</v>
      </c>
      <c r="D1173" s="4">
        <v>6450</v>
      </c>
      <c r="E1173" s="4">
        <v>10315</v>
      </c>
      <c r="F1173">
        <v>2024</v>
      </c>
      <c r="G1173" s="1">
        <f>Table1[[#This Row],[dem_votes]]+Table1[[#This Row],[gop_votes]]</f>
        <v>16765</v>
      </c>
      <c r="H1173" s="7">
        <f>ABS(Table1[[#This Row],[dem_votes]]-Table1[[#This Row],[gop_votes]])</f>
        <v>3865</v>
      </c>
      <c r="I1173" s="5">
        <f>Table1[[#This Row],[margin]]/SUM(Table1[[#This Row],[dem_votes]:[gop_votes]])</f>
        <v>0.23053981509096333</v>
      </c>
      <c r="J1173" s="5">
        <f>Table1[[#This Row],[dem_votes]]/SUM(Table1[[#This Row],[dem_votes]:[gop_votes]])</f>
        <v>0.38473009245451834</v>
      </c>
      <c r="K1173" s="5">
        <f>Table1[[#This Row],[gop_votes]]/SUM(Table1[[#This Row],[dem_votes]:[gop_votes]])</f>
        <v>0.61526990754548161</v>
      </c>
      <c r="L1173" s="13">
        <v>-93.340924999999999</v>
      </c>
      <c r="M1173" s="13">
        <v>32.700099999999999</v>
      </c>
      <c r="N1173" s="11">
        <v>-91.833927187499953</v>
      </c>
      <c r="O1173" s="11">
        <v>31.110193390624961</v>
      </c>
      <c r="P1173" s="12">
        <f>VLOOKUP(Table1[[#This Row],[State]],Sheet1!A:G,7,FALSE)</f>
        <v>8</v>
      </c>
      <c r="Q1173" t="str">
        <f>VLOOKUP(Table1[[#This Row],[State]],Sheet1!A:F,6,FALSE)</f>
        <v>Republican</v>
      </c>
    </row>
    <row r="1174" spans="1:17" x14ac:dyDescent="0.2">
      <c r="A1174" t="s">
        <v>336</v>
      </c>
      <c r="B1174" s="10">
        <v>22121</v>
      </c>
      <c r="C1174" t="s">
        <v>1195</v>
      </c>
      <c r="D1174" s="4">
        <v>6229</v>
      </c>
      <c r="E1174" s="4">
        <v>7815</v>
      </c>
      <c r="F1174">
        <v>2024</v>
      </c>
      <c r="G1174" s="1">
        <f>Table1[[#This Row],[dem_votes]]+Table1[[#This Row],[gop_votes]]</f>
        <v>14044</v>
      </c>
      <c r="H1174" s="7">
        <f>ABS(Table1[[#This Row],[dem_votes]]-Table1[[#This Row],[gop_votes]])</f>
        <v>1586</v>
      </c>
      <c r="I1174" s="5">
        <f>Table1[[#This Row],[margin]]/SUM(Table1[[#This Row],[dem_votes]:[gop_votes]])</f>
        <v>0.11293078894901737</v>
      </c>
      <c r="J1174" s="5">
        <f>Table1[[#This Row],[dem_votes]]/SUM(Table1[[#This Row],[dem_votes]:[gop_votes]])</f>
        <v>0.44353460552549129</v>
      </c>
      <c r="K1174" s="5">
        <f>Table1[[#This Row],[gop_votes]]/SUM(Table1[[#This Row],[dem_votes]:[gop_votes]])</f>
        <v>0.55646539447450871</v>
      </c>
      <c r="L1174" s="13">
        <v>-91.264463000000006</v>
      </c>
      <c r="M1174" s="13">
        <v>30.443957000000001</v>
      </c>
      <c r="N1174" s="11">
        <v>-91.833927187499953</v>
      </c>
      <c r="O1174" s="11">
        <v>31.110193390624961</v>
      </c>
      <c r="P1174" s="12">
        <f>VLOOKUP(Table1[[#This Row],[State]],Sheet1!A:G,7,FALSE)</f>
        <v>8</v>
      </c>
      <c r="Q1174" t="str">
        <f>VLOOKUP(Table1[[#This Row],[State]],Sheet1!A:F,6,FALSE)</f>
        <v>Republican</v>
      </c>
    </row>
    <row r="1175" spans="1:17" x14ac:dyDescent="0.2">
      <c r="A1175" t="s">
        <v>336</v>
      </c>
      <c r="B1175" s="10">
        <v>22123</v>
      </c>
      <c r="C1175" t="s">
        <v>1196</v>
      </c>
      <c r="D1175" s="4">
        <v>939</v>
      </c>
      <c r="E1175" s="4">
        <v>3486</v>
      </c>
      <c r="F1175">
        <v>2024</v>
      </c>
      <c r="G1175" s="1">
        <f>Table1[[#This Row],[dem_votes]]+Table1[[#This Row],[gop_votes]]</f>
        <v>4425</v>
      </c>
      <c r="H1175" s="7">
        <f>ABS(Table1[[#This Row],[dem_votes]]-Table1[[#This Row],[gop_votes]])</f>
        <v>2547</v>
      </c>
      <c r="I1175" s="5">
        <f>Table1[[#This Row],[margin]]/SUM(Table1[[#This Row],[dem_votes]:[gop_votes]])</f>
        <v>0.57559322033898308</v>
      </c>
      <c r="J1175" s="5">
        <f>Table1[[#This Row],[dem_votes]]/SUM(Table1[[#This Row],[dem_votes]:[gop_votes]])</f>
        <v>0.21220338983050849</v>
      </c>
      <c r="K1175" s="5">
        <f>Table1[[#This Row],[gop_votes]]/SUM(Table1[[#This Row],[dem_votes]:[gop_votes]])</f>
        <v>0.78779661016949154</v>
      </c>
      <c r="L1175" s="13">
        <v>-91.431802000000005</v>
      </c>
      <c r="M1175" s="13">
        <v>32.816550999999997</v>
      </c>
      <c r="N1175" s="11">
        <v>-91.833927187499953</v>
      </c>
      <c r="O1175" s="11">
        <v>31.110193390624961</v>
      </c>
      <c r="P1175" s="12">
        <f>VLOOKUP(Table1[[#This Row],[State]],Sheet1!A:G,7,FALSE)</f>
        <v>8</v>
      </c>
      <c r="Q1175" t="str">
        <f>VLOOKUP(Table1[[#This Row],[State]],Sheet1!A:F,6,FALSE)</f>
        <v>Republican</v>
      </c>
    </row>
    <row r="1176" spans="1:17" x14ac:dyDescent="0.2">
      <c r="A1176" t="s">
        <v>336</v>
      </c>
      <c r="B1176" s="10">
        <v>22125</v>
      </c>
      <c r="C1176" t="s">
        <v>1197</v>
      </c>
      <c r="D1176" s="4">
        <v>2309</v>
      </c>
      <c r="E1176" s="4">
        <v>3982</v>
      </c>
      <c r="F1176">
        <v>2024</v>
      </c>
      <c r="G1176" s="1">
        <f>Table1[[#This Row],[dem_votes]]+Table1[[#This Row],[gop_votes]]</f>
        <v>6291</v>
      </c>
      <c r="H1176" s="7">
        <f>ABS(Table1[[#This Row],[dem_votes]]-Table1[[#This Row],[gop_votes]])</f>
        <v>1673</v>
      </c>
      <c r="I1176" s="5">
        <f>Table1[[#This Row],[margin]]/SUM(Table1[[#This Row],[dem_votes]:[gop_votes]])</f>
        <v>0.26593546336035606</v>
      </c>
      <c r="J1176" s="5">
        <f>Table1[[#This Row],[dem_votes]]/SUM(Table1[[#This Row],[dem_votes]:[gop_votes]])</f>
        <v>0.36703226831982194</v>
      </c>
      <c r="K1176" s="5">
        <f>Table1[[#This Row],[gop_votes]]/SUM(Table1[[#This Row],[dem_votes]:[gop_votes]])</f>
        <v>0.63296773168017806</v>
      </c>
      <c r="L1176" s="13">
        <v>-91.404736999999997</v>
      </c>
      <c r="M1176" s="13">
        <v>30.893606999999999</v>
      </c>
      <c r="N1176" s="11">
        <v>-91.833927187499953</v>
      </c>
      <c r="O1176" s="11">
        <v>31.110193390624961</v>
      </c>
      <c r="P1176" s="12">
        <f>VLOOKUP(Table1[[#This Row],[State]],Sheet1!A:G,7,FALSE)</f>
        <v>8</v>
      </c>
      <c r="Q1176" t="str">
        <f>VLOOKUP(Table1[[#This Row],[State]],Sheet1!A:F,6,FALSE)</f>
        <v>Republican</v>
      </c>
    </row>
    <row r="1177" spans="1:17" x14ac:dyDescent="0.2">
      <c r="A1177" t="s">
        <v>336</v>
      </c>
      <c r="B1177" s="10">
        <v>22127</v>
      </c>
      <c r="C1177" t="s">
        <v>1198</v>
      </c>
      <c r="D1177" s="4">
        <v>1864</v>
      </c>
      <c r="E1177" s="4">
        <v>3859</v>
      </c>
      <c r="F1177">
        <v>2024</v>
      </c>
      <c r="G1177" s="1">
        <f>Table1[[#This Row],[dem_votes]]+Table1[[#This Row],[gop_votes]]</f>
        <v>5723</v>
      </c>
      <c r="H1177" s="7">
        <f>ABS(Table1[[#This Row],[dem_votes]]-Table1[[#This Row],[gop_votes]])</f>
        <v>1995</v>
      </c>
      <c r="I1177" s="5">
        <f>Table1[[#This Row],[margin]]/SUM(Table1[[#This Row],[dem_votes]:[gop_votes]])</f>
        <v>0.34859339507251441</v>
      </c>
      <c r="J1177" s="5">
        <f>Table1[[#This Row],[dem_votes]]/SUM(Table1[[#This Row],[dem_votes]:[gop_votes]])</f>
        <v>0.32570330246374279</v>
      </c>
      <c r="K1177" s="5">
        <f>Table1[[#This Row],[gop_votes]]/SUM(Table1[[#This Row],[dem_votes]:[gop_votes]])</f>
        <v>0.67429669753625721</v>
      </c>
      <c r="L1177" s="13">
        <v>-92.676587999999995</v>
      </c>
      <c r="M1177" s="13">
        <v>31.929891999999999</v>
      </c>
      <c r="N1177" s="11">
        <v>-91.833927187499953</v>
      </c>
      <c r="O1177" s="11">
        <v>31.110193390624961</v>
      </c>
      <c r="P1177" s="12">
        <f>VLOOKUP(Table1[[#This Row],[State]],Sheet1!A:G,7,FALSE)</f>
        <v>8</v>
      </c>
      <c r="Q1177" t="str">
        <f>VLOOKUP(Table1[[#This Row],[State]],Sheet1!A:F,6,FALSE)</f>
        <v>Republican</v>
      </c>
    </row>
    <row r="1178" spans="1:17" x14ac:dyDescent="0.2">
      <c r="A1178" t="s">
        <v>337</v>
      </c>
      <c r="B1178" s="10">
        <v>23001</v>
      </c>
      <c r="C1178" t="s">
        <v>1199</v>
      </c>
      <c r="D1178" s="4">
        <v>26379</v>
      </c>
      <c r="E1178" s="4">
        <v>26657</v>
      </c>
      <c r="F1178">
        <v>2024</v>
      </c>
      <c r="G1178" s="1">
        <f>Table1[[#This Row],[dem_votes]]+Table1[[#This Row],[gop_votes]]</f>
        <v>53036</v>
      </c>
      <c r="H1178" s="7">
        <f>ABS(Table1[[#This Row],[dem_votes]]-Table1[[#This Row],[gop_votes]])</f>
        <v>278</v>
      </c>
      <c r="I1178" s="5">
        <f>Table1[[#This Row],[margin]]/SUM(Table1[[#This Row],[dem_votes]:[gop_votes]])</f>
        <v>5.2417226035145941E-3</v>
      </c>
      <c r="J1178" s="5">
        <f>Table1[[#This Row],[dem_votes]]/SUM(Table1[[#This Row],[dem_votes]:[gop_votes]])</f>
        <v>0.49737913869824268</v>
      </c>
      <c r="K1178" s="5">
        <f>Table1[[#This Row],[gop_votes]]/SUM(Table1[[#This Row],[dem_votes]:[gop_votes]])</f>
        <v>0.50262086130175732</v>
      </c>
      <c r="L1178" s="13">
        <v>-70.201312000000001</v>
      </c>
      <c r="M1178" s="13">
        <v>44.119069000000003</v>
      </c>
      <c r="N1178" s="11">
        <v>-69.448278062499895</v>
      </c>
      <c r="O1178" s="11">
        <v>44.521490750000048</v>
      </c>
      <c r="P1178" s="12">
        <f>VLOOKUP(Table1[[#This Row],[State]],Sheet1!A:G,7,FALSE)</f>
        <v>4</v>
      </c>
      <c r="Q1178" t="str">
        <f>VLOOKUP(Table1[[#This Row],[State]],Sheet1!A:F,6,FALSE)</f>
        <v>Democratic</v>
      </c>
    </row>
    <row r="1179" spans="1:17" x14ac:dyDescent="0.2">
      <c r="A1179" t="s">
        <v>337</v>
      </c>
      <c r="B1179" s="10">
        <v>23003</v>
      </c>
      <c r="C1179" t="s">
        <v>1200</v>
      </c>
      <c r="D1179" s="4">
        <v>14887</v>
      </c>
      <c r="E1179" s="4">
        <v>17020</v>
      </c>
      <c r="F1179">
        <v>2024</v>
      </c>
      <c r="G1179" s="1">
        <f>Table1[[#This Row],[dem_votes]]+Table1[[#This Row],[gop_votes]]</f>
        <v>31907</v>
      </c>
      <c r="H1179" s="7">
        <f>ABS(Table1[[#This Row],[dem_votes]]-Table1[[#This Row],[gop_votes]])</f>
        <v>2133</v>
      </c>
      <c r="I1179" s="5">
        <f>Table1[[#This Row],[margin]]/SUM(Table1[[#This Row],[dem_votes]:[gop_votes]])</f>
        <v>6.6850534365499731E-2</v>
      </c>
      <c r="J1179" s="5">
        <f>Table1[[#This Row],[dem_votes]]/SUM(Table1[[#This Row],[dem_votes]:[gop_votes]])</f>
        <v>0.46657473281725015</v>
      </c>
      <c r="K1179" s="5">
        <f>Table1[[#This Row],[gop_votes]]/SUM(Table1[[#This Row],[dem_votes]:[gop_votes]])</f>
        <v>0.53342526718274985</v>
      </c>
      <c r="L1179" s="13">
        <v>-68.086628000000005</v>
      </c>
      <c r="M1179" s="13">
        <v>46.705047999999998</v>
      </c>
      <c r="N1179" s="11">
        <v>-69.448278062499895</v>
      </c>
      <c r="O1179" s="11">
        <v>44.521490750000048</v>
      </c>
      <c r="P1179" s="12">
        <f>VLOOKUP(Table1[[#This Row],[State]],Sheet1!A:G,7,FALSE)</f>
        <v>4</v>
      </c>
      <c r="Q1179" t="str">
        <f>VLOOKUP(Table1[[#This Row],[State]],Sheet1!A:F,6,FALSE)</f>
        <v>Democratic</v>
      </c>
    </row>
    <row r="1180" spans="1:17" x14ac:dyDescent="0.2">
      <c r="A1180" t="s">
        <v>337</v>
      </c>
      <c r="B1180" s="10">
        <v>23005</v>
      </c>
      <c r="C1180" t="s">
        <v>882</v>
      </c>
      <c r="D1180" s="4">
        <v>139038</v>
      </c>
      <c r="E1180" s="4">
        <v>55762</v>
      </c>
      <c r="F1180">
        <v>2024</v>
      </c>
      <c r="G1180" s="1">
        <f>Table1[[#This Row],[dem_votes]]+Table1[[#This Row],[gop_votes]]</f>
        <v>194800</v>
      </c>
      <c r="H1180" s="7">
        <f>ABS(Table1[[#This Row],[dem_votes]]-Table1[[#This Row],[gop_votes]])</f>
        <v>83276</v>
      </c>
      <c r="I1180" s="5">
        <f>Table1[[#This Row],[margin]]/SUM(Table1[[#This Row],[dem_votes]:[gop_votes]])</f>
        <v>0.42749486652977414</v>
      </c>
      <c r="J1180" s="5">
        <f>Table1[[#This Row],[dem_votes]]/SUM(Table1[[#This Row],[dem_votes]:[gop_votes]])</f>
        <v>0.7137474332648871</v>
      </c>
      <c r="K1180" s="5">
        <f>Table1[[#This Row],[gop_votes]]/SUM(Table1[[#This Row],[dem_votes]:[gop_votes]])</f>
        <v>0.28625256673511296</v>
      </c>
      <c r="L1180" s="13">
        <v>-70.305588999999998</v>
      </c>
      <c r="M1180" s="13">
        <v>43.748088000000003</v>
      </c>
      <c r="N1180" s="11">
        <v>-69.448278062499895</v>
      </c>
      <c r="O1180" s="11">
        <v>44.521490750000048</v>
      </c>
      <c r="P1180" s="12">
        <f>VLOOKUP(Table1[[#This Row],[State]],Sheet1!A:G,7,FALSE)</f>
        <v>4</v>
      </c>
      <c r="Q1180" t="str">
        <f>VLOOKUP(Table1[[#This Row],[State]],Sheet1!A:F,6,FALSE)</f>
        <v>Democratic</v>
      </c>
    </row>
    <row r="1181" spans="1:17" x14ac:dyDescent="0.2">
      <c r="A1181" t="s">
        <v>337</v>
      </c>
      <c r="B1181" s="10">
        <v>23007</v>
      </c>
      <c r="C1181" t="s">
        <v>431</v>
      </c>
      <c r="D1181" s="4">
        <v>7943</v>
      </c>
      <c r="E1181" s="4">
        <v>7435</v>
      </c>
      <c r="F1181">
        <v>2024</v>
      </c>
      <c r="G1181" s="1">
        <f>Table1[[#This Row],[dem_votes]]+Table1[[#This Row],[gop_votes]]</f>
        <v>15378</v>
      </c>
      <c r="H1181" s="7">
        <f>ABS(Table1[[#This Row],[dem_votes]]-Table1[[#This Row],[gop_votes]])</f>
        <v>508</v>
      </c>
      <c r="I1181" s="5">
        <f>Table1[[#This Row],[margin]]/SUM(Table1[[#This Row],[dem_votes]:[gop_votes]])</f>
        <v>3.3034204708024449E-2</v>
      </c>
      <c r="J1181" s="5">
        <f>Table1[[#This Row],[dem_votes]]/SUM(Table1[[#This Row],[dem_votes]:[gop_votes]])</f>
        <v>0.51651710235401227</v>
      </c>
      <c r="K1181" s="5">
        <f>Table1[[#This Row],[gop_votes]]/SUM(Table1[[#This Row],[dem_votes]:[gop_votes]])</f>
        <v>0.48348289764598779</v>
      </c>
      <c r="L1181" s="13">
        <v>-70.225633999999999</v>
      </c>
      <c r="M1181" s="13">
        <v>44.70749</v>
      </c>
      <c r="N1181" s="11">
        <v>-69.448278062499895</v>
      </c>
      <c r="O1181" s="11">
        <v>44.521490750000048</v>
      </c>
      <c r="P1181" s="12">
        <f>VLOOKUP(Table1[[#This Row],[State]],Sheet1!A:G,7,FALSE)</f>
        <v>4</v>
      </c>
      <c r="Q1181" t="str">
        <f>VLOOKUP(Table1[[#This Row],[State]],Sheet1!A:F,6,FALSE)</f>
        <v>Democratic</v>
      </c>
    </row>
    <row r="1182" spans="1:17" x14ac:dyDescent="0.2">
      <c r="A1182" t="s">
        <v>337</v>
      </c>
      <c r="B1182" s="10">
        <v>23009</v>
      </c>
      <c r="C1182" t="s">
        <v>772</v>
      </c>
      <c r="D1182" s="4">
        <v>19825</v>
      </c>
      <c r="E1182" s="4">
        <v>13094</v>
      </c>
      <c r="F1182">
        <v>2024</v>
      </c>
      <c r="G1182" s="1">
        <f>Table1[[#This Row],[dem_votes]]+Table1[[#This Row],[gop_votes]]</f>
        <v>32919</v>
      </c>
      <c r="H1182" s="7">
        <f>ABS(Table1[[#This Row],[dem_votes]]-Table1[[#This Row],[gop_votes]])</f>
        <v>6731</v>
      </c>
      <c r="I1182" s="5">
        <f>Table1[[#This Row],[margin]]/SUM(Table1[[#This Row],[dem_votes]:[gop_votes]])</f>
        <v>0.20447158176129288</v>
      </c>
      <c r="J1182" s="5">
        <f>Table1[[#This Row],[dem_votes]]/SUM(Table1[[#This Row],[dem_votes]:[gop_votes]])</f>
        <v>0.60223579088064638</v>
      </c>
      <c r="K1182" s="5">
        <f>Table1[[#This Row],[gop_votes]]/SUM(Table1[[#This Row],[dem_votes]:[gop_votes]])</f>
        <v>0.39776420911935356</v>
      </c>
      <c r="L1182" s="13">
        <v>-68.467742999999999</v>
      </c>
      <c r="M1182" s="13">
        <v>44.471474999999998</v>
      </c>
      <c r="N1182" s="11">
        <v>-69.448278062499895</v>
      </c>
      <c r="O1182" s="11">
        <v>44.521490750000048</v>
      </c>
      <c r="P1182" s="12">
        <f>VLOOKUP(Table1[[#This Row],[State]],Sheet1!A:G,7,FALSE)</f>
        <v>4</v>
      </c>
      <c r="Q1182" t="str">
        <f>VLOOKUP(Table1[[#This Row],[State]],Sheet1!A:F,6,FALSE)</f>
        <v>Democratic</v>
      </c>
    </row>
    <row r="1183" spans="1:17" x14ac:dyDescent="0.2">
      <c r="A1183" t="s">
        <v>337</v>
      </c>
      <c r="B1183" s="10">
        <v>23011</v>
      </c>
      <c r="C1183" t="s">
        <v>1201</v>
      </c>
      <c r="D1183" s="4">
        <v>34147</v>
      </c>
      <c r="E1183" s="4">
        <v>30624</v>
      </c>
      <c r="F1183">
        <v>2024</v>
      </c>
      <c r="G1183" s="1">
        <f>Table1[[#This Row],[dem_votes]]+Table1[[#This Row],[gop_votes]]</f>
        <v>64771</v>
      </c>
      <c r="H1183" s="7">
        <f>ABS(Table1[[#This Row],[dem_votes]]-Table1[[#This Row],[gop_votes]])</f>
        <v>3523</v>
      </c>
      <c r="I1183" s="5">
        <f>Table1[[#This Row],[margin]]/SUM(Table1[[#This Row],[dem_votes]:[gop_votes]])</f>
        <v>5.4391625881953343E-2</v>
      </c>
      <c r="J1183" s="5">
        <f>Table1[[#This Row],[dem_votes]]/SUM(Table1[[#This Row],[dem_votes]:[gop_votes]])</f>
        <v>0.52719581294097673</v>
      </c>
      <c r="K1183" s="5">
        <f>Table1[[#This Row],[gop_votes]]/SUM(Table1[[#This Row],[dem_votes]:[gop_votes]])</f>
        <v>0.47280418705902333</v>
      </c>
      <c r="L1183" s="13">
        <v>-69.749178000000001</v>
      </c>
      <c r="M1183" s="13">
        <v>44.396101999999999</v>
      </c>
      <c r="N1183" s="11">
        <v>-69.448278062499895</v>
      </c>
      <c r="O1183" s="11">
        <v>44.521490750000048</v>
      </c>
      <c r="P1183" s="12">
        <f>VLOOKUP(Table1[[#This Row],[State]],Sheet1!A:G,7,FALSE)</f>
        <v>4</v>
      </c>
      <c r="Q1183" t="str">
        <f>VLOOKUP(Table1[[#This Row],[State]],Sheet1!A:F,6,FALSE)</f>
        <v>Democratic</v>
      </c>
    </row>
    <row r="1184" spans="1:17" x14ac:dyDescent="0.2">
      <c r="A1184" t="s">
        <v>337</v>
      </c>
      <c r="B1184" s="10">
        <v>23013</v>
      </c>
      <c r="C1184" t="s">
        <v>898</v>
      </c>
      <c r="D1184" s="4">
        <v>15530</v>
      </c>
      <c r="E1184" s="4">
        <v>8678</v>
      </c>
      <c r="F1184">
        <v>2024</v>
      </c>
      <c r="G1184" s="1">
        <f>Table1[[#This Row],[dem_votes]]+Table1[[#This Row],[gop_votes]]</f>
        <v>24208</v>
      </c>
      <c r="H1184" s="7">
        <f>ABS(Table1[[#This Row],[dem_votes]]-Table1[[#This Row],[gop_votes]])</f>
        <v>6852</v>
      </c>
      <c r="I1184" s="5">
        <f>Table1[[#This Row],[margin]]/SUM(Table1[[#This Row],[dem_votes]:[gop_votes]])</f>
        <v>0.28304692663582287</v>
      </c>
      <c r="J1184" s="5">
        <f>Table1[[#This Row],[dem_votes]]/SUM(Table1[[#This Row],[dem_votes]:[gop_votes]])</f>
        <v>0.64152346331791144</v>
      </c>
      <c r="K1184" s="5">
        <f>Table1[[#This Row],[gop_votes]]/SUM(Table1[[#This Row],[dem_votes]:[gop_votes]])</f>
        <v>0.35847653668208856</v>
      </c>
      <c r="L1184" s="13">
        <v>-69.162848999999994</v>
      </c>
      <c r="M1184" s="13">
        <v>44.129785999999903</v>
      </c>
      <c r="N1184" s="11">
        <v>-69.448278062499895</v>
      </c>
      <c r="O1184" s="11">
        <v>44.521490750000048</v>
      </c>
      <c r="P1184" s="12">
        <f>VLOOKUP(Table1[[#This Row],[State]],Sheet1!A:G,7,FALSE)</f>
        <v>4</v>
      </c>
      <c r="Q1184" t="str">
        <f>VLOOKUP(Table1[[#This Row],[State]],Sheet1!A:F,6,FALSE)</f>
        <v>Democratic</v>
      </c>
    </row>
    <row r="1185" spans="1:17" x14ac:dyDescent="0.2">
      <c r="A1185" t="s">
        <v>337</v>
      </c>
      <c r="B1185" s="10">
        <v>23015</v>
      </c>
      <c r="C1185" t="s">
        <v>578</v>
      </c>
      <c r="D1185" s="4">
        <v>12984</v>
      </c>
      <c r="E1185" s="4">
        <v>9367</v>
      </c>
      <c r="F1185">
        <v>2024</v>
      </c>
      <c r="G1185" s="1">
        <f>Table1[[#This Row],[dem_votes]]+Table1[[#This Row],[gop_votes]]</f>
        <v>22351</v>
      </c>
      <c r="H1185" s="7">
        <f>ABS(Table1[[#This Row],[dem_votes]]-Table1[[#This Row],[gop_votes]])</f>
        <v>3617</v>
      </c>
      <c r="I1185" s="5">
        <f>Table1[[#This Row],[margin]]/SUM(Table1[[#This Row],[dem_votes]:[gop_votes]])</f>
        <v>0.16182721131045591</v>
      </c>
      <c r="J1185" s="5">
        <f>Table1[[#This Row],[dem_votes]]/SUM(Table1[[#This Row],[dem_votes]:[gop_votes]])</f>
        <v>0.58091360565522798</v>
      </c>
      <c r="K1185" s="5">
        <f>Table1[[#This Row],[gop_votes]]/SUM(Table1[[#This Row],[dem_votes]:[gop_votes]])</f>
        <v>0.41908639434477207</v>
      </c>
      <c r="L1185" s="13">
        <v>-69.555056999999906</v>
      </c>
      <c r="M1185" s="13">
        <v>44.032331999999997</v>
      </c>
      <c r="N1185" s="11">
        <v>-69.448278062499895</v>
      </c>
      <c r="O1185" s="11">
        <v>44.521490750000048</v>
      </c>
      <c r="P1185" s="12">
        <f>VLOOKUP(Table1[[#This Row],[State]],Sheet1!A:G,7,FALSE)</f>
        <v>4</v>
      </c>
      <c r="Q1185" t="str">
        <f>VLOOKUP(Table1[[#This Row],[State]],Sheet1!A:F,6,FALSE)</f>
        <v>Democratic</v>
      </c>
    </row>
    <row r="1186" spans="1:17" x14ac:dyDescent="0.2">
      <c r="A1186" t="s">
        <v>337</v>
      </c>
      <c r="B1186" s="10">
        <v>23017</v>
      </c>
      <c r="C1186" t="s">
        <v>1202</v>
      </c>
      <c r="D1186" s="4">
        <v>14079</v>
      </c>
      <c r="E1186" s="4">
        <v>14928</v>
      </c>
      <c r="F1186">
        <v>2024</v>
      </c>
      <c r="G1186" s="1">
        <f>Table1[[#This Row],[dem_votes]]+Table1[[#This Row],[gop_votes]]</f>
        <v>29007</v>
      </c>
      <c r="H1186" s="7">
        <f>ABS(Table1[[#This Row],[dem_votes]]-Table1[[#This Row],[gop_votes]])</f>
        <v>849</v>
      </c>
      <c r="I1186" s="5">
        <f>Table1[[#This Row],[margin]]/SUM(Table1[[#This Row],[dem_votes]:[gop_votes]])</f>
        <v>2.9268797186885923E-2</v>
      </c>
      <c r="J1186" s="5">
        <f>Table1[[#This Row],[dem_votes]]/SUM(Table1[[#This Row],[dem_votes]:[gop_votes]])</f>
        <v>0.48536560140655705</v>
      </c>
      <c r="K1186" s="5">
        <f>Table1[[#This Row],[gop_votes]]/SUM(Table1[[#This Row],[dem_votes]:[gop_votes]])</f>
        <v>0.51463439859344295</v>
      </c>
      <c r="L1186" s="13">
        <v>-70.61336</v>
      </c>
      <c r="M1186" s="13">
        <v>44.28237</v>
      </c>
      <c r="N1186" s="11">
        <v>-69.448278062499895</v>
      </c>
      <c r="O1186" s="11">
        <v>44.521490750000048</v>
      </c>
      <c r="P1186" s="12">
        <f>VLOOKUP(Table1[[#This Row],[State]],Sheet1!A:G,7,FALSE)</f>
        <v>4</v>
      </c>
      <c r="Q1186" t="str">
        <f>VLOOKUP(Table1[[#This Row],[State]],Sheet1!A:F,6,FALSE)</f>
        <v>Democratic</v>
      </c>
    </row>
    <row r="1187" spans="1:17" x14ac:dyDescent="0.2">
      <c r="A1187" t="s">
        <v>337</v>
      </c>
      <c r="B1187" s="10">
        <v>23019</v>
      </c>
      <c r="C1187" t="s">
        <v>1203</v>
      </c>
      <c r="D1187" s="4">
        <v>36581</v>
      </c>
      <c r="E1187" s="4">
        <v>40992</v>
      </c>
      <c r="F1187">
        <v>2024</v>
      </c>
      <c r="G1187" s="1">
        <f>Table1[[#This Row],[dem_votes]]+Table1[[#This Row],[gop_votes]]</f>
        <v>77573</v>
      </c>
      <c r="H1187" s="7">
        <f>ABS(Table1[[#This Row],[dem_votes]]-Table1[[#This Row],[gop_votes]])</f>
        <v>4411</v>
      </c>
      <c r="I1187" s="5">
        <f>Table1[[#This Row],[margin]]/SUM(Table1[[#This Row],[dem_votes]:[gop_votes]])</f>
        <v>5.6862568161602622E-2</v>
      </c>
      <c r="J1187" s="5">
        <f>Table1[[#This Row],[dem_votes]]/SUM(Table1[[#This Row],[dem_votes]:[gop_votes]])</f>
        <v>0.47156871591919869</v>
      </c>
      <c r="K1187" s="5">
        <f>Table1[[#This Row],[gop_votes]]/SUM(Table1[[#This Row],[dem_votes]:[gop_votes]])</f>
        <v>0.52843128408080131</v>
      </c>
      <c r="L1187" s="13">
        <v>-68.794229999999999</v>
      </c>
      <c r="M1187" s="13">
        <v>44.953035999999997</v>
      </c>
      <c r="N1187" s="11">
        <v>-69.448278062499895</v>
      </c>
      <c r="O1187" s="11">
        <v>44.521490750000048</v>
      </c>
      <c r="P1187" s="12">
        <f>VLOOKUP(Table1[[#This Row],[State]],Sheet1!A:G,7,FALSE)</f>
        <v>4</v>
      </c>
      <c r="Q1187" t="str">
        <f>VLOOKUP(Table1[[#This Row],[State]],Sheet1!A:F,6,FALSE)</f>
        <v>Democratic</v>
      </c>
    </row>
    <row r="1188" spans="1:17" x14ac:dyDescent="0.2">
      <c r="A1188" t="s">
        <v>337</v>
      </c>
      <c r="B1188" s="10">
        <v>23021</v>
      </c>
      <c r="C1188" t="s">
        <v>1204</v>
      </c>
      <c r="D1188" s="4">
        <v>3699</v>
      </c>
      <c r="E1188" s="4">
        <v>5011</v>
      </c>
      <c r="F1188">
        <v>2024</v>
      </c>
      <c r="G1188" s="1">
        <f>Table1[[#This Row],[dem_votes]]+Table1[[#This Row],[gop_votes]]</f>
        <v>8710</v>
      </c>
      <c r="H1188" s="7">
        <f>ABS(Table1[[#This Row],[dem_votes]]-Table1[[#This Row],[gop_votes]])</f>
        <v>1312</v>
      </c>
      <c r="I1188" s="5">
        <f>Table1[[#This Row],[margin]]/SUM(Table1[[#This Row],[dem_votes]:[gop_votes]])</f>
        <v>0.15063145809414466</v>
      </c>
      <c r="J1188" s="5">
        <f>Table1[[#This Row],[dem_votes]]/SUM(Table1[[#This Row],[dem_votes]:[gop_votes]])</f>
        <v>0.42468427095292766</v>
      </c>
      <c r="K1188" s="5">
        <f>Table1[[#This Row],[gop_votes]]/SUM(Table1[[#This Row],[dem_votes]:[gop_votes]])</f>
        <v>0.57531572904707229</v>
      </c>
      <c r="L1188" s="13">
        <v>-69.263374999999996</v>
      </c>
      <c r="M1188" s="13">
        <v>45.242096999999902</v>
      </c>
      <c r="N1188" s="11">
        <v>-69.448278062499895</v>
      </c>
      <c r="O1188" s="11">
        <v>44.521490750000048</v>
      </c>
      <c r="P1188" s="12">
        <f>VLOOKUP(Table1[[#This Row],[State]],Sheet1!A:G,7,FALSE)</f>
        <v>4</v>
      </c>
      <c r="Q1188" t="str">
        <f>VLOOKUP(Table1[[#This Row],[State]],Sheet1!A:F,6,FALSE)</f>
        <v>Democratic</v>
      </c>
    </row>
    <row r="1189" spans="1:17" x14ac:dyDescent="0.2">
      <c r="A1189" t="s">
        <v>337</v>
      </c>
      <c r="B1189" s="10">
        <v>23023</v>
      </c>
      <c r="C1189" t="s">
        <v>1205</v>
      </c>
      <c r="D1189" s="4">
        <v>13728</v>
      </c>
      <c r="E1189" s="4">
        <v>8942</v>
      </c>
      <c r="F1189">
        <v>2024</v>
      </c>
      <c r="G1189" s="1">
        <f>Table1[[#This Row],[dem_votes]]+Table1[[#This Row],[gop_votes]]</f>
        <v>22670</v>
      </c>
      <c r="H1189" s="7">
        <f>ABS(Table1[[#This Row],[dem_votes]]-Table1[[#This Row],[gop_votes]])</f>
        <v>4786</v>
      </c>
      <c r="I1189" s="5">
        <f>Table1[[#This Row],[margin]]/SUM(Table1[[#This Row],[dem_votes]:[gop_votes]])</f>
        <v>0.21111601235112484</v>
      </c>
      <c r="J1189" s="5">
        <f>Table1[[#This Row],[dem_votes]]/SUM(Table1[[#This Row],[dem_votes]:[gop_votes]])</f>
        <v>0.60555800617556244</v>
      </c>
      <c r="K1189" s="5">
        <f>Table1[[#This Row],[gop_votes]]/SUM(Table1[[#This Row],[dem_votes]:[gop_votes]])</f>
        <v>0.39444199382443756</v>
      </c>
      <c r="L1189" s="13">
        <v>-69.869703999999999</v>
      </c>
      <c r="M1189" s="13">
        <v>43.956201999999998</v>
      </c>
      <c r="N1189" s="11">
        <v>-69.448278062499895</v>
      </c>
      <c r="O1189" s="11">
        <v>44.521490750000048</v>
      </c>
      <c r="P1189" s="12">
        <f>VLOOKUP(Table1[[#This Row],[State]],Sheet1!A:G,7,FALSE)</f>
        <v>4</v>
      </c>
      <c r="Q1189" t="str">
        <f>VLOOKUP(Table1[[#This Row],[State]],Sheet1!A:F,6,FALSE)</f>
        <v>Democratic</v>
      </c>
    </row>
    <row r="1190" spans="1:17" x14ac:dyDescent="0.2">
      <c r="A1190" t="s">
        <v>337</v>
      </c>
      <c r="B1190" s="10">
        <v>23025</v>
      </c>
      <c r="C1190" t="s">
        <v>1206</v>
      </c>
      <c r="D1190" s="4">
        <v>10210</v>
      </c>
      <c r="E1190" s="4">
        <v>14777</v>
      </c>
      <c r="F1190">
        <v>2024</v>
      </c>
      <c r="G1190" s="1">
        <f>Table1[[#This Row],[dem_votes]]+Table1[[#This Row],[gop_votes]]</f>
        <v>24987</v>
      </c>
      <c r="H1190" s="7">
        <f>ABS(Table1[[#This Row],[dem_votes]]-Table1[[#This Row],[gop_votes]])</f>
        <v>4567</v>
      </c>
      <c r="I1190" s="5">
        <f>Table1[[#This Row],[margin]]/SUM(Table1[[#This Row],[dem_votes]:[gop_votes]])</f>
        <v>0.18277504302237163</v>
      </c>
      <c r="J1190" s="5">
        <f>Table1[[#This Row],[dem_votes]]/SUM(Table1[[#This Row],[dem_votes]:[gop_votes]])</f>
        <v>0.40861247848881416</v>
      </c>
      <c r="K1190" s="5">
        <f>Table1[[#This Row],[gop_votes]]/SUM(Table1[[#This Row],[dem_votes]:[gop_votes]])</f>
        <v>0.59138752151118579</v>
      </c>
      <c r="L1190" s="13">
        <v>-69.685756999999995</v>
      </c>
      <c r="M1190" s="13">
        <v>44.821921000000003</v>
      </c>
      <c r="N1190" s="11">
        <v>-69.448278062499895</v>
      </c>
      <c r="O1190" s="11">
        <v>44.521490750000048</v>
      </c>
      <c r="P1190" s="12">
        <f>VLOOKUP(Table1[[#This Row],[State]],Sheet1!A:G,7,FALSE)</f>
        <v>4</v>
      </c>
      <c r="Q1190" t="str">
        <f>VLOOKUP(Table1[[#This Row],[State]],Sheet1!A:F,6,FALSE)</f>
        <v>Democratic</v>
      </c>
    </row>
    <row r="1191" spans="1:17" x14ac:dyDescent="0.2">
      <c r="A1191" t="s">
        <v>337</v>
      </c>
      <c r="B1191" s="10">
        <v>23027</v>
      </c>
      <c r="C1191" t="s">
        <v>1207</v>
      </c>
      <c r="D1191" s="4">
        <v>12587</v>
      </c>
      <c r="E1191" s="4">
        <v>10436</v>
      </c>
      <c r="F1191">
        <v>2024</v>
      </c>
      <c r="G1191" s="1">
        <f>Table1[[#This Row],[dem_votes]]+Table1[[#This Row],[gop_votes]]</f>
        <v>23023</v>
      </c>
      <c r="H1191" s="7">
        <f>ABS(Table1[[#This Row],[dem_votes]]-Table1[[#This Row],[gop_votes]])</f>
        <v>2151</v>
      </c>
      <c r="I1191" s="5">
        <f>Table1[[#This Row],[margin]]/SUM(Table1[[#This Row],[dem_votes]:[gop_votes]])</f>
        <v>9.3428310819615168E-2</v>
      </c>
      <c r="J1191" s="5">
        <f>Table1[[#This Row],[dem_votes]]/SUM(Table1[[#This Row],[dem_votes]:[gop_votes]])</f>
        <v>0.54671415540980761</v>
      </c>
      <c r="K1191" s="5">
        <f>Table1[[#This Row],[gop_votes]]/SUM(Table1[[#This Row],[dem_votes]:[gop_votes]])</f>
        <v>0.45328584459019244</v>
      </c>
      <c r="L1191" s="13">
        <v>-69.086552999999995</v>
      </c>
      <c r="M1191" s="13">
        <v>44.491137000000002</v>
      </c>
      <c r="N1191" s="11">
        <v>-69.448278062499895</v>
      </c>
      <c r="O1191" s="11">
        <v>44.521490750000048</v>
      </c>
      <c r="P1191" s="12">
        <f>VLOOKUP(Table1[[#This Row],[State]],Sheet1!A:G,7,FALSE)</f>
        <v>4</v>
      </c>
      <c r="Q1191" t="str">
        <f>VLOOKUP(Table1[[#This Row],[State]],Sheet1!A:F,6,FALSE)</f>
        <v>Democratic</v>
      </c>
    </row>
    <row r="1192" spans="1:17" x14ac:dyDescent="0.2">
      <c r="A1192" t="s">
        <v>337</v>
      </c>
      <c r="B1192" s="10">
        <v>23029</v>
      </c>
      <c r="C1192" t="s">
        <v>480</v>
      </c>
      <c r="D1192" s="4">
        <v>6733</v>
      </c>
      <c r="E1192" s="4">
        <v>8040</v>
      </c>
      <c r="F1192">
        <v>2024</v>
      </c>
      <c r="G1192" s="1">
        <f>Table1[[#This Row],[dem_votes]]+Table1[[#This Row],[gop_votes]]</f>
        <v>14773</v>
      </c>
      <c r="H1192" s="7">
        <f>ABS(Table1[[#This Row],[dem_votes]]-Table1[[#This Row],[gop_votes]])</f>
        <v>1307</v>
      </c>
      <c r="I1192" s="5">
        <f>Table1[[#This Row],[margin]]/SUM(Table1[[#This Row],[dem_votes]:[gop_votes]])</f>
        <v>8.8472212820686388E-2</v>
      </c>
      <c r="J1192" s="5">
        <f>Table1[[#This Row],[dem_votes]]/SUM(Table1[[#This Row],[dem_votes]:[gop_votes]])</f>
        <v>0.4557638935896568</v>
      </c>
      <c r="K1192" s="5">
        <f>Table1[[#This Row],[gop_votes]]/SUM(Table1[[#This Row],[dem_votes]:[gop_votes]])</f>
        <v>0.54423610641034315</v>
      </c>
      <c r="L1192" s="13">
        <v>-67.464918999999995</v>
      </c>
      <c r="M1192" s="13">
        <v>44.863591</v>
      </c>
      <c r="N1192" s="11">
        <v>-69.448278062499895</v>
      </c>
      <c r="O1192" s="11">
        <v>44.521490750000048</v>
      </c>
      <c r="P1192" s="12">
        <f>VLOOKUP(Table1[[#This Row],[State]],Sheet1!A:G,7,FALSE)</f>
        <v>4</v>
      </c>
      <c r="Q1192" t="str">
        <f>VLOOKUP(Table1[[#This Row],[State]],Sheet1!A:F,6,FALSE)</f>
        <v>Democratic</v>
      </c>
    </row>
    <row r="1193" spans="1:17" x14ac:dyDescent="0.2">
      <c r="A1193" t="s">
        <v>337</v>
      </c>
      <c r="B1193" s="10">
        <v>23031</v>
      </c>
      <c r="C1193" t="s">
        <v>1208</v>
      </c>
      <c r="D1193" s="4">
        <v>74268</v>
      </c>
      <c r="E1193" s="4">
        <v>52200</v>
      </c>
      <c r="F1193">
        <v>2024</v>
      </c>
      <c r="G1193" s="1">
        <f>Table1[[#This Row],[dem_votes]]+Table1[[#This Row],[gop_votes]]</f>
        <v>126468</v>
      </c>
      <c r="H1193" s="7">
        <f>ABS(Table1[[#This Row],[dem_votes]]-Table1[[#This Row],[gop_votes]])</f>
        <v>22068</v>
      </c>
      <c r="I1193" s="5">
        <f>Table1[[#This Row],[margin]]/SUM(Table1[[#This Row],[dem_votes]:[gop_votes]])</f>
        <v>0.1744947338457159</v>
      </c>
      <c r="J1193" s="5">
        <f>Table1[[#This Row],[dem_votes]]/SUM(Table1[[#This Row],[dem_votes]:[gop_votes]])</f>
        <v>0.58724736692285795</v>
      </c>
      <c r="K1193" s="5">
        <f>Table1[[#This Row],[gop_votes]]/SUM(Table1[[#This Row],[dem_votes]:[gop_votes]])</f>
        <v>0.41275263307714205</v>
      </c>
      <c r="L1193" s="13">
        <v>-70.640561000000005</v>
      </c>
      <c r="M1193" s="13">
        <v>43.424107999999997</v>
      </c>
      <c r="N1193" s="11">
        <v>-69.448278062499895</v>
      </c>
      <c r="O1193" s="11">
        <v>44.521490750000048</v>
      </c>
      <c r="P1193" s="12">
        <f>VLOOKUP(Table1[[#This Row],[State]],Sheet1!A:G,7,FALSE)</f>
        <v>4</v>
      </c>
      <c r="Q1193" t="str">
        <f>VLOOKUP(Table1[[#This Row],[State]],Sheet1!A:F,6,FALSE)</f>
        <v>Democratic</v>
      </c>
    </row>
    <row r="1194" spans="1:17" x14ac:dyDescent="0.2">
      <c r="A1194" t="s">
        <v>338</v>
      </c>
      <c r="B1194" s="10">
        <v>24001</v>
      </c>
      <c r="C1194" t="s">
        <v>1209</v>
      </c>
      <c r="D1194" s="4">
        <v>10455</v>
      </c>
      <c r="E1194" s="4">
        <v>17673</v>
      </c>
      <c r="F1194">
        <v>2024</v>
      </c>
      <c r="G1194" s="1">
        <f>Table1[[#This Row],[dem_votes]]+Table1[[#This Row],[gop_votes]]</f>
        <v>28128</v>
      </c>
      <c r="H1194" s="7">
        <f>ABS(Table1[[#This Row],[dem_votes]]-Table1[[#This Row],[gop_votes]])</f>
        <v>7218</v>
      </c>
      <c r="I1194" s="5">
        <f>Table1[[#This Row],[margin]]/SUM(Table1[[#This Row],[dem_votes]:[gop_votes]])</f>
        <v>0.2566126279863481</v>
      </c>
      <c r="J1194" s="5">
        <f>Table1[[#This Row],[dem_votes]]/SUM(Table1[[#This Row],[dem_votes]:[gop_votes]])</f>
        <v>0.37169368600682595</v>
      </c>
      <c r="K1194" s="5">
        <f>Table1[[#This Row],[gop_votes]]/SUM(Table1[[#This Row],[dem_votes]:[gop_votes]])</f>
        <v>0.62830631399317405</v>
      </c>
      <c r="L1194" s="13">
        <v>-78.822260999999997</v>
      </c>
      <c r="M1194" s="13">
        <v>39.629196999999998</v>
      </c>
      <c r="N1194" s="11">
        <v>-76.666775916666609</v>
      </c>
      <c r="O1194" s="11">
        <v>39.022583958333286</v>
      </c>
      <c r="P1194" s="12">
        <f>VLOOKUP(Table1[[#This Row],[State]],Sheet1!A:G,7,FALSE)</f>
        <v>10</v>
      </c>
      <c r="Q1194" t="str">
        <f>VLOOKUP(Table1[[#This Row],[State]],Sheet1!A:F,6,FALSE)</f>
        <v>Democratic</v>
      </c>
    </row>
    <row r="1195" spans="1:17" x14ac:dyDescent="0.2">
      <c r="A1195" t="s">
        <v>338</v>
      </c>
      <c r="B1195" s="10">
        <v>24003</v>
      </c>
      <c r="C1195" t="s">
        <v>1210</v>
      </c>
      <c r="D1195" s="4">
        <v>194135</v>
      </c>
      <c r="E1195" s="4">
        <v>127769</v>
      </c>
      <c r="F1195">
        <v>2024</v>
      </c>
      <c r="G1195" s="1">
        <f>Table1[[#This Row],[dem_votes]]+Table1[[#This Row],[gop_votes]]</f>
        <v>321904</v>
      </c>
      <c r="H1195" s="7">
        <f>ABS(Table1[[#This Row],[dem_votes]]-Table1[[#This Row],[gop_votes]])</f>
        <v>66366</v>
      </c>
      <c r="I1195" s="5">
        <f>Table1[[#This Row],[margin]]/SUM(Table1[[#This Row],[dem_votes]:[gop_votes]])</f>
        <v>0.20616705601670063</v>
      </c>
      <c r="J1195" s="5">
        <f>Table1[[#This Row],[dem_votes]]/SUM(Table1[[#This Row],[dem_votes]:[gop_votes]])</f>
        <v>0.6030835280083503</v>
      </c>
      <c r="K1195" s="5">
        <f>Table1[[#This Row],[gop_votes]]/SUM(Table1[[#This Row],[dem_votes]:[gop_votes]])</f>
        <v>0.3969164719916497</v>
      </c>
      <c r="L1195" s="13">
        <v>-76.598917</v>
      </c>
      <c r="M1195" s="13">
        <v>39.067301</v>
      </c>
      <c r="N1195" s="11">
        <v>-76.666775916666609</v>
      </c>
      <c r="O1195" s="11">
        <v>39.022583958333286</v>
      </c>
      <c r="P1195" s="12">
        <f>VLOOKUP(Table1[[#This Row],[State]],Sheet1!A:G,7,FALSE)</f>
        <v>10</v>
      </c>
      <c r="Q1195" t="str">
        <f>VLOOKUP(Table1[[#This Row],[State]],Sheet1!A:F,6,FALSE)</f>
        <v>Democratic</v>
      </c>
    </row>
    <row r="1196" spans="1:17" x14ac:dyDescent="0.2">
      <c r="A1196" t="s">
        <v>338</v>
      </c>
      <c r="B1196" s="10">
        <v>24005</v>
      </c>
      <c r="C1196" t="s">
        <v>1211</v>
      </c>
      <c r="D1196" s="4">
        <v>269925</v>
      </c>
      <c r="E1196" s="4">
        <v>143657</v>
      </c>
      <c r="F1196">
        <v>2024</v>
      </c>
      <c r="G1196" s="1">
        <f>Table1[[#This Row],[dem_votes]]+Table1[[#This Row],[gop_votes]]</f>
        <v>413582</v>
      </c>
      <c r="H1196" s="7">
        <f>ABS(Table1[[#This Row],[dem_votes]]-Table1[[#This Row],[gop_votes]])</f>
        <v>126268</v>
      </c>
      <c r="I1196" s="5">
        <f>Table1[[#This Row],[margin]]/SUM(Table1[[#This Row],[dem_votes]:[gop_votes]])</f>
        <v>0.30530342229594132</v>
      </c>
      <c r="J1196" s="5">
        <f>Table1[[#This Row],[dem_votes]]/SUM(Table1[[#This Row],[dem_votes]:[gop_votes]])</f>
        <v>0.6526517111479706</v>
      </c>
      <c r="K1196" s="5">
        <f>Table1[[#This Row],[gop_votes]]/SUM(Table1[[#This Row],[dem_votes]:[gop_votes]])</f>
        <v>0.34734828885202934</v>
      </c>
      <c r="L1196" s="13">
        <v>-76.620366000000004</v>
      </c>
      <c r="M1196" s="13">
        <v>39.369252000000003</v>
      </c>
      <c r="N1196" s="11">
        <v>-76.666775916666609</v>
      </c>
      <c r="O1196" s="11">
        <v>39.022583958333286</v>
      </c>
      <c r="P1196" s="12">
        <f>VLOOKUP(Table1[[#This Row],[State]],Sheet1!A:G,7,FALSE)</f>
        <v>10</v>
      </c>
      <c r="Q1196" t="str">
        <f>VLOOKUP(Table1[[#This Row],[State]],Sheet1!A:F,6,FALSE)</f>
        <v>Democratic</v>
      </c>
    </row>
    <row r="1197" spans="1:17" x14ac:dyDescent="0.2">
      <c r="A1197" t="s">
        <v>338</v>
      </c>
      <c r="B1197" s="10">
        <v>24009</v>
      </c>
      <c r="C1197" t="s">
        <v>1212</v>
      </c>
      <c r="D1197" s="4">
        <v>24492</v>
      </c>
      <c r="E1197" s="4">
        <v>26984</v>
      </c>
      <c r="F1197">
        <v>2024</v>
      </c>
      <c r="G1197" s="1">
        <f>Table1[[#This Row],[dem_votes]]+Table1[[#This Row],[gop_votes]]</f>
        <v>51476</v>
      </c>
      <c r="H1197" s="7">
        <f>ABS(Table1[[#This Row],[dem_votes]]-Table1[[#This Row],[gop_votes]])</f>
        <v>2492</v>
      </c>
      <c r="I1197" s="5">
        <f>Table1[[#This Row],[margin]]/SUM(Table1[[#This Row],[dem_votes]:[gop_votes]])</f>
        <v>4.8410909938612169E-2</v>
      </c>
      <c r="J1197" s="5">
        <f>Table1[[#This Row],[dem_votes]]/SUM(Table1[[#This Row],[dem_votes]:[gop_votes]])</f>
        <v>0.47579454503069391</v>
      </c>
      <c r="K1197" s="5">
        <f>Table1[[#This Row],[gop_votes]]/SUM(Table1[[#This Row],[dem_votes]:[gop_votes]])</f>
        <v>0.52420545496930604</v>
      </c>
      <c r="L1197" s="13">
        <v>-76.542041999999995</v>
      </c>
      <c r="M1197" s="13">
        <v>38.548518000000001</v>
      </c>
      <c r="N1197" s="11">
        <v>-76.666775916666609</v>
      </c>
      <c r="O1197" s="11">
        <v>39.022583958333286</v>
      </c>
      <c r="P1197" s="12">
        <f>VLOOKUP(Table1[[#This Row],[State]],Sheet1!A:G,7,FALSE)</f>
        <v>10</v>
      </c>
      <c r="Q1197" t="str">
        <f>VLOOKUP(Table1[[#This Row],[State]],Sheet1!A:F,6,FALSE)</f>
        <v>Democratic</v>
      </c>
    </row>
    <row r="1198" spans="1:17" x14ac:dyDescent="0.2">
      <c r="A1198" t="s">
        <v>338</v>
      </c>
      <c r="B1198" s="10">
        <v>24011</v>
      </c>
      <c r="C1198" t="s">
        <v>1213</v>
      </c>
      <c r="D1198" s="4">
        <v>4638</v>
      </c>
      <c r="E1198" s="4">
        <v>11137</v>
      </c>
      <c r="F1198">
        <v>2024</v>
      </c>
      <c r="G1198" s="1">
        <f>Table1[[#This Row],[dem_votes]]+Table1[[#This Row],[gop_votes]]</f>
        <v>15775</v>
      </c>
      <c r="H1198" s="7">
        <f>ABS(Table1[[#This Row],[dem_votes]]-Table1[[#This Row],[gop_votes]])</f>
        <v>6499</v>
      </c>
      <c r="I1198" s="5">
        <f>Table1[[#This Row],[margin]]/SUM(Table1[[#This Row],[dem_votes]:[gop_votes]])</f>
        <v>0.41198098256735338</v>
      </c>
      <c r="J1198" s="5">
        <f>Table1[[#This Row],[dem_votes]]/SUM(Table1[[#This Row],[dem_votes]:[gop_votes]])</f>
        <v>0.29400950871632331</v>
      </c>
      <c r="K1198" s="5">
        <f>Table1[[#This Row],[gop_votes]]/SUM(Table1[[#This Row],[dem_votes]:[gop_votes]])</f>
        <v>0.70599049128367675</v>
      </c>
      <c r="L1198" s="13">
        <v>-75.831491</v>
      </c>
      <c r="M1198" s="13">
        <v>38.874330999999998</v>
      </c>
      <c r="N1198" s="11">
        <v>-76.666775916666609</v>
      </c>
      <c r="O1198" s="11">
        <v>39.022583958333286</v>
      </c>
      <c r="P1198" s="12">
        <f>VLOOKUP(Table1[[#This Row],[State]],Sheet1!A:G,7,FALSE)</f>
        <v>10</v>
      </c>
      <c r="Q1198" t="str">
        <f>VLOOKUP(Table1[[#This Row],[State]],Sheet1!A:F,6,FALSE)</f>
        <v>Democratic</v>
      </c>
    </row>
    <row r="1199" spans="1:17" x14ac:dyDescent="0.2">
      <c r="A1199" t="s">
        <v>338</v>
      </c>
      <c r="B1199" s="10">
        <v>24013</v>
      </c>
      <c r="C1199" t="s">
        <v>557</v>
      </c>
      <c r="D1199" s="4">
        <v>39979</v>
      </c>
      <c r="E1199" s="4">
        <v>63478</v>
      </c>
      <c r="F1199">
        <v>2024</v>
      </c>
      <c r="G1199" s="1">
        <f>Table1[[#This Row],[dem_votes]]+Table1[[#This Row],[gop_votes]]</f>
        <v>103457</v>
      </c>
      <c r="H1199" s="7">
        <f>ABS(Table1[[#This Row],[dem_votes]]-Table1[[#This Row],[gop_votes]])</f>
        <v>23499</v>
      </c>
      <c r="I1199" s="5">
        <f>Table1[[#This Row],[margin]]/SUM(Table1[[#This Row],[dem_votes]:[gop_votes]])</f>
        <v>0.2271378447084296</v>
      </c>
      <c r="J1199" s="5">
        <f>Table1[[#This Row],[dem_votes]]/SUM(Table1[[#This Row],[dem_votes]:[gop_votes]])</f>
        <v>0.38643107764578521</v>
      </c>
      <c r="K1199" s="5">
        <f>Table1[[#This Row],[gop_votes]]/SUM(Table1[[#This Row],[dem_votes]:[gop_votes]])</f>
        <v>0.61356892235421479</v>
      </c>
      <c r="L1199" s="13">
        <v>-76.993099999999998</v>
      </c>
      <c r="M1199" s="13">
        <v>39.527217999999998</v>
      </c>
      <c r="N1199" s="11">
        <v>-76.666775916666609</v>
      </c>
      <c r="O1199" s="11">
        <v>39.022583958333286</v>
      </c>
      <c r="P1199" s="12">
        <f>VLOOKUP(Table1[[#This Row],[State]],Sheet1!A:G,7,FALSE)</f>
        <v>10</v>
      </c>
      <c r="Q1199" t="str">
        <f>VLOOKUP(Table1[[#This Row],[State]],Sheet1!A:F,6,FALSE)</f>
        <v>Democratic</v>
      </c>
    </row>
    <row r="1200" spans="1:17" x14ac:dyDescent="0.2">
      <c r="A1200" t="s">
        <v>338</v>
      </c>
      <c r="B1200" s="10">
        <v>24015</v>
      </c>
      <c r="C1200" t="s">
        <v>1214</v>
      </c>
      <c r="D1200" s="4">
        <v>16577</v>
      </c>
      <c r="E1200" s="4">
        <v>31489</v>
      </c>
      <c r="F1200">
        <v>2024</v>
      </c>
      <c r="G1200" s="1">
        <f>Table1[[#This Row],[dem_votes]]+Table1[[#This Row],[gop_votes]]</f>
        <v>48066</v>
      </c>
      <c r="H1200" s="7">
        <f>ABS(Table1[[#This Row],[dem_votes]]-Table1[[#This Row],[gop_votes]])</f>
        <v>14912</v>
      </c>
      <c r="I1200" s="5">
        <f>Table1[[#This Row],[margin]]/SUM(Table1[[#This Row],[dem_votes]:[gop_votes]])</f>
        <v>0.31024008654766361</v>
      </c>
      <c r="J1200" s="5">
        <f>Table1[[#This Row],[dem_votes]]/SUM(Table1[[#This Row],[dem_votes]:[gop_votes]])</f>
        <v>0.34487995672616817</v>
      </c>
      <c r="K1200" s="5">
        <f>Table1[[#This Row],[gop_votes]]/SUM(Table1[[#This Row],[dem_votes]:[gop_votes]])</f>
        <v>0.65512004327383178</v>
      </c>
      <c r="L1200" s="13">
        <v>-75.936584999999994</v>
      </c>
      <c r="M1200" s="13">
        <v>39.613824000000001</v>
      </c>
      <c r="N1200" s="11">
        <v>-76.666775916666609</v>
      </c>
      <c r="O1200" s="11">
        <v>39.022583958333286</v>
      </c>
      <c r="P1200" s="12">
        <f>VLOOKUP(Table1[[#This Row],[State]],Sheet1!A:G,7,FALSE)</f>
        <v>10</v>
      </c>
      <c r="Q1200" t="str">
        <f>VLOOKUP(Table1[[#This Row],[State]],Sheet1!A:F,6,FALSE)</f>
        <v>Democratic</v>
      </c>
    </row>
    <row r="1201" spans="1:17" x14ac:dyDescent="0.2">
      <c r="A1201" t="s">
        <v>338</v>
      </c>
      <c r="B1201" s="10">
        <v>24017</v>
      </c>
      <c r="C1201" t="s">
        <v>1215</v>
      </c>
      <c r="D1201" s="4">
        <v>73457</v>
      </c>
      <c r="E1201" s="4">
        <v>25932</v>
      </c>
      <c r="F1201">
        <v>2024</v>
      </c>
      <c r="G1201" s="1">
        <f>Table1[[#This Row],[dem_votes]]+Table1[[#This Row],[gop_votes]]</f>
        <v>99389</v>
      </c>
      <c r="H1201" s="7">
        <f>ABS(Table1[[#This Row],[dem_votes]]-Table1[[#This Row],[gop_votes]])</f>
        <v>47525</v>
      </c>
      <c r="I1201" s="5">
        <f>Table1[[#This Row],[margin]]/SUM(Table1[[#This Row],[dem_votes]:[gop_votes]])</f>
        <v>0.47817162865105795</v>
      </c>
      <c r="J1201" s="5">
        <f>Table1[[#This Row],[dem_votes]]/SUM(Table1[[#This Row],[dem_votes]:[gop_votes]])</f>
        <v>0.739085814325529</v>
      </c>
      <c r="K1201" s="5">
        <f>Table1[[#This Row],[gop_votes]]/SUM(Table1[[#This Row],[dem_votes]:[gop_votes]])</f>
        <v>0.260914185674471</v>
      </c>
      <c r="L1201" s="13">
        <v>-76.953006000000002</v>
      </c>
      <c r="M1201" s="13">
        <v>38.578558999999998</v>
      </c>
      <c r="N1201" s="11">
        <v>-76.666775916666609</v>
      </c>
      <c r="O1201" s="11">
        <v>39.022583958333286</v>
      </c>
      <c r="P1201" s="12">
        <f>VLOOKUP(Table1[[#This Row],[State]],Sheet1!A:G,7,FALSE)</f>
        <v>10</v>
      </c>
      <c r="Q1201" t="str">
        <f>VLOOKUP(Table1[[#This Row],[State]],Sheet1!A:F,6,FALSE)</f>
        <v>Democratic</v>
      </c>
    </row>
    <row r="1202" spans="1:17" x14ac:dyDescent="0.2">
      <c r="A1202" t="s">
        <v>338</v>
      </c>
      <c r="B1202" s="10">
        <v>24019</v>
      </c>
      <c r="C1202" t="s">
        <v>1216</v>
      </c>
      <c r="D1202" s="4">
        <v>6361</v>
      </c>
      <c r="E1202" s="4">
        <v>8014</v>
      </c>
      <c r="F1202">
        <v>2024</v>
      </c>
      <c r="G1202" s="1">
        <f>Table1[[#This Row],[dem_votes]]+Table1[[#This Row],[gop_votes]]</f>
        <v>14375</v>
      </c>
      <c r="H1202" s="7">
        <f>ABS(Table1[[#This Row],[dem_votes]]-Table1[[#This Row],[gop_votes]])</f>
        <v>1653</v>
      </c>
      <c r="I1202" s="5">
        <f>Table1[[#This Row],[margin]]/SUM(Table1[[#This Row],[dem_votes]:[gop_votes]])</f>
        <v>0.11499130434782609</v>
      </c>
      <c r="J1202" s="5">
        <f>Table1[[#This Row],[dem_votes]]/SUM(Table1[[#This Row],[dem_votes]:[gop_votes]])</f>
        <v>0.44250434782608694</v>
      </c>
      <c r="K1202" s="5">
        <f>Table1[[#This Row],[gop_votes]]/SUM(Table1[[#This Row],[dem_votes]:[gop_votes]])</f>
        <v>0.55749565217391306</v>
      </c>
      <c r="L1202" s="13">
        <v>-76.009757999999906</v>
      </c>
      <c r="M1202" s="13">
        <v>38.570622999999998</v>
      </c>
      <c r="N1202" s="11">
        <v>-76.666775916666609</v>
      </c>
      <c r="O1202" s="11">
        <v>39.022583958333286</v>
      </c>
      <c r="P1202" s="12">
        <f>VLOOKUP(Table1[[#This Row],[State]],Sheet1!A:G,7,FALSE)</f>
        <v>10</v>
      </c>
      <c r="Q1202" t="str">
        <f>VLOOKUP(Table1[[#This Row],[State]],Sheet1!A:F,6,FALSE)</f>
        <v>Democratic</v>
      </c>
    </row>
    <row r="1203" spans="1:17" x14ac:dyDescent="0.2">
      <c r="A1203" t="s">
        <v>338</v>
      </c>
      <c r="B1203" s="10">
        <v>24021</v>
      </c>
      <c r="C1203" t="s">
        <v>1217</v>
      </c>
      <c r="D1203" s="4">
        <v>91931</v>
      </c>
      <c r="E1203" s="4">
        <v>66914</v>
      </c>
      <c r="F1203">
        <v>2024</v>
      </c>
      <c r="G1203" s="1">
        <f>Table1[[#This Row],[dem_votes]]+Table1[[#This Row],[gop_votes]]</f>
        <v>158845</v>
      </c>
      <c r="H1203" s="7">
        <f>ABS(Table1[[#This Row],[dem_votes]]-Table1[[#This Row],[gop_votes]])</f>
        <v>25017</v>
      </c>
      <c r="I1203" s="5">
        <f>Table1[[#This Row],[margin]]/SUM(Table1[[#This Row],[dem_votes]:[gop_votes]])</f>
        <v>0.15749315370329567</v>
      </c>
      <c r="J1203" s="5">
        <f>Table1[[#This Row],[dem_votes]]/SUM(Table1[[#This Row],[dem_votes]:[gop_votes]])</f>
        <v>0.57874657685164788</v>
      </c>
      <c r="K1203" s="5">
        <f>Table1[[#This Row],[gop_votes]]/SUM(Table1[[#This Row],[dem_votes]:[gop_votes]])</f>
        <v>0.42125342314835218</v>
      </c>
      <c r="L1203" s="13">
        <v>-77.400231000000005</v>
      </c>
      <c r="M1203" s="13">
        <v>39.432254</v>
      </c>
      <c r="N1203" s="11">
        <v>-76.666775916666609</v>
      </c>
      <c r="O1203" s="11">
        <v>39.022583958333286</v>
      </c>
      <c r="P1203" s="12">
        <f>VLOOKUP(Table1[[#This Row],[State]],Sheet1!A:G,7,FALSE)</f>
        <v>10</v>
      </c>
      <c r="Q1203" t="str">
        <f>VLOOKUP(Table1[[#This Row],[State]],Sheet1!A:F,6,FALSE)</f>
        <v>Democratic</v>
      </c>
    </row>
    <row r="1204" spans="1:17" x14ac:dyDescent="0.2">
      <c r="A1204" t="s">
        <v>338</v>
      </c>
      <c r="B1204" s="10">
        <v>24023</v>
      </c>
      <c r="C1204" t="s">
        <v>1218</v>
      </c>
      <c r="D1204" s="4">
        <v>2794</v>
      </c>
      <c r="E1204" s="4">
        <v>12794</v>
      </c>
      <c r="F1204">
        <v>2024</v>
      </c>
      <c r="G1204" s="1">
        <f>Table1[[#This Row],[dem_votes]]+Table1[[#This Row],[gop_votes]]</f>
        <v>15588</v>
      </c>
      <c r="H1204" s="7">
        <f>ABS(Table1[[#This Row],[dem_votes]]-Table1[[#This Row],[gop_votes]])</f>
        <v>10000</v>
      </c>
      <c r="I1204" s="5">
        <f>Table1[[#This Row],[margin]]/SUM(Table1[[#This Row],[dem_votes]:[gop_votes]])</f>
        <v>0.64151911726969468</v>
      </c>
      <c r="J1204" s="5">
        <f>Table1[[#This Row],[dem_votes]]/SUM(Table1[[#This Row],[dem_votes]:[gop_votes]])</f>
        <v>0.17924044136515269</v>
      </c>
      <c r="K1204" s="5">
        <f>Table1[[#This Row],[gop_votes]]/SUM(Table1[[#This Row],[dem_votes]:[gop_votes]])</f>
        <v>0.82075955863484729</v>
      </c>
      <c r="L1204" s="13">
        <v>-79.303138000000004</v>
      </c>
      <c r="M1204" s="13">
        <v>39.512186999999997</v>
      </c>
      <c r="N1204" s="11">
        <v>-76.666775916666609</v>
      </c>
      <c r="O1204" s="11">
        <v>39.022583958333286</v>
      </c>
      <c r="P1204" s="12">
        <f>VLOOKUP(Table1[[#This Row],[State]],Sheet1!A:G,7,FALSE)</f>
        <v>10</v>
      </c>
      <c r="Q1204" t="str">
        <f>VLOOKUP(Table1[[#This Row],[State]],Sheet1!A:F,6,FALSE)</f>
        <v>Democratic</v>
      </c>
    </row>
    <row r="1205" spans="1:17" x14ac:dyDescent="0.2">
      <c r="A1205" t="s">
        <v>338</v>
      </c>
      <c r="B1205" s="10">
        <v>24025</v>
      </c>
      <c r="C1205" t="s">
        <v>1219</v>
      </c>
      <c r="D1205" s="4">
        <v>69103</v>
      </c>
      <c r="E1205" s="4">
        <v>85473</v>
      </c>
      <c r="F1205">
        <v>2024</v>
      </c>
      <c r="G1205" s="1">
        <f>Table1[[#This Row],[dem_votes]]+Table1[[#This Row],[gop_votes]]</f>
        <v>154576</v>
      </c>
      <c r="H1205" s="7">
        <f>ABS(Table1[[#This Row],[dem_votes]]-Table1[[#This Row],[gop_votes]])</f>
        <v>16370</v>
      </c>
      <c r="I1205" s="5">
        <f>Table1[[#This Row],[margin]]/SUM(Table1[[#This Row],[dem_votes]:[gop_votes]])</f>
        <v>0.10590259807473347</v>
      </c>
      <c r="J1205" s="5">
        <f>Table1[[#This Row],[dem_votes]]/SUM(Table1[[#This Row],[dem_votes]:[gop_votes]])</f>
        <v>0.44704870096263327</v>
      </c>
      <c r="K1205" s="5">
        <f>Table1[[#This Row],[gop_votes]]/SUM(Table1[[#This Row],[dem_votes]:[gop_votes]])</f>
        <v>0.55295129903736673</v>
      </c>
      <c r="L1205" s="13">
        <v>-76.310879</v>
      </c>
      <c r="M1205" s="13">
        <v>39.521375999999997</v>
      </c>
      <c r="N1205" s="11">
        <v>-76.666775916666609</v>
      </c>
      <c r="O1205" s="11">
        <v>39.022583958333286</v>
      </c>
      <c r="P1205" s="12">
        <f>VLOOKUP(Table1[[#This Row],[State]],Sheet1!A:G,7,FALSE)</f>
        <v>10</v>
      </c>
      <c r="Q1205" t="str">
        <f>VLOOKUP(Table1[[#This Row],[State]],Sheet1!A:F,6,FALSE)</f>
        <v>Democratic</v>
      </c>
    </row>
    <row r="1206" spans="1:17" x14ac:dyDescent="0.2">
      <c r="A1206" t="s">
        <v>338</v>
      </c>
      <c r="B1206" s="10">
        <v>24027</v>
      </c>
      <c r="C1206" t="s">
        <v>574</v>
      </c>
      <c r="D1206" s="4">
        <v>151285</v>
      </c>
      <c r="E1206" s="4">
        <v>49316</v>
      </c>
      <c r="F1206">
        <v>2024</v>
      </c>
      <c r="G1206" s="1">
        <f>Table1[[#This Row],[dem_votes]]+Table1[[#This Row],[gop_votes]]</f>
        <v>200601</v>
      </c>
      <c r="H1206" s="7">
        <f>ABS(Table1[[#This Row],[dem_votes]]-Table1[[#This Row],[gop_votes]])</f>
        <v>101969</v>
      </c>
      <c r="I1206" s="5">
        <f>Table1[[#This Row],[margin]]/SUM(Table1[[#This Row],[dem_votes]:[gop_votes]])</f>
        <v>0.50831750589478619</v>
      </c>
      <c r="J1206" s="5">
        <f>Table1[[#This Row],[dem_votes]]/SUM(Table1[[#This Row],[dem_votes]:[gop_votes]])</f>
        <v>0.7541587529473931</v>
      </c>
      <c r="K1206" s="5">
        <f>Table1[[#This Row],[gop_votes]]/SUM(Table1[[#This Row],[dem_votes]:[gop_votes]])</f>
        <v>0.2458412470526069</v>
      </c>
      <c r="L1206" s="13">
        <v>-76.856729000000001</v>
      </c>
      <c r="M1206" s="13">
        <v>39.219270999999999</v>
      </c>
      <c r="N1206" s="11">
        <v>-76.666775916666609</v>
      </c>
      <c r="O1206" s="11">
        <v>39.022583958333286</v>
      </c>
      <c r="P1206" s="12">
        <f>VLOOKUP(Table1[[#This Row],[State]],Sheet1!A:G,7,FALSE)</f>
        <v>10</v>
      </c>
      <c r="Q1206" t="str">
        <f>VLOOKUP(Table1[[#This Row],[State]],Sheet1!A:F,6,FALSE)</f>
        <v>Democratic</v>
      </c>
    </row>
    <row r="1207" spans="1:17" x14ac:dyDescent="0.2">
      <c r="A1207" t="s">
        <v>338</v>
      </c>
      <c r="B1207" s="10">
        <v>24029</v>
      </c>
      <c r="C1207" t="s">
        <v>411</v>
      </c>
      <c r="D1207" s="4">
        <v>4951</v>
      </c>
      <c r="E1207" s="4">
        <v>4839</v>
      </c>
      <c r="F1207">
        <v>2024</v>
      </c>
      <c r="G1207" s="1">
        <f>Table1[[#This Row],[dem_votes]]+Table1[[#This Row],[gop_votes]]</f>
        <v>9790</v>
      </c>
      <c r="H1207" s="7">
        <f>ABS(Table1[[#This Row],[dem_votes]]-Table1[[#This Row],[gop_votes]])</f>
        <v>112</v>
      </c>
      <c r="I1207" s="5">
        <f>Table1[[#This Row],[margin]]/SUM(Table1[[#This Row],[dem_votes]:[gop_votes]])</f>
        <v>1.1440245148110317E-2</v>
      </c>
      <c r="J1207" s="5">
        <f>Table1[[#This Row],[dem_votes]]/SUM(Table1[[#This Row],[dem_votes]:[gop_votes]])</f>
        <v>0.50572012257405519</v>
      </c>
      <c r="K1207" s="5">
        <f>Table1[[#This Row],[gop_votes]]/SUM(Table1[[#This Row],[dem_votes]:[gop_votes]])</f>
        <v>0.49427987742594487</v>
      </c>
      <c r="L1207" s="13">
        <v>-76.058525000000003</v>
      </c>
      <c r="M1207" s="13">
        <v>39.245059999999903</v>
      </c>
      <c r="N1207" s="11">
        <v>-76.666775916666609</v>
      </c>
      <c r="O1207" s="11">
        <v>39.022583958333286</v>
      </c>
      <c r="P1207" s="12">
        <f>VLOOKUP(Table1[[#This Row],[State]],Sheet1!A:G,7,FALSE)</f>
        <v>10</v>
      </c>
      <c r="Q1207" t="str">
        <f>VLOOKUP(Table1[[#This Row],[State]],Sheet1!A:F,6,FALSE)</f>
        <v>Democratic</v>
      </c>
    </row>
    <row r="1208" spans="1:17" x14ac:dyDescent="0.2">
      <c r="A1208" t="s">
        <v>338</v>
      </c>
      <c r="B1208" s="10">
        <v>24031</v>
      </c>
      <c r="C1208" t="s">
        <v>521</v>
      </c>
      <c r="D1208" s="4">
        <v>465563</v>
      </c>
      <c r="E1208" s="4">
        <v>108271</v>
      </c>
      <c r="F1208">
        <v>2024</v>
      </c>
      <c r="G1208" s="1">
        <f>Table1[[#This Row],[dem_votes]]+Table1[[#This Row],[gop_votes]]</f>
        <v>573834</v>
      </c>
      <c r="H1208" s="7">
        <f>ABS(Table1[[#This Row],[dem_votes]]-Table1[[#This Row],[gop_votes]])</f>
        <v>357292</v>
      </c>
      <c r="I1208" s="5">
        <f>Table1[[#This Row],[margin]]/SUM(Table1[[#This Row],[dem_votes]:[gop_votes]])</f>
        <v>0.62263999693291094</v>
      </c>
      <c r="J1208" s="5">
        <f>Table1[[#This Row],[dem_votes]]/SUM(Table1[[#This Row],[dem_votes]:[gop_votes]])</f>
        <v>0.81131999846645542</v>
      </c>
      <c r="K1208" s="5">
        <f>Table1[[#This Row],[gop_votes]]/SUM(Table1[[#This Row],[dem_votes]:[gop_votes]])</f>
        <v>0.18868000153354456</v>
      </c>
      <c r="L1208" s="13">
        <v>-77.122861999999998</v>
      </c>
      <c r="M1208" s="13">
        <v>39.086185</v>
      </c>
      <c r="N1208" s="11">
        <v>-76.666775916666609</v>
      </c>
      <c r="O1208" s="11">
        <v>39.022583958333286</v>
      </c>
      <c r="P1208" s="12">
        <f>VLOOKUP(Table1[[#This Row],[State]],Sheet1!A:G,7,FALSE)</f>
        <v>10</v>
      </c>
      <c r="Q1208" t="str">
        <f>VLOOKUP(Table1[[#This Row],[State]],Sheet1!A:F,6,FALSE)</f>
        <v>Democratic</v>
      </c>
    </row>
    <row r="1209" spans="1:17" x14ac:dyDescent="0.2">
      <c r="A1209" t="s">
        <v>338</v>
      </c>
      <c r="B1209" s="10">
        <v>24033</v>
      </c>
      <c r="C1209" t="s">
        <v>1220</v>
      </c>
      <c r="D1209" s="4">
        <v>411805</v>
      </c>
      <c r="E1209" s="4">
        <v>43832</v>
      </c>
      <c r="F1209">
        <v>2024</v>
      </c>
      <c r="G1209" s="1">
        <f>Table1[[#This Row],[dem_votes]]+Table1[[#This Row],[gop_votes]]</f>
        <v>455637</v>
      </c>
      <c r="H1209" s="7">
        <f>ABS(Table1[[#This Row],[dem_votes]]-Table1[[#This Row],[gop_votes]])</f>
        <v>367973</v>
      </c>
      <c r="I1209" s="5">
        <f>Table1[[#This Row],[margin]]/SUM(Table1[[#This Row],[dem_votes]:[gop_votes]])</f>
        <v>0.8076012264148873</v>
      </c>
      <c r="J1209" s="5">
        <f>Table1[[#This Row],[dem_votes]]/SUM(Table1[[#This Row],[dem_votes]:[gop_votes]])</f>
        <v>0.90380061320744365</v>
      </c>
      <c r="K1209" s="5">
        <f>Table1[[#This Row],[gop_votes]]/SUM(Table1[[#This Row],[dem_votes]:[gop_votes]])</f>
        <v>9.6199386792556352E-2</v>
      </c>
      <c r="L1209" s="13">
        <v>-76.889946999999907</v>
      </c>
      <c r="M1209" s="13">
        <v>38.908575999999996</v>
      </c>
      <c r="N1209" s="11">
        <v>-76.666775916666609</v>
      </c>
      <c r="O1209" s="11">
        <v>39.022583958333286</v>
      </c>
      <c r="P1209" s="12">
        <f>VLOOKUP(Table1[[#This Row],[State]],Sheet1!A:G,7,FALSE)</f>
        <v>10</v>
      </c>
      <c r="Q1209" t="str">
        <f>VLOOKUP(Table1[[#This Row],[State]],Sheet1!A:F,6,FALSE)</f>
        <v>Democratic</v>
      </c>
    </row>
    <row r="1210" spans="1:17" x14ac:dyDescent="0.2">
      <c r="A1210" t="s">
        <v>338</v>
      </c>
      <c r="B1210" s="10">
        <v>24035</v>
      </c>
      <c r="C1210" t="s">
        <v>1221</v>
      </c>
      <c r="D1210" s="4">
        <v>11431</v>
      </c>
      <c r="E1210" s="4">
        <v>20428</v>
      </c>
      <c r="F1210">
        <v>2024</v>
      </c>
      <c r="G1210" s="1">
        <f>Table1[[#This Row],[dem_votes]]+Table1[[#This Row],[gop_votes]]</f>
        <v>31859</v>
      </c>
      <c r="H1210" s="7">
        <f>ABS(Table1[[#This Row],[dem_votes]]-Table1[[#This Row],[gop_votes]])</f>
        <v>8997</v>
      </c>
      <c r="I1210" s="5">
        <f>Table1[[#This Row],[margin]]/SUM(Table1[[#This Row],[dem_votes]:[gop_votes]])</f>
        <v>0.2824005775448068</v>
      </c>
      <c r="J1210" s="5">
        <f>Table1[[#This Row],[dem_votes]]/SUM(Table1[[#This Row],[dem_votes]:[gop_votes]])</f>
        <v>0.35879971122759657</v>
      </c>
      <c r="K1210" s="5">
        <f>Table1[[#This Row],[gop_votes]]/SUM(Table1[[#This Row],[dem_votes]:[gop_votes]])</f>
        <v>0.64120028877240343</v>
      </c>
      <c r="L1210" s="13">
        <v>-76.148099000000002</v>
      </c>
      <c r="M1210" s="13">
        <v>39.022435999999999</v>
      </c>
      <c r="N1210" s="11">
        <v>-76.666775916666609</v>
      </c>
      <c r="O1210" s="11">
        <v>39.022583958333286</v>
      </c>
      <c r="P1210" s="12">
        <f>VLOOKUP(Table1[[#This Row],[State]],Sheet1!A:G,7,FALSE)</f>
        <v>10</v>
      </c>
      <c r="Q1210" t="str">
        <f>VLOOKUP(Table1[[#This Row],[State]],Sheet1!A:F,6,FALSE)</f>
        <v>Democratic</v>
      </c>
    </row>
    <row r="1211" spans="1:17" x14ac:dyDescent="0.2">
      <c r="A1211" t="s">
        <v>338</v>
      </c>
      <c r="B1211" s="10">
        <v>24037</v>
      </c>
      <c r="C1211" t="s">
        <v>1222</v>
      </c>
      <c r="D1211" s="4">
        <v>25251</v>
      </c>
      <c r="E1211" s="4">
        <v>33400</v>
      </c>
      <c r="F1211">
        <v>2024</v>
      </c>
      <c r="G1211" s="1">
        <f>Table1[[#This Row],[dem_votes]]+Table1[[#This Row],[gop_votes]]</f>
        <v>58651</v>
      </c>
      <c r="H1211" s="7">
        <f>ABS(Table1[[#This Row],[dem_votes]]-Table1[[#This Row],[gop_votes]])</f>
        <v>8149</v>
      </c>
      <c r="I1211" s="5">
        <f>Table1[[#This Row],[margin]]/SUM(Table1[[#This Row],[dem_votes]:[gop_votes]])</f>
        <v>0.13894051252323064</v>
      </c>
      <c r="J1211" s="5">
        <f>Table1[[#This Row],[dem_votes]]/SUM(Table1[[#This Row],[dem_votes]:[gop_votes]])</f>
        <v>0.43052974373838471</v>
      </c>
      <c r="K1211" s="5">
        <f>Table1[[#This Row],[gop_votes]]/SUM(Table1[[#This Row],[dem_votes]:[gop_votes]])</f>
        <v>0.56947025626161529</v>
      </c>
      <c r="L1211" s="13">
        <v>-76.578863999999996</v>
      </c>
      <c r="M1211" s="13">
        <v>38.307326000000003</v>
      </c>
      <c r="N1211" s="11">
        <v>-76.666775916666609</v>
      </c>
      <c r="O1211" s="11">
        <v>39.022583958333286</v>
      </c>
      <c r="P1211" s="12">
        <f>VLOOKUP(Table1[[#This Row],[State]],Sheet1!A:G,7,FALSE)</f>
        <v>10</v>
      </c>
      <c r="Q1211" t="str">
        <f>VLOOKUP(Table1[[#This Row],[State]],Sheet1!A:F,6,FALSE)</f>
        <v>Democratic</v>
      </c>
    </row>
    <row r="1212" spans="1:17" x14ac:dyDescent="0.2">
      <c r="A1212" t="s">
        <v>338</v>
      </c>
      <c r="B1212" s="10">
        <v>24039</v>
      </c>
      <c r="C1212" t="s">
        <v>1206</v>
      </c>
      <c r="D1212" s="4">
        <v>3834</v>
      </c>
      <c r="E1212" s="4">
        <v>5191</v>
      </c>
      <c r="F1212">
        <v>2024</v>
      </c>
      <c r="G1212" s="1">
        <f>Table1[[#This Row],[dem_votes]]+Table1[[#This Row],[gop_votes]]</f>
        <v>9025</v>
      </c>
      <c r="H1212" s="7">
        <f>ABS(Table1[[#This Row],[dem_votes]]-Table1[[#This Row],[gop_votes]])</f>
        <v>1357</v>
      </c>
      <c r="I1212" s="5">
        <f>Table1[[#This Row],[margin]]/SUM(Table1[[#This Row],[dem_votes]:[gop_votes]])</f>
        <v>0.15036011080332409</v>
      </c>
      <c r="J1212" s="5">
        <f>Table1[[#This Row],[dem_votes]]/SUM(Table1[[#This Row],[dem_votes]:[gop_votes]])</f>
        <v>0.42481994459833794</v>
      </c>
      <c r="K1212" s="5">
        <f>Table1[[#This Row],[gop_votes]]/SUM(Table1[[#This Row],[dem_votes]:[gop_votes]])</f>
        <v>0.57518005540166206</v>
      </c>
      <c r="L1212" s="13">
        <v>-75.743444999999994</v>
      </c>
      <c r="M1212" s="13">
        <v>38.132883</v>
      </c>
      <c r="N1212" s="11">
        <v>-76.666775916666609</v>
      </c>
      <c r="O1212" s="11">
        <v>39.022583958333286</v>
      </c>
      <c r="P1212" s="12">
        <f>VLOOKUP(Table1[[#This Row],[State]],Sheet1!A:G,7,FALSE)</f>
        <v>10</v>
      </c>
      <c r="Q1212" t="str">
        <f>VLOOKUP(Table1[[#This Row],[State]],Sheet1!A:F,6,FALSE)</f>
        <v>Democratic</v>
      </c>
    </row>
    <row r="1213" spans="1:17" x14ac:dyDescent="0.2">
      <c r="A1213" t="s">
        <v>338</v>
      </c>
      <c r="B1213" s="10">
        <v>24041</v>
      </c>
      <c r="C1213" t="s">
        <v>806</v>
      </c>
      <c r="D1213" s="4">
        <v>11881</v>
      </c>
      <c r="E1213" s="4">
        <v>10942</v>
      </c>
      <c r="F1213">
        <v>2024</v>
      </c>
      <c r="G1213" s="1">
        <f>Table1[[#This Row],[dem_votes]]+Table1[[#This Row],[gop_votes]]</f>
        <v>22823</v>
      </c>
      <c r="H1213" s="7">
        <f>ABS(Table1[[#This Row],[dem_votes]]-Table1[[#This Row],[gop_votes]])</f>
        <v>939</v>
      </c>
      <c r="I1213" s="5">
        <f>Table1[[#This Row],[margin]]/SUM(Table1[[#This Row],[dem_votes]:[gop_votes]])</f>
        <v>4.1142706918459448E-2</v>
      </c>
      <c r="J1213" s="5">
        <f>Table1[[#This Row],[dem_votes]]/SUM(Table1[[#This Row],[dem_votes]:[gop_votes]])</f>
        <v>0.52057135345922978</v>
      </c>
      <c r="K1213" s="5">
        <f>Table1[[#This Row],[gop_votes]]/SUM(Table1[[#This Row],[dem_votes]:[gop_votes]])</f>
        <v>0.47942864654077028</v>
      </c>
      <c r="L1213" s="13">
        <v>-76.098125999999993</v>
      </c>
      <c r="M1213" s="13">
        <v>38.769665000000003</v>
      </c>
      <c r="N1213" s="11">
        <v>-76.666775916666609</v>
      </c>
      <c r="O1213" s="11">
        <v>39.022583958333286</v>
      </c>
      <c r="P1213" s="12">
        <f>VLOOKUP(Table1[[#This Row],[State]],Sheet1!A:G,7,FALSE)</f>
        <v>10</v>
      </c>
      <c r="Q1213" t="str">
        <f>VLOOKUP(Table1[[#This Row],[State]],Sheet1!A:F,6,FALSE)</f>
        <v>Democratic</v>
      </c>
    </row>
    <row r="1214" spans="1:17" x14ac:dyDescent="0.2">
      <c r="A1214" t="s">
        <v>338</v>
      </c>
      <c r="B1214" s="10">
        <v>24043</v>
      </c>
      <c r="C1214" t="s">
        <v>480</v>
      </c>
      <c r="D1214" s="4">
        <v>23805</v>
      </c>
      <c r="E1214" s="4">
        <v>40330</v>
      </c>
      <c r="F1214">
        <v>2024</v>
      </c>
      <c r="G1214" s="1">
        <f>Table1[[#This Row],[dem_votes]]+Table1[[#This Row],[gop_votes]]</f>
        <v>64135</v>
      </c>
      <c r="H1214" s="7">
        <f>ABS(Table1[[#This Row],[dem_votes]]-Table1[[#This Row],[gop_votes]])</f>
        <v>16525</v>
      </c>
      <c r="I1214" s="5">
        <f>Table1[[#This Row],[margin]]/SUM(Table1[[#This Row],[dem_votes]:[gop_votes]])</f>
        <v>0.25765962423013955</v>
      </c>
      <c r="J1214" s="5">
        <f>Table1[[#This Row],[dem_votes]]/SUM(Table1[[#This Row],[dem_votes]:[gop_votes]])</f>
        <v>0.37117018788493022</v>
      </c>
      <c r="K1214" s="5">
        <f>Table1[[#This Row],[gop_votes]]/SUM(Table1[[#This Row],[dem_votes]:[gop_votes]])</f>
        <v>0.62882981211506972</v>
      </c>
      <c r="L1214" s="13">
        <v>-77.731386000000001</v>
      </c>
      <c r="M1214" s="13">
        <v>39.617573999999998</v>
      </c>
      <c r="N1214" s="11">
        <v>-76.666775916666609</v>
      </c>
      <c r="O1214" s="11">
        <v>39.022583958333286</v>
      </c>
      <c r="P1214" s="12">
        <f>VLOOKUP(Table1[[#This Row],[State]],Sheet1!A:G,7,FALSE)</f>
        <v>10</v>
      </c>
      <c r="Q1214" t="str">
        <f>VLOOKUP(Table1[[#This Row],[State]],Sheet1!A:F,6,FALSE)</f>
        <v>Democratic</v>
      </c>
    </row>
    <row r="1215" spans="1:17" x14ac:dyDescent="0.2">
      <c r="A1215" t="s">
        <v>338</v>
      </c>
      <c r="B1215" s="10">
        <v>24045</v>
      </c>
      <c r="C1215" t="s">
        <v>1223</v>
      </c>
      <c r="D1215" s="4">
        <v>23062</v>
      </c>
      <c r="E1215" s="4">
        <v>22902</v>
      </c>
      <c r="F1215">
        <v>2024</v>
      </c>
      <c r="G1215" s="1">
        <f>Table1[[#This Row],[dem_votes]]+Table1[[#This Row],[gop_votes]]</f>
        <v>45964</v>
      </c>
      <c r="H1215" s="7">
        <f>ABS(Table1[[#This Row],[dem_votes]]-Table1[[#This Row],[gop_votes]])</f>
        <v>160</v>
      </c>
      <c r="I1215" s="5">
        <f>Table1[[#This Row],[margin]]/SUM(Table1[[#This Row],[dem_votes]:[gop_votes]])</f>
        <v>3.4809851187886172E-3</v>
      </c>
      <c r="J1215" s="5">
        <f>Table1[[#This Row],[dem_votes]]/SUM(Table1[[#This Row],[dem_votes]:[gop_votes]])</f>
        <v>0.50174049255939435</v>
      </c>
      <c r="K1215" s="5">
        <f>Table1[[#This Row],[gop_votes]]/SUM(Table1[[#This Row],[dem_votes]:[gop_votes]])</f>
        <v>0.49825950744060571</v>
      </c>
      <c r="L1215" s="13">
        <v>-75.595081999999906</v>
      </c>
      <c r="M1215" s="13">
        <v>38.371571000000003</v>
      </c>
      <c r="N1215" s="11">
        <v>-76.666775916666609</v>
      </c>
      <c r="O1215" s="11">
        <v>39.022583958333286</v>
      </c>
      <c r="P1215" s="12">
        <f>VLOOKUP(Table1[[#This Row],[State]],Sheet1!A:G,7,FALSE)</f>
        <v>10</v>
      </c>
      <c r="Q1215" t="str">
        <f>VLOOKUP(Table1[[#This Row],[State]],Sheet1!A:F,6,FALSE)</f>
        <v>Democratic</v>
      </c>
    </row>
    <row r="1216" spans="1:17" x14ac:dyDescent="0.2">
      <c r="A1216" t="s">
        <v>338</v>
      </c>
      <c r="B1216" s="10">
        <v>24047</v>
      </c>
      <c r="C1216" t="s">
        <v>1224</v>
      </c>
      <c r="D1216" s="4">
        <v>13129</v>
      </c>
      <c r="E1216" s="4">
        <v>19843</v>
      </c>
      <c r="F1216">
        <v>2024</v>
      </c>
      <c r="G1216" s="1">
        <f>Table1[[#This Row],[dem_votes]]+Table1[[#This Row],[gop_votes]]</f>
        <v>32972</v>
      </c>
      <c r="H1216" s="7">
        <f>ABS(Table1[[#This Row],[dem_votes]]-Table1[[#This Row],[gop_votes]])</f>
        <v>6714</v>
      </c>
      <c r="I1216" s="5">
        <f>Table1[[#This Row],[margin]]/SUM(Table1[[#This Row],[dem_votes]:[gop_votes]])</f>
        <v>0.20362732015043067</v>
      </c>
      <c r="J1216" s="5">
        <f>Table1[[#This Row],[dem_votes]]/SUM(Table1[[#This Row],[dem_votes]:[gop_votes]])</f>
        <v>0.39818633992478469</v>
      </c>
      <c r="K1216" s="5">
        <f>Table1[[#This Row],[gop_votes]]/SUM(Table1[[#This Row],[dem_votes]:[gop_votes]])</f>
        <v>0.60181366007521531</v>
      </c>
      <c r="L1216" s="13">
        <v>-75.238168999999999</v>
      </c>
      <c r="M1216" s="13">
        <v>38.301935999999998</v>
      </c>
      <c r="N1216" s="11">
        <v>-76.666775916666609</v>
      </c>
      <c r="O1216" s="11">
        <v>39.022583958333286</v>
      </c>
      <c r="P1216" s="12">
        <f>VLOOKUP(Table1[[#This Row],[State]],Sheet1!A:G,7,FALSE)</f>
        <v>10</v>
      </c>
      <c r="Q1216" t="str">
        <f>VLOOKUP(Table1[[#This Row],[State]],Sheet1!A:F,6,FALSE)</f>
        <v>Democratic</v>
      </c>
    </row>
    <row r="1217" spans="1:17" x14ac:dyDescent="0.2">
      <c r="A1217" t="s">
        <v>338</v>
      </c>
      <c r="B1217" s="10">
        <v>24510</v>
      </c>
      <c r="C1217" t="s">
        <v>1225</v>
      </c>
      <c r="D1217" s="4">
        <v>190021</v>
      </c>
      <c r="E1217" s="4">
        <v>29282</v>
      </c>
      <c r="F1217">
        <v>2024</v>
      </c>
      <c r="G1217" s="1">
        <f>Table1[[#This Row],[dem_votes]]+Table1[[#This Row],[gop_votes]]</f>
        <v>219303</v>
      </c>
      <c r="H1217" s="7">
        <f>ABS(Table1[[#This Row],[dem_votes]]-Table1[[#This Row],[gop_votes]])</f>
        <v>160739</v>
      </c>
      <c r="I1217" s="5">
        <f>Table1[[#This Row],[margin]]/SUM(Table1[[#This Row],[dem_votes]:[gop_votes]])</f>
        <v>0.73295394955837356</v>
      </c>
      <c r="J1217" s="5">
        <f>Table1[[#This Row],[dem_votes]]/SUM(Table1[[#This Row],[dem_votes]:[gop_votes]])</f>
        <v>0.86647697477918684</v>
      </c>
      <c r="K1217" s="5">
        <f>Table1[[#This Row],[gop_votes]]/SUM(Table1[[#This Row],[dem_votes]:[gop_votes]])</f>
        <v>0.13352302522081322</v>
      </c>
      <c r="L1217" s="13">
        <v>-76.619613999999999</v>
      </c>
      <c r="M1217" s="13">
        <v>39.314892</v>
      </c>
      <c r="N1217" s="11">
        <v>-76.666775916666609</v>
      </c>
      <c r="O1217" s="11">
        <v>39.022583958333286</v>
      </c>
      <c r="P1217" s="12">
        <f>VLOOKUP(Table1[[#This Row],[State]],Sheet1!A:G,7,FALSE)</f>
        <v>10</v>
      </c>
      <c r="Q1217" t="str">
        <f>VLOOKUP(Table1[[#This Row],[State]],Sheet1!A:F,6,FALSE)</f>
        <v>Democratic</v>
      </c>
    </row>
    <row r="1218" spans="1:17" x14ac:dyDescent="0.2">
      <c r="A1218" t="s">
        <v>339</v>
      </c>
      <c r="B1218" s="10">
        <v>25001</v>
      </c>
      <c r="C1218" t="s">
        <v>1226</v>
      </c>
      <c r="D1218" s="4">
        <v>97088</v>
      </c>
      <c r="E1218" s="4">
        <v>54750</v>
      </c>
      <c r="F1218">
        <v>2024</v>
      </c>
      <c r="G1218" s="1">
        <f>Table1[[#This Row],[dem_votes]]+Table1[[#This Row],[gop_votes]]</f>
        <v>151838</v>
      </c>
      <c r="H1218" s="7">
        <f>ABS(Table1[[#This Row],[dem_votes]]-Table1[[#This Row],[gop_votes]])</f>
        <v>42338</v>
      </c>
      <c r="I1218" s="5">
        <f>Table1[[#This Row],[margin]]/SUM(Table1[[#This Row],[dem_votes]:[gop_votes]])</f>
        <v>0.2788366548558332</v>
      </c>
      <c r="J1218" s="5">
        <f>Table1[[#This Row],[dem_votes]]/SUM(Table1[[#This Row],[dem_votes]:[gop_votes]])</f>
        <v>0.6394183274279166</v>
      </c>
      <c r="K1218" s="5">
        <f>Table1[[#This Row],[gop_votes]]/SUM(Table1[[#This Row],[dem_votes]:[gop_votes]])</f>
        <v>0.3605816725720834</v>
      </c>
      <c r="L1218" s="13">
        <v>-70.333967999999999</v>
      </c>
      <c r="M1218" s="13">
        <v>41.690215999999999</v>
      </c>
      <c r="N1218" s="11">
        <v>-71.442021571428569</v>
      </c>
      <c r="O1218" s="11">
        <v>42.113476428571367</v>
      </c>
      <c r="P1218" s="12">
        <f>VLOOKUP(Table1[[#This Row],[State]],Sheet1!A:G,7,FALSE)</f>
        <v>11</v>
      </c>
      <c r="Q1218" t="str">
        <f>VLOOKUP(Table1[[#This Row],[State]],Sheet1!A:F,6,FALSE)</f>
        <v>Democratic</v>
      </c>
    </row>
    <row r="1219" spans="1:17" x14ac:dyDescent="0.2">
      <c r="A1219" t="s">
        <v>339</v>
      </c>
      <c r="B1219" s="10">
        <v>25003</v>
      </c>
      <c r="C1219" t="s">
        <v>1227</v>
      </c>
      <c r="D1219" s="4">
        <v>48094</v>
      </c>
      <c r="E1219" s="4">
        <v>18656</v>
      </c>
      <c r="F1219">
        <v>2024</v>
      </c>
      <c r="G1219" s="1">
        <f>Table1[[#This Row],[dem_votes]]+Table1[[#This Row],[gop_votes]]</f>
        <v>66750</v>
      </c>
      <c r="H1219" s="7">
        <f>ABS(Table1[[#This Row],[dem_votes]]-Table1[[#This Row],[gop_votes]])</f>
        <v>29438</v>
      </c>
      <c r="I1219" s="5">
        <f>Table1[[#This Row],[margin]]/SUM(Table1[[#This Row],[dem_votes]:[gop_votes]])</f>
        <v>0.44101872659176028</v>
      </c>
      <c r="J1219" s="5">
        <f>Table1[[#This Row],[dem_votes]]/SUM(Table1[[#This Row],[dem_votes]:[gop_votes]])</f>
        <v>0.72050936329588011</v>
      </c>
      <c r="K1219" s="5">
        <f>Table1[[#This Row],[gop_votes]]/SUM(Table1[[#This Row],[dem_votes]:[gop_votes]])</f>
        <v>0.27949063670411983</v>
      </c>
      <c r="L1219" s="13">
        <v>-73.216577000000001</v>
      </c>
      <c r="M1219" s="13">
        <v>42.460780999999997</v>
      </c>
      <c r="N1219" s="11">
        <v>-71.442021571428569</v>
      </c>
      <c r="O1219" s="11">
        <v>42.113476428571367</v>
      </c>
      <c r="P1219" s="12">
        <f>VLOOKUP(Table1[[#This Row],[State]],Sheet1!A:G,7,FALSE)</f>
        <v>11</v>
      </c>
      <c r="Q1219" t="str">
        <f>VLOOKUP(Table1[[#This Row],[State]],Sheet1!A:F,6,FALSE)</f>
        <v>Democratic</v>
      </c>
    </row>
    <row r="1220" spans="1:17" x14ac:dyDescent="0.2">
      <c r="A1220" t="s">
        <v>339</v>
      </c>
      <c r="B1220" s="10">
        <v>25005</v>
      </c>
      <c r="C1220" t="s">
        <v>1228</v>
      </c>
      <c r="D1220" s="4">
        <v>145082</v>
      </c>
      <c r="E1220" s="4">
        <v>113233</v>
      </c>
      <c r="F1220">
        <v>2024</v>
      </c>
      <c r="G1220" s="1">
        <f>Table1[[#This Row],[dem_votes]]+Table1[[#This Row],[gop_votes]]</f>
        <v>258315</v>
      </c>
      <c r="H1220" s="7">
        <f>ABS(Table1[[#This Row],[dem_votes]]-Table1[[#This Row],[gop_votes]])</f>
        <v>31849</v>
      </c>
      <c r="I1220" s="5">
        <f>Table1[[#This Row],[margin]]/SUM(Table1[[#This Row],[dem_votes]:[gop_votes]])</f>
        <v>0.1232952015949519</v>
      </c>
      <c r="J1220" s="5">
        <f>Table1[[#This Row],[dem_votes]]/SUM(Table1[[#This Row],[dem_votes]:[gop_votes]])</f>
        <v>0.561647600797476</v>
      </c>
      <c r="K1220" s="5">
        <f>Table1[[#This Row],[gop_votes]]/SUM(Table1[[#This Row],[dem_votes]:[gop_votes]])</f>
        <v>0.43835239920252406</v>
      </c>
      <c r="L1220" s="13">
        <v>-71.108300999999997</v>
      </c>
      <c r="M1220" s="13">
        <v>41.793219000000001</v>
      </c>
      <c r="N1220" s="11">
        <v>-71.442021571428569</v>
      </c>
      <c r="O1220" s="11">
        <v>42.113476428571367</v>
      </c>
      <c r="P1220" s="12">
        <f>VLOOKUP(Table1[[#This Row],[State]],Sheet1!A:G,7,FALSE)</f>
        <v>11</v>
      </c>
      <c r="Q1220" t="str">
        <f>VLOOKUP(Table1[[#This Row],[State]],Sheet1!A:F,6,FALSE)</f>
        <v>Democratic</v>
      </c>
    </row>
    <row r="1221" spans="1:17" x14ac:dyDescent="0.2">
      <c r="A1221" t="s">
        <v>339</v>
      </c>
      <c r="B1221" s="10">
        <v>25007</v>
      </c>
      <c r="C1221" t="s">
        <v>1229</v>
      </c>
      <c r="D1221" s="4">
        <v>10786</v>
      </c>
      <c r="E1221" s="4">
        <v>2395</v>
      </c>
      <c r="F1221">
        <v>2024</v>
      </c>
      <c r="G1221" s="1">
        <f>Table1[[#This Row],[dem_votes]]+Table1[[#This Row],[gop_votes]]</f>
        <v>13181</v>
      </c>
      <c r="H1221" s="7">
        <f>ABS(Table1[[#This Row],[dem_votes]]-Table1[[#This Row],[gop_votes]])</f>
        <v>8391</v>
      </c>
      <c r="I1221" s="5">
        <f>Table1[[#This Row],[margin]]/SUM(Table1[[#This Row],[dem_votes]:[gop_votes]])</f>
        <v>0.6365981336772627</v>
      </c>
      <c r="J1221" s="5">
        <f>Table1[[#This Row],[dem_votes]]/SUM(Table1[[#This Row],[dem_votes]:[gop_votes]])</f>
        <v>0.81829906683863141</v>
      </c>
      <c r="K1221" s="5">
        <f>Table1[[#This Row],[gop_votes]]/SUM(Table1[[#This Row],[dem_votes]:[gop_votes]])</f>
        <v>0.18170093316136865</v>
      </c>
      <c r="L1221" s="13">
        <v>-70.602744999999999</v>
      </c>
      <c r="M1221" s="13">
        <v>41.421286000000002</v>
      </c>
      <c r="N1221" s="11">
        <v>-71.442021571428569</v>
      </c>
      <c r="O1221" s="11">
        <v>42.113476428571367</v>
      </c>
      <c r="P1221" s="12">
        <f>VLOOKUP(Table1[[#This Row],[State]],Sheet1!A:G,7,FALSE)</f>
        <v>11</v>
      </c>
      <c r="Q1221" t="str">
        <f>VLOOKUP(Table1[[#This Row],[State]],Sheet1!A:F,6,FALSE)</f>
        <v>Democratic</v>
      </c>
    </row>
    <row r="1222" spans="1:17" x14ac:dyDescent="0.2">
      <c r="A1222" t="s">
        <v>339</v>
      </c>
      <c r="B1222" s="10">
        <v>25009</v>
      </c>
      <c r="C1222" t="s">
        <v>1230</v>
      </c>
      <c r="D1222" s="4">
        <v>267798</v>
      </c>
      <c r="E1222" s="4">
        <v>133913</v>
      </c>
      <c r="F1222">
        <v>2024</v>
      </c>
      <c r="G1222" s="1">
        <f>Table1[[#This Row],[dem_votes]]+Table1[[#This Row],[gop_votes]]</f>
        <v>401711</v>
      </c>
      <c r="H1222" s="7">
        <f>ABS(Table1[[#This Row],[dem_votes]]-Table1[[#This Row],[gop_votes]])</f>
        <v>133885</v>
      </c>
      <c r="I1222" s="5">
        <f>Table1[[#This Row],[margin]]/SUM(Table1[[#This Row],[dem_votes]:[gop_votes]])</f>
        <v>0.33328686543310987</v>
      </c>
      <c r="J1222" s="5">
        <f>Table1[[#This Row],[dem_votes]]/SUM(Table1[[#This Row],[dem_votes]:[gop_votes]])</f>
        <v>0.66664343271655491</v>
      </c>
      <c r="K1222" s="5">
        <f>Table1[[#This Row],[gop_votes]]/SUM(Table1[[#This Row],[dem_votes]:[gop_votes]])</f>
        <v>0.33335656728344504</v>
      </c>
      <c r="L1222" s="13">
        <v>-70.987815999999995</v>
      </c>
      <c r="M1222" s="13">
        <v>42.624789999999997</v>
      </c>
      <c r="N1222" s="11">
        <v>-71.442021571428569</v>
      </c>
      <c r="O1222" s="11">
        <v>42.113476428571367</v>
      </c>
      <c r="P1222" s="12">
        <f>VLOOKUP(Table1[[#This Row],[State]],Sheet1!A:G,7,FALSE)</f>
        <v>11</v>
      </c>
      <c r="Q1222" t="str">
        <f>VLOOKUP(Table1[[#This Row],[State]],Sheet1!A:F,6,FALSE)</f>
        <v>Democratic</v>
      </c>
    </row>
    <row r="1223" spans="1:17" x14ac:dyDescent="0.2">
      <c r="A1223" t="s">
        <v>339</v>
      </c>
      <c r="B1223" s="10">
        <v>25011</v>
      </c>
      <c r="C1223" t="s">
        <v>431</v>
      </c>
      <c r="D1223" s="4">
        <v>29721</v>
      </c>
      <c r="E1223" s="4">
        <v>11279</v>
      </c>
      <c r="F1223">
        <v>2024</v>
      </c>
      <c r="G1223" s="1">
        <f>Table1[[#This Row],[dem_votes]]+Table1[[#This Row],[gop_votes]]</f>
        <v>41000</v>
      </c>
      <c r="H1223" s="7">
        <f>ABS(Table1[[#This Row],[dem_votes]]-Table1[[#This Row],[gop_votes]])</f>
        <v>18442</v>
      </c>
      <c r="I1223" s="5">
        <f>Table1[[#This Row],[margin]]/SUM(Table1[[#This Row],[dem_votes]:[gop_votes]])</f>
        <v>0.4498048780487805</v>
      </c>
      <c r="J1223" s="5">
        <f>Table1[[#This Row],[dem_votes]]/SUM(Table1[[#This Row],[dem_votes]:[gop_votes]])</f>
        <v>0.72490243902439022</v>
      </c>
      <c r="K1223" s="5">
        <f>Table1[[#This Row],[gop_votes]]/SUM(Table1[[#This Row],[dem_votes]:[gop_votes]])</f>
        <v>0.27509756097560978</v>
      </c>
      <c r="L1223" s="13">
        <v>-72.558702999999994</v>
      </c>
      <c r="M1223" s="13">
        <v>42.578288999999998</v>
      </c>
      <c r="N1223" s="11">
        <v>-71.442021571428569</v>
      </c>
      <c r="O1223" s="11">
        <v>42.113476428571367</v>
      </c>
      <c r="P1223" s="12">
        <f>VLOOKUP(Table1[[#This Row],[State]],Sheet1!A:G,7,FALSE)</f>
        <v>11</v>
      </c>
      <c r="Q1223" t="str">
        <f>VLOOKUP(Table1[[#This Row],[State]],Sheet1!A:F,6,FALSE)</f>
        <v>Democratic</v>
      </c>
    </row>
    <row r="1224" spans="1:17" x14ac:dyDescent="0.2">
      <c r="A1224" t="s">
        <v>339</v>
      </c>
      <c r="B1224" s="10">
        <v>25013</v>
      </c>
      <c r="C1224" t="s">
        <v>1231</v>
      </c>
      <c r="D1224" s="4">
        <v>116900</v>
      </c>
      <c r="E1224" s="4">
        <v>75879</v>
      </c>
      <c r="F1224">
        <v>2024</v>
      </c>
      <c r="G1224" s="1">
        <f>Table1[[#This Row],[dem_votes]]+Table1[[#This Row],[gop_votes]]</f>
        <v>192779</v>
      </c>
      <c r="H1224" s="7">
        <f>ABS(Table1[[#This Row],[dem_votes]]-Table1[[#This Row],[gop_votes]])</f>
        <v>41021</v>
      </c>
      <c r="I1224" s="5">
        <f>Table1[[#This Row],[margin]]/SUM(Table1[[#This Row],[dem_votes]:[gop_votes]])</f>
        <v>0.21278769990507265</v>
      </c>
      <c r="J1224" s="5">
        <f>Table1[[#This Row],[dem_votes]]/SUM(Table1[[#This Row],[dem_votes]:[gop_votes]])</f>
        <v>0.60639384995253631</v>
      </c>
      <c r="K1224" s="5">
        <f>Table1[[#This Row],[gop_votes]]/SUM(Table1[[#This Row],[dem_votes]:[gop_votes]])</f>
        <v>0.39360615004746369</v>
      </c>
      <c r="L1224" s="13">
        <v>-72.575325000000007</v>
      </c>
      <c r="M1224" s="13">
        <v>42.125926999999997</v>
      </c>
      <c r="N1224" s="11">
        <v>-71.442021571428569</v>
      </c>
      <c r="O1224" s="11">
        <v>42.113476428571367</v>
      </c>
      <c r="P1224" s="12">
        <f>VLOOKUP(Table1[[#This Row],[State]],Sheet1!A:G,7,FALSE)</f>
        <v>11</v>
      </c>
      <c r="Q1224" t="str">
        <f>VLOOKUP(Table1[[#This Row],[State]],Sheet1!A:F,6,FALSE)</f>
        <v>Democratic</v>
      </c>
    </row>
    <row r="1225" spans="1:17" x14ac:dyDescent="0.2">
      <c r="A1225" t="s">
        <v>339</v>
      </c>
      <c r="B1225" s="10">
        <v>25015</v>
      </c>
      <c r="C1225" t="s">
        <v>1232</v>
      </c>
      <c r="D1225" s="4">
        <v>64696</v>
      </c>
      <c r="E1225" s="4">
        <v>21130</v>
      </c>
      <c r="F1225">
        <v>2024</v>
      </c>
      <c r="G1225" s="1">
        <f>Table1[[#This Row],[dem_votes]]+Table1[[#This Row],[gop_votes]]</f>
        <v>85826</v>
      </c>
      <c r="H1225" s="7">
        <f>ABS(Table1[[#This Row],[dem_votes]]-Table1[[#This Row],[gop_votes]])</f>
        <v>43566</v>
      </c>
      <c r="I1225" s="5">
        <f>Table1[[#This Row],[margin]]/SUM(Table1[[#This Row],[dem_votes]:[gop_votes]])</f>
        <v>0.50760841702980453</v>
      </c>
      <c r="J1225" s="5">
        <f>Table1[[#This Row],[dem_votes]]/SUM(Table1[[#This Row],[dem_votes]:[gop_votes]])</f>
        <v>0.75380420851490226</v>
      </c>
      <c r="K1225" s="5">
        <f>Table1[[#This Row],[gop_votes]]/SUM(Table1[[#This Row],[dem_votes]:[gop_votes]])</f>
        <v>0.24619579148509776</v>
      </c>
      <c r="L1225" s="13">
        <v>-72.573321999999905</v>
      </c>
      <c r="M1225" s="13">
        <v>42.312536999999999</v>
      </c>
      <c r="N1225" s="11">
        <v>-71.442021571428569</v>
      </c>
      <c r="O1225" s="11">
        <v>42.113476428571367</v>
      </c>
      <c r="P1225" s="12">
        <f>VLOOKUP(Table1[[#This Row],[State]],Sheet1!A:G,7,FALSE)</f>
        <v>11</v>
      </c>
      <c r="Q1225" t="str">
        <f>VLOOKUP(Table1[[#This Row],[State]],Sheet1!A:F,6,FALSE)</f>
        <v>Democratic</v>
      </c>
    </row>
    <row r="1226" spans="1:17" x14ac:dyDescent="0.2">
      <c r="A1226" t="s">
        <v>339</v>
      </c>
      <c r="B1226" s="10">
        <v>25017</v>
      </c>
      <c r="C1226" t="s">
        <v>716</v>
      </c>
      <c r="D1226" s="4">
        <v>647943</v>
      </c>
      <c r="E1226" s="4">
        <v>229435</v>
      </c>
      <c r="F1226">
        <v>2024</v>
      </c>
      <c r="G1226" s="1">
        <f>Table1[[#This Row],[dem_votes]]+Table1[[#This Row],[gop_votes]]</f>
        <v>877378</v>
      </c>
      <c r="H1226" s="7">
        <f>ABS(Table1[[#This Row],[dem_votes]]-Table1[[#This Row],[gop_votes]])</f>
        <v>418508</v>
      </c>
      <c r="I1226" s="5">
        <f>Table1[[#This Row],[margin]]/SUM(Table1[[#This Row],[dem_votes]:[gop_votes]])</f>
        <v>0.47699851147395989</v>
      </c>
      <c r="J1226" s="5">
        <f>Table1[[#This Row],[dem_votes]]/SUM(Table1[[#This Row],[dem_votes]:[gop_votes]])</f>
        <v>0.73849925573697994</v>
      </c>
      <c r="K1226" s="5">
        <f>Table1[[#This Row],[gop_votes]]/SUM(Table1[[#This Row],[dem_votes]:[gop_votes]])</f>
        <v>0.26150074426302006</v>
      </c>
      <c r="L1226" s="13">
        <v>-71.255223000000001</v>
      </c>
      <c r="M1226" s="13">
        <v>42.448546</v>
      </c>
      <c r="N1226" s="11">
        <v>-71.442021571428569</v>
      </c>
      <c r="O1226" s="11">
        <v>42.113476428571367</v>
      </c>
      <c r="P1226" s="12">
        <f>VLOOKUP(Table1[[#This Row],[State]],Sheet1!A:G,7,FALSE)</f>
        <v>11</v>
      </c>
      <c r="Q1226" t="str">
        <f>VLOOKUP(Table1[[#This Row],[State]],Sheet1!A:F,6,FALSE)</f>
        <v>Democratic</v>
      </c>
    </row>
    <row r="1227" spans="1:17" x14ac:dyDescent="0.2">
      <c r="A1227" t="s">
        <v>339</v>
      </c>
      <c r="B1227" s="10">
        <v>25019</v>
      </c>
      <c r="C1227" t="s">
        <v>1233</v>
      </c>
      <c r="D1227" s="4">
        <v>5789</v>
      </c>
      <c r="E1227" s="4">
        <v>1814</v>
      </c>
      <c r="F1227">
        <v>2024</v>
      </c>
      <c r="G1227" s="1">
        <f>Table1[[#This Row],[dem_votes]]+Table1[[#This Row],[gop_votes]]</f>
        <v>7603</v>
      </c>
      <c r="H1227" s="7">
        <f>ABS(Table1[[#This Row],[dem_votes]]-Table1[[#This Row],[gop_votes]])</f>
        <v>3975</v>
      </c>
      <c r="I1227" s="5">
        <f>Table1[[#This Row],[margin]]/SUM(Table1[[#This Row],[dem_votes]:[gop_votes]])</f>
        <v>0.52281993949756678</v>
      </c>
      <c r="J1227" s="5">
        <f>Table1[[#This Row],[dem_votes]]/SUM(Table1[[#This Row],[dem_votes]:[gop_votes]])</f>
        <v>0.76140996974878339</v>
      </c>
      <c r="K1227" s="5">
        <f>Table1[[#This Row],[gop_votes]]/SUM(Table1[[#This Row],[dem_votes]:[gop_votes]])</f>
        <v>0.23859003025121661</v>
      </c>
      <c r="L1227" s="13">
        <v>-70.091119999999904</v>
      </c>
      <c r="M1227" s="13">
        <v>41.267912000000003</v>
      </c>
      <c r="N1227" s="11">
        <v>-71.442021571428569</v>
      </c>
      <c r="O1227" s="11">
        <v>42.113476428571367</v>
      </c>
      <c r="P1227" s="12">
        <f>VLOOKUP(Table1[[#This Row],[State]],Sheet1!A:G,7,FALSE)</f>
        <v>11</v>
      </c>
      <c r="Q1227" t="str">
        <f>VLOOKUP(Table1[[#This Row],[State]],Sheet1!A:F,6,FALSE)</f>
        <v>Democratic</v>
      </c>
    </row>
    <row r="1228" spans="1:17" x14ac:dyDescent="0.2">
      <c r="A1228" t="s">
        <v>339</v>
      </c>
      <c r="B1228" s="10">
        <v>25021</v>
      </c>
      <c r="C1228" t="s">
        <v>1234</v>
      </c>
      <c r="D1228" s="4">
        <v>279806</v>
      </c>
      <c r="E1228" s="4">
        <v>123916</v>
      </c>
      <c r="F1228">
        <v>2024</v>
      </c>
      <c r="G1228" s="1">
        <f>Table1[[#This Row],[dem_votes]]+Table1[[#This Row],[gop_votes]]</f>
        <v>403722</v>
      </c>
      <c r="H1228" s="7">
        <f>ABS(Table1[[#This Row],[dem_votes]]-Table1[[#This Row],[gop_votes]])</f>
        <v>155890</v>
      </c>
      <c r="I1228" s="5">
        <f>Table1[[#This Row],[margin]]/SUM(Table1[[#This Row],[dem_votes]:[gop_votes]])</f>
        <v>0.38613204135518997</v>
      </c>
      <c r="J1228" s="5">
        <f>Table1[[#This Row],[dem_votes]]/SUM(Table1[[#This Row],[dem_votes]:[gop_votes]])</f>
        <v>0.69306602067759493</v>
      </c>
      <c r="K1228" s="5">
        <f>Table1[[#This Row],[gop_votes]]/SUM(Table1[[#This Row],[dem_votes]:[gop_votes]])</f>
        <v>0.30693397932240502</v>
      </c>
      <c r="L1228" s="13">
        <v>-71.147559999999999</v>
      </c>
      <c r="M1228" s="13">
        <v>42.202694999999999</v>
      </c>
      <c r="N1228" s="11">
        <v>-71.442021571428569</v>
      </c>
      <c r="O1228" s="11">
        <v>42.113476428571367</v>
      </c>
      <c r="P1228" s="12">
        <f>VLOOKUP(Table1[[#This Row],[State]],Sheet1!A:G,7,FALSE)</f>
        <v>11</v>
      </c>
      <c r="Q1228" t="str">
        <f>VLOOKUP(Table1[[#This Row],[State]],Sheet1!A:F,6,FALSE)</f>
        <v>Democratic</v>
      </c>
    </row>
    <row r="1229" spans="1:17" x14ac:dyDescent="0.2">
      <c r="A1229" t="s">
        <v>339</v>
      </c>
      <c r="B1229" s="10">
        <v>25023</v>
      </c>
      <c r="C1229" t="s">
        <v>1000</v>
      </c>
      <c r="D1229" s="4">
        <v>183810</v>
      </c>
      <c r="E1229" s="4">
        <v>118193</v>
      </c>
      <c r="F1229">
        <v>2024</v>
      </c>
      <c r="G1229" s="1">
        <f>Table1[[#This Row],[dem_votes]]+Table1[[#This Row],[gop_votes]]</f>
        <v>302003</v>
      </c>
      <c r="H1229" s="7">
        <f>ABS(Table1[[#This Row],[dem_votes]]-Table1[[#This Row],[gop_votes]])</f>
        <v>65617</v>
      </c>
      <c r="I1229" s="5">
        <f>Table1[[#This Row],[margin]]/SUM(Table1[[#This Row],[dem_votes]:[gop_votes]])</f>
        <v>0.21727267609924406</v>
      </c>
      <c r="J1229" s="5">
        <f>Table1[[#This Row],[dem_votes]]/SUM(Table1[[#This Row],[dem_votes]:[gop_votes]])</f>
        <v>0.60863633804962203</v>
      </c>
      <c r="K1229" s="5">
        <f>Table1[[#This Row],[gop_votes]]/SUM(Table1[[#This Row],[dem_votes]:[gop_votes]])</f>
        <v>0.39136366195037797</v>
      </c>
      <c r="L1229" s="13">
        <v>-70.853689000000003</v>
      </c>
      <c r="M1229" s="13">
        <v>42.023961999999997</v>
      </c>
      <c r="N1229" s="11">
        <v>-71.442021571428569</v>
      </c>
      <c r="O1229" s="11">
        <v>42.113476428571367</v>
      </c>
      <c r="P1229" s="12">
        <f>VLOOKUP(Table1[[#This Row],[State]],Sheet1!A:G,7,FALSE)</f>
        <v>11</v>
      </c>
      <c r="Q1229" t="str">
        <f>VLOOKUP(Table1[[#This Row],[State]],Sheet1!A:F,6,FALSE)</f>
        <v>Democratic</v>
      </c>
    </row>
    <row r="1230" spans="1:17" x14ac:dyDescent="0.2">
      <c r="A1230" t="s">
        <v>339</v>
      </c>
      <c r="B1230" s="10">
        <v>25025</v>
      </c>
      <c r="C1230" t="s">
        <v>1235</v>
      </c>
      <c r="D1230" s="4">
        <v>260249</v>
      </c>
      <c r="E1230" s="4">
        <v>59365</v>
      </c>
      <c r="F1230">
        <v>2024</v>
      </c>
      <c r="G1230" s="1">
        <f>Table1[[#This Row],[dem_votes]]+Table1[[#This Row],[gop_votes]]</f>
        <v>319614</v>
      </c>
      <c r="H1230" s="7">
        <f>ABS(Table1[[#This Row],[dem_votes]]-Table1[[#This Row],[gop_votes]])</f>
        <v>200884</v>
      </c>
      <c r="I1230" s="5">
        <f>Table1[[#This Row],[margin]]/SUM(Table1[[#This Row],[dem_votes]:[gop_votes]])</f>
        <v>0.62852065303772675</v>
      </c>
      <c r="J1230" s="5">
        <f>Table1[[#This Row],[dem_votes]]/SUM(Table1[[#This Row],[dem_votes]:[gop_votes]])</f>
        <v>0.81426032651886338</v>
      </c>
      <c r="K1230" s="5">
        <f>Table1[[#This Row],[gop_votes]]/SUM(Table1[[#This Row],[dem_votes]:[gop_votes]])</f>
        <v>0.18573967348113662</v>
      </c>
      <c r="L1230" s="13">
        <v>-71.078631999999999</v>
      </c>
      <c r="M1230" s="13">
        <v>42.334806</v>
      </c>
      <c r="N1230" s="11">
        <v>-71.442021571428569</v>
      </c>
      <c r="O1230" s="11">
        <v>42.113476428571367</v>
      </c>
      <c r="P1230" s="12">
        <f>VLOOKUP(Table1[[#This Row],[State]],Sheet1!A:G,7,FALSE)</f>
        <v>11</v>
      </c>
      <c r="Q1230" t="str">
        <f>VLOOKUP(Table1[[#This Row],[State]],Sheet1!A:F,6,FALSE)</f>
        <v>Democratic</v>
      </c>
    </row>
    <row r="1231" spans="1:17" x14ac:dyDescent="0.2">
      <c r="A1231" t="s">
        <v>339</v>
      </c>
      <c r="B1231" s="10">
        <v>25027</v>
      </c>
      <c r="C1231" t="s">
        <v>1224</v>
      </c>
      <c r="D1231" s="4">
        <v>235519</v>
      </c>
      <c r="E1231" s="4">
        <v>158457</v>
      </c>
      <c r="F1231">
        <v>2024</v>
      </c>
      <c r="G1231" s="1">
        <f>Table1[[#This Row],[dem_votes]]+Table1[[#This Row],[gop_votes]]</f>
        <v>393976</v>
      </c>
      <c r="H1231" s="7">
        <f>ABS(Table1[[#This Row],[dem_votes]]-Table1[[#This Row],[gop_votes]])</f>
        <v>77062</v>
      </c>
      <c r="I1231" s="5">
        <f>Table1[[#This Row],[margin]]/SUM(Table1[[#This Row],[dem_votes]:[gop_votes]])</f>
        <v>0.19560074725363982</v>
      </c>
      <c r="J1231" s="5">
        <f>Table1[[#This Row],[dem_votes]]/SUM(Table1[[#This Row],[dem_votes]:[gop_votes]])</f>
        <v>0.59780037362681993</v>
      </c>
      <c r="K1231" s="5">
        <f>Table1[[#This Row],[gop_votes]]/SUM(Table1[[#This Row],[dem_votes]:[gop_votes]])</f>
        <v>0.40219962637318007</v>
      </c>
      <c r="L1231" s="13">
        <v>-71.805320999999907</v>
      </c>
      <c r="M1231" s="13">
        <v>42.303703999999897</v>
      </c>
      <c r="N1231" s="11">
        <v>-71.442021571428569</v>
      </c>
      <c r="O1231" s="11">
        <v>42.113476428571367</v>
      </c>
      <c r="P1231" s="12">
        <f>VLOOKUP(Table1[[#This Row],[State]],Sheet1!A:G,7,FALSE)</f>
        <v>11</v>
      </c>
      <c r="Q1231" t="str">
        <f>VLOOKUP(Table1[[#This Row],[State]],Sheet1!A:F,6,FALSE)</f>
        <v>Democratic</v>
      </c>
    </row>
    <row r="1232" spans="1:17" x14ac:dyDescent="0.2">
      <c r="A1232" t="s">
        <v>340</v>
      </c>
      <c r="B1232" s="10">
        <v>26001</v>
      </c>
      <c r="C1232" t="s">
        <v>1236</v>
      </c>
      <c r="D1232" s="4">
        <v>2167</v>
      </c>
      <c r="E1232" s="4">
        <v>4967</v>
      </c>
      <c r="F1232">
        <v>2024</v>
      </c>
      <c r="G1232" s="1">
        <f>Table1[[#This Row],[dem_votes]]+Table1[[#This Row],[gop_votes]]</f>
        <v>7134</v>
      </c>
      <c r="H1232" s="7">
        <f>ABS(Table1[[#This Row],[dem_votes]]-Table1[[#This Row],[gop_votes]])</f>
        <v>2800</v>
      </c>
      <c r="I1232" s="5">
        <f>Table1[[#This Row],[margin]]/SUM(Table1[[#This Row],[dem_votes]:[gop_votes]])</f>
        <v>0.39248668348752452</v>
      </c>
      <c r="J1232" s="5">
        <f>Table1[[#This Row],[dem_votes]]/SUM(Table1[[#This Row],[dem_votes]:[gop_votes]])</f>
        <v>0.30375665825623771</v>
      </c>
      <c r="K1232" s="5">
        <f>Table1[[#This Row],[gop_votes]]/SUM(Table1[[#This Row],[dem_votes]:[gop_votes]])</f>
        <v>0.69624334174376223</v>
      </c>
      <c r="L1232" s="13">
        <v>-83.467593999999906</v>
      </c>
      <c r="M1232" s="13">
        <v>44.665115</v>
      </c>
      <c r="N1232" s="11">
        <v>-85.181508542168487</v>
      </c>
      <c r="O1232" s="11">
        <v>44.023805746987868</v>
      </c>
      <c r="P1232" s="12">
        <f>VLOOKUP(Table1[[#This Row],[State]],Sheet1!A:G,7,FALSE)</f>
        <v>16</v>
      </c>
      <c r="Q1232" t="str">
        <f>VLOOKUP(Table1[[#This Row],[State]],Sheet1!A:F,6,FALSE)</f>
        <v>Democratic</v>
      </c>
    </row>
    <row r="1233" spans="1:17" x14ac:dyDescent="0.2">
      <c r="A1233" t="s">
        <v>340</v>
      </c>
      <c r="B1233" s="10">
        <v>26003</v>
      </c>
      <c r="C1233" t="s">
        <v>1237</v>
      </c>
      <c r="D1233" s="4">
        <v>2165</v>
      </c>
      <c r="E1233" s="4">
        <v>2875</v>
      </c>
      <c r="F1233">
        <v>2024</v>
      </c>
      <c r="G1233" s="1">
        <f>Table1[[#This Row],[dem_votes]]+Table1[[#This Row],[gop_votes]]</f>
        <v>5040</v>
      </c>
      <c r="H1233" s="7">
        <f>ABS(Table1[[#This Row],[dem_votes]]-Table1[[#This Row],[gop_votes]])</f>
        <v>710</v>
      </c>
      <c r="I1233" s="5">
        <f>Table1[[#This Row],[margin]]/SUM(Table1[[#This Row],[dem_votes]:[gop_votes]])</f>
        <v>0.14087301587301587</v>
      </c>
      <c r="J1233" s="5">
        <f>Table1[[#This Row],[dem_votes]]/SUM(Table1[[#This Row],[dem_votes]:[gop_votes]])</f>
        <v>0.42956349206349204</v>
      </c>
      <c r="K1233" s="5">
        <f>Table1[[#This Row],[gop_votes]]/SUM(Table1[[#This Row],[dem_votes]:[gop_votes]])</f>
        <v>0.57043650793650791</v>
      </c>
      <c r="L1233" s="13">
        <v>-86.700409999999906</v>
      </c>
      <c r="M1233" s="13">
        <v>46.388671000000002</v>
      </c>
      <c r="N1233" s="11">
        <v>-85.181508542168487</v>
      </c>
      <c r="O1233" s="11">
        <v>44.023805746987868</v>
      </c>
      <c r="P1233" s="12">
        <f>VLOOKUP(Table1[[#This Row],[State]],Sheet1!A:G,7,FALSE)</f>
        <v>16</v>
      </c>
      <c r="Q1233" t="str">
        <f>VLOOKUP(Table1[[#This Row],[State]],Sheet1!A:F,6,FALSE)</f>
        <v>Democratic</v>
      </c>
    </row>
    <row r="1234" spans="1:17" x14ac:dyDescent="0.2">
      <c r="A1234" t="s">
        <v>340</v>
      </c>
      <c r="B1234" s="10">
        <v>26005</v>
      </c>
      <c r="C1234" t="s">
        <v>1238</v>
      </c>
      <c r="D1234" s="4">
        <v>24397</v>
      </c>
      <c r="E1234" s="4">
        <v>43605</v>
      </c>
      <c r="F1234">
        <v>2024</v>
      </c>
      <c r="G1234" s="1">
        <f>Table1[[#This Row],[dem_votes]]+Table1[[#This Row],[gop_votes]]</f>
        <v>68002</v>
      </c>
      <c r="H1234" s="7">
        <f>ABS(Table1[[#This Row],[dem_votes]]-Table1[[#This Row],[gop_votes]])</f>
        <v>19208</v>
      </c>
      <c r="I1234" s="5">
        <f>Table1[[#This Row],[margin]]/SUM(Table1[[#This Row],[dem_votes]:[gop_votes]])</f>
        <v>0.28246228052116112</v>
      </c>
      <c r="J1234" s="5">
        <f>Table1[[#This Row],[dem_votes]]/SUM(Table1[[#This Row],[dem_votes]:[gop_votes]])</f>
        <v>0.35876885973941941</v>
      </c>
      <c r="K1234" s="5">
        <f>Table1[[#This Row],[gop_votes]]/SUM(Table1[[#This Row],[dem_votes]:[gop_votes]])</f>
        <v>0.64123114026058059</v>
      </c>
      <c r="L1234" s="13">
        <v>-85.874288000000007</v>
      </c>
      <c r="M1234" s="13">
        <v>42.603136999999997</v>
      </c>
      <c r="N1234" s="11">
        <v>-85.181508542168487</v>
      </c>
      <c r="O1234" s="11">
        <v>44.023805746987868</v>
      </c>
      <c r="P1234" s="12">
        <f>VLOOKUP(Table1[[#This Row],[State]],Sheet1!A:G,7,FALSE)</f>
        <v>16</v>
      </c>
      <c r="Q1234" t="str">
        <f>VLOOKUP(Table1[[#This Row],[State]],Sheet1!A:F,6,FALSE)</f>
        <v>Democratic</v>
      </c>
    </row>
    <row r="1235" spans="1:17" x14ac:dyDescent="0.2">
      <c r="A1235" t="s">
        <v>340</v>
      </c>
      <c r="B1235" s="10">
        <v>26007</v>
      </c>
      <c r="C1235" t="s">
        <v>1239</v>
      </c>
      <c r="D1235" s="4">
        <v>6260</v>
      </c>
      <c r="E1235" s="4">
        <v>9911</v>
      </c>
      <c r="F1235">
        <v>2024</v>
      </c>
      <c r="G1235" s="1">
        <f>Table1[[#This Row],[dem_votes]]+Table1[[#This Row],[gop_votes]]</f>
        <v>16171</v>
      </c>
      <c r="H1235" s="7">
        <f>ABS(Table1[[#This Row],[dem_votes]]-Table1[[#This Row],[gop_votes]])</f>
        <v>3651</v>
      </c>
      <c r="I1235" s="5">
        <f>Table1[[#This Row],[margin]]/SUM(Table1[[#This Row],[dem_votes]:[gop_votes]])</f>
        <v>0.22577453466081257</v>
      </c>
      <c r="J1235" s="5">
        <f>Table1[[#This Row],[dem_votes]]/SUM(Table1[[#This Row],[dem_votes]:[gop_votes]])</f>
        <v>0.38711273266959373</v>
      </c>
      <c r="K1235" s="5">
        <f>Table1[[#This Row],[gop_votes]]/SUM(Table1[[#This Row],[dem_votes]:[gop_votes]])</f>
        <v>0.61288726733040633</v>
      </c>
      <c r="L1235" s="13">
        <v>-83.504463000000001</v>
      </c>
      <c r="M1235" s="13">
        <v>45.050953</v>
      </c>
      <c r="N1235" s="11">
        <v>-85.181508542168487</v>
      </c>
      <c r="O1235" s="11">
        <v>44.023805746987868</v>
      </c>
      <c r="P1235" s="12">
        <f>VLOOKUP(Table1[[#This Row],[State]],Sheet1!A:G,7,FALSE)</f>
        <v>16</v>
      </c>
      <c r="Q1235" t="str">
        <f>VLOOKUP(Table1[[#This Row],[State]],Sheet1!A:F,6,FALSE)</f>
        <v>Democratic</v>
      </c>
    </row>
    <row r="1236" spans="1:17" x14ac:dyDescent="0.2">
      <c r="A1236" t="s">
        <v>340</v>
      </c>
      <c r="B1236" s="10">
        <v>26009</v>
      </c>
      <c r="C1236" t="s">
        <v>1240</v>
      </c>
      <c r="D1236" s="4">
        <v>5900</v>
      </c>
      <c r="E1236" s="4">
        <v>10118</v>
      </c>
      <c r="F1236">
        <v>2024</v>
      </c>
      <c r="G1236" s="1">
        <f>Table1[[#This Row],[dem_votes]]+Table1[[#This Row],[gop_votes]]</f>
        <v>16018</v>
      </c>
      <c r="H1236" s="7">
        <f>ABS(Table1[[#This Row],[dem_votes]]-Table1[[#This Row],[gop_votes]])</f>
        <v>4218</v>
      </c>
      <c r="I1236" s="5">
        <f>Table1[[#This Row],[margin]]/SUM(Table1[[#This Row],[dem_votes]:[gop_votes]])</f>
        <v>0.26332875515045573</v>
      </c>
      <c r="J1236" s="5">
        <f>Table1[[#This Row],[dem_votes]]/SUM(Table1[[#This Row],[dem_votes]:[gop_votes]])</f>
        <v>0.36833562242477214</v>
      </c>
      <c r="K1236" s="5">
        <f>Table1[[#This Row],[gop_votes]]/SUM(Table1[[#This Row],[dem_votes]:[gop_votes]])</f>
        <v>0.63166437757522786</v>
      </c>
      <c r="L1236" s="13">
        <v>-85.198691999999994</v>
      </c>
      <c r="M1236" s="13">
        <v>44.978646999999903</v>
      </c>
      <c r="N1236" s="11">
        <v>-85.181508542168487</v>
      </c>
      <c r="O1236" s="11">
        <v>44.023805746987868</v>
      </c>
      <c r="P1236" s="12">
        <f>VLOOKUP(Table1[[#This Row],[State]],Sheet1!A:G,7,FALSE)</f>
        <v>16</v>
      </c>
      <c r="Q1236" t="str">
        <f>VLOOKUP(Table1[[#This Row],[State]],Sheet1!A:F,6,FALSE)</f>
        <v>Democratic</v>
      </c>
    </row>
    <row r="1237" spans="1:17" x14ac:dyDescent="0.2">
      <c r="A1237" t="s">
        <v>340</v>
      </c>
      <c r="B1237" s="10">
        <v>26011</v>
      </c>
      <c r="C1237" t="s">
        <v>1241</v>
      </c>
      <c r="D1237" s="4">
        <v>2867</v>
      </c>
      <c r="E1237" s="4">
        <v>6300</v>
      </c>
      <c r="F1237">
        <v>2024</v>
      </c>
      <c r="G1237" s="1">
        <f>Table1[[#This Row],[dem_votes]]+Table1[[#This Row],[gop_votes]]</f>
        <v>9167</v>
      </c>
      <c r="H1237" s="7">
        <f>ABS(Table1[[#This Row],[dem_votes]]-Table1[[#This Row],[gop_votes]])</f>
        <v>3433</v>
      </c>
      <c r="I1237" s="5">
        <f>Table1[[#This Row],[margin]]/SUM(Table1[[#This Row],[dem_votes]:[gop_votes]])</f>
        <v>0.37449547289189483</v>
      </c>
      <c r="J1237" s="5">
        <f>Table1[[#This Row],[dem_votes]]/SUM(Table1[[#This Row],[dem_votes]:[gop_votes]])</f>
        <v>0.31275226355405256</v>
      </c>
      <c r="K1237" s="5">
        <f>Table1[[#This Row],[gop_votes]]/SUM(Table1[[#This Row],[dem_votes]:[gop_votes]])</f>
        <v>0.68724773644594739</v>
      </c>
      <c r="L1237" s="13">
        <v>-83.882729999999995</v>
      </c>
      <c r="M1237" s="13">
        <v>44.044496000000002</v>
      </c>
      <c r="N1237" s="11">
        <v>-85.181508542168487</v>
      </c>
      <c r="O1237" s="11">
        <v>44.023805746987868</v>
      </c>
      <c r="P1237" s="12">
        <f>VLOOKUP(Table1[[#This Row],[State]],Sheet1!A:G,7,FALSE)</f>
        <v>16</v>
      </c>
      <c r="Q1237" t="str">
        <f>VLOOKUP(Table1[[#This Row],[State]],Sheet1!A:F,6,FALSE)</f>
        <v>Democratic</v>
      </c>
    </row>
    <row r="1238" spans="1:17" x14ac:dyDescent="0.2">
      <c r="A1238" t="s">
        <v>340</v>
      </c>
      <c r="B1238" s="10">
        <v>26013</v>
      </c>
      <c r="C1238" t="s">
        <v>1242</v>
      </c>
      <c r="D1238" s="4">
        <v>1596</v>
      </c>
      <c r="E1238" s="4">
        <v>2227</v>
      </c>
      <c r="F1238">
        <v>2024</v>
      </c>
      <c r="G1238" s="1">
        <f>Table1[[#This Row],[dem_votes]]+Table1[[#This Row],[gop_votes]]</f>
        <v>3823</v>
      </c>
      <c r="H1238" s="7">
        <f>ABS(Table1[[#This Row],[dem_votes]]-Table1[[#This Row],[gop_votes]])</f>
        <v>631</v>
      </c>
      <c r="I1238" s="5">
        <f>Table1[[#This Row],[margin]]/SUM(Table1[[#This Row],[dem_votes]:[gop_votes]])</f>
        <v>0.16505362280931204</v>
      </c>
      <c r="J1238" s="5">
        <f>Table1[[#This Row],[dem_votes]]/SUM(Table1[[#This Row],[dem_votes]:[gop_votes]])</f>
        <v>0.41747318859534399</v>
      </c>
      <c r="K1238" s="5">
        <f>Table1[[#This Row],[gop_votes]]/SUM(Table1[[#This Row],[dem_votes]:[gop_votes]])</f>
        <v>0.58252681140465601</v>
      </c>
      <c r="L1238" s="13">
        <v>-88.454259999999906</v>
      </c>
      <c r="M1238" s="13">
        <v>46.765020999999997</v>
      </c>
      <c r="N1238" s="11">
        <v>-85.181508542168487</v>
      </c>
      <c r="O1238" s="11">
        <v>44.023805746987868</v>
      </c>
      <c r="P1238" s="12">
        <f>VLOOKUP(Table1[[#This Row],[State]],Sheet1!A:G,7,FALSE)</f>
        <v>16</v>
      </c>
      <c r="Q1238" t="str">
        <f>VLOOKUP(Table1[[#This Row],[State]],Sheet1!A:F,6,FALSE)</f>
        <v>Democratic</v>
      </c>
    </row>
    <row r="1239" spans="1:17" x14ac:dyDescent="0.2">
      <c r="A1239" t="s">
        <v>340</v>
      </c>
      <c r="B1239" s="10">
        <v>26015</v>
      </c>
      <c r="C1239" t="s">
        <v>1243</v>
      </c>
      <c r="D1239" s="4">
        <v>11204</v>
      </c>
      <c r="E1239" s="4">
        <v>24327</v>
      </c>
      <c r="F1239">
        <v>2024</v>
      </c>
      <c r="G1239" s="1">
        <f>Table1[[#This Row],[dem_votes]]+Table1[[#This Row],[gop_votes]]</f>
        <v>35531</v>
      </c>
      <c r="H1239" s="7">
        <f>ABS(Table1[[#This Row],[dem_votes]]-Table1[[#This Row],[gop_votes]])</f>
        <v>13123</v>
      </c>
      <c r="I1239" s="5">
        <f>Table1[[#This Row],[margin]]/SUM(Table1[[#This Row],[dem_votes]:[gop_votes]])</f>
        <v>0.36933945005769608</v>
      </c>
      <c r="J1239" s="5">
        <f>Table1[[#This Row],[dem_votes]]/SUM(Table1[[#This Row],[dem_votes]:[gop_votes]])</f>
        <v>0.31533027497115196</v>
      </c>
      <c r="K1239" s="5">
        <f>Table1[[#This Row],[gop_votes]]/SUM(Table1[[#This Row],[dem_votes]:[gop_votes]])</f>
        <v>0.68466972502884804</v>
      </c>
      <c r="L1239" s="13">
        <v>-85.341743999999906</v>
      </c>
      <c r="M1239" s="13">
        <v>42.614153000000002</v>
      </c>
      <c r="N1239" s="11">
        <v>-85.181508542168487</v>
      </c>
      <c r="O1239" s="11">
        <v>44.023805746987868</v>
      </c>
      <c r="P1239" s="12">
        <f>VLOOKUP(Table1[[#This Row],[State]],Sheet1!A:G,7,FALSE)</f>
        <v>16</v>
      </c>
      <c r="Q1239" t="str">
        <f>VLOOKUP(Table1[[#This Row],[State]],Sheet1!A:F,6,FALSE)</f>
        <v>Democratic</v>
      </c>
    </row>
    <row r="1240" spans="1:17" x14ac:dyDescent="0.2">
      <c r="A1240" t="s">
        <v>340</v>
      </c>
      <c r="B1240" s="10">
        <v>26017</v>
      </c>
      <c r="C1240" t="s">
        <v>416</v>
      </c>
      <c r="D1240" s="4">
        <v>26338</v>
      </c>
      <c r="E1240" s="4">
        <v>30415</v>
      </c>
      <c r="F1240">
        <v>2024</v>
      </c>
      <c r="G1240" s="1">
        <f>Table1[[#This Row],[dem_votes]]+Table1[[#This Row],[gop_votes]]</f>
        <v>56753</v>
      </c>
      <c r="H1240" s="7">
        <f>ABS(Table1[[#This Row],[dem_votes]]-Table1[[#This Row],[gop_votes]])</f>
        <v>4077</v>
      </c>
      <c r="I1240" s="5">
        <f>Table1[[#This Row],[margin]]/SUM(Table1[[#This Row],[dem_votes]:[gop_votes]])</f>
        <v>7.1837612108611004E-2</v>
      </c>
      <c r="J1240" s="5">
        <f>Table1[[#This Row],[dem_votes]]/SUM(Table1[[#This Row],[dem_votes]:[gop_votes]])</f>
        <v>0.46408119394569453</v>
      </c>
      <c r="K1240" s="5">
        <f>Table1[[#This Row],[gop_votes]]/SUM(Table1[[#This Row],[dem_votes]:[gop_votes]])</f>
        <v>0.53591880605430553</v>
      </c>
      <c r="L1240" s="13">
        <v>-83.928384999999906</v>
      </c>
      <c r="M1240" s="13">
        <v>43.630573999999903</v>
      </c>
      <c r="N1240" s="11">
        <v>-85.181508542168487</v>
      </c>
      <c r="O1240" s="11">
        <v>44.023805746987868</v>
      </c>
      <c r="P1240" s="12">
        <f>VLOOKUP(Table1[[#This Row],[State]],Sheet1!A:G,7,FALSE)</f>
        <v>16</v>
      </c>
      <c r="Q1240" t="str">
        <f>VLOOKUP(Table1[[#This Row],[State]],Sheet1!A:F,6,FALSE)</f>
        <v>Democratic</v>
      </c>
    </row>
    <row r="1241" spans="1:17" x14ac:dyDescent="0.2">
      <c r="A1241" t="s">
        <v>340</v>
      </c>
      <c r="B1241" s="10">
        <v>26019</v>
      </c>
      <c r="C1241" t="s">
        <v>1244</v>
      </c>
      <c r="D1241" s="4">
        <v>5663</v>
      </c>
      <c r="E1241" s="4">
        <v>6989</v>
      </c>
      <c r="F1241">
        <v>2024</v>
      </c>
      <c r="G1241" s="1">
        <f>Table1[[#This Row],[dem_votes]]+Table1[[#This Row],[gop_votes]]</f>
        <v>12652</v>
      </c>
      <c r="H1241" s="7">
        <f>ABS(Table1[[#This Row],[dem_votes]]-Table1[[#This Row],[gop_votes]])</f>
        <v>1326</v>
      </c>
      <c r="I1241" s="5">
        <f>Table1[[#This Row],[margin]]/SUM(Table1[[#This Row],[dem_votes]:[gop_votes]])</f>
        <v>0.10480556433765413</v>
      </c>
      <c r="J1241" s="5">
        <f>Table1[[#This Row],[dem_votes]]/SUM(Table1[[#This Row],[dem_votes]:[gop_votes]])</f>
        <v>0.44759721783117296</v>
      </c>
      <c r="K1241" s="5">
        <f>Table1[[#This Row],[gop_votes]]/SUM(Table1[[#This Row],[dem_votes]:[gop_votes]])</f>
        <v>0.5524027821688271</v>
      </c>
      <c r="L1241" s="13">
        <v>-86.016122999999993</v>
      </c>
      <c r="M1241" s="13">
        <v>44.650382</v>
      </c>
      <c r="N1241" s="11">
        <v>-85.181508542168487</v>
      </c>
      <c r="O1241" s="11">
        <v>44.023805746987868</v>
      </c>
      <c r="P1241" s="12">
        <f>VLOOKUP(Table1[[#This Row],[State]],Sheet1!A:G,7,FALSE)</f>
        <v>16</v>
      </c>
      <c r="Q1241" t="str">
        <f>VLOOKUP(Table1[[#This Row],[State]],Sheet1!A:F,6,FALSE)</f>
        <v>Democratic</v>
      </c>
    </row>
    <row r="1242" spans="1:17" x14ac:dyDescent="0.2">
      <c r="A1242" t="s">
        <v>340</v>
      </c>
      <c r="B1242" s="10">
        <v>26021</v>
      </c>
      <c r="C1242" t="s">
        <v>728</v>
      </c>
      <c r="D1242" s="4">
        <v>33779</v>
      </c>
      <c r="E1242" s="4">
        <v>39876</v>
      </c>
      <c r="F1242">
        <v>2024</v>
      </c>
      <c r="G1242" s="1">
        <f>Table1[[#This Row],[dem_votes]]+Table1[[#This Row],[gop_votes]]</f>
        <v>73655</v>
      </c>
      <c r="H1242" s="7">
        <f>ABS(Table1[[#This Row],[dem_votes]]-Table1[[#This Row],[gop_votes]])</f>
        <v>6097</v>
      </c>
      <c r="I1242" s="5">
        <f>Table1[[#This Row],[margin]]/SUM(Table1[[#This Row],[dem_votes]:[gop_votes]])</f>
        <v>8.2777815491141132E-2</v>
      </c>
      <c r="J1242" s="5">
        <f>Table1[[#This Row],[dem_votes]]/SUM(Table1[[#This Row],[dem_votes]:[gop_votes]])</f>
        <v>0.45861109225442942</v>
      </c>
      <c r="K1242" s="5">
        <f>Table1[[#This Row],[gop_votes]]/SUM(Table1[[#This Row],[dem_votes]:[gop_votes]])</f>
        <v>0.54138890774557058</v>
      </c>
      <c r="L1242" s="13">
        <v>-86.407539</v>
      </c>
      <c r="M1242" s="13">
        <v>41.987513999999997</v>
      </c>
      <c r="N1242" s="11">
        <v>-85.181508542168487</v>
      </c>
      <c r="O1242" s="11">
        <v>44.023805746987868</v>
      </c>
      <c r="P1242" s="12">
        <f>VLOOKUP(Table1[[#This Row],[State]],Sheet1!A:G,7,FALSE)</f>
        <v>16</v>
      </c>
      <c r="Q1242" t="str">
        <f>VLOOKUP(Table1[[#This Row],[State]],Sheet1!A:F,6,FALSE)</f>
        <v>Democratic</v>
      </c>
    </row>
    <row r="1243" spans="1:17" x14ac:dyDescent="0.2">
      <c r="A1243" t="s">
        <v>340</v>
      </c>
      <c r="B1243" s="10">
        <v>26023</v>
      </c>
      <c r="C1243" t="s">
        <v>1245</v>
      </c>
      <c r="D1243" s="4">
        <v>6001</v>
      </c>
      <c r="E1243" s="4">
        <v>12676</v>
      </c>
      <c r="F1243">
        <v>2024</v>
      </c>
      <c r="G1243" s="1">
        <f>Table1[[#This Row],[dem_votes]]+Table1[[#This Row],[gop_votes]]</f>
        <v>18677</v>
      </c>
      <c r="H1243" s="7">
        <f>ABS(Table1[[#This Row],[dem_votes]]-Table1[[#This Row],[gop_votes]])</f>
        <v>6675</v>
      </c>
      <c r="I1243" s="5">
        <f>Table1[[#This Row],[margin]]/SUM(Table1[[#This Row],[dem_votes]:[gop_votes]])</f>
        <v>0.35739144402205919</v>
      </c>
      <c r="J1243" s="5">
        <f>Table1[[#This Row],[dem_votes]]/SUM(Table1[[#This Row],[dem_votes]:[gop_votes]])</f>
        <v>0.32130427798897038</v>
      </c>
      <c r="K1243" s="5">
        <f>Table1[[#This Row],[gop_votes]]/SUM(Table1[[#This Row],[dem_votes]:[gop_votes]])</f>
        <v>0.67869572201102957</v>
      </c>
      <c r="L1243" s="13">
        <v>-85.031761000000003</v>
      </c>
      <c r="M1243" s="13">
        <v>41.929763999999999</v>
      </c>
      <c r="N1243" s="11">
        <v>-85.181508542168487</v>
      </c>
      <c r="O1243" s="11">
        <v>44.023805746987868</v>
      </c>
      <c r="P1243" s="12">
        <f>VLOOKUP(Table1[[#This Row],[State]],Sheet1!A:G,7,FALSE)</f>
        <v>16</v>
      </c>
      <c r="Q1243" t="str">
        <f>VLOOKUP(Table1[[#This Row],[State]],Sheet1!A:F,6,FALSE)</f>
        <v>Democratic</v>
      </c>
    </row>
    <row r="1244" spans="1:17" x14ac:dyDescent="0.2">
      <c r="A1244" t="s">
        <v>340</v>
      </c>
      <c r="B1244" s="10">
        <v>26025</v>
      </c>
      <c r="C1244" t="s">
        <v>420</v>
      </c>
      <c r="D1244" s="4">
        <v>27185</v>
      </c>
      <c r="E1244" s="4">
        <v>30905</v>
      </c>
      <c r="F1244">
        <v>2024</v>
      </c>
      <c r="G1244" s="1">
        <f>Table1[[#This Row],[dem_votes]]+Table1[[#This Row],[gop_votes]]</f>
        <v>58090</v>
      </c>
      <c r="H1244" s="7">
        <f>ABS(Table1[[#This Row],[dem_votes]]-Table1[[#This Row],[gop_votes]])</f>
        <v>3720</v>
      </c>
      <c r="I1244" s="5">
        <f>Table1[[#This Row],[margin]]/SUM(Table1[[#This Row],[dem_votes]:[gop_votes]])</f>
        <v>6.4038560853847473E-2</v>
      </c>
      <c r="J1244" s="5">
        <f>Table1[[#This Row],[dem_votes]]/SUM(Table1[[#This Row],[dem_votes]:[gop_votes]])</f>
        <v>0.46798071957307624</v>
      </c>
      <c r="K1244" s="5">
        <f>Table1[[#This Row],[gop_votes]]/SUM(Table1[[#This Row],[dem_votes]:[gop_votes]])</f>
        <v>0.5320192804269237</v>
      </c>
      <c r="L1244" s="13">
        <v>-85.101834999999994</v>
      </c>
      <c r="M1244" s="13">
        <v>42.289509000000002</v>
      </c>
      <c r="N1244" s="11">
        <v>-85.181508542168487</v>
      </c>
      <c r="O1244" s="11">
        <v>44.023805746987868</v>
      </c>
      <c r="P1244" s="12">
        <f>VLOOKUP(Table1[[#This Row],[State]],Sheet1!A:G,7,FALSE)</f>
        <v>16</v>
      </c>
      <c r="Q1244" t="str">
        <f>VLOOKUP(Table1[[#This Row],[State]],Sheet1!A:F,6,FALSE)</f>
        <v>Democratic</v>
      </c>
    </row>
    <row r="1245" spans="1:17" x14ac:dyDescent="0.2">
      <c r="A1245" t="s">
        <v>340</v>
      </c>
      <c r="B1245" s="10">
        <v>26027</v>
      </c>
      <c r="C1245" t="s">
        <v>877</v>
      </c>
      <c r="D1245" s="4">
        <v>8612</v>
      </c>
      <c r="E1245" s="4">
        <v>16395</v>
      </c>
      <c r="F1245">
        <v>2024</v>
      </c>
      <c r="G1245" s="1">
        <f>Table1[[#This Row],[dem_votes]]+Table1[[#This Row],[gop_votes]]</f>
        <v>25007</v>
      </c>
      <c r="H1245" s="7">
        <f>ABS(Table1[[#This Row],[dem_votes]]-Table1[[#This Row],[gop_votes]])</f>
        <v>7783</v>
      </c>
      <c r="I1245" s="5">
        <f>Table1[[#This Row],[margin]]/SUM(Table1[[#This Row],[dem_votes]:[gop_votes]])</f>
        <v>0.31123285480065582</v>
      </c>
      <c r="J1245" s="5">
        <f>Table1[[#This Row],[dem_votes]]/SUM(Table1[[#This Row],[dem_votes]:[gop_votes]])</f>
        <v>0.34438357259967212</v>
      </c>
      <c r="K1245" s="5">
        <f>Table1[[#This Row],[gop_votes]]/SUM(Table1[[#This Row],[dem_votes]:[gop_votes]])</f>
        <v>0.65561642740032788</v>
      </c>
      <c r="L1245" s="13">
        <v>-86.040588999999997</v>
      </c>
      <c r="M1245" s="13">
        <v>41.891973999999998</v>
      </c>
      <c r="N1245" s="11">
        <v>-85.181508542168487</v>
      </c>
      <c r="O1245" s="11">
        <v>44.023805746987868</v>
      </c>
      <c r="P1245" s="12">
        <f>VLOOKUP(Table1[[#This Row],[State]],Sheet1!A:G,7,FALSE)</f>
        <v>16</v>
      </c>
      <c r="Q1245" t="str">
        <f>VLOOKUP(Table1[[#This Row],[State]],Sheet1!A:F,6,FALSE)</f>
        <v>Democratic</v>
      </c>
    </row>
    <row r="1246" spans="1:17" x14ac:dyDescent="0.2">
      <c r="A1246" t="s">
        <v>340</v>
      </c>
      <c r="B1246" s="10">
        <v>26029</v>
      </c>
      <c r="C1246" t="s">
        <v>1246</v>
      </c>
      <c r="D1246" s="4">
        <v>6743</v>
      </c>
      <c r="E1246" s="4">
        <v>10027</v>
      </c>
      <c r="F1246">
        <v>2024</v>
      </c>
      <c r="G1246" s="1">
        <f>Table1[[#This Row],[dem_votes]]+Table1[[#This Row],[gop_votes]]</f>
        <v>16770</v>
      </c>
      <c r="H1246" s="7">
        <f>ABS(Table1[[#This Row],[dem_votes]]-Table1[[#This Row],[gop_votes]])</f>
        <v>3284</v>
      </c>
      <c r="I1246" s="5">
        <f>Table1[[#This Row],[margin]]/SUM(Table1[[#This Row],[dem_votes]:[gop_votes]])</f>
        <v>0.19582587954680977</v>
      </c>
      <c r="J1246" s="5">
        <f>Table1[[#This Row],[dem_votes]]/SUM(Table1[[#This Row],[dem_votes]:[gop_votes]])</f>
        <v>0.40208706022659513</v>
      </c>
      <c r="K1246" s="5">
        <f>Table1[[#This Row],[gop_votes]]/SUM(Table1[[#This Row],[dem_votes]:[gop_votes]])</f>
        <v>0.59791293977340487</v>
      </c>
      <c r="L1246" s="13">
        <v>-85.115157999999994</v>
      </c>
      <c r="M1246" s="13">
        <v>45.247028999999998</v>
      </c>
      <c r="N1246" s="11">
        <v>-85.181508542168487</v>
      </c>
      <c r="O1246" s="11">
        <v>44.023805746987868</v>
      </c>
      <c r="P1246" s="12">
        <f>VLOOKUP(Table1[[#This Row],[State]],Sheet1!A:G,7,FALSE)</f>
        <v>16</v>
      </c>
      <c r="Q1246" t="str">
        <f>VLOOKUP(Table1[[#This Row],[State]],Sheet1!A:F,6,FALSE)</f>
        <v>Democratic</v>
      </c>
    </row>
    <row r="1247" spans="1:17" x14ac:dyDescent="0.2">
      <c r="A1247" t="s">
        <v>340</v>
      </c>
      <c r="B1247" s="10">
        <v>26031</v>
      </c>
      <c r="C1247" t="s">
        <v>1247</v>
      </c>
      <c r="D1247" s="4">
        <v>5309</v>
      </c>
      <c r="E1247" s="4">
        <v>10560</v>
      </c>
      <c r="F1247">
        <v>2024</v>
      </c>
      <c r="G1247" s="1">
        <f>Table1[[#This Row],[dem_votes]]+Table1[[#This Row],[gop_votes]]</f>
        <v>15869</v>
      </c>
      <c r="H1247" s="7">
        <f>ABS(Table1[[#This Row],[dem_votes]]-Table1[[#This Row],[gop_votes]])</f>
        <v>5251</v>
      </c>
      <c r="I1247" s="5">
        <f>Table1[[#This Row],[margin]]/SUM(Table1[[#This Row],[dem_votes]:[gop_votes]])</f>
        <v>0.33089671686936795</v>
      </c>
      <c r="J1247" s="5">
        <f>Table1[[#This Row],[dem_votes]]/SUM(Table1[[#This Row],[dem_votes]:[gop_votes]])</f>
        <v>0.33455164156531603</v>
      </c>
      <c r="K1247" s="5">
        <f>Table1[[#This Row],[gop_votes]]/SUM(Table1[[#This Row],[dem_votes]:[gop_votes]])</f>
        <v>0.66544835843468397</v>
      </c>
      <c r="L1247" s="13">
        <v>-84.518691000000004</v>
      </c>
      <c r="M1247" s="13">
        <v>45.512740999999998</v>
      </c>
      <c r="N1247" s="11">
        <v>-85.181508542168487</v>
      </c>
      <c r="O1247" s="11">
        <v>44.023805746987868</v>
      </c>
      <c r="P1247" s="12">
        <f>VLOOKUP(Table1[[#This Row],[State]],Sheet1!A:G,7,FALSE)</f>
        <v>16</v>
      </c>
      <c r="Q1247" t="str">
        <f>VLOOKUP(Table1[[#This Row],[State]],Sheet1!A:F,6,FALSE)</f>
        <v>Democratic</v>
      </c>
    </row>
    <row r="1248" spans="1:17" x14ac:dyDescent="0.2">
      <c r="A1248" t="s">
        <v>340</v>
      </c>
      <c r="B1248" s="10">
        <v>26033</v>
      </c>
      <c r="C1248" t="s">
        <v>1248</v>
      </c>
      <c r="D1248" s="4">
        <v>6304</v>
      </c>
      <c r="E1248" s="4">
        <v>10146</v>
      </c>
      <c r="F1248">
        <v>2024</v>
      </c>
      <c r="G1248" s="1">
        <f>Table1[[#This Row],[dem_votes]]+Table1[[#This Row],[gop_votes]]</f>
        <v>16450</v>
      </c>
      <c r="H1248" s="7">
        <f>ABS(Table1[[#This Row],[dem_votes]]-Table1[[#This Row],[gop_votes]])</f>
        <v>3842</v>
      </c>
      <c r="I1248" s="5">
        <f>Table1[[#This Row],[margin]]/SUM(Table1[[#This Row],[dem_votes]:[gop_votes]])</f>
        <v>0.23355623100303952</v>
      </c>
      <c r="J1248" s="5">
        <f>Table1[[#This Row],[dem_votes]]/SUM(Table1[[#This Row],[dem_votes]:[gop_votes]])</f>
        <v>0.38322188449848027</v>
      </c>
      <c r="K1248" s="5">
        <f>Table1[[#This Row],[gop_votes]]/SUM(Table1[[#This Row],[dem_votes]:[gop_votes]])</f>
        <v>0.61677811550151973</v>
      </c>
      <c r="L1248" s="13">
        <v>-84.395364000000001</v>
      </c>
      <c r="M1248" s="13">
        <v>46.367640999999999</v>
      </c>
      <c r="N1248" s="11">
        <v>-85.181508542168487</v>
      </c>
      <c r="O1248" s="11">
        <v>44.023805746987868</v>
      </c>
      <c r="P1248" s="12">
        <f>VLOOKUP(Table1[[#This Row],[State]],Sheet1!A:G,7,FALSE)</f>
        <v>16</v>
      </c>
      <c r="Q1248" t="str">
        <f>VLOOKUP(Table1[[#This Row],[State]],Sheet1!A:F,6,FALSE)</f>
        <v>Democratic</v>
      </c>
    </row>
    <row r="1249" spans="1:17" x14ac:dyDescent="0.2">
      <c r="A1249" t="s">
        <v>340</v>
      </c>
      <c r="B1249" s="10">
        <v>26035</v>
      </c>
      <c r="C1249" t="s">
        <v>1249</v>
      </c>
      <c r="D1249" s="4">
        <v>5285</v>
      </c>
      <c r="E1249" s="4">
        <v>11627</v>
      </c>
      <c r="F1249">
        <v>2024</v>
      </c>
      <c r="G1249" s="1">
        <f>Table1[[#This Row],[dem_votes]]+Table1[[#This Row],[gop_votes]]</f>
        <v>16912</v>
      </c>
      <c r="H1249" s="7">
        <f>ABS(Table1[[#This Row],[dem_votes]]-Table1[[#This Row],[gop_votes]])</f>
        <v>6342</v>
      </c>
      <c r="I1249" s="5">
        <f>Table1[[#This Row],[margin]]/SUM(Table1[[#This Row],[dem_votes]:[gop_votes]])</f>
        <v>0.375</v>
      </c>
      <c r="J1249" s="5">
        <f>Table1[[#This Row],[dem_votes]]/SUM(Table1[[#This Row],[dem_votes]:[gop_votes]])</f>
        <v>0.3125</v>
      </c>
      <c r="K1249" s="5">
        <f>Table1[[#This Row],[gop_votes]]/SUM(Table1[[#This Row],[dem_votes]:[gop_votes]])</f>
        <v>0.6875</v>
      </c>
      <c r="L1249" s="13">
        <v>-84.826408999999998</v>
      </c>
      <c r="M1249" s="13">
        <v>43.945731000000002</v>
      </c>
      <c r="N1249" s="11">
        <v>-85.181508542168487</v>
      </c>
      <c r="O1249" s="11">
        <v>44.023805746987868</v>
      </c>
      <c r="P1249" s="12">
        <f>VLOOKUP(Table1[[#This Row],[State]],Sheet1!A:G,7,FALSE)</f>
        <v>16</v>
      </c>
      <c r="Q1249" t="str">
        <f>VLOOKUP(Table1[[#This Row],[State]],Sheet1!A:F,6,FALSE)</f>
        <v>Democratic</v>
      </c>
    </row>
    <row r="1250" spans="1:17" x14ac:dyDescent="0.2">
      <c r="A1250" t="s">
        <v>340</v>
      </c>
      <c r="B1250" s="10">
        <v>26037</v>
      </c>
      <c r="C1250" t="s">
        <v>880</v>
      </c>
      <c r="D1250" s="4">
        <v>22801</v>
      </c>
      <c r="E1250" s="4">
        <v>25257</v>
      </c>
      <c r="F1250">
        <v>2024</v>
      </c>
      <c r="G1250" s="1">
        <f>Table1[[#This Row],[dem_votes]]+Table1[[#This Row],[gop_votes]]</f>
        <v>48058</v>
      </c>
      <c r="H1250" s="7">
        <f>ABS(Table1[[#This Row],[dem_votes]]-Table1[[#This Row],[gop_votes]])</f>
        <v>2456</v>
      </c>
      <c r="I1250" s="5">
        <f>Table1[[#This Row],[margin]]/SUM(Table1[[#This Row],[dem_votes]:[gop_votes]])</f>
        <v>5.1104914894502473E-2</v>
      </c>
      <c r="J1250" s="5">
        <f>Table1[[#This Row],[dem_votes]]/SUM(Table1[[#This Row],[dem_votes]:[gop_votes]])</f>
        <v>0.47444754255274874</v>
      </c>
      <c r="K1250" s="5">
        <f>Table1[[#This Row],[gop_votes]]/SUM(Table1[[#This Row],[dem_votes]:[gop_votes]])</f>
        <v>0.52555245744725121</v>
      </c>
      <c r="L1250" s="13">
        <v>-84.555030000000002</v>
      </c>
      <c r="M1250" s="13">
        <v>42.891278</v>
      </c>
      <c r="N1250" s="11">
        <v>-85.181508542168487</v>
      </c>
      <c r="O1250" s="11">
        <v>44.023805746987868</v>
      </c>
      <c r="P1250" s="12">
        <f>VLOOKUP(Table1[[#This Row],[State]],Sheet1!A:G,7,FALSE)</f>
        <v>16</v>
      </c>
      <c r="Q1250" t="str">
        <f>VLOOKUP(Table1[[#This Row],[State]],Sheet1!A:F,6,FALSE)</f>
        <v>Democratic</v>
      </c>
    </row>
    <row r="1251" spans="1:17" x14ac:dyDescent="0.2">
      <c r="A1251" t="s">
        <v>340</v>
      </c>
      <c r="B1251" s="10">
        <v>26039</v>
      </c>
      <c r="C1251" t="s">
        <v>563</v>
      </c>
      <c r="D1251" s="4">
        <v>2643</v>
      </c>
      <c r="E1251" s="4">
        <v>5208</v>
      </c>
      <c r="F1251">
        <v>2024</v>
      </c>
      <c r="G1251" s="1">
        <f>Table1[[#This Row],[dem_votes]]+Table1[[#This Row],[gop_votes]]</f>
        <v>7851</v>
      </c>
      <c r="H1251" s="7">
        <f>ABS(Table1[[#This Row],[dem_votes]]-Table1[[#This Row],[gop_votes]])</f>
        <v>2565</v>
      </c>
      <c r="I1251" s="5">
        <f>Table1[[#This Row],[margin]]/SUM(Table1[[#This Row],[dem_votes]:[gop_votes]])</f>
        <v>0.32670997325181506</v>
      </c>
      <c r="J1251" s="5">
        <f>Table1[[#This Row],[dem_votes]]/SUM(Table1[[#This Row],[dem_votes]:[gop_votes]])</f>
        <v>0.33664501337409247</v>
      </c>
      <c r="K1251" s="5">
        <f>Table1[[#This Row],[gop_votes]]/SUM(Table1[[#This Row],[dem_votes]:[gop_votes]])</f>
        <v>0.66335498662590753</v>
      </c>
      <c r="L1251" s="13">
        <v>-84.666533000000001</v>
      </c>
      <c r="M1251" s="13">
        <v>44.655060999999897</v>
      </c>
      <c r="N1251" s="11">
        <v>-85.181508542168487</v>
      </c>
      <c r="O1251" s="11">
        <v>44.023805746987868</v>
      </c>
      <c r="P1251" s="12">
        <f>VLOOKUP(Table1[[#This Row],[State]],Sheet1!A:G,7,FALSE)</f>
        <v>16</v>
      </c>
      <c r="Q1251" t="str">
        <f>VLOOKUP(Table1[[#This Row],[State]],Sheet1!A:F,6,FALSE)</f>
        <v>Democratic</v>
      </c>
    </row>
    <row r="1252" spans="1:17" x14ac:dyDescent="0.2">
      <c r="A1252" t="s">
        <v>340</v>
      </c>
      <c r="B1252" s="10">
        <v>26041</v>
      </c>
      <c r="C1252" t="s">
        <v>673</v>
      </c>
      <c r="D1252" s="4">
        <v>8411</v>
      </c>
      <c r="E1252" s="4">
        <v>13397</v>
      </c>
      <c r="F1252">
        <v>2024</v>
      </c>
      <c r="G1252" s="1">
        <f>Table1[[#This Row],[dem_votes]]+Table1[[#This Row],[gop_votes]]</f>
        <v>21808</v>
      </c>
      <c r="H1252" s="7">
        <f>ABS(Table1[[#This Row],[dem_votes]]-Table1[[#This Row],[gop_votes]])</f>
        <v>4986</v>
      </c>
      <c r="I1252" s="5">
        <f>Table1[[#This Row],[margin]]/SUM(Table1[[#This Row],[dem_votes]:[gop_votes]])</f>
        <v>0.22863169479090242</v>
      </c>
      <c r="J1252" s="5">
        <f>Table1[[#This Row],[dem_votes]]/SUM(Table1[[#This Row],[dem_votes]:[gop_votes]])</f>
        <v>0.3856841526045488</v>
      </c>
      <c r="K1252" s="5">
        <f>Table1[[#This Row],[gop_votes]]/SUM(Table1[[#This Row],[dem_votes]:[gop_votes]])</f>
        <v>0.6143158473954512</v>
      </c>
      <c r="L1252" s="13">
        <v>-87.066378</v>
      </c>
      <c r="M1252" s="13">
        <v>45.802380999999997</v>
      </c>
      <c r="N1252" s="11">
        <v>-85.181508542168487</v>
      </c>
      <c r="O1252" s="11">
        <v>44.023805746987868</v>
      </c>
      <c r="P1252" s="12">
        <f>VLOOKUP(Table1[[#This Row],[State]],Sheet1!A:G,7,FALSE)</f>
        <v>16</v>
      </c>
      <c r="Q1252" t="str">
        <f>VLOOKUP(Table1[[#This Row],[State]],Sheet1!A:F,6,FALSE)</f>
        <v>Democratic</v>
      </c>
    </row>
    <row r="1253" spans="1:17" x14ac:dyDescent="0.2">
      <c r="A1253" t="s">
        <v>340</v>
      </c>
      <c r="B1253" s="10">
        <v>26043</v>
      </c>
      <c r="C1253" t="s">
        <v>981</v>
      </c>
      <c r="D1253" s="4">
        <v>5154</v>
      </c>
      <c r="E1253" s="4">
        <v>9294</v>
      </c>
      <c r="F1253">
        <v>2024</v>
      </c>
      <c r="G1253" s="1">
        <f>Table1[[#This Row],[dem_votes]]+Table1[[#This Row],[gop_votes]]</f>
        <v>14448</v>
      </c>
      <c r="H1253" s="7">
        <f>ABS(Table1[[#This Row],[dem_votes]]-Table1[[#This Row],[gop_votes]])</f>
        <v>4140</v>
      </c>
      <c r="I1253" s="5">
        <f>Table1[[#This Row],[margin]]/SUM(Table1[[#This Row],[dem_votes]:[gop_votes]])</f>
        <v>0.28654485049833889</v>
      </c>
      <c r="J1253" s="5">
        <f>Table1[[#This Row],[dem_votes]]/SUM(Table1[[#This Row],[dem_votes]:[gop_votes]])</f>
        <v>0.35672757475083056</v>
      </c>
      <c r="K1253" s="5">
        <f>Table1[[#This Row],[gop_votes]]/SUM(Table1[[#This Row],[dem_votes]:[gop_votes]])</f>
        <v>0.64327242524916939</v>
      </c>
      <c r="L1253" s="13">
        <v>-88.013809999999907</v>
      </c>
      <c r="M1253" s="13">
        <v>45.833651000000003</v>
      </c>
      <c r="N1253" s="11">
        <v>-85.181508542168487</v>
      </c>
      <c r="O1253" s="11">
        <v>44.023805746987868</v>
      </c>
      <c r="P1253" s="12">
        <f>VLOOKUP(Table1[[#This Row],[State]],Sheet1!A:G,7,FALSE)</f>
        <v>16</v>
      </c>
      <c r="Q1253" t="str">
        <f>VLOOKUP(Table1[[#This Row],[State]],Sheet1!A:F,6,FALSE)</f>
        <v>Democratic</v>
      </c>
    </row>
    <row r="1254" spans="1:17" x14ac:dyDescent="0.2">
      <c r="A1254" t="s">
        <v>340</v>
      </c>
      <c r="B1254" s="10">
        <v>26045</v>
      </c>
      <c r="C1254" t="s">
        <v>1250</v>
      </c>
      <c r="D1254" s="4">
        <v>31959</v>
      </c>
      <c r="E1254" s="4">
        <v>30833</v>
      </c>
      <c r="F1254">
        <v>2024</v>
      </c>
      <c r="G1254" s="1">
        <f>Table1[[#This Row],[dem_votes]]+Table1[[#This Row],[gop_votes]]</f>
        <v>62792</v>
      </c>
      <c r="H1254" s="7">
        <f>ABS(Table1[[#This Row],[dem_votes]]-Table1[[#This Row],[gop_votes]])</f>
        <v>1126</v>
      </c>
      <c r="I1254" s="5">
        <f>Table1[[#This Row],[margin]]/SUM(Table1[[#This Row],[dem_votes]:[gop_votes]])</f>
        <v>1.7932220665052873E-2</v>
      </c>
      <c r="J1254" s="5">
        <f>Table1[[#This Row],[dem_votes]]/SUM(Table1[[#This Row],[dem_votes]:[gop_votes]])</f>
        <v>0.50896611033252648</v>
      </c>
      <c r="K1254" s="5">
        <f>Table1[[#This Row],[gop_votes]]/SUM(Table1[[#This Row],[dem_votes]:[gop_votes]])</f>
        <v>0.49103388966747358</v>
      </c>
      <c r="L1254" s="13">
        <v>-84.740484999999893</v>
      </c>
      <c r="M1254" s="13">
        <v>42.64387</v>
      </c>
      <c r="N1254" s="11">
        <v>-85.181508542168487</v>
      </c>
      <c r="O1254" s="11">
        <v>44.023805746987868</v>
      </c>
      <c r="P1254" s="12">
        <f>VLOOKUP(Table1[[#This Row],[State]],Sheet1!A:G,7,FALSE)</f>
        <v>16</v>
      </c>
      <c r="Q1254" t="str">
        <f>VLOOKUP(Table1[[#This Row],[State]],Sheet1!A:F,6,FALSE)</f>
        <v>Democratic</v>
      </c>
    </row>
    <row r="1255" spans="1:17" x14ac:dyDescent="0.2">
      <c r="A1255" t="s">
        <v>340</v>
      </c>
      <c r="B1255" s="10">
        <v>26047</v>
      </c>
      <c r="C1255" t="s">
        <v>983</v>
      </c>
      <c r="D1255" s="4">
        <v>9993</v>
      </c>
      <c r="E1255" s="4">
        <v>12402</v>
      </c>
      <c r="F1255">
        <v>2024</v>
      </c>
      <c r="G1255" s="1">
        <f>Table1[[#This Row],[dem_votes]]+Table1[[#This Row],[gop_votes]]</f>
        <v>22395</v>
      </c>
      <c r="H1255" s="7">
        <f>ABS(Table1[[#This Row],[dem_votes]]-Table1[[#This Row],[gop_votes]])</f>
        <v>2409</v>
      </c>
      <c r="I1255" s="5">
        <f>Table1[[#This Row],[margin]]/SUM(Table1[[#This Row],[dem_votes]:[gop_votes]])</f>
        <v>0.10756865371734763</v>
      </c>
      <c r="J1255" s="5">
        <f>Table1[[#This Row],[dem_votes]]/SUM(Table1[[#This Row],[dem_votes]:[gop_votes]])</f>
        <v>0.44621567314132621</v>
      </c>
      <c r="K1255" s="5">
        <f>Table1[[#This Row],[gop_votes]]/SUM(Table1[[#This Row],[dem_votes]:[gop_votes]])</f>
        <v>0.55378432685867385</v>
      </c>
      <c r="L1255" s="13">
        <v>-84.908934000000002</v>
      </c>
      <c r="M1255" s="13">
        <v>45.433951</v>
      </c>
      <c r="N1255" s="11">
        <v>-85.181508542168487</v>
      </c>
      <c r="O1255" s="11">
        <v>44.023805746987868</v>
      </c>
      <c r="P1255" s="12">
        <f>VLOOKUP(Table1[[#This Row],[State]],Sheet1!A:G,7,FALSE)</f>
        <v>16</v>
      </c>
      <c r="Q1255" t="str">
        <f>VLOOKUP(Table1[[#This Row],[State]],Sheet1!A:F,6,FALSE)</f>
        <v>Democratic</v>
      </c>
    </row>
    <row r="1256" spans="1:17" x14ac:dyDescent="0.2">
      <c r="A1256" t="s">
        <v>340</v>
      </c>
      <c r="B1256" s="10">
        <v>26049</v>
      </c>
      <c r="C1256" t="s">
        <v>1251</v>
      </c>
      <c r="D1256" s="4">
        <v>116857</v>
      </c>
      <c r="E1256" s="4">
        <v>85342</v>
      </c>
      <c r="F1256">
        <v>2024</v>
      </c>
      <c r="G1256" s="1">
        <f>Table1[[#This Row],[dem_votes]]+Table1[[#This Row],[gop_votes]]</f>
        <v>202199</v>
      </c>
      <c r="H1256" s="7">
        <f>ABS(Table1[[#This Row],[dem_votes]]-Table1[[#This Row],[gop_votes]])</f>
        <v>31515</v>
      </c>
      <c r="I1256" s="5">
        <f>Table1[[#This Row],[margin]]/SUM(Table1[[#This Row],[dem_votes]:[gop_votes]])</f>
        <v>0.15586130495205219</v>
      </c>
      <c r="J1256" s="5">
        <f>Table1[[#This Row],[dem_votes]]/SUM(Table1[[#This Row],[dem_votes]:[gop_votes]])</f>
        <v>0.57793065247602604</v>
      </c>
      <c r="K1256" s="5">
        <f>Table1[[#This Row],[gop_votes]]/SUM(Table1[[#This Row],[dem_votes]:[gop_votes]])</f>
        <v>0.4220693475239739</v>
      </c>
      <c r="L1256" s="13">
        <v>-83.694732000000002</v>
      </c>
      <c r="M1256" s="13">
        <v>43.006413999999999</v>
      </c>
      <c r="N1256" s="11">
        <v>-85.181508542168487</v>
      </c>
      <c r="O1256" s="11">
        <v>44.023805746987868</v>
      </c>
      <c r="P1256" s="12">
        <f>VLOOKUP(Table1[[#This Row],[State]],Sheet1!A:G,7,FALSE)</f>
        <v>16</v>
      </c>
      <c r="Q1256" t="str">
        <f>VLOOKUP(Table1[[#This Row],[State]],Sheet1!A:F,6,FALSE)</f>
        <v>Democratic</v>
      </c>
    </row>
    <row r="1257" spans="1:17" x14ac:dyDescent="0.2">
      <c r="A1257" t="s">
        <v>340</v>
      </c>
      <c r="B1257" s="10">
        <v>26051</v>
      </c>
      <c r="C1257" t="s">
        <v>1252</v>
      </c>
      <c r="D1257" s="4">
        <v>4607</v>
      </c>
      <c r="E1257" s="4">
        <v>10800</v>
      </c>
      <c r="F1257">
        <v>2024</v>
      </c>
      <c r="G1257" s="1">
        <f>Table1[[#This Row],[dem_votes]]+Table1[[#This Row],[gop_votes]]</f>
        <v>15407</v>
      </c>
      <c r="H1257" s="7">
        <f>ABS(Table1[[#This Row],[dem_votes]]-Table1[[#This Row],[gop_votes]])</f>
        <v>6193</v>
      </c>
      <c r="I1257" s="5">
        <f>Table1[[#This Row],[margin]]/SUM(Table1[[#This Row],[dem_votes]:[gop_votes]])</f>
        <v>0.40196014798468227</v>
      </c>
      <c r="J1257" s="5">
        <f>Table1[[#This Row],[dem_votes]]/SUM(Table1[[#This Row],[dem_votes]:[gop_votes]])</f>
        <v>0.29901992600765886</v>
      </c>
      <c r="K1257" s="5">
        <f>Table1[[#This Row],[gop_votes]]/SUM(Table1[[#This Row],[dem_votes]:[gop_votes]])</f>
        <v>0.70098007399234119</v>
      </c>
      <c r="L1257" s="13">
        <v>-84.437376999999998</v>
      </c>
      <c r="M1257" s="13">
        <v>43.967070999999997</v>
      </c>
      <c r="N1257" s="11">
        <v>-85.181508542168487</v>
      </c>
      <c r="O1257" s="11">
        <v>44.023805746987868</v>
      </c>
      <c r="P1257" s="12">
        <f>VLOOKUP(Table1[[#This Row],[State]],Sheet1!A:G,7,FALSE)</f>
        <v>16</v>
      </c>
      <c r="Q1257" t="str">
        <f>VLOOKUP(Table1[[#This Row],[State]],Sheet1!A:F,6,FALSE)</f>
        <v>Democratic</v>
      </c>
    </row>
    <row r="1258" spans="1:17" x14ac:dyDescent="0.2">
      <c r="A1258" t="s">
        <v>340</v>
      </c>
      <c r="B1258" s="10">
        <v>26053</v>
      </c>
      <c r="C1258" t="s">
        <v>1253</v>
      </c>
      <c r="D1258" s="4">
        <v>3799</v>
      </c>
      <c r="E1258" s="4">
        <v>3965</v>
      </c>
      <c r="F1258">
        <v>2024</v>
      </c>
      <c r="G1258" s="1">
        <f>Table1[[#This Row],[dem_votes]]+Table1[[#This Row],[gop_votes]]</f>
        <v>7764</v>
      </c>
      <c r="H1258" s="7">
        <f>ABS(Table1[[#This Row],[dem_votes]]-Table1[[#This Row],[gop_votes]])</f>
        <v>166</v>
      </c>
      <c r="I1258" s="5">
        <f>Table1[[#This Row],[margin]]/SUM(Table1[[#This Row],[dem_votes]:[gop_votes]])</f>
        <v>2.138073158165894E-2</v>
      </c>
      <c r="J1258" s="5">
        <f>Table1[[#This Row],[dem_votes]]/SUM(Table1[[#This Row],[dem_votes]:[gop_votes]])</f>
        <v>0.48930963420917051</v>
      </c>
      <c r="K1258" s="5">
        <f>Table1[[#This Row],[gop_votes]]/SUM(Table1[[#This Row],[dem_votes]:[gop_votes]])</f>
        <v>0.51069036579082949</v>
      </c>
      <c r="L1258" s="13">
        <v>-89.978538</v>
      </c>
      <c r="M1258" s="13">
        <v>46.435974999999999</v>
      </c>
      <c r="N1258" s="11">
        <v>-85.181508542168487</v>
      </c>
      <c r="O1258" s="11">
        <v>44.023805746987868</v>
      </c>
      <c r="P1258" s="12">
        <f>VLOOKUP(Table1[[#This Row],[State]],Sheet1!A:G,7,FALSE)</f>
        <v>16</v>
      </c>
      <c r="Q1258" t="str">
        <f>VLOOKUP(Table1[[#This Row],[State]],Sheet1!A:F,6,FALSE)</f>
        <v>Democratic</v>
      </c>
    </row>
    <row r="1259" spans="1:17" x14ac:dyDescent="0.2">
      <c r="A1259" t="s">
        <v>340</v>
      </c>
      <c r="B1259" s="10">
        <v>26055</v>
      </c>
      <c r="C1259" t="s">
        <v>1254</v>
      </c>
      <c r="D1259" s="4">
        <v>31786</v>
      </c>
      <c r="E1259" s="4">
        <v>31635</v>
      </c>
      <c r="F1259">
        <v>2024</v>
      </c>
      <c r="G1259" s="1">
        <f>Table1[[#This Row],[dem_votes]]+Table1[[#This Row],[gop_votes]]</f>
        <v>63421</v>
      </c>
      <c r="H1259" s="7">
        <f>ABS(Table1[[#This Row],[dem_votes]]-Table1[[#This Row],[gop_votes]])</f>
        <v>151</v>
      </c>
      <c r="I1259" s="5">
        <f>Table1[[#This Row],[margin]]/SUM(Table1[[#This Row],[dem_votes]:[gop_votes]])</f>
        <v>2.3809148389334761E-3</v>
      </c>
      <c r="J1259" s="5">
        <f>Table1[[#This Row],[dem_votes]]/SUM(Table1[[#This Row],[dem_votes]:[gop_votes]])</f>
        <v>0.50119045741946677</v>
      </c>
      <c r="K1259" s="5">
        <f>Table1[[#This Row],[gop_votes]]/SUM(Table1[[#This Row],[dem_votes]:[gop_votes]])</f>
        <v>0.49880954258053328</v>
      </c>
      <c r="L1259" s="13">
        <v>-85.607170999999994</v>
      </c>
      <c r="M1259" s="13">
        <v>44.710656</v>
      </c>
      <c r="N1259" s="11">
        <v>-85.181508542168487</v>
      </c>
      <c r="O1259" s="11">
        <v>44.023805746987868</v>
      </c>
      <c r="P1259" s="12">
        <f>VLOOKUP(Table1[[#This Row],[State]],Sheet1!A:G,7,FALSE)</f>
        <v>16</v>
      </c>
      <c r="Q1259" t="str">
        <f>VLOOKUP(Table1[[#This Row],[State]],Sheet1!A:F,6,FALSE)</f>
        <v>Democratic</v>
      </c>
    </row>
    <row r="1260" spans="1:17" x14ac:dyDescent="0.2">
      <c r="A1260" t="s">
        <v>340</v>
      </c>
      <c r="B1260" s="10">
        <v>26057</v>
      </c>
      <c r="C1260" t="s">
        <v>1255</v>
      </c>
      <c r="D1260" s="4">
        <v>6357</v>
      </c>
      <c r="E1260" s="4">
        <v>9697</v>
      </c>
      <c r="F1260">
        <v>2024</v>
      </c>
      <c r="G1260" s="1">
        <f>Table1[[#This Row],[dem_votes]]+Table1[[#This Row],[gop_votes]]</f>
        <v>16054</v>
      </c>
      <c r="H1260" s="7">
        <f>ABS(Table1[[#This Row],[dem_votes]]-Table1[[#This Row],[gop_votes]])</f>
        <v>3340</v>
      </c>
      <c r="I1260" s="5">
        <f>Table1[[#This Row],[margin]]/SUM(Table1[[#This Row],[dem_votes]:[gop_votes]])</f>
        <v>0.20804783854491093</v>
      </c>
      <c r="J1260" s="5">
        <f>Table1[[#This Row],[dem_votes]]/SUM(Table1[[#This Row],[dem_votes]:[gop_votes]])</f>
        <v>0.39597608072754453</v>
      </c>
      <c r="K1260" s="5">
        <f>Table1[[#This Row],[gop_votes]]/SUM(Table1[[#This Row],[dem_votes]:[gop_votes]])</f>
        <v>0.60402391927245547</v>
      </c>
      <c r="L1260" s="13">
        <v>-84.629372000000004</v>
      </c>
      <c r="M1260" s="13">
        <v>43.343313999999999</v>
      </c>
      <c r="N1260" s="11">
        <v>-85.181508542168487</v>
      </c>
      <c r="O1260" s="11">
        <v>44.023805746987868</v>
      </c>
      <c r="P1260" s="12">
        <f>VLOOKUP(Table1[[#This Row],[State]],Sheet1!A:G,7,FALSE)</f>
        <v>16</v>
      </c>
      <c r="Q1260" t="str">
        <f>VLOOKUP(Table1[[#This Row],[State]],Sheet1!A:F,6,FALSE)</f>
        <v>Democratic</v>
      </c>
    </row>
    <row r="1261" spans="1:17" x14ac:dyDescent="0.2">
      <c r="A1261" t="s">
        <v>340</v>
      </c>
      <c r="B1261" s="10">
        <v>26059</v>
      </c>
      <c r="C1261" t="s">
        <v>1256</v>
      </c>
      <c r="D1261" s="4">
        <v>5779</v>
      </c>
      <c r="E1261" s="4">
        <v>16545</v>
      </c>
      <c r="F1261">
        <v>2024</v>
      </c>
      <c r="G1261" s="1">
        <f>Table1[[#This Row],[dem_votes]]+Table1[[#This Row],[gop_votes]]</f>
        <v>22324</v>
      </c>
      <c r="H1261" s="7">
        <f>ABS(Table1[[#This Row],[dem_votes]]-Table1[[#This Row],[gop_votes]])</f>
        <v>10766</v>
      </c>
      <c r="I1261" s="5">
        <f>Table1[[#This Row],[margin]]/SUM(Table1[[#This Row],[dem_votes]:[gop_votes]])</f>
        <v>0.48226124350474825</v>
      </c>
      <c r="J1261" s="5">
        <f>Table1[[#This Row],[dem_votes]]/SUM(Table1[[#This Row],[dem_votes]:[gop_votes]])</f>
        <v>0.25886937824762585</v>
      </c>
      <c r="K1261" s="5">
        <f>Table1[[#This Row],[gop_votes]]/SUM(Table1[[#This Row],[dem_votes]:[gop_votes]])</f>
        <v>0.7411306217523741</v>
      </c>
      <c r="L1261" s="13">
        <v>-84.603982999999999</v>
      </c>
      <c r="M1261" s="13">
        <v>41.917025000000002</v>
      </c>
      <c r="N1261" s="11">
        <v>-85.181508542168487</v>
      </c>
      <c r="O1261" s="11">
        <v>44.023805746987868</v>
      </c>
      <c r="P1261" s="12">
        <f>VLOOKUP(Table1[[#This Row],[State]],Sheet1!A:G,7,FALSE)</f>
        <v>16</v>
      </c>
      <c r="Q1261" t="str">
        <f>VLOOKUP(Table1[[#This Row],[State]],Sheet1!A:F,6,FALSE)</f>
        <v>Democratic</v>
      </c>
    </row>
    <row r="1262" spans="1:17" x14ac:dyDescent="0.2">
      <c r="A1262" t="s">
        <v>340</v>
      </c>
      <c r="B1262" s="10">
        <v>26061</v>
      </c>
      <c r="C1262" t="s">
        <v>1257</v>
      </c>
      <c r="D1262" s="4">
        <v>7141</v>
      </c>
      <c r="E1262" s="4">
        <v>8966</v>
      </c>
      <c r="F1262">
        <v>2024</v>
      </c>
      <c r="G1262" s="1">
        <f>Table1[[#This Row],[dem_votes]]+Table1[[#This Row],[gop_votes]]</f>
        <v>16107</v>
      </c>
      <c r="H1262" s="7">
        <f>ABS(Table1[[#This Row],[dem_votes]]-Table1[[#This Row],[gop_votes]])</f>
        <v>1825</v>
      </c>
      <c r="I1262" s="5">
        <f>Table1[[#This Row],[margin]]/SUM(Table1[[#This Row],[dem_votes]:[gop_votes]])</f>
        <v>0.11330477432172348</v>
      </c>
      <c r="J1262" s="5">
        <f>Table1[[#This Row],[dem_votes]]/SUM(Table1[[#This Row],[dem_votes]:[gop_votes]])</f>
        <v>0.44334761283913826</v>
      </c>
      <c r="K1262" s="5">
        <f>Table1[[#This Row],[gop_votes]]/SUM(Table1[[#This Row],[dem_votes]:[gop_votes]])</f>
        <v>0.55665238716086174</v>
      </c>
      <c r="L1262" s="13">
        <v>-88.541609999999906</v>
      </c>
      <c r="M1262" s="13">
        <v>47.127650000000003</v>
      </c>
      <c r="N1262" s="11">
        <v>-85.181508542168487</v>
      </c>
      <c r="O1262" s="11">
        <v>44.023805746987868</v>
      </c>
      <c r="P1262" s="12">
        <f>VLOOKUP(Table1[[#This Row],[State]],Sheet1!A:G,7,FALSE)</f>
        <v>16</v>
      </c>
      <c r="Q1262" t="str">
        <f>VLOOKUP(Table1[[#This Row],[State]],Sheet1!A:F,6,FALSE)</f>
        <v>Democratic</v>
      </c>
    </row>
    <row r="1263" spans="1:17" x14ac:dyDescent="0.2">
      <c r="A1263" t="s">
        <v>340</v>
      </c>
      <c r="B1263" s="10">
        <v>26063</v>
      </c>
      <c r="C1263" t="s">
        <v>1258</v>
      </c>
      <c r="D1263" s="4">
        <v>5684</v>
      </c>
      <c r="E1263" s="4">
        <v>10892</v>
      </c>
      <c r="F1263">
        <v>2024</v>
      </c>
      <c r="G1263" s="1">
        <f>Table1[[#This Row],[dem_votes]]+Table1[[#This Row],[gop_votes]]</f>
        <v>16576</v>
      </c>
      <c r="H1263" s="7">
        <f>ABS(Table1[[#This Row],[dem_votes]]-Table1[[#This Row],[gop_votes]])</f>
        <v>5208</v>
      </c>
      <c r="I1263" s="5">
        <f>Table1[[#This Row],[margin]]/SUM(Table1[[#This Row],[dem_votes]:[gop_votes]])</f>
        <v>0.3141891891891892</v>
      </c>
      <c r="J1263" s="5">
        <f>Table1[[#This Row],[dem_votes]]/SUM(Table1[[#This Row],[dem_votes]:[gop_votes]])</f>
        <v>0.34290540540540543</v>
      </c>
      <c r="K1263" s="5">
        <f>Table1[[#This Row],[gop_votes]]/SUM(Table1[[#This Row],[dem_votes]:[gop_votes]])</f>
        <v>0.65709459459459463</v>
      </c>
      <c r="L1263" s="13">
        <v>-83.061782999999906</v>
      </c>
      <c r="M1263" s="13">
        <v>43.833604000000001</v>
      </c>
      <c r="N1263" s="11">
        <v>-85.181508542168487</v>
      </c>
      <c r="O1263" s="11">
        <v>44.023805746987868</v>
      </c>
      <c r="P1263" s="12">
        <f>VLOOKUP(Table1[[#This Row],[State]],Sheet1!A:G,7,FALSE)</f>
        <v>16</v>
      </c>
      <c r="Q1263" t="str">
        <f>VLOOKUP(Table1[[#This Row],[State]],Sheet1!A:F,6,FALSE)</f>
        <v>Democratic</v>
      </c>
    </row>
    <row r="1264" spans="1:17" x14ac:dyDescent="0.2">
      <c r="A1264" t="s">
        <v>340</v>
      </c>
      <c r="B1264" s="10">
        <v>26065</v>
      </c>
      <c r="C1264" t="s">
        <v>1259</v>
      </c>
      <c r="D1264" s="4">
        <v>92366</v>
      </c>
      <c r="E1264" s="4">
        <v>49516</v>
      </c>
      <c r="F1264">
        <v>2024</v>
      </c>
      <c r="G1264" s="1">
        <f>Table1[[#This Row],[dem_votes]]+Table1[[#This Row],[gop_votes]]</f>
        <v>141882</v>
      </c>
      <c r="H1264" s="7">
        <f>ABS(Table1[[#This Row],[dem_votes]]-Table1[[#This Row],[gop_votes]])</f>
        <v>42850</v>
      </c>
      <c r="I1264" s="5">
        <f>Table1[[#This Row],[margin]]/SUM(Table1[[#This Row],[dem_votes]:[gop_votes]])</f>
        <v>0.30201153070861703</v>
      </c>
      <c r="J1264" s="5">
        <f>Table1[[#This Row],[dem_votes]]/SUM(Table1[[#This Row],[dem_votes]:[gop_votes]])</f>
        <v>0.65100576535430854</v>
      </c>
      <c r="K1264" s="5">
        <f>Table1[[#This Row],[gop_votes]]/SUM(Table1[[#This Row],[dem_votes]:[gop_votes]])</f>
        <v>0.34899423464569151</v>
      </c>
      <c r="L1264" s="13">
        <v>-84.487815999999995</v>
      </c>
      <c r="M1264" s="13">
        <v>42.688879999999997</v>
      </c>
      <c r="N1264" s="11">
        <v>-85.181508542168487</v>
      </c>
      <c r="O1264" s="11">
        <v>44.023805746987868</v>
      </c>
      <c r="P1264" s="12">
        <f>VLOOKUP(Table1[[#This Row],[State]],Sheet1!A:G,7,FALSE)</f>
        <v>16</v>
      </c>
      <c r="Q1264" t="str">
        <f>VLOOKUP(Table1[[#This Row],[State]],Sheet1!A:F,6,FALSE)</f>
        <v>Democratic</v>
      </c>
    </row>
    <row r="1265" spans="1:17" x14ac:dyDescent="0.2">
      <c r="A1265" t="s">
        <v>340</v>
      </c>
      <c r="B1265" s="10">
        <v>26067</v>
      </c>
      <c r="C1265" t="s">
        <v>1260</v>
      </c>
      <c r="D1265" s="4">
        <v>9899</v>
      </c>
      <c r="E1265" s="4">
        <v>20108</v>
      </c>
      <c r="F1265">
        <v>2024</v>
      </c>
      <c r="G1265" s="1">
        <f>Table1[[#This Row],[dem_votes]]+Table1[[#This Row],[gop_votes]]</f>
        <v>30007</v>
      </c>
      <c r="H1265" s="7">
        <f>ABS(Table1[[#This Row],[dem_votes]]-Table1[[#This Row],[gop_votes]])</f>
        <v>10209</v>
      </c>
      <c r="I1265" s="5">
        <f>Table1[[#This Row],[margin]]/SUM(Table1[[#This Row],[dem_votes]:[gop_votes]])</f>
        <v>0.34022061518978902</v>
      </c>
      <c r="J1265" s="5">
        <f>Table1[[#This Row],[dem_votes]]/SUM(Table1[[#This Row],[dem_votes]:[gop_votes]])</f>
        <v>0.32988969240510546</v>
      </c>
      <c r="K1265" s="5">
        <f>Table1[[#This Row],[gop_votes]]/SUM(Table1[[#This Row],[dem_votes]:[gop_votes]])</f>
        <v>0.67011030759489454</v>
      </c>
      <c r="L1265" s="13">
        <v>-85.085925000000003</v>
      </c>
      <c r="M1265" s="13">
        <v>42.956879000000001</v>
      </c>
      <c r="N1265" s="11">
        <v>-85.181508542168487</v>
      </c>
      <c r="O1265" s="11">
        <v>44.023805746987868</v>
      </c>
      <c r="P1265" s="12">
        <f>VLOOKUP(Table1[[#This Row],[State]],Sheet1!A:G,7,FALSE)</f>
        <v>16</v>
      </c>
      <c r="Q1265" t="str">
        <f>VLOOKUP(Table1[[#This Row],[State]],Sheet1!A:F,6,FALSE)</f>
        <v>Democratic</v>
      </c>
    </row>
    <row r="1266" spans="1:17" x14ac:dyDescent="0.2">
      <c r="A1266" t="s">
        <v>340</v>
      </c>
      <c r="B1266" s="10">
        <v>26069</v>
      </c>
      <c r="C1266" t="s">
        <v>1261</v>
      </c>
      <c r="D1266" s="4">
        <v>5366</v>
      </c>
      <c r="E1266" s="4">
        <v>9387</v>
      </c>
      <c r="F1266">
        <v>2024</v>
      </c>
      <c r="G1266" s="1">
        <f>Table1[[#This Row],[dem_votes]]+Table1[[#This Row],[gop_votes]]</f>
        <v>14753</v>
      </c>
      <c r="H1266" s="7">
        <f>ABS(Table1[[#This Row],[dem_votes]]-Table1[[#This Row],[gop_votes]])</f>
        <v>4021</v>
      </c>
      <c r="I1266" s="5">
        <f>Table1[[#This Row],[margin]]/SUM(Table1[[#This Row],[dem_votes]:[gop_votes]])</f>
        <v>0.27255473463024471</v>
      </c>
      <c r="J1266" s="5">
        <f>Table1[[#This Row],[dem_votes]]/SUM(Table1[[#This Row],[dem_votes]:[gop_votes]])</f>
        <v>0.36372263268487764</v>
      </c>
      <c r="K1266" s="5">
        <f>Table1[[#This Row],[gop_votes]]/SUM(Table1[[#This Row],[dem_votes]:[gop_votes]])</f>
        <v>0.6362773673151223</v>
      </c>
      <c r="L1266" s="13">
        <v>-83.536959999999993</v>
      </c>
      <c r="M1266" s="13">
        <v>44.356582000000003</v>
      </c>
      <c r="N1266" s="11">
        <v>-85.181508542168487</v>
      </c>
      <c r="O1266" s="11">
        <v>44.023805746987868</v>
      </c>
      <c r="P1266" s="12">
        <f>VLOOKUP(Table1[[#This Row],[State]],Sheet1!A:G,7,FALSE)</f>
        <v>16</v>
      </c>
      <c r="Q1266" t="str">
        <f>VLOOKUP(Table1[[#This Row],[State]],Sheet1!A:F,6,FALSE)</f>
        <v>Democratic</v>
      </c>
    </row>
    <row r="1267" spans="1:17" x14ac:dyDescent="0.2">
      <c r="A1267" t="s">
        <v>340</v>
      </c>
      <c r="B1267" s="10">
        <v>26071</v>
      </c>
      <c r="C1267" t="s">
        <v>1262</v>
      </c>
      <c r="D1267" s="4">
        <v>2658</v>
      </c>
      <c r="E1267" s="4">
        <v>3556</v>
      </c>
      <c r="F1267">
        <v>2024</v>
      </c>
      <c r="G1267" s="1">
        <f>Table1[[#This Row],[dem_votes]]+Table1[[#This Row],[gop_votes]]</f>
        <v>6214</v>
      </c>
      <c r="H1267" s="7">
        <f>ABS(Table1[[#This Row],[dem_votes]]-Table1[[#This Row],[gop_votes]])</f>
        <v>898</v>
      </c>
      <c r="I1267" s="5">
        <f>Table1[[#This Row],[margin]]/SUM(Table1[[#This Row],[dem_votes]:[gop_votes]])</f>
        <v>0.14451239137431607</v>
      </c>
      <c r="J1267" s="5">
        <f>Table1[[#This Row],[dem_votes]]/SUM(Table1[[#This Row],[dem_votes]:[gop_votes]])</f>
        <v>0.42774380431284198</v>
      </c>
      <c r="K1267" s="5">
        <f>Table1[[#This Row],[gop_votes]]/SUM(Table1[[#This Row],[dem_votes]:[gop_votes]])</f>
        <v>0.57225619568715802</v>
      </c>
      <c r="L1267" s="13">
        <v>-88.534278999999998</v>
      </c>
      <c r="M1267" s="13">
        <v>46.098021000000003</v>
      </c>
      <c r="N1267" s="11">
        <v>-85.181508542168487</v>
      </c>
      <c r="O1267" s="11">
        <v>44.023805746987868</v>
      </c>
      <c r="P1267" s="12">
        <f>VLOOKUP(Table1[[#This Row],[State]],Sheet1!A:G,7,FALSE)</f>
        <v>16</v>
      </c>
      <c r="Q1267" t="str">
        <f>VLOOKUP(Table1[[#This Row],[State]],Sheet1!A:F,6,FALSE)</f>
        <v>Democratic</v>
      </c>
    </row>
    <row r="1268" spans="1:17" x14ac:dyDescent="0.2">
      <c r="A1268" t="s">
        <v>340</v>
      </c>
      <c r="B1268" s="10">
        <v>26073</v>
      </c>
      <c r="C1268" t="s">
        <v>1263</v>
      </c>
      <c r="D1268" s="4">
        <v>13595</v>
      </c>
      <c r="E1268" s="4">
        <v>14034</v>
      </c>
      <c r="F1268">
        <v>2024</v>
      </c>
      <c r="G1268" s="1">
        <f>Table1[[#This Row],[dem_votes]]+Table1[[#This Row],[gop_votes]]</f>
        <v>27629</v>
      </c>
      <c r="H1268" s="7">
        <f>ABS(Table1[[#This Row],[dem_votes]]-Table1[[#This Row],[gop_votes]])</f>
        <v>439</v>
      </c>
      <c r="I1268" s="5">
        <f>Table1[[#This Row],[margin]]/SUM(Table1[[#This Row],[dem_votes]:[gop_votes]])</f>
        <v>1.5889102030475225E-2</v>
      </c>
      <c r="J1268" s="5">
        <f>Table1[[#This Row],[dem_votes]]/SUM(Table1[[#This Row],[dem_votes]:[gop_votes]])</f>
        <v>0.49205544898476239</v>
      </c>
      <c r="K1268" s="5">
        <f>Table1[[#This Row],[gop_votes]]/SUM(Table1[[#This Row],[dem_votes]:[gop_votes]])</f>
        <v>0.50794455101523761</v>
      </c>
      <c r="L1268" s="13">
        <v>-84.799831999999995</v>
      </c>
      <c r="M1268" s="13">
        <v>43.607246999999902</v>
      </c>
      <c r="N1268" s="11">
        <v>-85.181508542168487</v>
      </c>
      <c r="O1268" s="11">
        <v>44.023805746987868</v>
      </c>
      <c r="P1268" s="12">
        <f>VLOOKUP(Table1[[#This Row],[State]],Sheet1!A:G,7,FALSE)</f>
        <v>16</v>
      </c>
      <c r="Q1268" t="str">
        <f>VLOOKUP(Table1[[#This Row],[State]],Sheet1!A:F,6,FALSE)</f>
        <v>Democratic</v>
      </c>
    </row>
    <row r="1269" spans="1:17" x14ac:dyDescent="0.2">
      <c r="A1269" t="s">
        <v>340</v>
      </c>
      <c r="B1269" s="10">
        <v>26075</v>
      </c>
      <c r="C1269" t="s">
        <v>444</v>
      </c>
      <c r="D1269" s="4">
        <v>29723</v>
      </c>
      <c r="E1269" s="4">
        <v>41568</v>
      </c>
      <c r="F1269">
        <v>2024</v>
      </c>
      <c r="G1269" s="1">
        <f>Table1[[#This Row],[dem_votes]]+Table1[[#This Row],[gop_votes]]</f>
        <v>71291</v>
      </c>
      <c r="H1269" s="7">
        <f>ABS(Table1[[#This Row],[dem_votes]]-Table1[[#This Row],[gop_votes]])</f>
        <v>11845</v>
      </c>
      <c r="I1269" s="5">
        <f>Table1[[#This Row],[margin]]/SUM(Table1[[#This Row],[dem_votes]:[gop_votes]])</f>
        <v>0.16615000490945561</v>
      </c>
      <c r="J1269" s="5">
        <f>Table1[[#This Row],[dem_votes]]/SUM(Table1[[#This Row],[dem_votes]:[gop_votes]])</f>
        <v>0.41692499754527218</v>
      </c>
      <c r="K1269" s="5">
        <f>Table1[[#This Row],[gop_votes]]/SUM(Table1[[#This Row],[dem_votes]:[gop_votes]])</f>
        <v>0.58307500245472776</v>
      </c>
      <c r="L1269" s="13">
        <v>-84.406366000000006</v>
      </c>
      <c r="M1269" s="13">
        <v>42.241312999999998</v>
      </c>
      <c r="N1269" s="11">
        <v>-85.181508542168487</v>
      </c>
      <c r="O1269" s="11">
        <v>44.023805746987868</v>
      </c>
      <c r="P1269" s="12">
        <f>VLOOKUP(Table1[[#This Row],[State]],Sheet1!A:G,7,FALSE)</f>
        <v>16</v>
      </c>
      <c r="Q1269" t="str">
        <f>VLOOKUP(Table1[[#This Row],[State]],Sheet1!A:F,6,FALSE)</f>
        <v>Democratic</v>
      </c>
    </row>
    <row r="1270" spans="1:17" x14ac:dyDescent="0.2">
      <c r="A1270" t="s">
        <v>340</v>
      </c>
      <c r="B1270" s="10">
        <v>26077</v>
      </c>
      <c r="C1270" t="s">
        <v>1264</v>
      </c>
      <c r="D1270" s="4">
        <v>86063</v>
      </c>
      <c r="E1270" s="4">
        <v>52724</v>
      </c>
      <c r="F1270">
        <v>2024</v>
      </c>
      <c r="G1270" s="1">
        <f>Table1[[#This Row],[dem_votes]]+Table1[[#This Row],[gop_votes]]</f>
        <v>138787</v>
      </c>
      <c r="H1270" s="7">
        <f>ABS(Table1[[#This Row],[dem_votes]]-Table1[[#This Row],[gop_votes]])</f>
        <v>33339</v>
      </c>
      <c r="I1270" s="5">
        <f>Table1[[#This Row],[margin]]/SUM(Table1[[#This Row],[dem_votes]:[gop_votes]])</f>
        <v>0.24021702320822555</v>
      </c>
      <c r="J1270" s="5">
        <f>Table1[[#This Row],[dem_votes]]/SUM(Table1[[#This Row],[dem_votes]:[gop_votes]])</f>
        <v>0.62010851160411273</v>
      </c>
      <c r="K1270" s="5">
        <f>Table1[[#This Row],[gop_votes]]/SUM(Table1[[#This Row],[dem_votes]:[gop_votes]])</f>
        <v>0.37989148839588721</v>
      </c>
      <c r="L1270" s="13">
        <v>-85.584896000000001</v>
      </c>
      <c r="M1270" s="13">
        <v>42.263480000000001</v>
      </c>
      <c r="N1270" s="11">
        <v>-85.181508542168487</v>
      </c>
      <c r="O1270" s="11">
        <v>44.023805746987868</v>
      </c>
      <c r="P1270" s="12">
        <f>VLOOKUP(Table1[[#This Row],[State]],Sheet1!A:G,7,FALSE)</f>
        <v>16</v>
      </c>
      <c r="Q1270" t="str">
        <f>VLOOKUP(Table1[[#This Row],[State]],Sheet1!A:F,6,FALSE)</f>
        <v>Democratic</v>
      </c>
    </row>
    <row r="1271" spans="1:17" x14ac:dyDescent="0.2">
      <c r="A1271" t="s">
        <v>340</v>
      </c>
      <c r="B1271" s="10">
        <v>26079</v>
      </c>
      <c r="C1271" t="s">
        <v>1265</v>
      </c>
      <c r="D1271" s="4">
        <v>2956</v>
      </c>
      <c r="E1271" s="4">
        <v>8155</v>
      </c>
      <c r="F1271">
        <v>2024</v>
      </c>
      <c r="G1271" s="1">
        <f>Table1[[#This Row],[dem_votes]]+Table1[[#This Row],[gop_votes]]</f>
        <v>11111</v>
      </c>
      <c r="H1271" s="7">
        <f>ABS(Table1[[#This Row],[dem_votes]]-Table1[[#This Row],[gop_votes]])</f>
        <v>5199</v>
      </c>
      <c r="I1271" s="5">
        <f>Table1[[#This Row],[margin]]/SUM(Table1[[#This Row],[dem_votes]:[gop_votes]])</f>
        <v>0.46791467914679147</v>
      </c>
      <c r="J1271" s="5">
        <f>Table1[[#This Row],[dem_votes]]/SUM(Table1[[#This Row],[dem_votes]:[gop_votes]])</f>
        <v>0.26604266042660429</v>
      </c>
      <c r="K1271" s="5">
        <f>Table1[[#This Row],[gop_votes]]/SUM(Table1[[#This Row],[dem_votes]:[gop_votes]])</f>
        <v>0.73395733957339571</v>
      </c>
      <c r="L1271" s="13">
        <v>-85.166073999999995</v>
      </c>
      <c r="M1271" s="13">
        <v>44.720697999999999</v>
      </c>
      <c r="N1271" s="11">
        <v>-85.181508542168487</v>
      </c>
      <c r="O1271" s="11">
        <v>44.023805746987868</v>
      </c>
      <c r="P1271" s="12">
        <f>VLOOKUP(Table1[[#This Row],[State]],Sheet1!A:G,7,FALSE)</f>
        <v>16</v>
      </c>
      <c r="Q1271" t="str">
        <f>VLOOKUP(Table1[[#This Row],[State]],Sheet1!A:F,6,FALSE)</f>
        <v>Democratic</v>
      </c>
    </row>
    <row r="1272" spans="1:17" x14ac:dyDescent="0.2">
      <c r="A1272" t="s">
        <v>340</v>
      </c>
      <c r="B1272" s="10">
        <v>26081</v>
      </c>
      <c r="C1272" t="s">
        <v>411</v>
      </c>
      <c r="D1272" s="4">
        <v>206260</v>
      </c>
      <c r="E1272" s="4">
        <v>162166</v>
      </c>
      <c r="F1272">
        <v>2024</v>
      </c>
      <c r="G1272" s="1">
        <f>Table1[[#This Row],[dem_votes]]+Table1[[#This Row],[gop_votes]]</f>
        <v>368426</v>
      </c>
      <c r="H1272" s="7">
        <f>ABS(Table1[[#This Row],[dem_votes]]-Table1[[#This Row],[gop_votes]])</f>
        <v>44094</v>
      </c>
      <c r="I1272" s="5">
        <f>Table1[[#This Row],[margin]]/SUM(Table1[[#This Row],[dem_votes]:[gop_votes]])</f>
        <v>0.11968210712599002</v>
      </c>
      <c r="J1272" s="5">
        <f>Table1[[#This Row],[dem_votes]]/SUM(Table1[[#This Row],[dem_votes]:[gop_votes]])</f>
        <v>0.55984105356299496</v>
      </c>
      <c r="K1272" s="5">
        <f>Table1[[#This Row],[gop_votes]]/SUM(Table1[[#This Row],[dem_votes]:[gop_votes]])</f>
        <v>0.44015894643700498</v>
      </c>
      <c r="L1272" s="13">
        <v>-85.626604999999998</v>
      </c>
      <c r="M1272" s="13">
        <v>42.963793000000003</v>
      </c>
      <c r="N1272" s="11">
        <v>-85.181508542168487</v>
      </c>
      <c r="O1272" s="11">
        <v>44.023805746987868</v>
      </c>
      <c r="P1272" s="12">
        <f>VLOOKUP(Table1[[#This Row],[State]],Sheet1!A:G,7,FALSE)</f>
        <v>16</v>
      </c>
      <c r="Q1272" t="str">
        <f>VLOOKUP(Table1[[#This Row],[State]],Sheet1!A:F,6,FALSE)</f>
        <v>Democratic</v>
      </c>
    </row>
    <row r="1273" spans="1:17" x14ac:dyDescent="0.2">
      <c r="A1273" t="s">
        <v>340</v>
      </c>
      <c r="B1273" s="10">
        <v>26083</v>
      </c>
      <c r="C1273" t="s">
        <v>1266</v>
      </c>
      <c r="D1273" s="4">
        <v>608</v>
      </c>
      <c r="E1273" s="4">
        <v>781</v>
      </c>
      <c r="F1273">
        <v>2024</v>
      </c>
      <c r="G1273" s="1">
        <f>Table1[[#This Row],[dem_votes]]+Table1[[#This Row],[gop_votes]]</f>
        <v>1389</v>
      </c>
      <c r="H1273" s="7">
        <f>ABS(Table1[[#This Row],[dem_votes]]-Table1[[#This Row],[gop_votes]])</f>
        <v>173</v>
      </c>
      <c r="I1273" s="5">
        <f>Table1[[#This Row],[margin]]/SUM(Table1[[#This Row],[dem_votes]:[gop_votes]])</f>
        <v>0.12455003599712024</v>
      </c>
      <c r="J1273" s="5">
        <f>Table1[[#This Row],[dem_votes]]/SUM(Table1[[#This Row],[dem_votes]:[gop_votes]])</f>
        <v>0.43772498200143989</v>
      </c>
      <c r="K1273" s="5">
        <f>Table1[[#This Row],[gop_votes]]/SUM(Table1[[#This Row],[dem_votes]:[gop_votes]])</f>
        <v>0.56227501799856017</v>
      </c>
      <c r="L1273" s="13">
        <v>-88.30247</v>
      </c>
      <c r="M1273" s="13">
        <v>47.333638999999998</v>
      </c>
      <c r="N1273" s="11">
        <v>-85.181508542168487</v>
      </c>
      <c r="O1273" s="11">
        <v>44.023805746987868</v>
      </c>
      <c r="P1273" s="12">
        <f>VLOOKUP(Table1[[#This Row],[State]],Sheet1!A:G,7,FALSE)</f>
        <v>16</v>
      </c>
      <c r="Q1273" t="str">
        <f>VLOOKUP(Table1[[#This Row],[State]],Sheet1!A:F,6,FALSE)</f>
        <v>Democratic</v>
      </c>
    </row>
    <row r="1274" spans="1:17" x14ac:dyDescent="0.2">
      <c r="A1274" t="s">
        <v>340</v>
      </c>
      <c r="B1274" s="10">
        <v>26085</v>
      </c>
      <c r="C1274" t="s">
        <v>447</v>
      </c>
      <c r="D1274" s="4">
        <v>2291</v>
      </c>
      <c r="E1274" s="4">
        <v>4341</v>
      </c>
      <c r="F1274">
        <v>2024</v>
      </c>
      <c r="G1274" s="1">
        <f>Table1[[#This Row],[dem_votes]]+Table1[[#This Row],[gop_votes]]</f>
        <v>6632</v>
      </c>
      <c r="H1274" s="7">
        <f>ABS(Table1[[#This Row],[dem_votes]]-Table1[[#This Row],[gop_votes]])</f>
        <v>2050</v>
      </c>
      <c r="I1274" s="5">
        <f>Table1[[#This Row],[margin]]/SUM(Table1[[#This Row],[dem_votes]:[gop_votes]])</f>
        <v>0.30910735826296742</v>
      </c>
      <c r="J1274" s="5">
        <f>Table1[[#This Row],[dem_votes]]/SUM(Table1[[#This Row],[dem_votes]:[gop_votes]])</f>
        <v>0.34544632086851629</v>
      </c>
      <c r="K1274" s="5">
        <f>Table1[[#This Row],[gop_votes]]/SUM(Table1[[#This Row],[dem_votes]:[gop_votes]])</f>
        <v>0.65455367913148377</v>
      </c>
      <c r="L1274" s="13">
        <v>-85.798357999999993</v>
      </c>
      <c r="M1274" s="13">
        <v>43.959809999999997</v>
      </c>
      <c r="N1274" s="11">
        <v>-85.181508542168487</v>
      </c>
      <c r="O1274" s="11">
        <v>44.023805746987868</v>
      </c>
      <c r="P1274" s="12">
        <f>VLOOKUP(Table1[[#This Row],[State]],Sheet1!A:G,7,FALSE)</f>
        <v>16</v>
      </c>
      <c r="Q1274" t="str">
        <f>VLOOKUP(Table1[[#This Row],[State]],Sheet1!A:F,6,FALSE)</f>
        <v>Democratic</v>
      </c>
    </row>
    <row r="1275" spans="1:17" x14ac:dyDescent="0.2">
      <c r="A1275" t="s">
        <v>340</v>
      </c>
      <c r="B1275" s="10">
        <v>26087</v>
      </c>
      <c r="C1275" t="s">
        <v>1267</v>
      </c>
      <c r="D1275" s="4">
        <v>16128</v>
      </c>
      <c r="E1275" s="4">
        <v>38274</v>
      </c>
      <c r="F1275">
        <v>2024</v>
      </c>
      <c r="G1275" s="1">
        <f>Table1[[#This Row],[dem_votes]]+Table1[[#This Row],[gop_votes]]</f>
        <v>54402</v>
      </c>
      <c r="H1275" s="7">
        <f>ABS(Table1[[#This Row],[dem_votes]]-Table1[[#This Row],[gop_votes]])</f>
        <v>22146</v>
      </c>
      <c r="I1275" s="5">
        <f>Table1[[#This Row],[margin]]/SUM(Table1[[#This Row],[dem_votes]:[gop_votes]])</f>
        <v>0.40708062203595458</v>
      </c>
      <c r="J1275" s="5">
        <f>Table1[[#This Row],[dem_votes]]/SUM(Table1[[#This Row],[dem_votes]:[gop_votes]])</f>
        <v>0.29645968898202274</v>
      </c>
      <c r="K1275" s="5">
        <f>Table1[[#This Row],[gop_votes]]/SUM(Table1[[#This Row],[dem_votes]:[gop_votes]])</f>
        <v>0.70354031101797732</v>
      </c>
      <c r="L1275" s="13">
        <v>-83.250561000000005</v>
      </c>
      <c r="M1275" s="13">
        <v>43.059694999999998</v>
      </c>
      <c r="N1275" s="11">
        <v>-85.181508542168487</v>
      </c>
      <c r="O1275" s="11">
        <v>44.023805746987868</v>
      </c>
      <c r="P1275" s="12">
        <f>VLOOKUP(Table1[[#This Row],[State]],Sheet1!A:G,7,FALSE)</f>
        <v>16</v>
      </c>
      <c r="Q1275" t="str">
        <f>VLOOKUP(Table1[[#This Row],[State]],Sheet1!A:F,6,FALSE)</f>
        <v>Democratic</v>
      </c>
    </row>
    <row r="1276" spans="1:17" x14ac:dyDescent="0.2">
      <c r="A1276" t="s">
        <v>340</v>
      </c>
      <c r="B1276" s="10">
        <v>26089</v>
      </c>
      <c r="C1276" t="s">
        <v>1268</v>
      </c>
      <c r="D1276" s="4">
        <v>9693</v>
      </c>
      <c r="E1276" s="4">
        <v>8015</v>
      </c>
      <c r="F1276">
        <v>2024</v>
      </c>
      <c r="G1276" s="1">
        <f>Table1[[#This Row],[dem_votes]]+Table1[[#This Row],[gop_votes]]</f>
        <v>17708</v>
      </c>
      <c r="H1276" s="7">
        <f>ABS(Table1[[#This Row],[dem_votes]]-Table1[[#This Row],[gop_votes]])</f>
        <v>1678</v>
      </c>
      <c r="I1276" s="5">
        <f>Table1[[#This Row],[margin]]/SUM(Table1[[#This Row],[dem_votes]:[gop_votes]])</f>
        <v>9.475943076575559E-2</v>
      </c>
      <c r="J1276" s="5">
        <f>Table1[[#This Row],[dem_votes]]/SUM(Table1[[#This Row],[dem_votes]:[gop_votes]])</f>
        <v>0.54737971538287777</v>
      </c>
      <c r="K1276" s="5">
        <f>Table1[[#This Row],[gop_votes]]/SUM(Table1[[#This Row],[dem_votes]:[gop_votes]])</f>
        <v>0.45262028461712223</v>
      </c>
      <c r="L1276" s="13">
        <v>-85.732585</v>
      </c>
      <c r="M1276" s="13">
        <v>44.909768</v>
      </c>
      <c r="N1276" s="11">
        <v>-85.181508542168487</v>
      </c>
      <c r="O1276" s="11">
        <v>44.023805746987868</v>
      </c>
      <c r="P1276" s="12">
        <f>VLOOKUP(Table1[[#This Row],[State]],Sheet1!A:G,7,FALSE)</f>
        <v>16</v>
      </c>
      <c r="Q1276" t="str">
        <f>VLOOKUP(Table1[[#This Row],[State]],Sheet1!A:F,6,FALSE)</f>
        <v>Democratic</v>
      </c>
    </row>
    <row r="1277" spans="1:17" x14ac:dyDescent="0.2">
      <c r="A1277" t="s">
        <v>340</v>
      </c>
      <c r="B1277" s="10">
        <v>26091</v>
      </c>
      <c r="C1277" t="s">
        <v>1269</v>
      </c>
      <c r="D1277" s="4">
        <v>19819</v>
      </c>
      <c r="E1277" s="4">
        <v>29282</v>
      </c>
      <c r="F1277">
        <v>2024</v>
      </c>
      <c r="G1277" s="1">
        <f>Table1[[#This Row],[dem_votes]]+Table1[[#This Row],[gop_votes]]</f>
        <v>49101</v>
      </c>
      <c r="H1277" s="7">
        <f>ABS(Table1[[#This Row],[dem_votes]]-Table1[[#This Row],[gop_votes]])</f>
        <v>9463</v>
      </c>
      <c r="I1277" s="5">
        <f>Table1[[#This Row],[margin]]/SUM(Table1[[#This Row],[dem_votes]:[gop_votes]])</f>
        <v>0.19272519907944849</v>
      </c>
      <c r="J1277" s="5">
        <f>Table1[[#This Row],[dem_votes]]/SUM(Table1[[#This Row],[dem_votes]:[gop_votes]])</f>
        <v>0.40363740046027574</v>
      </c>
      <c r="K1277" s="5">
        <f>Table1[[#This Row],[gop_votes]]/SUM(Table1[[#This Row],[dem_votes]:[gop_votes]])</f>
        <v>0.59636259953972426</v>
      </c>
      <c r="L1277" s="13">
        <v>-84.052387999999993</v>
      </c>
      <c r="M1277" s="13">
        <v>41.925187000000001</v>
      </c>
      <c r="N1277" s="11">
        <v>-85.181508542168487</v>
      </c>
      <c r="O1277" s="11">
        <v>44.023805746987868</v>
      </c>
      <c r="P1277" s="12">
        <f>VLOOKUP(Table1[[#This Row],[State]],Sheet1!A:G,7,FALSE)</f>
        <v>16</v>
      </c>
      <c r="Q1277" t="str">
        <f>VLOOKUP(Table1[[#This Row],[State]],Sheet1!A:F,6,FALSE)</f>
        <v>Democratic</v>
      </c>
    </row>
    <row r="1278" spans="1:17" x14ac:dyDescent="0.2">
      <c r="A1278" t="s">
        <v>340</v>
      </c>
      <c r="B1278" s="10">
        <v>26093</v>
      </c>
      <c r="C1278" t="s">
        <v>900</v>
      </c>
      <c r="D1278" s="4">
        <v>52038</v>
      </c>
      <c r="E1278" s="4">
        <v>84107</v>
      </c>
      <c r="F1278">
        <v>2024</v>
      </c>
      <c r="G1278" s="1">
        <f>Table1[[#This Row],[dem_votes]]+Table1[[#This Row],[gop_votes]]</f>
        <v>136145</v>
      </c>
      <c r="H1278" s="7">
        <f>ABS(Table1[[#This Row],[dem_votes]]-Table1[[#This Row],[gop_votes]])</f>
        <v>32069</v>
      </c>
      <c r="I1278" s="5">
        <f>Table1[[#This Row],[margin]]/SUM(Table1[[#This Row],[dem_votes]:[gop_votes]])</f>
        <v>0.23555033236622719</v>
      </c>
      <c r="J1278" s="5">
        <f>Table1[[#This Row],[dem_votes]]/SUM(Table1[[#This Row],[dem_votes]:[gop_votes]])</f>
        <v>0.38222483381688643</v>
      </c>
      <c r="K1278" s="5">
        <f>Table1[[#This Row],[gop_votes]]/SUM(Table1[[#This Row],[dem_votes]:[gop_votes]])</f>
        <v>0.61777516618311357</v>
      </c>
      <c r="L1278" s="13">
        <v>-83.857596000000001</v>
      </c>
      <c r="M1278" s="13">
        <v>42.573053999999999</v>
      </c>
      <c r="N1278" s="11">
        <v>-85.181508542168487</v>
      </c>
      <c r="O1278" s="11">
        <v>44.023805746987868</v>
      </c>
      <c r="P1278" s="12">
        <f>VLOOKUP(Table1[[#This Row],[State]],Sheet1!A:G,7,FALSE)</f>
        <v>16</v>
      </c>
      <c r="Q1278" t="str">
        <f>VLOOKUP(Table1[[#This Row],[State]],Sheet1!A:F,6,FALSE)</f>
        <v>Democratic</v>
      </c>
    </row>
    <row r="1279" spans="1:17" x14ac:dyDescent="0.2">
      <c r="A1279" t="s">
        <v>340</v>
      </c>
      <c r="B1279" s="10">
        <v>26095</v>
      </c>
      <c r="C1279" t="s">
        <v>1270</v>
      </c>
      <c r="D1279" s="4">
        <v>998</v>
      </c>
      <c r="E1279" s="4">
        <v>1752</v>
      </c>
      <c r="F1279">
        <v>2024</v>
      </c>
      <c r="G1279" s="1">
        <f>Table1[[#This Row],[dem_votes]]+Table1[[#This Row],[gop_votes]]</f>
        <v>2750</v>
      </c>
      <c r="H1279" s="7">
        <f>ABS(Table1[[#This Row],[dem_votes]]-Table1[[#This Row],[gop_votes]])</f>
        <v>754</v>
      </c>
      <c r="I1279" s="5">
        <f>Table1[[#This Row],[margin]]/SUM(Table1[[#This Row],[dem_votes]:[gop_votes]])</f>
        <v>0.27418181818181819</v>
      </c>
      <c r="J1279" s="5">
        <f>Table1[[#This Row],[dem_votes]]/SUM(Table1[[#This Row],[dem_votes]:[gop_votes]])</f>
        <v>0.3629090909090909</v>
      </c>
      <c r="K1279" s="5">
        <f>Table1[[#This Row],[gop_votes]]/SUM(Table1[[#This Row],[dem_votes]:[gop_votes]])</f>
        <v>0.63709090909090904</v>
      </c>
      <c r="L1279" s="13">
        <v>-85.550950999999998</v>
      </c>
      <c r="M1279" s="13">
        <v>46.334456000000003</v>
      </c>
      <c r="N1279" s="11">
        <v>-85.181508542168487</v>
      </c>
      <c r="O1279" s="11">
        <v>44.023805746987868</v>
      </c>
      <c r="P1279" s="12">
        <f>VLOOKUP(Table1[[#This Row],[State]],Sheet1!A:G,7,FALSE)</f>
        <v>16</v>
      </c>
      <c r="Q1279" t="str">
        <f>VLOOKUP(Table1[[#This Row],[State]],Sheet1!A:F,6,FALSE)</f>
        <v>Democratic</v>
      </c>
    </row>
    <row r="1280" spans="1:17" x14ac:dyDescent="0.2">
      <c r="A1280" t="s">
        <v>340</v>
      </c>
      <c r="B1280" s="10">
        <v>26097</v>
      </c>
      <c r="C1280" t="s">
        <v>1271</v>
      </c>
      <c r="D1280" s="4">
        <v>2461</v>
      </c>
      <c r="E1280" s="4">
        <v>3864</v>
      </c>
      <c r="F1280">
        <v>2024</v>
      </c>
      <c r="G1280" s="1">
        <f>Table1[[#This Row],[dem_votes]]+Table1[[#This Row],[gop_votes]]</f>
        <v>6325</v>
      </c>
      <c r="H1280" s="7">
        <f>ABS(Table1[[#This Row],[dem_votes]]-Table1[[#This Row],[gop_votes]])</f>
        <v>1403</v>
      </c>
      <c r="I1280" s="5">
        <f>Table1[[#This Row],[margin]]/SUM(Table1[[#This Row],[dem_votes]:[gop_votes]])</f>
        <v>0.22181818181818183</v>
      </c>
      <c r="J1280" s="5">
        <f>Table1[[#This Row],[dem_votes]]/SUM(Table1[[#This Row],[dem_votes]:[gop_votes]])</f>
        <v>0.3890909090909091</v>
      </c>
      <c r="K1280" s="5">
        <f>Table1[[#This Row],[gop_votes]]/SUM(Table1[[#This Row],[dem_votes]:[gop_votes]])</f>
        <v>0.61090909090909096</v>
      </c>
      <c r="L1280" s="13">
        <v>-84.879992000000001</v>
      </c>
      <c r="M1280" s="13">
        <v>45.997904999999903</v>
      </c>
      <c r="N1280" s="11">
        <v>-85.181508542168487</v>
      </c>
      <c r="O1280" s="11">
        <v>44.023805746987868</v>
      </c>
      <c r="P1280" s="12">
        <f>VLOOKUP(Table1[[#This Row],[State]],Sheet1!A:G,7,FALSE)</f>
        <v>16</v>
      </c>
      <c r="Q1280" t="str">
        <f>VLOOKUP(Table1[[#This Row],[State]],Sheet1!A:F,6,FALSE)</f>
        <v>Democratic</v>
      </c>
    </row>
    <row r="1281" spans="1:17" x14ac:dyDescent="0.2">
      <c r="A1281" t="s">
        <v>340</v>
      </c>
      <c r="B1281" s="10">
        <v>26099</v>
      </c>
      <c r="C1281" t="s">
        <v>1272</v>
      </c>
      <c r="D1281" s="4">
        <v>223807</v>
      </c>
      <c r="E1281" s="4">
        <v>260682</v>
      </c>
      <c r="F1281">
        <v>2024</v>
      </c>
      <c r="G1281" s="1">
        <f>Table1[[#This Row],[dem_votes]]+Table1[[#This Row],[gop_votes]]</f>
        <v>484489</v>
      </c>
      <c r="H1281" s="7">
        <f>ABS(Table1[[#This Row],[dem_votes]]-Table1[[#This Row],[gop_votes]])</f>
        <v>36875</v>
      </c>
      <c r="I1281" s="5">
        <f>Table1[[#This Row],[margin]]/SUM(Table1[[#This Row],[dem_votes]:[gop_votes]])</f>
        <v>7.6111119137895797E-2</v>
      </c>
      <c r="J1281" s="5">
        <f>Table1[[#This Row],[dem_votes]]/SUM(Table1[[#This Row],[dem_votes]:[gop_votes]])</f>
        <v>0.46194444043105209</v>
      </c>
      <c r="K1281" s="5">
        <f>Table1[[#This Row],[gop_votes]]/SUM(Table1[[#This Row],[dem_votes]:[gop_votes]])</f>
        <v>0.53805555956894791</v>
      </c>
      <c r="L1281" s="13">
        <v>-82.957387999999995</v>
      </c>
      <c r="M1281" s="13">
        <v>42.586889999999997</v>
      </c>
      <c r="N1281" s="11">
        <v>-85.181508542168487</v>
      </c>
      <c r="O1281" s="11">
        <v>44.023805746987868</v>
      </c>
      <c r="P1281" s="12">
        <f>VLOOKUP(Table1[[#This Row],[State]],Sheet1!A:G,7,FALSE)</f>
        <v>16</v>
      </c>
      <c r="Q1281" t="str">
        <f>VLOOKUP(Table1[[#This Row],[State]],Sheet1!A:F,6,FALSE)</f>
        <v>Democratic</v>
      </c>
    </row>
    <row r="1282" spans="1:17" x14ac:dyDescent="0.2">
      <c r="A1282" t="s">
        <v>340</v>
      </c>
      <c r="B1282" s="10">
        <v>26101</v>
      </c>
      <c r="C1282" t="s">
        <v>1273</v>
      </c>
      <c r="D1282" s="4">
        <v>5830</v>
      </c>
      <c r="E1282" s="4">
        <v>7779</v>
      </c>
      <c r="F1282">
        <v>2024</v>
      </c>
      <c r="G1282" s="1">
        <f>Table1[[#This Row],[dem_votes]]+Table1[[#This Row],[gop_votes]]</f>
        <v>13609</v>
      </c>
      <c r="H1282" s="7">
        <f>ABS(Table1[[#This Row],[dem_votes]]-Table1[[#This Row],[gop_votes]])</f>
        <v>1949</v>
      </c>
      <c r="I1282" s="5">
        <f>Table1[[#This Row],[margin]]/SUM(Table1[[#This Row],[dem_votes]:[gop_votes]])</f>
        <v>0.14321404952604894</v>
      </c>
      <c r="J1282" s="5">
        <f>Table1[[#This Row],[dem_votes]]/SUM(Table1[[#This Row],[dem_votes]:[gop_votes]])</f>
        <v>0.4283929752369755</v>
      </c>
      <c r="K1282" s="5">
        <f>Table1[[#This Row],[gop_votes]]/SUM(Table1[[#This Row],[dem_votes]:[gop_votes]])</f>
        <v>0.5716070247630245</v>
      </c>
      <c r="L1282" s="13">
        <v>-86.188018999999997</v>
      </c>
      <c r="M1282" s="13">
        <v>44.303916000000001</v>
      </c>
      <c r="N1282" s="11">
        <v>-85.181508542168487</v>
      </c>
      <c r="O1282" s="11">
        <v>44.023805746987868</v>
      </c>
      <c r="P1282" s="12">
        <f>VLOOKUP(Table1[[#This Row],[State]],Sheet1!A:G,7,FALSE)</f>
        <v>16</v>
      </c>
      <c r="Q1282" t="str">
        <f>VLOOKUP(Table1[[#This Row],[State]],Sheet1!A:F,6,FALSE)</f>
        <v>Democratic</v>
      </c>
    </row>
    <row r="1283" spans="1:17" x14ac:dyDescent="0.2">
      <c r="A1283" t="s">
        <v>340</v>
      </c>
      <c r="B1283" s="10">
        <v>26103</v>
      </c>
      <c r="C1283" t="s">
        <v>1274</v>
      </c>
      <c r="D1283" s="4">
        <v>19896</v>
      </c>
      <c r="E1283" s="4">
        <v>15030</v>
      </c>
      <c r="F1283">
        <v>2024</v>
      </c>
      <c r="G1283" s="1">
        <f>Table1[[#This Row],[dem_votes]]+Table1[[#This Row],[gop_votes]]</f>
        <v>34926</v>
      </c>
      <c r="H1283" s="7">
        <f>ABS(Table1[[#This Row],[dem_votes]]-Table1[[#This Row],[gop_votes]])</f>
        <v>4866</v>
      </c>
      <c r="I1283" s="5">
        <f>Table1[[#This Row],[margin]]/SUM(Table1[[#This Row],[dem_votes]:[gop_votes]])</f>
        <v>0.1393231403538911</v>
      </c>
      <c r="J1283" s="5">
        <f>Table1[[#This Row],[dem_votes]]/SUM(Table1[[#This Row],[dem_votes]:[gop_votes]])</f>
        <v>0.56966157017694552</v>
      </c>
      <c r="K1283" s="5">
        <f>Table1[[#This Row],[gop_votes]]/SUM(Table1[[#This Row],[dem_votes]:[gop_votes]])</f>
        <v>0.43033842982305448</v>
      </c>
      <c r="L1283" s="13">
        <v>-87.494597999999996</v>
      </c>
      <c r="M1283" s="13">
        <v>46.486961000000001</v>
      </c>
      <c r="N1283" s="11">
        <v>-85.181508542168487</v>
      </c>
      <c r="O1283" s="11">
        <v>44.023805746987868</v>
      </c>
      <c r="P1283" s="12">
        <f>VLOOKUP(Table1[[#This Row],[State]],Sheet1!A:G,7,FALSE)</f>
        <v>16</v>
      </c>
      <c r="Q1283" t="str">
        <f>VLOOKUP(Table1[[#This Row],[State]],Sheet1!A:F,6,FALSE)</f>
        <v>Democratic</v>
      </c>
    </row>
    <row r="1284" spans="1:17" x14ac:dyDescent="0.2">
      <c r="A1284" t="s">
        <v>340</v>
      </c>
      <c r="B1284" s="10">
        <v>26105</v>
      </c>
      <c r="C1284" t="s">
        <v>905</v>
      </c>
      <c r="D1284" s="4">
        <v>6306</v>
      </c>
      <c r="E1284" s="4">
        <v>9555</v>
      </c>
      <c r="F1284">
        <v>2024</v>
      </c>
      <c r="G1284" s="1">
        <f>Table1[[#This Row],[dem_votes]]+Table1[[#This Row],[gop_votes]]</f>
        <v>15861</v>
      </c>
      <c r="H1284" s="7">
        <f>ABS(Table1[[#This Row],[dem_votes]]-Table1[[#This Row],[gop_votes]])</f>
        <v>3249</v>
      </c>
      <c r="I1284" s="5">
        <f>Table1[[#This Row],[margin]]/SUM(Table1[[#This Row],[dem_votes]:[gop_votes]])</f>
        <v>0.20484206544354075</v>
      </c>
      <c r="J1284" s="5">
        <f>Table1[[#This Row],[dem_votes]]/SUM(Table1[[#This Row],[dem_votes]:[gop_votes]])</f>
        <v>0.39757896727822961</v>
      </c>
      <c r="K1284" s="5">
        <f>Table1[[#This Row],[gop_votes]]/SUM(Table1[[#This Row],[dem_votes]:[gop_votes]])</f>
        <v>0.60242103272177039</v>
      </c>
      <c r="L1284" s="13">
        <v>-86.347842</v>
      </c>
      <c r="M1284" s="13">
        <v>43.974936999999997</v>
      </c>
      <c r="N1284" s="11">
        <v>-85.181508542168487</v>
      </c>
      <c r="O1284" s="11">
        <v>44.023805746987868</v>
      </c>
      <c r="P1284" s="12">
        <f>VLOOKUP(Table1[[#This Row],[State]],Sheet1!A:G,7,FALSE)</f>
        <v>16</v>
      </c>
      <c r="Q1284" t="str">
        <f>VLOOKUP(Table1[[#This Row],[State]],Sheet1!A:F,6,FALSE)</f>
        <v>Democratic</v>
      </c>
    </row>
    <row r="1285" spans="1:17" x14ac:dyDescent="0.2">
      <c r="A1285" t="s">
        <v>340</v>
      </c>
      <c r="B1285" s="10">
        <v>26107</v>
      </c>
      <c r="C1285" t="s">
        <v>1275</v>
      </c>
      <c r="D1285" s="4">
        <v>7132</v>
      </c>
      <c r="E1285" s="4">
        <v>13335</v>
      </c>
      <c r="F1285">
        <v>2024</v>
      </c>
      <c r="G1285" s="1">
        <f>Table1[[#This Row],[dem_votes]]+Table1[[#This Row],[gop_votes]]</f>
        <v>20467</v>
      </c>
      <c r="H1285" s="7">
        <f>ABS(Table1[[#This Row],[dem_votes]]-Table1[[#This Row],[gop_votes]])</f>
        <v>6203</v>
      </c>
      <c r="I1285" s="5">
        <f>Table1[[#This Row],[margin]]/SUM(Table1[[#This Row],[dem_votes]:[gop_votes]])</f>
        <v>0.30307323984951384</v>
      </c>
      <c r="J1285" s="5">
        <f>Table1[[#This Row],[dem_votes]]/SUM(Table1[[#This Row],[dem_votes]:[gop_votes]])</f>
        <v>0.34846338007524308</v>
      </c>
      <c r="K1285" s="5">
        <f>Table1[[#This Row],[gop_votes]]/SUM(Table1[[#This Row],[dem_votes]:[gop_votes]])</f>
        <v>0.65153661992475698</v>
      </c>
      <c r="L1285" s="13">
        <v>-85.388821999999905</v>
      </c>
      <c r="M1285" s="13">
        <v>43.653562000000001</v>
      </c>
      <c r="N1285" s="11">
        <v>-85.181508542168487</v>
      </c>
      <c r="O1285" s="11">
        <v>44.023805746987868</v>
      </c>
      <c r="P1285" s="12">
        <f>VLOOKUP(Table1[[#This Row],[State]],Sheet1!A:G,7,FALSE)</f>
        <v>16</v>
      </c>
      <c r="Q1285" t="str">
        <f>VLOOKUP(Table1[[#This Row],[State]],Sheet1!A:F,6,FALSE)</f>
        <v>Democratic</v>
      </c>
    </row>
    <row r="1286" spans="1:17" x14ac:dyDescent="0.2">
      <c r="A1286" t="s">
        <v>340</v>
      </c>
      <c r="B1286" s="10">
        <v>26109</v>
      </c>
      <c r="C1286" t="s">
        <v>1276</v>
      </c>
      <c r="D1286" s="4">
        <v>4781</v>
      </c>
      <c r="E1286" s="4">
        <v>7305</v>
      </c>
      <c r="F1286">
        <v>2024</v>
      </c>
      <c r="G1286" s="1">
        <f>Table1[[#This Row],[dem_votes]]+Table1[[#This Row],[gop_votes]]</f>
        <v>12086</v>
      </c>
      <c r="H1286" s="7">
        <f>ABS(Table1[[#This Row],[dem_votes]]-Table1[[#This Row],[gop_votes]])</f>
        <v>2524</v>
      </c>
      <c r="I1286" s="5">
        <f>Table1[[#This Row],[margin]]/SUM(Table1[[#This Row],[dem_votes]:[gop_votes]])</f>
        <v>0.20883667052788349</v>
      </c>
      <c r="J1286" s="5">
        <f>Table1[[#This Row],[dem_votes]]/SUM(Table1[[#This Row],[dem_votes]:[gop_votes]])</f>
        <v>0.39558166473605827</v>
      </c>
      <c r="K1286" s="5">
        <f>Table1[[#This Row],[gop_votes]]/SUM(Table1[[#This Row],[dem_votes]:[gop_votes]])</f>
        <v>0.60441833526394173</v>
      </c>
      <c r="L1286" s="13">
        <v>-87.582123999999993</v>
      </c>
      <c r="M1286" s="13">
        <v>45.341048000000001</v>
      </c>
      <c r="N1286" s="11">
        <v>-85.181508542168487</v>
      </c>
      <c r="O1286" s="11">
        <v>44.023805746987868</v>
      </c>
      <c r="P1286" s="12">
        <f>VLOOKUP(Table1[[#This Row],[State]],Sheet1!A:G,7,FALSE)</f>
        <v>16</v>
      </c>
      <c r="Q1286" t="str">
        <f>VLOOKUP(Table1[[#This Row],[State]],Sheet1!A:F,6,FALSE)</f>
        <v>Democratic</v>
      </c>
    </row>
    <row r="1287" spans="1:17" x14ac:dyDescent="0.2">
      <c r="A1287" t="s">
        <v>340</v>
      </c>
      <c r="B1287" s="10">
        <v>26111</v>
      </c>
      <c r="C1287" t="s">
        <v>1277</v>
      </c>
      <c r="D1287" s="4">
        <v>19353</v>
      </c>
      <c r="E1287" s="4">
        <v>27114</v>
      </c>
      <c r="F1287">
        <v>2024</v>
      </c>
      <c r="G1287" s="1">
        <f>Table1[[#This Row],[dem_votes]]+Table1[[#This Row],[gop_votes]]</f>
        <v>46467</v>
      </c>
      <c r="H1287" s="7">
        <f>ABS(Table1[[#This Row],[dem_votes]]-Table1[[#This Row],[gop_votes]])</f>
        <v>7761</v>
      </c>
      <c r="I1287" s="5">
        <f>Table1[[#This Row],[margin]]/SUM(Table1[[#This Row],[dem_votes]:[gop_votes]])</f>
        <v>0.16702175737620248</v>
      </c>
      <c r="J1287" s="5">
        <f>Table1[[#This Row],[dem_votes]]/SUM(Table1[[#This Row],[dem_votes]:[gop_votes]])</f>
        <v>0.41648912131189875</v>
      </c>
      <c r="K1287" s="5">
        <f>Table1[[#This Row],[gop_votes]]/SUM(Table1[[#This Row],[dem_votes]:[gop_votes]])</f>
        <v>0.58351087868810125</v>
      </c>
      <c r="L1287" s="13">
        <v>-84.298063999999997</v>
      </c>
      <c r="M1287" s="13">
        <v>43.642775</v>
      </c>
      <c r="N1287" s="11">
        <v>-85.181508542168487</v>
      </c>
      <c r="O1287" s="11">
        <v>44.023805746987868</v>
      </c>
      <c r="P1287" s="12">
        <f>VLOOKUP(Table1[[#This Row],[State]],Sheet1!A:G,7,FALSE)</f>
        <v>16</v>
      </c>
      <c r="Q1287" t="str">
        <f>VLOOKUP(Table1[[#This Row],[State]],Sheet1!A:F,6,FALSE)</f>
        <v>Democratic</v>
      </c>
    </row>
    <row r="1288" spans="1:17" x14ac:dyDescent="0.2">
      <c r="A1288" t="s">
        <v>340</v>
      </c>
      <c r="B1288" s="10">
        <v>26113</v>
      </c>
      <c r="C1288" t="s">
        <v>1278</v>
      </c>
      <c r="D1288" s="4">
        <v>1943</v>
      </c>
      <c r="E1288" s="4">
        <v>7100</v>
      </c>
      <c r="F1288">
        <v>2024</v>
      </c>
      <c r="G1288" s="1">
        <f>Table1[[#This Row],[dem_votes]]+Table1[[#This Row],[gop_votes]]</f>
        <v>9043</v>
      </c>
      <c r="H1288" s="7">
        <f>ABS(Table1[[#This Row],[dem_votes]]-Table1[[#This Row],[gop_votes]])</f>
        <v>5157</v>
      </c>
      <c r="I1288" s="5">
        <f>Table1[[#This Row],[margin]]/SUM(Table1[[#This Row],[dem_votes]:[gop_votes]])</f>
        <v>0.57027535110029859</v>
      </c>
      <c r="J1288" s="5">
        <f>Table1[[#This Row],[dem_votes]]/SUM(Table1[[#This Row],[dem_votes]:[gop_votes]])</f>
        <v>0.21486232444985071</v>
      </c>
      <c r="K1288" s="5">
        <f>Table1[[#This Row],[gop_votes]]/SUM(Table1[[#This Row],[dem_votes]:[gop_votes]])</f>
        <v>0.78513767555014924</v>
      </c>
      <c r="L1288" s="13">
        <v>-85.179438000000005</v>
      </c>
      <c r="M1288" s="13">
        <v>44.305821999999999</v>
      </c>
      <c r="N1288" s="11">
        <v>-85.181508542168487</v>
      </c>
      <c r="O1288" s="11">
        <v>44.023805746987868</v>
      </c>
      <c r="P1288" s="12">
        <f>VLOOKUP(Table1[[#This Row],[State]],Sheet1!A:G,7,FALSE)</f>
        <v>16</v>
      </c>
      <c r="Q1288" t="str">
        <f>VLOOKUP(Table1[[#This Row],[State]],Sheet1!A:F,6,FALSE)</f>
        <v>Democratic</v>
      </c>
    </row>
    <row r="1289" spans="1:17" x14ac:dyDescent="0.2">
      <c r="A1289" t="s">
        <v>340</v>
      </c>
      <c r="B1289" s="10">
        <v>26115</v>
      </c>
      <c r="C1289" t="s">
        <v>457</v>
      </c>
      <c r="D1289" s="4">
        <v>32040</v>
      </c>
      <c r="E1289" s="4">
        <v>56448</v>
      </c>
      <c r="F1289">
        <v>2024</v>
      </c>
      <c r="G1289" s="1">
        <f>Table1[[#This Row],[dem_votes]]+Table1[[#This Row],[gop_votes]]</f>
        <v>88488</v>
      </c>
      <c r="H1289" s="7">
        <f>ABS(Table1[[#This Row],[dem_votes]]-Table1[[#This Row],[gop_votes]])</f>
        <v>24408</v>
      </c>
      <c r="I1289" s="5">
        <f>Table1[[#This Row],[margin]]/SUM(Table1[[#This Row],[dem_votes]:[gop_votes]])</f>
        <v>0.27583401139137509</v>
      </c>
      <c r="J1289" s="5">
        <f>Table1[[#This Row],[dem_votes]]/SUM(Table1[[#This Row],[dem_votes]:[gop_votes]])</f>
        <v>0.36208299430431246</v>
      </c>
      <c r="K1289" s="5">
        <f>Table1[[#This Row],[gop_votes]]/SUM(Table1[[#This Row],[dem_votes]:[gop_votes]])</f>
        <v>0.63791700569568754</v>
      </c>
      <c r="L1289" s="13">
        <v>-83.485782</v>
      </c>
      <c r="M1289" s="13">
        <v>41.900249000000002</v>
      </c>
      <c r="N1289" s="11">
        <v>-85.181508542168487</v>
      </c>
      <c r="O1289" s="11">
        <v>44.023805746987868</v>
      </c>
      <c r="P1289" s="12">
        <f>VLOOKUP(Table1[[#This Row],[State]],Sheet1!A:G,7,FALSE)</f>
        <v>16</v>
      </c>
      <c r="Q1289" t="str">
        <f>VLOOKUP(Table1[[#This Row],[State]],Sheet1!A:F,6,FALSE)</f>
        <v>Democratic</v>
      </c>
    </row>
    <row r="1290" spans="1:17" x14ac:dyDescent="0.2">
      <c r="A1290" t="s">
        <v>340</v>
      </c>
      <c r="B1290" s="10">
        <v>26117</v>
      </c>
      <c r="C1290" t="s">
        <v>1279</v>
      </c>
      <c r="D1290" s="4">
        <v>9417</v>
      </c>
      <c r="E1290" s="4">
        <v>22638</v>
      </c>
      <c r="F1290">
        <v>2024</v>
      </c>
      <c r="G1290" s="1">
        <f>Table1[[#This Row],[dem_votes]]+Table1[[#This Row],[gop_votes]]</f>
        <v>32055</v>
      </c>
      <c r="H1290" s="7">
        <f>ABS(Table1[[#This Row],[dem_votes]]-Table1[[#This Row],[gop_votes]])</f>
        <v>13221</v>
      </c>
      <c r="I1290" s="5">
        <f>Table1[[#This Row],[margin]]/SUM(Table1[[#This Row],[dem_votes]:[gop_votes]])</f>
        <v>0.41244735610669164</v>
      </c>
      <c r="J1290" s="5">
        <f>Table1[[#This Row],[dem_votes]]/SUM(Table1[[#This Row],[dem_votes]:[gop_votes]])</f>
        <v>0.29377632194665421</v>
      </c>
      <c r="K1290" s="5">
        <f>Table1[[#This Row],[gop_votes]]/SUM(Table1[[#This Row],[dem_votes]:[gop_votes]])</f>
        <v>0.70622367805334585</v>
      </c>
      <c r="L1290" s="13">
        <v>-85.180571</v>
      </c>
      <c r="M1290" s="13">
        <v>43.288474000000001</v>
      </c>
      <c r="N1290" s="11">
        <v>-85.181508542168487</v>
      </c>
      <c r="O1290" s="11">
        <v>44.023805746987868</v>
      </c>
      <c r="P1290" s="12">
        <f>VLOOKUP(Table1[[#This Row],[State]],Sheet1!A:G,7,FALSE)</f>
        <v>16</v>
      </c>
      <c r="Q1290" t="str">
        <f>VLOOKUP(Table1[[#This Row],[State]],Sheet1!A:F,6,FALSE)</f>
        <v>Democratic</v>
      </c>
    </row>
    <row r="1291" spans="1:17" x14ac:dyDescent="0.2">
      <c r="A1291" t="s">
        <v>340</v>
      </c>
      <c r="B1291" s="10">
        <v>26119</v>
      </c>
      <c r="C1291" t="s">
        <v>1280</v>
      </c>
      <c r="D1291" s="4">
        <v>1677</v>
      </c>
      <c r="E1291" s="4">
        <v>4194</v>
      </c>
      <c r="F1291">
        <v>2024</v>
      </c>
      <c r="G1291" s="1">
        <f>Table1[[#This Row],[dem_votes]]+Table1[[#This Row],[gop_votes]]</f>
        <v>5871</v>
      </c>
      <c r="H1291" s="7">
        <f>ABS(Table1[[#This Row],[dem_votes]]-Table1[[#This Row],[gop_votes]])</f>
        <v>2517</v>
      </c>
      <c r="I1291" s="5">
        <f>Table1[[#This Row],[margin]]/SUM(Table1[[#This Row],[dem_votes]:[gop_votes]])</f>
        <v>0.42871742462953499</v>
      </c>
      <c r="J1291" s="5">
        <f>Table1[[#This Row],[dem_votes]]/SUM(Table1[[#This Row],[dem_votes]:[gop_votes]])</f>
        <v>0.2856412876852325</v>
      </c>
      <c r="K1291" s="5">
        <f>Table1[[#This Row],[gop_votes]]/SUM(Table1[[#This Row],[dem_votes]:[gop_votes]])</f>
        <v>0.71435871231476755</v>
      </c>
      <c r="L1291" s="13">
        <v>-84.123030999999997</v>
      </c>
      <c r="M1291" s="13">
        <v>44.999428000000002</v>
      </c>
      <c r="N1291" s="11">
        <v>-85.181508542168487</v>
      </c>
      <c r="O1291" s="11">
        <v>44.023805746987868</v>
      </c>
      <c r="P1291" s="12">
        <f>VLOOKUP(Table1[[#This Row],[State]],Sheet1!A:G,7,FALSE)</f>
        <v>16</v>
      </c>
      <c r="Q1291" t="str">
        <f>VLOOKUP(Table1[[#This Row],[State]],Sheet1!A:F,6,FALSE)</f>
        <v>Democratic</v>
      </c>
    </row>
    <row r="1292" spans="1:17" x14ac:dyDescent="0.2">
      <c r="A1292" t="s">
        <v>340</v>
      </c>
      <c r="B1292" s="10">
        <v>26121</v>
      </c>
      <c r="C1292" t="s">
        <v>1281</v>
      </c>
      <c r="D1292" s="4">
        <v>43902</v>
      </c>
      <c r="E1292" s="4">
        <v>39264</v>
      </c>
      <c r="F1292">
        <v>2024</v>
      </c>
      <c r="G1292" s="1">
        <f>Table1[[#This Row],[dem_votes]]+Table1[[#This Row],[gop_votes]]</f>
        <v>83166</v>
      </c>
      <c r="H1292" s="7">
        <f>ABS(Table1[[#This Row],[dem_votes]]-Table1[[#This Row],[gop_votes]])</f>
        <v>4638</v>
      </c>
      <c r="I1292" s="5">
        <f>Table1[[#This Row],[margin]]/SUM(Table1[[#This Row],[dem_votes]:[gop_votes]])</f>
        <v>5.576798210807301E-2</v>
      </c>
      <c r="J1292" s="5">
        <f>Table1[[#This Row],[dem_votes]]/SUM(Table1[[#This Row],[dem_votes]:[gop_votes]])</f>
        <v>0.52788399105403649</v>
      </c>
      <c r="K1292" s="5">
        <f>Table1[[#This Row],[gop_votes]]/SUM(Table1[[#This Row],[dem_votes]:[gop_votes]])</f>
        <v>0.47211600894596351</v>
      </c>
      <c r="L1292" s="13">
        <v>-86.215440999999998</v>
      </c>
      <c r="M1292" s="13">
        <v>43.244172999999897</v>
      </c>
      <c r="N1292" s="11">
        <v>-85.181508542168487</v>
      </c>
      <c r="O1292" s="11">
        <v>44.023805746987868</v>
      </c>
      <c r="P1292" s="12">
        <f>VLOOKUP(Table1[[#This Row],[State]],Sheet1!A:G,7,FALSE)</f>
        <v>16</v>
      </c>
      <c r="Q1292" t="str">
        <f>VLOOKUP(Table1[[#This Row],[State]],Sheet1!A:F,6,FALSE)</f>
        <v>Democratic</v>
      </c>
    </row>
    <row r="1293" spans="1:17" x14ac:dyDescent="0.2">
      <c r="A1293" t="s">
        <v>340</v>
      </c>
      <c r="B1293" s="10">
        <v>26123</v>
      </c>
      <c r="C1293" t="s">
        <v>1282</v>
      </c>
      <c r="D1293" s="4">
        <v>7684</v>
      </c>
      <c r="E1293" s="4">
        <v>20263</v>
      </c>
      <c r="F1293">
        <v>2024</v>
      </c>
      <c r="G1293" s="1">
        <f>Table1[[#This Row],[dem_votes]]+Table1[[#This Row],[gop_votes]]</f>
        <v>27947</v>
      </c>
      <c r="H1293" s="7">
        <f>ABS(Table1[[#This Row],[dem_votes]]-Table1[[#This Row],[gop_votes]])</f>
        <v>12579</v>
      </c>
      <c r="I1293" s="5">
        <f>Table1[[#This Row],[margin]]/SUM(Table1[[#This Row],[dem_votes]:[gop_votes]])</f>
        <v>0.45010197874548252</v>
      </c>
      <c r="J1293" s="5">
        <f>Table1[[#This Row],[dem_votes]]/SUM(Table1[[#This Row],[dem_votes]:[gop_votes]])</f>
        <v>0.27494901062725874</v>
      </c>
      <c r="K1293" s="5">
        <f>Table1[[#This Row],[gop_votes]]/SUM(Table1[[#This Row],[dem_votes]:[gop_votes]])</f>
        <v>0.72505098937274126</v>
      </c>
      <c r="L1293" s="13">
        <v>-85.809843000000001</v>
      </c>
      <c r="M1293" s="13">
        <v>43.466920000000002</v>
      </c>
      <c r="N1293" s="11">
        <v>-85.181508542168487</v>
      </c>
      <c r="O1293" s="11">
        <v>44.023805746987868</v>
      </c>
      <c r="P1293" s="12">
        <f>VLOOKUP(Table1[[#This Row],[State]],Sheet1!A:G,7,FALSE)</f>
        <v>16</v>
      </c>
      <c r="Q1293" t="str">
        <f>VLOOKUP(Table1[[#This Row],[State]],Sheet1!A:F,6,FALSE)</f>
        <v>Democratic</v>
      </c>
    </row>
    <row r="1294" spans="1:17" x14ac:dyDescent="0.2">
      <c r="A1294" t="s">
        <v>340</v>
      </c>
      <c r="B1294" s="10">
        <v>26125</v>
      </c>
      <c r="C1294" t="s">
        <v>1283</v>
      </c>
      <c r="D1294" s="4">
        <v>467104</v>
      </c>
      <c r="E1294" s="4">
        <v>316088</v>
      </c>
      <c r="F1294">
        <v>2024</v>
      </c>
      <c r="G1294" s="1">
        <f>Table1[[#This Row],[dem_votes]]+Table1[[#This Row],[gop_votes]]</f>
        <v>783192</v>
      </c>
      <c r="H1294" s="7">
        <f>ABS(Table1[[#This Row],[dem_votes]]-Table1[[#This Row],[gop_votes]])</f>
        <v>151016</v>
      </c>
      <c r="I1294" s="5">
        <f>Table1[[#This Row],[margin]]/SUM(Table1[[#This Row],[dem_votes]:[gop_votes]])</f>
        <v>0.19282117284139777</v>
      </c>
      <c r="J1294" s="5">
        <f>Table1[[#This Row],[dem_votes]]/SUM(Table1[[#This Row],[dem_votes]:[gop_votes]])</f>
        <v>0.59641058642069888</v>
      </c>
      <c r="K1294" s="5">
        <f>Table1[[#This Row],[gop_votes]]/SUM(Table1[[#This Row],[dem_votes]:[gop_votes]])</f>
        <v>0.40358941357930112</v>
      </c>
      <c r="L1294" s="13">
        <v>-83.310385999999994</v>
      </c>
      <c r="M1294" s="13">
        <v>42.587534999999903</v>
      </c>
      <c r="N1294" s="11">
        <v>-85.181508542168487</v>
      </c>
      <c r="O1294" s="11">
        <v>44.023805746987868</v>
      </c>
      <c r="P1294" s="12">
        <f>VLOOKUP(Table1[[#This Row],[State]],Sheet1!A:G,7,FALSE)</f>
        <v>16</v>
      </c>
      <c r="Q1294" t="str">
        <f>VLOOKUP(Table1[[#This Row],[State]],Sheet1!A:F,6,FALSE)</f>
        <v>Democratic</v>
      </c>
    </row>
    <row r="1295" spans="1:17" x14ac:dyDescent="0.2">
      <c r="A1295" t="s">
        <v>340</v>
      </c>
      <c r="B1295" s="10">
        <v>26127</v>
      </c>
      <c r="C1295" t="s">
        <v>1284</v>
      </c>
      <c r="D1295" s="4">
        <v>4762</v>
      </c>
      <c r="E1295" s="4">
        <v>8722</v>
      </c>
      <c r="F1295">
        <v>2024</v>
      </c>
      <c r="G1295" s="1">
        <f>Table1[[#This Row],[dem_votes]]+Table1[[#This Row],[gop_votes]]</f>
        <v>13484</v>
      </c>
      <c r="H1295" s="7">
        <f>ABS(Table1[[#This Row],[dem_votes]]-Table1[[#This Row],[gop_votes]])</f>
        <v>3960</v>
      </c>
      <c r="I1295" s="5">
        <f>Table1[[#This Row],[margin]]/SUM(Table1[[#This Row],[dem_votes]:[gop_votes]])</f>
        <v>0.29368140017798872</v>
      </c>
      <c r="J1295" s="5">
        <f>Table1[[#This Row],[dem_votes]]/SUM(Table1[[#This Row],[dem_votes]:[gop_votes]])</f>
        <v>0.35315929991100564</v>
      </c>
      <c r="K1295" s="5">
        <f>Table1[[#This Row],[gop_votes]]/SUM(Table1[[#This Row],[dem_votes]:[gop_votes]])</f>
        <v>0.64684070008899441</v>
      </c>
      <c r="L1295" s="13">
        <v>-86.304175999999998</v>
      </c>
      <c r="M1295" s="13">
        <v>43.632702999999999</v>
      </c>
      <c r="N1295" s="11">
        <v>-85.181508542168487</v>
      </c>
      <c r="O1295" s="11">
        <v>44.023805746987868</v>
      </c>
      <c r="P1295" s="12">
        <f>VLOOKUP(Table1[[#This Row],[State]],Sheet1!A:G,7,FALSE)</f>
        <v>16</v>
      </c>
      <c r="Q1295" t="str">
        <f>VLOOKUP(Table1[[#This Row],[State]],Sheet1!A:F,6,FALSE)</f>
        <v>Democratic</v>
      </c>
    </row>
    <row r="1296" spans="1:17" x14ac:dyDescent="0.2">
      <c r="A1296" t="s">
        <v>340</v>
      </c>
      <c r="B1296" s="10">
        <v>26129</v>
      </c>
      <c r="C1296" t="s">
        <v>1285</v>
      </c>
      <c r="D1296" s="4">
        <v>3632</v>
      </c>
      <c r="E1296" s="4">
        <v>8798</v>
      </c>
      <c r="F1296">
        <v>2024</v>
      </c>
      <c r="G1296" s="1">
        <f>Table1[[#This Row],[dem_votes]]+Table1[[#This Row],[gop_votes]]</f>
        <v>12430</v>
      </c>
      <c r="H1296" s="7">
        <f>ABS(Table1[[#This Row],[dem_votes]]-Table1[[#This Row],[gop_votes]])</f>
        <v>5166</v>
      </c>
      <c r="I1296" s="5">
        <f>Table1[[#This Row],[margin]]/SUM(Table1[[#This Row],[dem_votes]:[gop_votes]])</f>
        <v>0.41560740144810943</v>
      </c>
      <c r="J1296" s="5">
        <f>Table1[[#This Row],[dem_votes]]/SUM(Table1[[#This Row],[dem_votes]:[gop_votes]])</f>
        <v>0.29219629927594531</v>
      </c>
      <c r="K1296" s="5">
        <f>Table1[[#This Row],[gop_votes]]/SUM(Table1[[#This Row],[dem_votes]:[gop_votes]])</f>
        <v>0.70780370072405474</v>
      </c>
      <c r="L1296" s="13">
        <v>-84.123289</v>
      </c>
      <c r="M1296" s="13">
        <v>44.287568999999998</v>
      </c>
      <c r="N1296" s="11">
        <v>-85.181508542168487</v>
      </c>
      <c r="O1296" s="11">
        <v>44.023805746987868</v>
      </c>
      <c r="P1296" s="12">
        <f>VLOOKUP(Table1[[#This Row],[State]],Sheet1!A:G,7,FALSE)</f>
        <v>16</v>
      </c>
      <c r="Q1296" t="str">
        <f>VLOOKUP(Table1[[#This Row],[State]],Sheet1!A:F,6,FALSE)</f>
        <v>Democratic</v>
      </c>
    </row>
    <row r="1297" spans="1:17" x14ac:dyDescent="0.2">
      <c r="A1297" t="s">
        <v>340</v>
      </c>
      <c r="B1297" s="10">
        <v>26131</v>
      </c>
      <c r="C1297" t="s">
        <v>1286</v>
      </c>
      <c r="D1297" s="4">
        <v>1644</v>
      </c>
      <c r="E1297" s="4">
        <v>2205</v>
      </c>
      <c r="F1297">
        <v>2024</v>
      </c>
      <c r="G1297" s="1">
        <f>Table1[[#This Row],[dem_votes]]+Table1[[#This Row],[gop_votes]]</f>
        <v>3849</v>
      </c>
      <c r="H1297" s="7">
        <f>ABS(Table1[[#This Row],[dem_votes]]-Table1[[#This Row],[gop_votes]])</f>
        <v>561</v>
      </c>
      <c r="I1297" s="5">
        <f>Table1[[#This Row],[margin]]/SUM(Table1[[#This Row],[dem_votes]:[gop_votes]])</f>
        <v>0.14575214341387374</v>
      </c>
      <c r="J1297" s="5">
        <f>Table1[[#This Row],[dem_votes]]/SUM(Table1[[#This Row],[dem_votes]:[gop_votes]])</f>
        <v>0.42712392829306312</v>
      </c>
      <c r="K1297" s="5">
        <f>Table1[[#This Row],[gop_votes]]/SUM(Table1[[#This Row],[dem_votes]:[gop_votes]])</f>
        <v>0.57287607170693688</v>
      </c>
      <c r="L1297" s="13">
        <v>-89.2851</v>
      </c>
      <c r="M1297" s="13">
        <v>46.720246000000003</v>
      </c>
      <c r="N1297" s="11">
        <v>-85.181508542168487</v>
      </c>
      <c r="O1297" s="11">
        <v>44.023805746987868</v>
      </c>
      <c r="P1297" s="12">
        <f>VLOOKUP(Table1[[#This Row],[State]],Sheet1!A:G,7,FALSE)</f>
        <v>16</v>
      </c>
      <c r="Q1297" t="str">
        <f>VLOOKUP(Table1[[#This Row],[State]],Sheet1!A:F,6,FALSE)</f>
        <v>Democratic</v>
      </c>
    </row>
    <row r="1298" spans="1:17" x14ac:dyDescent="0.2">
      <c r="A1298" t="s">
        <v>340</v>
      </c>
      <c r="B1298" s="10">
        <v>26133</v>
      </c>
      <c r="C1298" t="s">
        <v>462</v>
      </c>
      <c r="D1298" s="4">
        <v>3266</v>
      </c>
      <c r="E1298" s="4">
        <v>9037</v>
      </c>
      <c r="F1298">
        <v>2024</v>
      </c>
      <c r="G1298" s="1">
        <f>Table1[[#This Row],[dem_votes]]+Table1[[#This Row],[gop_votes]]</f>
        <v>12303</v>
      </c>
      <c r="H1298" s="7">
        <f>ABS(Table1[[#This Row],[dem_votes]]-Table1[[#This Row],[gop_votes]])</f>
        <v>5771</v>
      </c>
      <c r="I1298" s="5">
        <f>Table1[[#This Row],[margin]]/SUM(Table1[[#This Row],[dem_votes]:[gop_votes]])</f>
        <v>0.46907258392262052</v>
      </c>
      <c r="J1298" s="5">
        <f>Table1[[#This Row],[dem_votes]]/SUM(Table1[[#This Row],[dem_votes]:[gop_votes]])</f>
        <v>0.26546370803868974</v>
      </c>
      <c r="K1298" s="5">
        <f>Table1[[#This Row],[gop_votes]]/SUM(Table1[[#This Row],[dem_votes]:[gop_votes]])</f>
        <v>0.73453629196131021</v>
      </c>
      <c r="L1298" s="13">
        <v>-85.351194999999905</v>
      </c>
      <c r="M1298" s="13">
        <v>43.965561000000001</v>
      </c>
      <c r="N1298" s="11">
        <v>-85.181508542168487</v>
      </c>
      <c r="O1298" s="11">
        <v>44.023805746987868</v>
      </c>
      <c r="P1298" s="12">
        <f>VLOOKUP(Table1[[#This Row],[State]],Sheet1!A:G,7,FALSE)</f>
        <v>16</v>
      </c>
      <c r="Q1298" t="str">
        <f>VLOOKUP(Table1[[#This Row],[State]],Sheet1!A:F,6,FALSE)</f>
        <v>Democratic</v>
      </c>
    </row>
    <row r="1299" spans="1:17" x14ac:dyDescent="0.2">
      <c r="A1299" t="s">
        <v>340</v>
      </c>
      <c r="B1299" s="10">
        <v>26135</v>
      </c>
      <c r="C1299" t="s">
        <v>1287</v>
      </c>
      <c r="D1299" s="4">
        <v>1360</v>
      </c>
      <c r="E1299" s="4">
        <v>3608</v>
      </c>
      <c r="F1299">
        <v>2024</v>
      </c>
      <c r="G1299" s="1">
        <f>Table1[[#This Row],[dem_votes]]+Table1[[#This Row],[gop_votes]]</f>
        <v>4968</v>
      </c>
      <c r="H1299" s="7">
        <f>ABS(Table1[[#This Row],[dem_votes]]-Table1[[#This Row],[gop_votes]])</f>
        <v>2248</v>
      </c>
      <c r="I1299" s="5">
        <f>Table1[[#This Row],[margin]]/SUM(Table1[[#This Row],[dem_votes]:[gop_votes]])</f>
        <v>0.45249597423510468</v>
      </c>
      <c r="J1299" s="5">
        <f>Table1[[#This Row],[dem_votes]]/SUM(Table1[[#This Row],[dem_votes]:[gop_votes]])</f>
        <v>0.27375201288244766</v>
      </c>
      <c r="K1299" s="5">
        <f>Table1[[#This Row],[gop_votes]]/SUM(Table1[[#This Row],[dem_votes]:[gop_votes]])</f>
        <v>0.72624798711755234</v>
      </c>
      <c r="L1299" s="13">
        <v>-84.147141000000005</v>
      </c>
      <c r="M1299" s="13">
        <v>44.696783000000003</v>
      </c>
      <c r="N1299" s="11">
        <v>-85.181508542168487</v>
      </c>
      <c r="O1299" s="11">
        <v>44.023805746987868</v>
      </c>
      <c r="P1299" s="12">
        <f>VLOOKUP(Table1[[#This Row],[State]],Sheet1!A:G,7,FALSE)</f>
        <v>16</v>
      </c>
      <c r="Q1299" t="str">
        <f>VLOOKUP(Table1[[#This Row],[State]],Sheet1!A:F,6,FALSE)</f>
        <v>Democratic</v>
      </c>
    </row>
    <row r="1300" spans="1:17" x14ac:dyDescent="0.2">
      <c r="A1300" t="s">
        <v>340</v>
      </c>
      <c r="B1300" s="10">
        <v>26137</v>
      </c>
      <c r="C1300" t="s">
        <v>1288</v>
      </c>
      <c r="D1300" s="4">
        <v>4656</v>
      </c>
      <c r="E1300" s="4">
        <v>10498</v>
      </c>
      <c r="F1300">
        <v>2024</v>
      </c>
      <c r="G1300" s="1">
        <f>Table1[[#This Row],[dem_votes]]+Table1[[#This Row],[gop_votes]]</f>
        <v>15154</v>
      </c>
      <c r="H1300" s="7">
        <f>ABS(Table1[[#This Row],[dem_votes]]-Table1[[#This Row],[gop_votes]])</f>
        <v>5842</v>
      </c>
      <c r="I1300" s="5">
        <f>Table1[[#This Row],[margin]]/SUM(Table1[[#This Row],[dem_votes]:[gop_votes]])</f>
        <v>0.38550877656064403</v>
      </c>
      <c r="J1300" s="5">
        <f>Table1[[#This Row],[dem_votes]]/SUM(Table1[[#This Row],[dem_votes]:[gop_votes]])</f>
        <v>0.30724561171967796</v>
      </c>
      <c r="K1300" s="5">
        <f>Table1[[#This Row],[gop_votes]]/SUM(Table1[[#This Row],[dem_votes]:[gop_votes]])</f>
        <v>0.69275438828032199</v>
      </c>
      <c r="L1300" s="13">
        <v>-84.666878999999994</v>
      </c>
      <c r="M1300" s="13">
        <v>45.006777</v>
      </c>
      <c r="N1300" s="11">
        <v>-85.181508542168487</v>
      </c>
      <c r="O1300" s="11">
        <v>44.023805746987868</v>
      </c>
      <c r="P1300" s="12">
        <f>VLOOKUP(Table1[[#This Row],[State]],Sheet1!A:G,7,FALSE)</f>
        <v>16</v>
      </c>
      <c r="Q1300" t="str">
        <f>VLOOKUP(Table1[[#This Row],[State]],Sheet1!A:F,6,FALSE)</f>
        <v>Democratic</v>
      </c>
    </row>
    <row r="1301" spans="1:17" x14ac:dyDescent="0.2">
      <c r="A1301" t="s">
        <v>340</v>
      </c>
      <c r="B1301" s="10">
        <v>26139</v>
      </c>
      <c r="C1301" t="s">
        <v>1054</v>
      </c>
      <c r="D1301" s="4">
        <v>71792</v>
      </c>
      <c r="E1301" s="4">
        <v>104814</v>
      </c>
      <c r="F1301">
        <v>2024</v>
      </c>
      <c r="G1301" s="1">
        <f>Table1[[#This Row],[dem_votes]]+Table1[[#This Row],[gop_votes]]</f>
        <v>176606</v>
      </c>
      <c r="H1301" s="7">
        <f>ABS(Table1[[#This Row],[dem_votes]]-Table1[[#This Row],[gop_votes]])</f>
        <v>33022</v>
      </c>
      <c r="I1301" s="5">
        <f>Table1[[#This Row],[margin]]/SUM(Table1[[#This Row],[dem_votes]:[gop_votes]])</f>
        <v>0.18698118976705208</v>
      </c>
      <c r="J1301" s="5">
        <f>Table1[[#This Row],[dem_votes]]/SUM(Table1[[#This Row],[dem_votes]:[gop_votes]])</f>
        <v>0.40650940511647393</v>
      </c>
      <c r="K1301" s="5">
        <f>Table1[[#This Row],[gop_votes]]/SUM(Table1[[#This Row],[dem_votes]:[gop_votes]])</f>
        <v>0.59349059488352607</v>
      </c>
      <c r="L1301" s="13">
        <v>-86.021326000000002</v>
      </c>
      <c r="M1301" s="13">
        <v>42.909362000000002</v>
      </c>
      <c r="N1301" s="11">
        <v>-85.181508542168487</v>
      </c>
      <c r="O1301" s="11">
        <v>44.023805746987868</v>
      </c>
      <c r="P1301" s="12">
        <f>VLOOKUP(Table1[[#This Row],[State]],Sheet1!A:G,7,FALSE)</f>
        <v>16</v>
      </c>
      <c r="Q1301" t="str">
        <f>VLOOKUP(Table1[[#This Row],[State]],Sheet1!A:F,6,FALSE)</f>
        <v>Democratic</v>
      </c>
    </row>
    <row r="1302" spans="1:17" x14ac:dyDescent="0.2">
      <c r="A1302" t="s">
        <v>340</v>
      </c>
      <c r="B1302" s="10">
        <v>26141</v>
      </c>
      <c r="C1302" t="s">
        <v>1289</v>
      </c>
      <c r="D1302" s="4">
        <v>3037</v>
      </c>
      <c r="E1302" s="4">
        <v>4980</v>
      </c>
      <c r="F1302">
        <v>2024</v>
      </c>
      <c r="G1302" s="1">
        <f>Table1[[#This Row],[dem_votes]]+Table1[[#This Row],[gop_votes]]</f>
        <v>8017</v>
      </c>
      <c r="H1302" s="7">
        <f>ABS(Table1[[#This Row],[dem_votes]]-Table1[[#This Row],[gop_votes]])</f>
        <v>1943</v>
      </c>
      <c r="I1302" s="5">
        <f>Table1[[#This Row],[margin]]/SUM(Table1[[#This Row],[dem_votes]:[gop_votes]])</f>
        <v>0.24235998503180742</v>
      </c>
      <c r="J1302" s="5">
        <f>Table1[[#This Row],[dem_votes]]/SUM(Table1[[#This Row],[dem_votes]:[gop_votes]])</f>
        <v>0.37882000748409628</v>
      </c>
      <c r="K1302" s="5">
        <f>Table1[[#This Row],[gop_votes]]/SUM(Table1[[#This Row],[dem_votes]:[gop_votes]])</f>
        <v>0.62117999251590372</v>
      </c>
      <c r="L1302" s="13">
        <v>-83.873628999999994</v>
      </c>
      <c r="M1302" s="13">
        <v>45.356833999999999</v>
      </c>
      <c r="N1302" s="11">
        <v>-85.181508542168487</v>
      </c>
      <c r="O1302" s="11">
        <v>44.023805746987868</v>
      </c>
      <c r="P1302" s="12">
        <f>VLOOKUP(Table1[[#This Row],[State]],Sheet1!A:G,7,FALSE)</f>
        <v>16</v>
      </c>
      <c r="Q1302" t="str">
        <f>VLOOKUP(Table1[[#This Row],[State]],Sheet1!A:F,6,FALSE)</f>
        <v>Democratic</v>
      </c>
    </row>
    <row r="1303" spans="1:17" x14ac:dyDescent="0.2">
      <c r="A1303" t="s">
        <v>340</v>
      </c>
      <c r="B1303" s="10">
        <v>26143</v>
      </c>
      <c r="C1303" t="s">
        <v>1290</v>
      </c>
      <c r="D1303" s="4">
        <v>5256</v>
      </c>
      <c r="E1303" s="4">
        <v>9915</v>
      </c>
      <c r="F1303">
        <v>2024</v>
      </c>
      <c r="G1303" s="1">
        <f>Table1[[#This Row],[dem_votes]]+Table1[[#This Row],[gop_votes]]</f>
        <v>15171</v>
      </c>
      <c r="H1303" s="7">
        <f>ABS(Table1[[#This Row],[dem_votes]]-Table1[[#This Row],[gop_votes]])</f>
        <v>4659</v>
      </c>
      <c r="I1303" s="5">
        <f>Table1[[#This Row],[margin]]/SUM(Table1[[#This Row],[dem_votes]:[gop_votes]])</f>
        <v>0.30709907059521457</v>
      </c>
      <c r="J1303" s="5">
        <f>Table1[[#This Row],[dem_votes]]/SUM(Table1[[#This Row],[dem_votes]:[gop_votes]])</f>
        <v>0.34645046470239271</v>
      </c>
      <c r="K1303" s="5">
        <f>Table1[[#This Row],[gop_votes]]/SUM(Table1[[#This Row],[dem_votes]:[gop_votes]])</f>
        <v>0.65354953529760729</v>
      </c>
      <c r="L1303" s="13">
        <v>-84.649835999999993</v>
      </c>
      <c r="M1303" s="13">
        <v>44.364863999999997</v>
      </c>
      <c r="N1303" s="11">
        <v>-85.181508542168487</v>
      </c>
      <c r="O1303" s="11">
        <v>44.023805746987868</v>
      </c>
      <c r="P1303" s="12">
        <f>VLOOKUP(Table1[[#This Row],[State]],Sheet1!A:G,7,FALSE)</f>
        <v>16</v>
      </c>
      <c r="Q1303" t="str">
        <f>VLOOKUP(Table1[[#This Row],[State]],Sheet1!A:F,6,FALSE)</f>
        <v>Democratic</v>
      </c>
    </row>
    <row r="1304" spans="1:17" x14ac:dyDescent="0.2">
      <c r="A1304" t="s">
        <v>340</v>
      </c>
      <c r="B1304" s="10">
        <v>26145</v>
      </c>
      <c r="C1304" t="s">
        <v>1291</v>
      </c>
      <c r="D1304" s="4">
        <v>49751</v>
      </c>
      <c r="E1304" s="4">
        <v>46097</v>
      </c>
      <c r="F1304">
        <v>2024</v>
      </c>
      <c r="G1304" s="1">
        <f>Table1[[#This Row],[dem_votes]]+Table1[[#This Row],[gop_votes]]</f>
        <v>95848</v>
      </c>
      <c r="H1304" s="7">
        <f>ABS(Table1[[#This Row],[dem_votes]]-Table1[[#This Row],[gop_votes]])</f>
        <v>3654</v>
      </c>
      <c r="I1304" s="5">
        <f>Table1[[#This Row],[margin]]/SUM(Table1[[#This Row],[dem_votes]:[gop_votes]])</f>
        <v>3.8122861196895085E-2</v>
      </c>
      <c r="J1304" s="5">
        <f>Table1[[#This Row],[dem_votes]]/SUM(Table1[[#This Row],[dem_votes]:[gop_votes]])</f>
        <v>0.51906143059844756</v>
      </c>
      <c r="K1304" s="5">
        <f>Table1[[#This Row],[gop_votes]]/SUM(Table1[[#This Row],[dem_votes]:[gop_votes]])</f>
        <v>0.48093856940155244</v>
      </c>
      <c r="L1304" s="13">
        <v>-83.993735999999998</v>
      </c>
      <c r="M1304" s="13">
        <v>43.398200000000003</v>
      </c>
      <c r="N1304" s="11">
        <v>-85.181508542168487</v>
      </c>
      <c r="O1304" s="11">
        <v>44.023805746987868</v>
      </c>
      <c r="P1304" s="12">
        <f>VLOOKUP(Table1[[#This Row],[State]],Sheet1!A:G,7,FALSE)</f>
        <v>16</v>
      </c>
      <c r="Q1304" t="str">
        <f>VLOOKUP(Table1[[#This Row],[State]],Sheet1!A:F,6,FALSE)</f>
        <v>Democratic</v>
      </c>
    </row>
    <row r="1305" spans="1:17" x14ac:dyDescent="0.2">
      <c r="A1305" t="s">
        <v>340</v>
      </c>
      <c r="B1305" s="10">
        <v>26147</v>
      </c>
      <c r="C1305" t="s">
        <v>528</v>
      </c>
      <c r="D1305" s="4">
        <v>30518</v>
      </c>
      <c r="E1305" s="4">
        <v>61613</v>
      </c>
      <c r="F1305">
        <v>2024</v>
      </c>
      <c r="G1305" s="1">
        <f>Table1[[#This Row],[dem_votes]]+Table1[[#This Row],[gop_votes]]</f>
        <v>92131</v>
      </c>
      <c r="H1305" s="7">
        <f>ABS(Table1[[#This Row],[dem_votes]]-Table1[[#This Row],[gop_votes]])</f>
        <v>31095</v>
      </c>
      <c r="I1305" s="5">
        <f>Table1[[#This Row],[margin]]/SUM(Table1[[#This Row],[dem_votes]:[gop_votes]])</f>
        <v>0.33750854761155313</v>
      </c>
      <c r="J1305" s="5">
        <f>Table1[[#This Row],[dem_votes]]/SUM(Table1[[#This Row],[dem_votes]:[gop_votes]])</f>
        <v>0.33124572619422343</v>
      </c>
      <c r="K1305" s="5">
        <f>Table1[[#This Row],[gop_votes]]/SUM(Table1[[#This Row],[dem_votes]:[gop_votes]])</f>
        <v>0.66875427380577657</v>
      </c>
      <c r="L1305" s="13">
        <v>-82.564382999999907</v>
      </c>
      <c r="M1305" s="13">
        <v>42.911355</v>
      </c>
      <c r="N1305" s="11">
        <v>-85.181508542168487</v>
      </c>
      <c r="O1305" s="11">
        <v>44.023805746987868</v>
      </c>
      <c r="P1305" s="12">
        <f>VLOOKUP(Table1[[#This Row],[State]],Sheet1!A:G,7,FALSE)</f>
        <v>16</v>
      </c>
      <c r="Q1305" t="str">
        <f>VLOOKUP(Table1[[#This Row],[State]],Sheet1!A:F,6,FALSE)</f>
        <v>Democratic</v>
      </c>
    </row>
    <row r="1306" spans="1:17" x14ac:dyDescent="0.2">
      <c r="A1306" t="s">
        <v>340</v>
      </c>
      <c r="B1306" s="10">
        <v>26149</v>
      </c>
      <c r="C1306" t="s">
        <v>954</v>
      </c>
      <c r="D1306" s="4">
        <v>8677</v>
      </c>
      <c r="E1306" s="4">
        <v>15855</v>
      </c>
      <c r="F1306">
        <v>2024</v>
      </c>
      <c r="G1306" s="1">
        <f>Table1[[#This Row],[dem_votes]]+Table1[[#This Row],[gop_votes]]</f>
        <v>24532</v>
      </c>
      <c r="H1306" s="7">
        <f>ABS(Table1[[#This Row],[dem_votes]]-Table1[[#This Row],[gop_votes]])</f>
        <v>7178</v>
      </c>
      <c r="I1306" s="5">
        <f>Table1[[#This Row],[margin]]/SUM(Table1[[#This Row],[dem_votes]:[gop_votes]])</f>
        <v>0.29259742377303116</v>
      </c>
      <c r="J1306" s="5">
        <f>Table1[[#This Row],[dem_votes]]/SUM(Table1[[#This Row],[dem_votes]:[gop_votes]])</f>
        <v>0.35370128811348445</v>
      </c>
      <c r="K1306" s="5">
        <f>Table1[[#This Row],[gop_votes]]/SUM(Table1[[#This Row],[dem_votes]:[gop_votes]])</f>
        <v>0.64629871188651555</v>
      </c>
      <c r="L1306" s="13">
        <v>-85.527190000000004</v>
      </c>
      <c r="M1306" s="13">
        <v>41.888047999999998</v>
      </c>
      <c r="N1306" s="11">
        <v>-85.181508542168487</v>
      </c>
      <c r="O1306" s="11">
        <v>44.023805746987868</v>
      </c>
      <c r="P1306" s="12">
        <f>VLOOKUP(Table1[[#This Row],[State]],Sheet1!A:G,7,FALSE)</f>
        <v>16</v>
      </c>
      <c r="Q1306" t="str">
        <f>VLOOKUP(Table1[[#This Row],[State]],Sheet1!A:F,6,FALSE)</f>
        <v>Democratic</v>
      </c>
    </row>
    <row r="1307" spans="1:17" x14ac:dyDescent="0.2">
      <c r="A1307" t="s">
        <v>340</v>
      </c>
      <c r="B1307" s="10">
        <v>26151</v>
      </c>
      <c r="C1307" t="s">
        <v>1292</v>
      </c>
      <c r="D1307" s="4">
        <v>6004</v>
      </c>
      <c r="E1307" s="4">
        <v>14610</v>
      </c>
      <c r="F1307">
        <v>2024</v>
      </c>
      <c r="G1307" s="1">
        <f>Table1[[#This Row],[dem_votes]]+Table1[[#This Row],[gop_votes]]</f>
        <v>20614</v>
      </c>
      <c r="H1307" s="7">
        <f>ABS(Table1[[#This Row],[dem_votes]]-Table1[[#This Row],[gop_votes]])</f>
        <v>8606</v>
      </c>
      <c r="I1307" s="5">
        <f>Table1[[#This Row],[margin]]/SUM(Table1[[#This Row],[dem_votes]:[gop_votes]])</f>
        <v>0.41748326380130008</v>
      </c>
      <c r="J1307" s="5">
        <f>Table1[[#This Row],[dem_votes]]/SUM(Table1[[#This Row],[dem_votes]:[gop_votes]])</f>
        <v>0.29125836809934996</v>
      </c>
      <c r="K1307" s="5">
        <f>Table1[[#This Row],[gop_votes]]/SUM(Table1[[#This Row],[dem_votes]:[gop_votes]])</f>
        <v>0.70874163190065009</v>
      </c>
      <c r="L1307" s="13">
        <v>-82.779370999999998</v>
      </c>
      <c r="M1307" s="13">
        <v>43.364274999999999</v>
      </c>
      <c r="N1307" s="11">
        <v>-85.181508542168487</v>
      </c>
      <c r="O1307" s="11">
        <v>44.023805746987868</v>
      </c>
      <c r="P1307" s="12">
        <f>VLOOKUP(Table1[[#This Row],[State]],Sheet1!A:G,7,FALSE)</f>
        <v>16</v>
      </c>
      <c r="Q1307" t="str">
        <f>VLOOKUP(Table1[[#This Row],[State]],Sheet1!A:F,6,FALSE)</f>
        <v>Democratic</v>
      </c>
    </row>
    <row r="1308" spans="1:17" x14ac:dyDescent="0.2">
      <c r="A1308" t="s">
        <v>340</v>
      </c>
      <c r="B1308" s="10">
        <v>26153</v>
      </c>
      <c r="C1308" t="s">
        <v>1293</v>
      </c>
      <c r="D1308" s="4">
        <v>1848</v>
      </c>
      <c r="E1308" s="4">
        <v>2702</v>
      </c>
      <c r="F1308">
        <v>2024</v>
      </c>
      <c r="G1308" s="1">
        <f>Table1[[#This Row],[dem_votes]]+Table1[[#This Row],[gop_votes]]</f>
        <v>4550</v>
      </c>
      <c r="H1308" s="7">
        <f>ABS(Table1[[#This Row],[dem_votes]]-Table1[[#This Row],[gop_votes]])</f>
        <v>854</v>
      </c>
      <c r="I1308" s="5">
        <f>Table1[[#This Row],[margin]]/SUM(Table1[[#This Row],[dem_votes]:[gop_votes]])</f>
        <v>0.18769230769230769</v>
      </c>
      <c r="J1308" s="5">
        <f>Table1[[#This Row],[dem_votes]]/SUM(Table1[[#This Row],[dem_votes]:[gop_votes]])</f>
        <v>0.40615384615384614</v>
      </c>
      <c r="K1308" s="5">
        <f>Table1[[#This Row],[gop_votes]]/SUM(Table1[[#This Row],[dem_votes]:[gop_votes]])</f>
        <v>0.5938461538461538</v>
      </c>
      <c r="L1308" s="13">
        <v>-86.227646999999905</v>
      </c>
      <c r="M1308" s="13">
        <v>46.004789000000002</v>
      </c>
      <c r="N1308" s="11">
        <v>-85.181508542168487</v>
      </c>
      <c r="O1308" s="11">
        <v>44.023805746987868</v>
      </c>
      <c r="P1308" s="12">
        <f>VLOOKUP(Table1[[#This Row],[State]],Sheet1!A:G,7,FALSE)</f>
        <v>16</v>
      </c>
      <c r="Q1308" t="str">
        <f>VLOOKUP(Table1[[#This Row],[State]],Sheet1!A:F,6,FALSE)</f>
        <v>Democratic</v>
      </c>
    </row>
    <row r="1309" spans="1:17" x14ac:dyDescent="0.2">
      <c r="A1309" t="s">
        <v>340</v>
      </c>
      <c r="B1309" s="10">
        <v>26155</v>
      </c>
      <c r="C1309" t="s">
        <v>1294</v>
      </c>
      <c r="D1309" s="4">
        <v>14719</v>
      </c>
      <c r="E1309" s="4">
        <v>20844</v>
      </c>
      <c r="F1309">
        <v>2024</v>
      </c>
      <c r="G1309" s="1">
        <f>Table1[[#This Row],[dem_votes]]+Table1[[#This Row],[gop_votes]]</f>
        <v>35563</v>
      </c>
      <c r="H1309" s="7">
        <f>ABS(Table1[[#This Row],[dem_votes]]-Table1[[#This Row],[gop_votes]])</f>
        <v>6125</v>
      </c>
      <c r="I1309" s="5">
        <f>Table1[[#This Row],[margin]]/SUM(Table1[[#This Row],[dem_votes]:[gop_votes]])</f>
        <v>0.17222956443494644</v>
      </c>
      <c r="J1309" s="5">
        <f>Table1[[#This Row],[dem_votes]]/SUM(Table1[[#This Row],[dem_votes]:[gop_votes]])</f>
        <v>0.41388521778252679</v>
      </c>
      <c r="K1309" s="5">
        <f>Table1[[#This Row],[gop_votes]]/SUM(Table1[[#This Row],[dem_votes]:[gop_votes]])</f>
        <v>0.58611478221747326</v>
      </c>
      <c r="L1309" s="13">
        <v>-84.147237000000004</v>
      </c>
      <c r="M1309" s="13">
        <v>42.942805</v>
      </c>
      <c r="N1309" s="11">
        <v>-85.181508542168487</v>
      </c>
      <c r="O1309" s="11">
        <v>44.023805746987868</v>
      </c>
      <c r="P1309" s="12">
        <f>VLOOKUP(Table1[[#This Row],[State]],Sheet1!A:G,7,FALSE)</f>
        <v>16</v>
      </c>
      <c r="Q1309" t="str">
        <f>VLOOKUP(Table1[[#This Row],[State]],Sheet1!A:F,6,FALSE)</f>
        <v>Democratic</v>
      </c>
    </row>
    <row r="1310" spans="1:17" x14ac:dyDescent="0.2">
      <c r="A1310" t="s">
        <v>340</v>
      </c>
      <c r="B1310" s="10">
        <v>26157</v>
      </c>
      <c r="C1310" t="s">
        <v>1295</v>
      </c>
      <c r="D1310" s="4">
        <v>8954</v>
      </c>
      <c r="E1310" s="4">
        <v>19587</v>
      </c>
      <c r="F1310">
        <v>2024</v>
      </c>
      <c r="G1310" s="1">
        <f>Table1[[#This Row],[dem_votes]]+Table1[[#This Row],[gop_votes]]</f>
        <v>28541</v>
      </c>
      <c r="H1310" s="7">
        <f>ABS(Table1[[#This Row],[dem_votes]]-Table1[[#This Row],[gop_votes]])</f>
        <v>10633</v>
      </c>
      <c r="I1310" s="5">
        <f>Table1[[#This Row],[margin]]/SUM(Table1[[#This Row],[dem_votes]:[gop_votes]])</f>
        <v>0.37255176763252862</v>
      </c>
      <c r="J1310" s="5">
        <f>Table1[[#This Row],[dem_votes]]/SUM(Table1[[#This Row],[dem_votes]:[gop_votes]])</f>
        <v>0.31372411618373569</v>
      </c>
      <c r="K1310" s="5">
        <f>Table1[[#This Row],[gop_votes]]/SUM(Table1[[#This Row],[dem_votes]:[gop_votes]])</f>
        <v>0.68627588381626436</v>
      </c>
      <c r="L1310" s="13">
        <v>-83.435717999999994</v>
      </c>
      <c r="M1310" s="13">
        <v>43.429727</v>
      </c>
      <c r="N1310" s="11">
        <v>-85.181508542168487</v>
      </c>
      <c r="O1310" s="11">
        <v>44.023805746987868</v>
      </c>
      <c r="P1310" s="12">
        <f>VLOOKUP(Table1[[#This Row],[State]],Sheet1!A:G,7,FALSE)</f>
        <v>16</v>
      </c>
      <c r="Q1310" t="str">
        <f>VLOOKUP(Table1[[#This Row],[State]],Sheet1!A:F,6,FALSE)</f>
        <v>Democratic</v>
      </c>
    </row>
    <row r="1311" spans="1:17" x14ac:dyDescent="0.2">
      <c r="A1311" t="s">
        <v>340</v>
      </c>
      <c r="B1311" s="10">
        <v>26159</v>
      </c>
      <c r="C1311" t="s">
        <v>600</v>
      </c>
      <c r="D1311" s="4">
        <v>16189</v>
      </c>
      <c r="E1311" s="4">
        <v>20425</v>
      </c>
      <c r="F1311">
        <v>2024</v>
      </c>
      <c r="G1311" s="1">
        <f>Table1[[#This Row],[dem_votes]]+Table1[[#This Row],[gop_votes]]</f>
        <v>36614</v>
      </c>
      <c r="H1311" s="7">
        <f>ABS(Table1[[#This Row],[dem_votes]]-Table1[[#This Row],[gop_votes]])</f>
        <v>4236</v>
      </c>
      <c r="I1311" s="5">
        <f>Table1[[#This Row],[margin]]/SUM(Table1[[#This Row],[dem_votes]:[gop_votes]])</f>
        <v>0.11569345059266947</v>
      </c>
      <c r="J1311" s="5">
        <f>Table1[[#This Row],[dem_votes]]/SUM(Table1[[#This Row],[dem_votes]:[gop_votes]])</f>
        <v>0.44215327470366528</v>
      </c>
      <c r="K1311" s="5">
        <f>Table1[[#This Row],[gop_votes]]/SUM(Table1[[#This Row],[dem_votes]:[gop_votes]])</f>
        <v>0.55784672529633472</v>
      </c>
      <c r="L1311" s="13">
        <v>-86.00994</v>
      </c>
      <c r="M1311" s="13">
        <v>42.260691999999999</v>
      </c>
      <c r="N1311" s="11">
        <v>-85.181508542168487</v>
      </c>
      <c r="O1311" s="11">
        <v>44.023805746987868</v>
      </c>
      <c r="P1311" s="12">
        <f>VLOOKUP(Table1[[#This Row],[State]],Sheet1!A:G,7,FALSE)</f>
        <v>16</v>
      </c>
      <c r="Q1311" t="str">
        <f>VLOOKUP(Table1[[#This Row],[State]],Sheet1!A:F,6,FALSE)</f>
        <v>Democratic</v>
      </c>
    </row>
    <row r="1312" spans="1:17" x14ac:dyDescent="0.2">
      <c r="A1312" t="s">
        <v>340</v>
      </c>
      <c r="B1312" s="10">
        <v>26161</v>
      </c>
      <c r="C1312" t="s">
        <v>1296</v>
      </c>
      <c r="D1312" s="4">
        <v>169767</v>
      </c>
      <c r="E1312" s="4">
        <v>53655</v>
      </c>
      <c r="F1312">
        <v>2024</v>
      </c>
      <c r="G1312" s="1">
        <f>Table1[[#This Row],[dem_votes]]+Table1[[#This Row],[gop_votes]]</f>
        <v>223422</v>
      </c>
      <c r="H1312" s="7">
        <f>ABS(Table1[[#This Row],[dem_votes]]-Table1[[#This Row],[gop_votes]])</f>
        <v>116112</v>
      </c>
      <c r="I1312" s="5">
        <f>Table1[[#This Row],[margin]]/SUM(Table1[[#This Row],[dem_votes]:[gop_votes]])</f>
        <v>0.51969814968982464</v>
      </c>
      <c r="J1312" s="5">
        <f>Table1[[#This Row],[dem_votes]]/SUM(Table1[[#This Row],[dem_votes]:[gop_votes]])</f>
        <v>0.75984907484491226</v>
      </c>
      <c r="K1312" s="5">
        <f>Table1[[#This Row],[gop_votes]]/SUM(Table1[[#This Row],[dem_votes]:[gop_votes]])</f>
        <v>0.24015092515508768</v>
      </c>
      <c r="L1312" s="13">
        <v>-83.727147000000002</v>
      </c>
      <c r="M1312" s="13">
        <v>42.256943</v>
      </c>
      <c r="N1312" s="11">
        <v>-85.181508542168487</v>
      </c>
      <c r="O1312" s="11">
        <v>44.023805746987868</v>
      </c>
      <c r="P1312" s="12">
        <f>VLOOKUP(Table1[[#This Row],[State]],Sheet1!A:G,7,FALSE)</f>
        <v>16</v>
      </c>
      <c r="Q1312" t="str">
        <f>VLOOKUP(Table1[[#This Row],[State]],Sheet1!A:F,6,FALSE)</f>
        <v>Democratic</v>
      </c>
    </row>
    <row r="1313" spans="1:17" x14ac:dyDescent="0.2">
      <c r="A1313" t="s">
        <v>340</v>
      </c>
      <c r="B1313" s="10">
        <v>26163</v>
      </c>
      <c r="C1313" t="s">
        <v>822</v>
      </c>
      <c r="D1313" s="4">
        <v>579021</v>
      </c>
      <c r="E1313" s="4">
        <v>265542</v>
      </c>
      <c r="F1313">
        <v>2024</v>
      </c>
      <c r="G1313" s="1">
        <f>Table1[[#This Row],[dem_votes]]+Table1[[#This Row],[gop_votes]]</f>
        <v>844563</v>
      </c>
      <c r="H1313" s="7">
        <f>ABS(Table1[[#This Row],[dem_votes]]-Table1[[#This Row],[gop_votes]])</f>
        <v>313479</v>
      </c>
      <c r="I1313" s="5">
        <f>Table1[[#This Row],[margin]]/SUM(Table1[[#This Row],[dem_votes]:[gop_votes]])</f>
        <v>0.37117302084036358</v>
      </c>
      <c r="J1313" s="5">
        <f>Table1[[#This Row],[dem_votes]]/SUM(Table1[[#This Row],[dem_votes]:[gop_votes]])</f>
        <v>0.68558651042018182</v>
      </c>
      <c r="K1313" s="5">
        <f>Table1[[#This Row],[gop_votes]]/SUM(Table1[[#This Row],[dem_votes]:[gop_votes]])</f>
        <v>0.31441348957981818</v>
      </c>
      <c r="L1313" s="13">
        <v>-83.217933000000002</v>
      </c>
      <c r="M1313" s="13">
        <v>42.332609999999903</v>
      </c>
      <c r="N1313" s="11">
        <v>-85.181508542168487</v>
      </c>
      <c r="O1313" s="11">
        <v>44.023805746987868</v>
      </c>
      <c r="P1313" s="12">
        <f>VLOOKUP(Table1[[#This Row],[State]],Sheet1!A:G,7,FALSE)</f>
        <v>16</v>
      </c>
      <c r="Q1313" t="str">
        <f>VLOOKUP(Table1[[#This Row],[State]],Sheet1!A:F,6,FALSE)</f>
        <v>Democratic</v>
      </c>
    </row>
    <row r="1314" spans="1:17" x14ac:dyDescent="0.2">
      <c r="A1314" t="s">
        <v>340</v>
      </c>
      <c r="B1314" s="10">
        <v>26165</v>
      </c>
      <c r="C1314" t="s">
        <v>1297</v>
      </c>
      <c r="D1314" s="4">
        <v>5499</v>
      </c>
      <c r="E1314" s="4">
        <v>12651</v>
      </c>
      <c r="F1314">
        <v>2024</v>
      </c>
      <c r="G1314" s="1">
        <f>Table1[[#This Row],[dem_votes]]+Table1[[#This Row],[gop_votes]]</f>
        <v>18150</v>
      </c>
      <c r="H1314" s="7">
        <f>ABS(Table1[[#This Row],[dem_votes]]-Table1[[#This Row],[gop_votes]])</f>
        <v>7152</v>
      </c>
      <c r="I1314" s="5">
        <f>Table1[[#This Row],[margin]]/SUM(Table1[[#This Row],[dem_votes]:[gop_votes]])</f>
        <v>0.39404958677685953</v>
      </c>
      <c r="J1314" s="5">
        <f>Table1[[#This Row],[dem_votes]]/SUM(Table1[[#This Row],[dem_votes]:[gop_votes]])</f>
        <v>0.30297520661157024</v>
      </c>
      <c r="K1314" s="5">
        <f>Table1[[#This Row],[gop_votes]]/SUM(Table1[[#This Row],[dem_votes]:[gop_votes]])</f>
        <v>0.69702479338842971</v>
      </c>
      <c r="L1314" s="13">
        <v>-85.485562000000002</v>
      </c>
      <c r="M1314" s="13">
        <v>44.307684000000002</v>
      </c>
      <c r="N1314" s="11">
        <v>-85.181508542168487</v>
      </c>
      <c r="O1314" s="11">
        <v>44.023805746987868</v>
      </c>
      <c r="P1314" s="12">
        <f>VLOOKUP(Table1[[#This Row],[State]],Sheet1!A:G,7,FALSE)</f>
        <v>16</v>
      </c>
      <c r="Q1314" t="str">
        <f>VLOOKUP(Table1[[#This Row],[State]],Sheet1!A:F,6,FALSE)</f>
        <v>Democratic</v>
      </c>
    </row>
    <row r="1315" spans="1:17" x14ac:dyDescent="0.2">
      <c r="A1315" t="s">
        <v>341</v>
      </c>
      <c r="B1315" s="10">
        <v>27001</v>
      </c>
      <c r="C1315" t="s">
        <v>1298</v>
      </c>
      <c r="D1315" s="4">
        <v>3762</v>
      </c>
      <c r="E1315" s="4">
        <v>6384</v>
      </c>
      <c r="F1315">
        <v>2024</v>
      </c>
      <c r="G1315" s="1">
        <f>Table1[[#This Row],[dem_votes]]+Table1[[#This Row],[gop_votes]]</f>
        <v>10146</v>
      </c>
      <c r="H1315" s="7">
        <f>ABS(Table1[[#This Row],[dem_votes]]-Table1[[#This Row],[gop_votes]])</f>
        <v>2622</v>
      </c>
      <c r="I1315" s="5">
        <f>Table1[[#This Row],[margin]]/SUM(Table1[[#This Row],[dem_votes]:[gop_votes]])</f>
        <v>0.25842696629213485</v>
      </c>
      <c r="J1315" s="5">
        <f>Table1[[#This Row],[dem_votes]]/SUM(Table1[[#This Row],[dem_votes]:[gop_votes]])</f>
        <v>0.3707865168539326</v>
      </c>
      <c r="K1315" s="5">
        <f>Table1[[#This Row],[gop_votes]]/SUM(Table1[[#This Row],[dem_votes]:[gop_votes]])</f>
        <v>0.6292134831460674</v>
      </c>
      <c r="L1315" s="13">
        <v>-93.524367999999996</v>
      </c>
      <c r="M1315" s="13">
        <v>46.570765000000002</v>
      </c>
      <c r="N1315" s="11">
        <v>-94.415992770114812</v>
      </c>
      <c r="O1315" s="11">
        <v>45.5253866896551</v>
      </c>
      <c r="P1315" s="12">
        <f>VLOOKUP(Table1[[#This Row],[State]],Sheet1!A:G,7,FALSE)</f>
        <v>10</v>
      </c>
      <c r="Q1315" t="str">
        <f>VLOOKUP(Table1[[#This Row],[State]],Sheet1!A:F,6,FALSE)</f>
        <v>Democratic</v>
      </c>
    </row>
    <row r="1316" spans="1:17" x14ac:dyDescent="0.2">
      <c r="A1316" t="s">
        <v>341</v>
      </c>
      <c r="B1316" s="10">
        <v>27003</v>
      </c>
      <c r="C1316" t="s">
        <v>1299</v>
      </c>
      <c r="D1316" s="4">
        <v>103156</v>
      </c>
      <c r="E1316" s="4">
        <v>110712</v>
      </c>
      <c r="F1316">
        <v>2024</v>
      </c>
      <c r="G1316" s="1">
        <f>Table1[[#This Row],[dem_votes]]+Table1[[#This Row],[gop_votes]]</f>
        <v>213868</v>
      </c>
      <c r="H1316" s="7">
        <f>ABS(Table1[[#This Row],[dem_votes]]-Table1[[#This Row],[gop_votes]])</f>
        <v>7556</v>
      </c>
      <c r="I1316" s="5">
        <f>Table1[[#This Row],[margin]]/SUM(Table1[[#This Row],[dem_votes]:[gop_votes]])</f>
        <v>3.5330203677034433E-2</v>
      </c>
      <c r="J1316" s="5">
        <f>Table1[[#This Row],[dem_votes]]/SUM(Table1[[#This Row],[dem_votes]:[gop_votes]])</f>
        <v>0.48233489816148278</v>
      </c>
      <c r="K1316" s="5">
        <f>Table1[[#This Row],[gop_votes]]/SUM(Table1[[#This Row],[dem_votes]:[gop_votes]])</f>
        <v>0.51766510183851722</v>
      </c>
      <c r="L1316" s="13">
        <v>-93.270244999999903</v>
      </c>
      <c r="M1316" s="13">
        <v>45.195144999999997</v>
      </c>
      <c r="N1316" s="11">
        <v>-94.415992770114812</v>
      </c>
      <c r="O1316" s="11">
        <v>45.5253866896551</v>
      </c>
      <c r="P1316" s="12">
        <f>VLOOKUP(Table1[[#This Row],[State]],Sheet1!A:G,7,FALSE)</f>
        <v>10</v>
      </c>
      <c r="Q1316" t="str">
        <f>VLOOKUP(Table1[[#This Row],[State]],Sheet1!A:F,6,FALSE)</f>
        <v>Democratic</v>
      </c>
    </row>
    <row r="1317" spans="1:17" x14ac:dyDescent="0.2">
      <c r="A1317" t="s">
        <v>341</v>
      </c>
      <c r="B1317" s="10">
        <v>27005</v>
      </c>
      <c r="C1317" t="s">
        <v>1300</v>
      </c>
      <c r="D1317" s="4">
        <v>5954</v>
      </c>
      <c r="E1317" s="4">
        <v>12999</v>
      </c>
      <c r="F1317">
        <v>2024</v>
      </c>
      <c r="G1317" s="1">
        <f>Table1[[#This Row],[dem_votes]]+Table1[[#This Row],[gop_votes]]</f>
        <v>18953</v>
      </c>
      <c r="H1317" s="7">
        <f>ABS(Table1[[#This Row],[dem_votes]]-Table1[[#This Row],[gop_votes]])</f>
        <v>7045</v>
      </c>
      <c r="I1317" s="5">
        <f>Table1[[#This Row],[margin]]/SUM(Table1[[#This Row],[dem_votes]:[gop_votes]])</f>
        <v>0.37170896428006123</v>
      </c>
      <c r="J1317" s="5">
        <f>Table1[[#This Row],[dem_votes]]/SUM(Table1[[#This Row],[dem_votes]:[gop_votes]])</f>
        <v>0.31414551785996941</v>
      </c>
      <c r="K1317" s="5">
        <f>Table1[[#This Row],[gop_votes]]/SUM(Table1[[#This Row],[dem_votes]:[gop_votes]])</f>
        <v>0.68585448214003064</v>
      </c>
      <c r="L1317" s="13">
        <v>-95.776251000000002</v>
      </c>
      <c r="M1317" s="13">
        <v>46.849159</v>
      </c>
      <c r="N1317" s="11">
        <v>-94.415992770114812</v>
      </c>
      <c r="O1317" s="11">
        <v>45.5253866896551</v>
      </c>
      <c r="P1317" s="12">
        <f>VLOOKUP(Table1[[#This Row],[State]],Sheet1!A:G,7,FALSE)</f>
        <v>10</v>
      </c>
      <c r="Q1317" t="str">
        <f>VLOOKUP(Table1[[#This Row],[State]],Sheet1!A:F,6,FALSE)</f>
        <v>Democratic</v>
      </c>
    </row>
    <row r="1318" spans="1:17" x14ac:dyDescent="0.2">
      <c r="A1318" t="s">
        <v>341</v>
      </c>
      <c r="B1318" s="10">
        <v>27007</v>
      </c>
      <c r="C1318" t="s">
        <v>1301</v>
      </c>
      <c r="D1318" s="4">
        <v>10955</v>
      </c>
      <c r="E1318" s="4">
        <v>12590</v>
      </c>
      <c r="F1318">
        <v>2024</v>
      </c>
      <c r="G1318" s="1">
        <f>Table1[[#This Row],[dem_votes]]+Table1[[#This Row],[gop_votes]]</f>
        <v>23545</v>
      </c>
      <c r="H1318" s="7">
        <f>ABS(Table1[[#This Row],[dem_votes]]-Table1[[#This Row],[gop_votes]])</f>
        <v>1635</v>
      </c>
      <c r="I1318" s="5">
        <f>Table1[[#This Row],[margin]]/SUM(Table1[[#This Row],[dem_votes]:[gop_votes]])</f>
        <v>6.9441495009556167E-2</v>
      </c>
      <c r="J1318" s="5">
        <f>Table1[[#This Row],[dem_votes]]/SUM(Table1[[#This Row],[dem_votes]:[gop_votes]])</f>
        <v>0.4652792524952219</v>
      </c>
      <c r="K1318" s="5">
        <f>Table1[[#This Row],[gop_votes]]/SUM(Table1[[#This Row],[dem_votes]:[gop_votes]])</f>
        <v>0.53472074750477805</v>
      </c>
      <c r="L1318" s="13">
        <v>-94.863031999999905</v>
      </c>
      <c r="M1318" s="13">
        <v>47.591009</v>
      </c>
      <c r="N1318" s="11">
        <v>-94.415992770114812</v>
      </c>
      <c r="O1318" s="11">
        <v>45.5253866896551</v>
      </c>
      <c r="P1318" s="12">
        <f>VLOOKUP(Table1[[#This Row],[State]],Sheet1!A:G,7,FALSE)</f>
        <v>10</v>
      </c>
      <c r="Q1318" t="str">
        <f>VLOOKUP(Table1[[#This Row],[State]],Sheet1!A:F,6,FALSE)</f>
        <v>Democratic</v>
      </c>
    </row>
    <row r="1319" spans="1:17" x14ac:dyDescent="0.2">
      <c r="A1319" t="s">
        <v>341</v>
      </c>
      <c r="B1319" s="10">
        <v>27009</v>
      </c>
      <c r="C1319" t="s">
        <v>554</v>
      </c>
      <c r="D1319" s="4">
        <v>6930</v>
      </c>
      <c r="E1319" s="4">
        <v>15766</v>
      </c>
      <c r="F1319">
        <v>2024</v>
      </c>
      <c r="G1319" s="1">
        <f>Table1[[#This Row],[dem_votes]]+Table1[[#This Row],[gop_votes]]</f>
        <v>22696</v>
      </c>
      <c r="H1319" s="7">
        <f>ABS(Table1[[#This Row],[dem_votes]]-Table1[[#This Row],[gop_votes]])</f>
        <v>8836</v>
      </c>
      <c r="I1319" s="5">
        <f>Table1[[#This Row],[margin]]/SUM(Table1[[#This Row],[dem_votes]:[gop_votes]])</f>
        <v>0.38931970391258369</v>
      </c>
      <c r="J1319" s="5">
        <f>Table1[[#This Row],[dem_votes]]/SUM(Table1[[#This Row],[dem_votes]:[gop_votes]])</f>
        <v>0.30534014804370813</v>
      </c>
      <c r="K1319" s="5">
        <f>Table1[[#This Row],[gop_votes]]/SUM(Table1[[#This Row],[dem_votes]:[gop_votes]])</f>
        <v>0.69465985195629187</v>
      </c>
      <c r="L1319" s="13">
        <v>-94.102483999999905</v>
      </c>
      <c r="M1319" s="13">
        <v>45.633538000000001</v>
      </c>
      <c r="N1319" s="11">
        <v>-94.415992770114812</v>
      </c>
      <c r="O1319" s="11">
        <v>45.5253866896551</v>
      </c>
      <c r="P1319" s="12">
        <f>VLOOKUP(Table1[[#This Row],[State]],Sheet1!A:G,7,FALSE)</f>
        <v>10</v>
      </c>
      <c r="Q1319" t="str">
        <f>VLOOKUP(Table1[[#This Row],[State]],Sheet1!A:F,6,FALSE)</f>
        <v>Democratic</v>
      </c>
    </row>
    <row r="1320" spans="1:17" x14ac:dyDescent="0.2">
      <c r="A1320" t="s">
        <v>341</v>
      </c>
      <c r="B1320" s="10">
        <v>27011</v>
      </c>
      <c r="C1320" t="s">
        <v>1302</v>
      </c>
      <c r="D1320" s="4">
        <v>1135</v>
      </c>
      <c r="E1320" s="4">
        <v>1606</v>
      </c>
      <c r="F1320">
        <v>2024</v>
      </c>
      <c r="G1320" s="1">
        <f>Table1[[#This Row],[dem_votes]]+Table1[[#This Row],[gop_votes]]</f>
        <v>2741</v>
      </c>
      <c r="H1320" s="7">
        <f>ABS(Table1[[#This Row],[dem_votes]]-Table1[[#This Row],[gop_votes]])</f>
        <v>471</v>
      </c>
      <c r="I1320" s="5">
        <f>Table1[[#This Row],[margin]]/SUM(Table1[[#This Row],[dem_votes]:[gop_votes]])</f>
        <v>0.17183509668004379</v>
      </c>
      <c r="J1320" s="5">
        <f>Table1[[#This Row],[dem_votes]]/SUM(Table1[[#This Row],[dem_votes]:[gop_votes]])</f>
        <v>0.41408245165997809</v>
      </c>
      <c r="K1320" s="5">
        <f>Table1[[#This Row],[gop_votes]]/SUM(Table1[[#This Row],[dem_votes]:[gop_votes]])</f>
        <v>0.58591754834002185</v>
      </c>
      <c r="L1320" s="13">
        <v>-96.443221999999906</v>
      </c>
      <c r="M1320" s="13">
        <v>45.400021000000002</v>
      </c>
      <c r="N1320" s="11">
        <v>-94.415992770114812</v>
      </c>
      <c r="O1320" s="11">
        <v>45.5253866896551</v>
      </c>
      <c r="P1320" s="12">
        <f>VLOOKUP(Table1[[#This Row],[State]],Sheet1!A:G,7,FALSE)</f>
        <v>10</v>
      </c>
      <c r="Q1320" t="str">
        <f>VLOOKUP(Table1[[#This Row],[State]],Sheet1!A:F,6,FALSE)</f>
        <v>Democratic</v>
      </c>
    </row>
    <row r="1321" spans="1:17" x14ac:dyDescent="0.2">
      <c r="A1321" t="s">
        <v>341</v>
      </c>
      <c r="B1321" s="10">
        <v>27013</v>
      </c>
      <c r="C1321" t="s">
        <v>1303</v>
      </c>
      <c r="D1321" s="4">
        <v>17609</v>
      </c>
      <c r="E1321" s="4">
        <v>15833</v>
      </c>
      <c r="F1321">
        <v>2024</v>
      </c>
      <c r="G1321" s="1">
        <f>Table1[[#This Row],[dem_votes]]+Table1[[#This Row],[gop_votes]]</f>
        <v>33442</v>
      </c>
      <c r="H1321" s="7">
        <f>ABS(Table1[[#This Row],[dem_votes]]-Table1[[#This Row],[gop_votes]])</f>
        <v>1776</v>
      </c>
      <c r="I1321" s="5">
        <f>Table1[[#This Row],[margin]]/SUM(Table1[[#This Row],[dem_votes]:[gop_votes]])</f>
        <v>5.3106871598588602E-2</v>
      </c>
      <c r="J1321" s="5">
        <f>Table1[[#This Row],[dem_votes]]/SUM(Table1[[#This Row],[dem_votes]:[gop_votes]])</f>
        <v>0.52655343579929426</v>
      </c>
      <c r="K1321" s="5">
        <f>Table1[[#This Row],[gop_votes]]/SUM(Table1[[#This Row],[dem_votes]:[gop_votes]])</f>
        <v>0.47344656420070569</v>
      </c>
      <c r="L1321" s="13">
        <v>-93.998839000000004</v>
      </c>
      <c r="M1321" s="13">
        <v>44.129815999999998</v>
      </c>
      <c r="N1321" s="11">
        <v>-94.415992770114812</v>
      </c>
      <c r="O1321" s="11">
        <v>45.5253866896551</v>
      </c>
      <c r="P1321" s="12">
        <f>VLOOKUP(Table1[[#This Row],[State]],Sheet1!A:G,7,FALSE)</f>
        <v>10</v>
      </c>
      <c r="Q1321" t="str">
        <f>VLOOKUP(Table1[[#This Row],[State]],Sheet1!A:F,6,FALSE)</f>
        <v>Democratic</v>
      </c>
    </row>
    <row r="1322" spans="1:17" x14ac:dyDescent="0.2">
      <c r="A1322" t="s">
        <v>341</v>
      </c>
      <c r="B1322" s="10">
        <v>27015</v>
      </c>
      <c r="C1322" t="s">
        <v>875</v>
      </c>
      <c r="D1322" s="4">
        <v>4955</v>
      </c>
      <c r="E1322" s="4">
        <v>8928</v>
      </c>
      <c r="F1322">
        <v>2024</v>
      </c>
      <c r="G1322" s="1">
        <f>Table1[[#This Row],[dem_votes]]+Table1[[#This Row],[gop_votes]]</f>
        <v>13883</v>
      </c>
      <c r="H1322" s="7">
        <f>ABS(Table1[[#This Row],[dem_votes]]-Table1[[#This Row],[gop_votes]])</f>
        <v>3973</v>
      </c>
      <c r="I1322" s="5">
        <f>Table1[[#This Row],[margin]]/SUM(Table1[[#This Row],[dem_votes]:[gop_votes]])</f>
        <v>0.28617733919181731</v>
      </c>
      <c r="J1322" s="5">
        <f>Table1[[#This Row],[dem_votes]]/SUM(Table1[[#This Row],[dem_votes]:[gop_votes]])</f>
        <v>0.35691133040409134</v>
      </c>
      <c r="K1322" s="5">
        <f>Table1[[#This Row],[gop_votes]]/SUM(Table1[[#This Row],[dem_votes]:[gop_votes]])</f>
        <v>0.64308866959590871</v>
      </c>
      <c r="L1322" s="13">
        <v>-94.599226000000002</v>
      </c>
      <c r="M1322" s="13">
        <v>44.284244000000001</v>
      </c>
      <c r="N1322" s="11">
        <v>-94.415992770114812</v>
      </c>
      <c r="O1322" s="11">
        <v>45.5253866896551</v>
      </c>
      <c r="P1322" s="12">
        <f>VLOOKUP(Table1[[#This Row],[State]],Sheet1!A:G,7,FALSE)</f>
        <v>10</v>
      </c>
      <c r="Q1322" t="str">
        <f>VLOOKUP(Table1[[#This Row],[State]],Sheet1!A:F,6,FALSE)</f>
        <v>Democratic</v>
      </c>
    </row>
    <row r="1323" spans="1:17" x14ac:dyDescent="0.2">
      <c r="A1323" t="s">
        <v>341</v>
      </c>
      <c r="B1323" s="10">
        <v>27017</v>
      </c>
      <c r="C1323" t="s">
        <v>1304</v>
      </c>
      <c r="D1323" s="4">
        <v>9622</v>
      </c>
      <c r="E1323" s="4">
        <v>10317</v>
      </c>
      <c r="F1323">
        <v>2024</v>
      </c>
      <c r="G1323" s="1">
        <f>Table1[[#This Row],[dem_votes]]+Table1[[#This Row],[gop_votes]]</f>
        <v>19939</v>
      </c>
      <c r="H1323" s="7">
        <f>ABS(Table1[[#This Row],[dem_votes]]-Table1[[#This Row],[gop_votes]])</f>
        <v>695</v>
      </c>
      <c r="I1323" s="5">
        <f>Table1[[#This Row],[margin]]/SUM(Table1[[#This Row],[dem_votes]:[gop_votes]])</f>
        <v>3.4856311750840065E-2</v>
      </c>
      <c r="J1323" s="5">
        <f>Table1[[#This Row],[dem_votes]]/SUM(Table1[[#This Row],[dem_votes]:[gop_votes]])</f>
        <v>0.48257184412457999</v>
      </c>
      <c r="K1323" s="5">
        <f>Table1[[#This Row],[gop_votes]]/SUM(Table1[[#This Row],[dem_votes]:[gop_votes]])</f>
        <v>0.51742815587542001</v>
      </c>
      <c r="L1323" s="13">
        <v>-92.536238999999995</v>
      </c>
      <c r="M1323" s="13">
        <v>46.642726000000003</v>
      </c>
      <c r="N1323" s="11">
        <v>-94.415992770114812</v>
      </c>
      <c r="O1323" s="11">
        <v>45.5253866896551</v>
      </c>
      <c r="P1323" s="12">
        <f>VLOOKUP(Table1[[#This Row],[State]],Sheet1!A:G,7,FALSE)</f>
        <v>10</v>
      </c>
      <c r="Q1323" t="str">
        <f>VLOOKUP(Table1[[#This Row],[State]],Sheet1!A:F,6,FALSE)</f>
        <v>Democratic</v>
      </c>
    </row>
    <row r="1324" spans="1:17" x14ac:dyDescent="0.2">
      <c r="A1324" t="s">
        <v>341</v>
      </c>
      <c r="B1324" s="10">
        <v>27019</v>
      </c>
      <c r="C1324" t="s">
        <v>1305</v>
      </c>
      <c r="D1324" s="4">
        <v>36498</v>
      </c>
      <c r="E1324" s="4">
        <v>36424</v>
      </c>
      <c r="F1324">
        <v>2024</v>
      </c>
      <c r="G1324" s="1">
        <f>Table1[[#This Row],[dem_votes]]+Table1[[#This Row],[gop_votes]]</f>
        <v>72922</v>
      </c>
      <c r="H1324" s="7">
        <f>ABS(Table1[[#This Row],[dem_votes]]-Table1[[#This Row],[gop_votes]])</f>
        <v>74</v>
      </c>
      <c r="I1324" s="5">
        <f>Table1[[#This Row],[margin]]/SUM(Table1[[#This Row],[dem_votes]:[gop_votes]])</f>
        <v>1.0147829187350868E-3</v>
      </c>
      <c r="J1324" s="5">
        <f>Table1[[#This Row],[dem_votes]]/SUM(Table1[[#This Row],[dem_votes]:[gop_votes]])</f>
        <v>0.50050739145936751</v>
      </c>
      <c r="K1324" s="5">
        <f>Table1[[#This Row],[gop_votes]]/SUM(Table1[[#This Row],[dem_votes]:[gop_votes]])</f>
        <v>0.49949260854063243</v>
      </c>
      <c r="L1324" s="13">
        <v>-93.679956000000004</v>
      </c>
      <c r="M1324" s="13">
        <v>44.838039999999999</v>
      </c>
      <c r="N1324" s="11">
        <v>-94.415992770114812</v>
      </c>
      <c r="O1324" s="11">
        <v>45.5253866896551</v>
      </c>
      <c r="P1324" s="12">
        <f>VLOOKUP(Table1[[#This Row],[State]],Sheet1!A:G,7,FALSE)</f>
        <v>10</v>
      </c>
      <c r="Q1324" t="str">
        <f>VLOOKUP(Table1[[#This Row],[State]],Sheet1!A:F,6,FALSE)</f>
        <v>Democratic</v>
      </c>
    </row>
    <row r="1325" spans="1:17" x14ac:dyDescent="0.2">
      <c r="A1325" t="s">
        <v>341</v>
      </c>
      <c r="B1325" s="10">
        <v>27021</v>
      </c>
      <c r="C1325" t="s">
        <v>877</v>
      </c>
      <c r="D1325" s="4">
        <v>6023</v>
      </c>
      <c r="E1325" s="4">
        <v>12299</v>
      </c>
      <c r="F1325">
        <v>2024</v>
      </c>
      <c r="G1325" s="1">
        <f>Table1[[#This Row],[dem_votes]]+Table1[[#This Row],[gop_votes]]</f>
        <v>18322</v>
      </c>
      <c r="H1325" s="7">
        <f>ABS(Table1[[#This Row],[dem_votes]]-Table1[[#This Row],[gop_votes]])</f>
        <v>6276</v>
      </c>
      <c r="I1325" s="5">
        <f>Table1[[#This Row],[margin]]/SUM(Table1[[#This Row],[dem_votes]:[gop_votes]])</f>
        <v>0.34253902412400394</v>
      </c>
      <c r="J1325" s="5">
        <f>Table1[[#This Row],[dem_votes]]/SUM(Table1[[#This Row],[dem_votes]:[gop_votes]])</f>
        <v>0.32873048793799803</v>
      </c>
      <c r="K1325" s="5">
        <f>Table1[[#This Row],[gop_votes]]/SUM(Table1[[#This Row],[dem_votes]:[gop_votes]])</f>
        <v>0.67126951206200192</v>
      </c>
      <c r="L1325" s="13">
        <v>-94.415762999999998</v>
      </c>
      <c r="M1325" s="13">
        <v>46.814565000000002</v>
      </c>
      <c r="N1325" s="11">
        <v>-94.415992770114812</v>
      </c>
      <c r="O1325" s="11">
        <v>45.5253866896551</v>
      </c>
      <c r="P1325" s="12">
        <f>VLOOKUP(Table1[[#This Row],[State]],Sheet1!A:G,7,FALSE)</f>
        <v>10</v>
      </c>
      <c r="Q1325" t="str">
        <f>VLOOKUP(Table1[[#This Row],[State]],Sheet1!A:F,6,FALSE)</f>
        <v>Democratic</v>
      </c>
    </row>
    <row r="1326" spans="1:17" x14ac:dyDescent="0.2">
      <c r="A1326" t="s">
        <v>341</v>
      </c>
      <c r="B1326" s="10">
        <v>27023</v>
      </c>
      <c r="C1326" t="s">
        <v>1248</v>
      </c>
      <c r="D1326" s="4">
        <v>2653</v>
      </c>
      <c r="E1326" s="4">
        <v>3724</v>
      </c>
      <c r="F1326">
        <v>2024</v>
      </c>
      <c r="G1326" s="1">
        <f>Table1[[#This Row],[dem_votes]]+Table1[[#This Row],[gop_votes]]</f>
        <v>6377</v>
      </c>
      <c r="H1326" s="7">
        <f>ABS(Table1[[#This Row],[dem_votes]]-Table1[[#This Row],[gop_votes]])</f>
        <v>1071</v>
      </c>
      <c r="I1326" s="5">
        <f>Table1[[#This Row],[margin]]/SUM(Table1[[#This Row],[dem_votes]:[gop_votes]])</f>
        <v>0.16794731064763996</v>
      </c>
      <c r="J1326" s="5">
        <f>Table1[[#This Row],[dem_votes]]/SUM(Table1[[#This Row],[dem_votes]:[gop_votes]])</f>
        <v>0.41602634467618005</v>
      </c>
      <c r="K1326" s="5">
        <f>Table1[[#This Row],[gop_votes]]/SUM(Table1[[#This Row],[dem_votes]:[gop_votes]])</f>
        <v>0.58397365532381995</v>
      </c>
      <c r="L1326" s="13">
        <v>-95.620749000000004</v>
      </c>
      <c r="M1326" s="13">
        <v>44.960560999999998</v>
      </c>
      <c r="N1326" s="11">
        <v>-94.415992770114812</v>
      </c>
      <c r="O1326" s="11">
        <v>45.5253866896551</v>
      </c>
      <c r="P1326" s="12">
        <f>VLOOKUP(Table1[[#This Row],[State]],Sheet1!A:G,7,FALSE)</f>
        <v>10</v>
      </c>
      <c r="Q1326" t="str">
        <f>VLOOKUP(Table1[[#This Row],[State]],Sheet1!A:F,6,FALSE)</f>
        <v>Democratic</v>
      </c>
    </row>
    <row r="1327" spans="1:17" x14ac:dyDescent="0.2">
      <c r="A1327" t="s">
        <v>341</v>
      </c>
      <c r="B1327" s="10">
        <v>27025</v>
      </c>
      <c r="C1327" t="s">
        <v>1306</v>
      </c>
      <c r="D1327" s="4">
        <v>11758</v>
      </c>
      <c r="E1327" s="4">
        <v>24576</v>
      </c>
      <c r="F1327">
        <v>2024</v>
      </c>
      <c r="G1327" s="1">
        <f>Table1[[#This Row],[dem_votes]]+Table1[[#This Row],[gop_votes]]</f>
        <v>36334</v>
      </c>
      <c r="H1327" s="7">
        <f>ABS(Table1[[#This Row],[dem_votes]]-Table1[[#This Row],[gop_votes]])</f>
        <v>12818</v>
      </c>
      <c r="I1327" s="5">
        <f>Table1[[#This Row],[margin]]/SUM(Table1[[#This Row],[dem_votes]:[gop_votes]])</f>
        <v>0.35278251775196784</v>
      </c>
      <c r="J1327" s="5">
        <f>Table1[[#This Row],[dem_votes]]/SUM(Table1[[#This Row],[dem_votes]:[gop_votes]])</f>
        <v>0.32360874112401605</v>
      </c>
      <c r="K1327" s="5">
        <f>Table1[[#This Row],[gop_votes]]/SUM(Table1[[#This Row],[dem_votes]:[gop_votes]])</f>
        <v>0.67639125887598395</v>
      </c>
      <c r="L1327" s="13">
        <v>-92.924051000000006</v>
      </c>
      <c r="M1327" s="13">
        <v>45.453006999999999</v>
      </c>
      <c r="N1327" s="11">
        <v>-94.415992770114812</v>
      </c>
      <c r="O1327" s="11">
        <v>45.5253866896551</v>
      </c>
      <c r="P1327" s="12">
        <f>VLOOKUP(Table1[[#This Row],[State]],Sheet1!A:G,7,FALSE)</f>
        <v>10</v>
      </c>
      <c r="Q1327" t="str">
        <f>VLOOKUP(Table1[[#This Row],[State]],Sheet1!A:F,6,FALSE)</f>
        <v>Democratic</v>
      </c>
    </row>
    <row r="1328" spans="1:17" x14ac:dyDescent="0.2">
      <c r="A1328" t="s">
        <v>341</v>
      </c>
      <c r="B1328" s="10">
        <v>27027</v>
      </c>
      <c r="C1328" t="s">
        <v>423</v>
      </c>
      <c r="D1328" s="4">
        <v>15471</v>
      </c>
      <c r="E1328" s="4">
        <v>14432</v>
      </c>
      <c r="F1328">
        <v>2024</v>
      </c>
      <c r="G1328" s="1">
        <f>Table1[[#This Row],[dem_votes]]+Table1[[#This Row],[gop_votes]]</f>
        <v>29903</v>
      </c>
      <c r="H1328" s="7">
        <f>ABS(Table1[[#This Row],[dem_votes]]-Table1[[#This Row],[gop_votes]])</f>
        <v>1039</v>
      </c>
      <c r="I1328" s="5">
        <f>Table1[[#This Row],[margin]]/SUM(Table1[[#This Row],[dem_votes]:[gop_votes]])</f>
        <v>3.474567769120155E-2</v>
      </c>
      <c r="J1328" s="5">
        <f>Table1[[#This Row],[dem_votes]]/SUM(Table1[[#This Row],[dem_votes]:[gop_votes]])</f>
        <v>0.51737283884560081</v>
      </c>
      <c r="K1328" s="5">
        <f>Table1[[#This Row],[gop_votes]]/SUM(Table1[[#This Row],[dem_votes]:[gop_votes]])</f>
        <v>0.48262716115439924</v>
      </c>
      <c r="L1328" s="13">
        <v>-96.672421</v>
      </c>
      <c r="M1328" s="13">
        <v>46.857997999999903</v>
      </c>
      <c r="N1328" s="11">
        <v>-94.415992770114812</v>
      </c>
      <c r="O1328" s="11">
        <v>45.5253866896551</v>
      </c>
      <c r="P1328" s="12">
        <f>VLOOKUP(Table1[[#This Row],[State]],Sheet1!A:G,7,FALSE)</f>
        <v>10</v>
      </c>
      <c r="Q1328" t="str">
        <f>VLOOKUP(Table1[[#This Row],[State]],Sheet1!A:F,6,FALSE)</f>
        <v>Democratic</v>
      </c>
    </row>
    <row r="1329" spans="1:17" x14ac:dyDescent="0.2">
      <c r="A1329" t="s">
        <v>341</v>
      </c>
      <c r="B1329" s="10">
        <v>27029</v>
      </c>
      <c r="C1329" t="s">
        <v>847</v>
      </c>
      <c r="D1329" s="4">
        <v>1428</v>
      </c>
      <c r="E1329" s="4">
        <v>3425</v>
      </c>
      <c r="F1329">
        <v>2024</v>
      </c>
      <c r="G1329" s="1">
        <f>Table1[[#This Row],[dem_votes]]+Table1[[#This Row],[gop_votes]]</f>
        <v>4853</v>
      </c>
      <c r="H1329" s="7">
        <f>ABS(Table1[[#This Row],[dem_votes]]-Table1[[#This Row],[gop_votes]])</f>
        <v>1997</v>
      </c>
      <c r="I1329" s="5">
        <f>Table1[[#This Row],[margin]]/SUM(Table1[[#This Row],[dem_votes]:[gop_votes]])</f>
        <v>0.41149804244797034</v>
      </c>
      <c r="J1329" s="5">
        <f>Table1[[#This Row],[dem_votes]]/SUM(Table1[[#This Row],[dem_votes]:[gop_votes]])</f>
        <v>0.29425097877601486</v>
      </c>
      <c r="K1329" s="5">
        <f>Table1[[#This Row],[gop_votes]]/SUM(Table1[[#This Row],[dem_votes]:[gop_votes]])</f>
        <v>0.7057490212239852</v>
      </c>
      <c r="L1329" s="13">
        <v>-95.388249000000002</v>
      </c>
      <c r="M1329" s="13">
        <v>47.561894000000002</v>
      </c>
      <c r="N1329" s="11">
        <v>-94.415992770114812</v>
      </c>
      <c r="O1329" s="11">
        <v>45.5253866896551</v>
      </c>
      <c r="P1329" s="12">
        <f>VLOOKUP(Table1[[#This Row],[State]],Sheet1!A:G,7,FALSE)</f>
        <v>10</v>
      </c>
      <c r="Q1329" t="str">
        <f>VLOOKUP(Table1[[#This Row],[State]],Sheet1!A:F,6,FALSE)</f>
        <v>Democratic</v>
      </c>
    </row>
    <row r="1330" spans="1:17" x14ac:dyDescent="0.2">
      <c r="A1330" t="s">
        <v>341</v>
      </c>
      <c r="B1330" s="10">
        <v>27031</v>
      </c>
      <c r="C1330" t="s">
        <v>747</v>
      </c>
      <c r="D1330" s="4">
        <v>2666</v>
      </c>
      <c r="E1330" s="4">
        <v>1176</v>
      </c>
      <c r="F1330">
        <v>2024</v>
      </c>
      <c r="G1330" s="1">
        <f>Table1[[#This Row],[dem_votes]]+Table1[[#This Row],[gop_votes]]</f>
        <v>3842</v>
      </c>
      <c r="H1330" s="7">
        <f>ABS(Table1[[#This Row],[dem_votes]]-Table1[[#This Row],[gop_votes]])</f>
        <v>1490</v>
      </c>
      <c r="I1330" s="5">
        <f>Table1[[#This Row],[margin]]/SUM(Table1[[#This Row],[dem_votes]:[gop_votes]])</f>
        <v>0.38781884435190006</v>
      </c>
      <c r="J1330" s="5">
        <f>Table1[[#This Row],[dem_votes]]/SUM(Table1[[#This Row],[dem_votes]:[gop_votes]])</f>
        <v>0.69390942217594997</v>
      </c>
      <c r="K1330" s="5">
        <f>Table1[[#This Row],[gop_votes]]/SUM(Table1[[#This Row],[dem_votes]:[gop_votes]])</f>
        <v>0.30609057782404997</v>
      </c>
      <c r="L1330" s="13">
        <v>-90.337908999999996</v>
      </c>
      <c r="M1330" s="13">
        <v>47.783498999999999</v>
      </c>
      <c r="N1330" s="11">
        <v>-94.415992770114812</v>
      </c>
      <c r="O1330" s="11">
        <v>45.5253866896551</v>
      </c>
      <c r="P1330" s="12">
        <f>VLOOKUP(Table1[[#This Row],[State]],Sheet1!A:G,7,FALSE)</f>
        <v>10</v>
      </c>
      <c r="Q1330" t="str">
        <f>VLOOKUP(Table1[[#This Row],[State]],Sheet1!A:F,6,FALSE)</f>
        <v>Democratic</v>
      </c>
    </row>
    <row r="1331" spans="1:17" x14ac:dyDescent="0.2">
      <c r="A1331" t="s">
        <v>341</v>
      </c>
      <c r="B1331" s="10">
        <v>27033</v>
      </c>
      <c r="C1331" t="s">
        <v>1307</v>
      </c>
      <c r="D1331" s="4">
        <v>2341</v>
      </c>
      <c r="E1331" s="4">
        <v>3792</v>
      </c>
      <c r="F1331">
        <v>2024</v>
      </c>
      <c r="G1331" s="1">
        <f>Table1[[#This Row],[dem_votes]]+Table1[[#This Row],[gop_votes]]</f>
        <v>6133</v>
      </c>
      <c r="H1331" s="7">
        <f>ABS(Table1[[#This Row],[dem_votes]]-Table1[[#This Row],[gop_votes]])</f>
        <v>1451</v>
      </c>
      <c r="I1331" s="5">
        <f>Table1[[#This Row],[margin]]/SUM(Table1[[#This Row],[dem_votes]:[gop_votes]])</f>
        <v>0.23658894505136149</v>
      </c>
      <c r="J1331" s="5">
        <f>Table1[[#This Row],[dem_votes]]/SUM(Table1[[#This Row],[dem_votes]:[gop_votes]])</f>
        <v>0.38170552747431924</v>
      </c>
      <c r="K1331" s="5">
        <f>Table1[[#This Row],[gop_votes]]/SUM(Table1[[#This Row],[dem_votes]:[gop_votes]])</f>
        <v>0.61829447252568071</v>
      </c>
      <c r="L1331" s="13">
        <v>-95.119501</v>
      </c>
      <c r="M1331" s="13">
        <v>43.941510000000001</v>
      </c>
      <c r="N1331" s="11">
        <v>-94.415992770114812</v>
      </c>
      <c r="O1331" s="11">
        <v>45.5253866896551</v>
      </c>
      <c r="P1331" s="12">
        <f>VLOOKUP(Table1[[#This Row],[State]],Sheet1!A:G,7,FALSE)</f>
        <v>10</v>
      </c>
      <c r="Q1331" t="str">
        <f>VLOOKUP(Table1[[#This Row],[State]],Sheet1!A:F,6,FALSE)</f>
        <v>Democratic</v>
      </c>
    </row>
    <row r="1332" spans="1:17" x14ac:dyDescent="0.2">
      <c r="A1332" t="s">
        <v>341</v>
      </c>
      <c r="B1332" s="10">
        <v>27035</v>
      </c>
      <c r="C1332" t="s">
        <v>1308</v>
      </c>
      <c r="D1332" s="4">
        <v>13146</v>
      </c>
      <c r="E1332" s="4">
        <v>28104</v>
      </c>
      <c r="F1332">
        <v>2024</v>
      </c>
      <c r="G1332" s="1">
        <f>Table1[[#This Row],[dem_votes]]+Table1[[#This Row],[gop_votes]]</f>
        <v>41250</v>
      </c>
      <c r="H1332" s="7">
        <f>ABS(Table1[[#This Row],[dem_votes]]-Table1[[#This Row],[gop_votes]])</f>
        <v>14958</v>
      </c>
      <c r="I1332" s="5">
        <f>Table1[[#This Row],[margin]]/SUM(Table1[[#This Row],[dem_votes]:[gop_votes]])</f>
        <v>0.36261818181818184</v>
      </c>
      <c r="J1332" s="5">
        <f>Table1[[#This Row],[dem_votes]]/SUM(Table1[[#This Row],[dem_votes]:[gop_votes]])</f>
        <v>0.31869090909090908</v>
      </c>
      <c r="K1332" s="5">
        <f>Table1[[#This Row],[gop_votes]]/SUM(Table1[[#This Row],[dem_votes]:[gop_votes]])</f>
        <v>0.68130909090909086</v>
      </c>
      <c r="L1332" s="13">
        <v>-94.158899000000005</v>
      </c>
      <c r="M1332" s="13">
        <v>46.430371999999998</v>
      </c>
      <c r="N1332" s="11">
        <v>-94.415992770114812</v>
      </c>
      <c r="O1332" s="11">
        <v>45.5253866896551</v>
      </c>
      <c r="P1332" s="12">
        <f>VLOOKUP(Table1[[#This Row],[State]],Sheet1!A:G,7,FALSE)</f>
        <v>10</v>
      </c>
      <c r="Q1332" t="str">
        <f>VLOOKUP(Table1[[#This Row],[State]],Sheet1!A:F,6,FALSE)</f>
        <v>Democratic</v>
      </c>
    </row>
    <row r="1333" spans="1:17" x14ac:dyDescent="0.2">
      <c r="A1333" t="s">
        <v>341</v>
      </c>
      <c r="B1333" s="10">
        <v>27037</v>
      </c>
      <c r="C1333" t="s">
        <v>1309</v>
      </c>
      <c r="D1333" s="4">
        <v>159178</v>
      </c>
      <c r="E1333" s="4">
        <v>113239</v>
      </c>
      <c r="F1333">
        <v>2024</v>
      </c>
      <c r="G1333" s="1">
        <f>Table1[[#This Row],[dem_votes]]+Table1[[#This Row],[gop_votes]]</f>
        <v>272417</v>
      </c>
      <c r="H1333" s="7">
        <f>ABS(Table1[[#This Row],[dem_votes]]-Table1[[#This Row],[gop_votes]])</f>
        <v>45939</v>
      </c>
      <c r="I1333" s="5">
        <f>Table1[[#This Row],[margin]]/SUM(Table1[[#This Row],[dem_votes]:[gop_votes]])</f>
        <v>0.16863485024796543</v>
      </c>
      <c r="J1333" s="5">
        <f>Table1[[#This Row],[dem_votes]]/SUM(Table1[[#This Row],[dem_votes]:[gop_votes]])</f>
        <v>0.58431742512398277</v>
      </c>
      <c r="K1333" s="5">
        <f>Table1[[#This Row],[gop_votes]]/SUM(Table1[[#This Row],[dem_votes]:[gop_votes]])</f>
        <v>0.41568257487601729</v>
      </c>
      <c r="L1333" s="13">
        <v>-93.151767000000007</v>
      </c>
      <c r="M1333" s="13">
        <v>44.765954000000001</v>
      </c>
      <c r="N1333" s="11">
        <v>-94.415992770114812</v>
      </c>
      <c r="O1333" s="11">
        <v>45.5253866896551</v>
      </c>
      <c r="P1333" s="12">
        <f>VLOOKUP(Table1[[#This Row],[State]],Sheet1!A:G,7,FALSE)</f>
        <v>10</v>
      </c>
      <c r="Q1333" t="str">
        <f>VLOOKUP(Table1[[#This Row],[State]],Sheet1!A:F,6,FALSE)</f>
        <v>Democratic</v>
      </c>
    </row>
    <row r="1334" spans="1:17" x14ac:dyDescent="0.2">
      <c r="A1334" t="s">
        <v>341</v>
      </c>
      <c r="B1334" s="10">
        <v>27039</v>
      </c>
      <c r="C1334" t="s">
        <v>753</v>
      </c>
      <c r="D1334" s="4">
        <v>3788</v>
      </c>
      <c r="E1334" s="4">
        <v>8296</v>
      </c>
      <c r="F1334">
        <v>2024</v>
      </c>
      <c r="G1334" s="1">
        <f>Table1[[#This Row],[dem_votes]]+Table1[[#This Row],[gop_votes]]</f>
        <v>12084</v>
      </c>
      <c r="H1334" s="7">
        <f>ABS(Table1[[#This Row],[dem_votes]]-Table1[[#This Row],[gop_votes]])</f>
        <v>4508</v>
      </c>
      <c r="I1334" s="5">
        <f>Table1[[#This Row],[margin]]/SUM(Table1[[#This Row],[dem_votes]:[gop_votes]])</f>
        <v>0.37305527970870572</v>
      </c>
      <c r="J1334" s="5">
        <f>Table1[[#This Row],[dem_votes]]/SUM(Table1[[#This Row],[dem_votes]:[gop_votes]])</f>
        <v>0.31347236014564711</v>
      </c>
      <c r="K1334" s="5">
        <f>Table1[[#This Row],[gop_votes]]/SUM(Table1[[#This Row],[dem_votes]:[gop_votes]])</f>
        <v>0.68652763985435283</v>
      </c>
      <c r="L1334" s="13">
        <v>-92.808797999999996</v>
      </c>
      <c r="M1334" s="13">
        <v>44.029980000000002</v>
      </c>
      <c r="N1334" s="11">
        <v>-94.415992770114812</v>
      </c>
      <c r="O1334" s="11">
        <v>45.5253866896551</v>
      </c>
      <c r="P1334" s="12">
        <f>VLOOKUP(Table1[[#This Row],[State]],Sheet1!A:G,7,FALSE)</f>
        <v>10</v>
      </c>
      <c r="Q1334" t="str">
        <f>VLOOKUP(Table1[[#This Row],[State]],Sheet1!A:F,6,FALSE)</f>
        <v>Democratic</v>
      </c>
    </row>
    <row r="1335" spans="1:17" x14ac:dyDescent="0.2">
      <c r="A1335" t="s">
        <v>341</v>
      </c>
      <c r="B1335" s="10">
        <v>27041</v>
      </c>
      <c r="C1335" t="s">
        <v>676</v>
      </c>
      <c r="D1335" s="4">
        <v>7389</v>
      </c>
      <c r="E1335" s="4">
        <v>16891</v>
      </c>
      <c r="F1335">
        <v>2024</v>
      </c>
      <c r="G1335" s="1">
        <f>Table1[[#This Row],[dem_votes]]+Table1[[#This Row],[gop_votes]]</f>
        <v>24280</v>
      </c>
      <c r="H1335" s="7">
        <f>ABS(Table1[[#This Row],[dem_votes]]-Table1[[#This Row],[gop_votes]])</f>
        <v>9502</v>
      </c>
      <c r="I1335" s="5">
        <f>Table1[[#This Row],[margin]]/SUM(Table1[[#This Row],[dem_votes]:[gop_votes]])</f>
        <v>0.3913509060955519</v>
      </c>
      <c r="J1335" s="5">
        <f>Table1[[#This Row],[dem_votes]]/SUM(Table1[[#This Row],[dem_votes]:[gop_votes]])</f>
        <v>0.30432454695222405</v>
      </c>
      <c r="K1335" s="5">
        <f>Table1[[#This Row],[gop_votes]]/SUM(Table1[[#This Row],[dem_votes]:[gop_votes]])</f>
        <v>0.69567545304777589</v>
      </c>
      <c r="L1335" s="13">
        <v>-95.391990000000007</v>
      </c>
      <c r="M1335" s="13">
        <v>45.909027000000002</v>
      </c>
      <c r="N1335" s="11">
        <v>-94.415992770114812</v>
      </c>
      <c r="O1335" s="11">
        <v>45.5253866896551</v>
      </c>
      <c r="P1335" s="12">
        <f>VLOOKUP(Table1[[#This Row],[State]],Sheet1!A:G,7,FALSE)</f>
        <v>10</v>
      </c>
      <c r="Q1335" t="str">
        <f>VLOOKUP(Table1[[#This Row],[State]],Sheet1!A:F,6,FALSE)</f>
        <v>Democratic</v>
      </c>
    </row>
    <row r="1336" spans="1:17" x14ac:dyDescent="0.2">
      <c r="A1336" t="s">
        <v>341</v>
      </c>
      <c r="B1336" s="10">
        <v>27043</v>
      </c>
      <c r="C1336" t="s">
        <v>1310</v>
      </c>
      <c r="D1336" s="4">
        <v>3192</v>
      </c>
      <c r="E1336" s="4">
        <v>4979</v>
      </c>
      <c r="F1336">
        <v>2024</v>
      </c>
      <c r="G1336" s="1">
        <f>Table1[[#This Row],[dem_votes]]+Table1[[#This Row],[gop_votes]]</f>
        <v>8171</v>
      </c>
      <c r="H1336" s="7">
        <f>ABS(Table1[[#This Row],[dem_votes]]-Table1[[#This Row],[gop_votes]])</f>
        <v>1787</v>
      </c>
      <c r="I1336" s="5">
        <f>Table1[[#This Row],[margin]]/SUM(Table1[[#This Row],[dem_votes]:[gop_votes]])</f>
        <v>0.21870028148329457</v>
      </c>
      <c r="J1336" s="5">
        <f>Table1[[#This Row],[dem_votes]]/SUM(Table1[[#This Row],[dem_votes]:[gop_votes]])</f>
        <v>0.39064985925835272</v>
      </c>
      <c r="K1336" s="5">
        <f>Table1[[#This Row],[gop_votes]]/SUM(Table1[[#This Row],[dem_votes]:[gop_votes]])</f>
        <v>0.60935014074164728</v>
      </c>
      <c r="L1336" s="13">
        <v>-93.957932999999997</v>
      </c>
      <c r="M1336" s="13">
        <v>43.680244999999999</v>
      </c>
      <c r="N1336" s="11">
        <v>-94.415992770114812</v>
      </c>
      <c r="O1336" s="11">
        <v>45.5253866896551</v>
      </c>
      <c r="P1336" s="12">
        <f>VLOOKUP(Table1[[#This Row],[State]],Sheet1!A:G,7,FALSE)</f>
        <v>10</v>
      </c>
      <c r="Q1336" t="str">
        <f>VLOOKUP(Table1[[#This Row],[State]],Sheet1!A:F,6,FALSE)</f>
        <v>Democratic</v>
      </c>
    </row>
    <row r="1337" spans="1:17" x14ac:dyDescent="0.2">
      <c r="A1337" t="s">
        <v>341</v>
      </c>
      <c r="B1337" s="10">
        <v>27045</v>
      </c>
      <c r="C1337" t="s">
        <v>1311</v>
      </c>
      <c r="D1337" s="4">
        <v>4636</v>
      </c>
      <c r="E1337" s="4">
        <v>6293</v>
      </c>
      <c r="F1337">
        <v>2024</v>
      </c>
      <c r="G1337" s="1">
        <f>Table1[[#This Row],[dem_votes]]+Table1[[#This Row],[gop_votes]]</f>
        <v>10929</v>
      </c>
      <c r="H1337" s="7">
        <f>ABS(Table1[[#This Row],[dem_votes]]-Table1[[#This Row],[gop_votes]])</f>
        <v>1657</v>
      </c>
      <c r="I1337" s="5">
        <f>Table1[[#This Row],[margin]]/SUM(Table1[[#This Row],[dem_votes]:[gop_votes]])</f>
        <v>0.15161496934760729</v>
      </c>
      <c r="J1337" s="5">
        <f>Table1[[#This Row],[dem_votes]]/SUM(Table1[[#This Row],[dem_votes]:[gop_votes]])</f>
        <v>0.42419251532619634</v>
      </c>
      <c r="K1337" s="5">
        <f>Table1[[#This Row],[gop_votes]]/SUM(Table1[[#This Row],[dem_votes]:[gop_votes]])</f>
        <v>0.5758074846738036</v>
      </c>
      <c r="L1337" s="13">
        <v>-92.082718999999997</v>
      </c>
      <c r="M1337" s="13">
        <v>43.692686999999999</v>
      </c>
      <c r="N1337" s="11">
        <v>-94.415992770114812</v>
      </c>
      <c r="O1337" s="11">
        <v>45.5253866896551</v>
      </c>
      <c r="P1337" s="12">
        <f>VLOOKUP(Table1[[#This Row],[State]],Sheet1!A:G,7,FALSE)</f>
        <v>10</v>
      </c>
      <c r="Q1337" t="str">
        <f>VLOOKUP(Table1[[#This Row],[State]],Sheet1!A:F,6,FALSE)</f>
        <v>Democratic</v>
      </c>
    </row>
    <row r="1338" spans="1:17" x14ac:dyDescent="0.2">
      <c r="A1338" t="s">
        <v>341</v>
      </c>
      <c r="B1338" s="10">
        <v>27047</v>
      </c>
      <c r="C1338" t="s">
        <v>1312</v>
      </c>
      <c r="D1338" s="4">
        <v>8399</v>
      </c>
      <c r="E1338" s="4">
        <v>8395</v>
      </c>
      <c r="F1338">
        <v>2024</v>
      </c>
      <c r="G1338" s="1">
        <f>Table1[[#This Row],[dem_votes]]+Table1[[#This Row],[gop_votes]]</f>
        <v>16794</v>
      </c>
      <c r="H1338" s="7">
        <f>ABS(Table1[[#This Row],[dem_votes]]-Table1[[#This Row],[gop_votes]])</f>
        <v>4</v>
      </c>
      <c r="I1338" s="5">
        <f>Table1[[#This Row],[margin]]/SUM(Table1[[#This Row],[dem_votes]:[gop_votes]])</f>
        <v>2.3818030248898416E-4</v>
      </c>
      <c r="J1338" s="5">
        <f>Table1[[#This Row],[dem_votes]]/SUM(Table1[[#This Row],[dem_votes]:[gop_votes]])</f>
        <v>0.50011909015124445</v>
      </c>
      <c r="K1338" s="5">
        <f>Table1[[#This Row],[gop_votes]]/SUM(Table1[[#This Row],[dem_votes]:[gop_votes]])</f>
        <v>0.49988090984875549</v>
      </c>
      <c r="L1338" s="13">
        <v>-93.361793999999904</v>
      </c>
      <c r="M1338" s="13">
        <v>43.662562999999999</v>
      </c>
      <c r="N1338" s="11">
        <v>-94.415992770114812</v>
      </c>
      <c r="O1338" s="11">
        <v>45.5253866896551</v>
      </c>
      <c r="P1338" s="12">
        <f>VLOOKUP(Table1[[#This Row],[State]],Sheet1!A:G,7,FALSE)</f>
        <v>10</v>
      </c>
      <c r="Q1338" t="str">
        <f>VLOOKUP(Table1[[#This Row],[State]],Sheet1!A:F,6,FALSE)</f>
        <v>Democratic</v>
      </c>
    </row>
    <row r="1339" spans="1:17" x14ac:dyDescent="0.2">
      <c r="A1339" t="s">
        <v>341</v>
      </c>
      <c r="B1339" s="10">
        <v>27049</v>
      </c>
      <c r="C1339" t="s">
        <v>1313</v>
      </c>
      <c r="D1339" s="4">
        <v>10967</v>
      </c>
      <c r="E1339" s="4">
        <v>15299</v>
      </c>
      <c r="F1339">
        <v>2024</v>
      </c>
      <c r="G1339" s="1">
        <f>Table1[[#This Row],[dem_votes]]+Table1[[#This Row],[gop_votes]]</f>
        <v>26266</v>
      </c>
      <c r="H1339" s="7">
        <f>ABS(Table1[[#This Row],[dem_votes]]-Table1[[#This Row],[gop_votes]])</f>
        <v>4332</v>
      </c>
      <c r="I1339" s="5">
        <f>Table1[[#This Row],[margin]]/SUM(Table1[[#This Row],[dem_votes]:[gop_votes]])</f>
        <v>0.16492804385898119</v>
      </c>
      <c r="J1339" s="5">
        <f>Table1[[#This Row],[dem_votes]]/SUM(Table1[[#This Row],[dem_votes]:[gop_votes]])</f>
        <v>0.41753597807050941</v>
      </c>
      <c r="K1339" s="5">
        <f>Table1[[#This Row],[gop_votes]]/SUM(Table1[[#This Row],[dem_votes]:[gop_votes]])</f>
        <v>0.58246402192949065</v>
      </c>
      <c r="L1339" s="13">
        <v>-92.667524</v>
      </c>
      <c r="M1339" s="13">
        <v>44.449071999999902</v>
      </c>
      <c r="N1339" s="11">
        <v>-94.415992770114812</v>
      </c>
      <c r="O1339" s="11">
        <v>45.5253866896551</v>
      </c>
      <c r="P1339" s="12">
        <f>VLOOKUP(Table1[[#This Row],[State]],Sheet1!A:G,7,FALSE)</f>
        <v>10</v>
      </c>
      <c r="Q1339" t="str">
        <f>VLOOKUP(Table1[[#This Row],[State]],Sheet1!A:F,6,FALSE)</f>
        <v>Democratic</v>
      </c>
    </row>
    <row r="1340" spans="1:17" x14ac:dyDescent="0.2">
      <c r="A1340" t="s">
        <v>341</v>
      </c>
      <c r="B1340" s="10">
        <v>27051</v>
      </c>
      <c r="C1340" t="s">
        <v>571</v>
      </c>
      <c r="D1340" s="4">
        <v>1508</v>
      </c>
      <c r="E1340" s="4">
        <v>1977</v>
      </c>
      <c r="F1340">
        <v>2024</v>
      </c>
      <c r="G1340" s="1">
        <f>Table1[[#This Row],[dem_votes]]+Table1[[#This Row],[gop_votes]]</f>
        <v>3485</v>
      </c>
      <c r="H1340" s="7">
        <f>ABS(Table1[[#This Row],[dem_votes]]-Table1[[#This Row],[gop_votes]])</f>
        <v>469</v>
      </c>
      <c r="I1340" s="5">
        <f>Table1[[#This Row],[margin]]/SUM(Table1[[#This Row],[dem_votes]:[gop_votes]])</f>
        <v>0.13457675753228121</v>
      </c>
      <c r="J1340" s="5">
        <f>Table1[[#This Row],[dem_votes]]/SUM(Table1[[#This Row],[dem_votes]:[gop_votes]])</f>
        <v>0.43271162123385942</v>
      </c>
      <c r="K1340" s="5">
        <f>Table1[[#This Row],[gop_votes]]/SUM(Table1[[#This Row],[dem_votes]:[gop_votes]])</f>
        <v>0.56728837876614058</v>
      </c>
      <c r="L1340" s="13">
        <v>-95.936610999999999</v>
      </c>
      <c r="M1340" s="13">
        <v>45.943212000000003</v>
      </c>
      <c r="N1340" s="11">
        <v>-94.415992770114812</v>
      </c>
      <c r="O1340" s="11">
        <v>45.5253866896551</v>
      </c>
      <c r="P1340" s="12">
        <f>VLOOKUP(Table1[[#This Row],[State]],Sheet1!A:G,7,FALSE)</f>
        <v>10</v>
      </c>
      <c r="Q1340" t="str">
        <f>VLOOKUP(Table1[[#This Row],[State]],Sheet1!A:F,6,FALSE)</f>
        <v>Democratic</v>
      </c>
    </row>
    <row r="1341" spans="1:17" x14ac:dyDescent="0.2">
      <c r="A1341" t="s">
        <v>341</v>
      </c>
      <c r="B1341" s="10">
        <v>27053</v>
      </c>
      <c r="C1341" t="s">
        <v>1314</v>
      </c>
      <c r="D1341" s="4">
        <v>578122</v>
      </c>
      <c r="E1341" s="4">
        <v>209338</v>
      </c>
      <c r="F1341">
        <v>2024</v>
      </c>
      <c r="G1341" s="1">
        <f>Table1[[#This Row],[dem_votes]]+Table1[[#This Row],[gop_votes]]</f>
        <v>787460</v>
      </c>
      <c r="H1341" s="7">
        <f>ABS(Table1[[#This Row],[dem_votes]]-Table1[[#This Row],[gop_votes]])</f>
        <v>368784</v>
      </c>
      <c r="I1341" s="5">
        <f>Table1[[#This Row],[margin]]/SUM(Table1[[#This Row],[dem_votes]:[gop_votes]])</f>
        <v>0.46832093058695046</v>
      </c>
      <c r="J1341" s="5">
        <f>Table1[[#This Row],[dem_votes]]/SUM(Table1[[#This Row],[dem_votes]:[gop_votes]])</f>
        <v>0.73416046529347523</v>
      </c>
      <c r="K1341" s="5">
        <f>Table1[[#This Row],[gop_votes]]/SUM(Table1[[#This Row],[dem_votes]:[gop_votes]])</f>
        <v>0.26583953470652477</v>
      </c>
      <c r="L1341" s="13">
        <v>-93.361189999999993</v>
      </c>
      <c r="M1341" s="13">
        <v>44.974632999999997</v>
      </c>
      <c r="N1341" s="11">
        <v>-94.415992770114812</v>
      </c>
      <c r="O1341" s="11">
        <v>45.5253866896551</v>
      </c>
      <c r="P1341" s="12">
        <f>VLOOKUP(Table1[[#This Row],[State]],Sheet1!A:G,7,FALSE)</f>
        <v>10</v>
      </c>
      <c r="Q1341" t="str">
        <f>VLOOKUP(Table1[[#This Row],[State]],Sheet1!A:F,6,FALSE)</f>
        <v>Democratic</v>
      </c>
    </row>
    <row r="1342" spans="1:17" x14ac:dyDescent="0.2">
      <c r="A1342" t="s">
        <v>341</v>
      </c>
      <c r="B1342" s="10">
        <v>27055</v>
      </c>
      <c r="C1342" t="s">
        <v>511</v>
      </c>
      <c r="D1342" s="4">
        <v>4693</v>
      </c>
      <c r="E1342" s="4">
        <v>5632</v>
      </c>
      <c r="F1342">
        <v>2024</v>
      </c>
      <c r="G1342" s="1">
        <f>Table1[[#This Row],[dem_votes]]+Table1[[#This Row],[gop_votes]]</f>
        <v>10325</v>
      </c>
      <c r="H1342" s="7">
        <f>ABS(Table1[[#This Row],[dem_votes]]-Table1[[#This Row],[gop_votes]])</f>
        <v>939</v>
      </c>
      <c r="I1342" s="5">
        <f>Table1[[#This Row],[margin]]/SUM(Table1[[#This Row],[dem_votes]:[gop_votes]])</f>
        <v>9.0944309927360772E-2</v>
      </c>
      <c r="J1342" s="5">
        <f>Table1[[#This Row],[dem_votes]]/SUM(Table1[[#This Row],[dem_votes]:[gop_votes]])</f>
        <v>0.4545278450363196</v>
      </c>
      <c r="K1342" s="5">
        <f>Table1[[#This Row],[gop_votes]]/SUM(Table1[[#This Row],[dem_votes]:[gop_votes]])</f>
        <v>0.5454721549636804</v>
      </c>
      <c r="L1342" s="13">
        <v>-91.440062999999995</v>
      </c>
      <c r="M1342" s="13">
        <v>43.718927000000001</v>
      </c>
      <c r="N1342" s="11">
        <v>-94.415992770114812</v>
      </c>
      <c r="O1342" s="11">
        <v>45.5253866896551</v>
      </c>
      <c r="P1342" s="12">
        <f>VLOOKUP(Table1[[#This Row],[State]],Sheet1!A:G,7,FALSE)</f>
        <v>10</v>
      </c>
      <c r="Q1342" t="str">
        <f>VLOOKUP(Table1[[#This Row],[State]],Sheet1!A:F,6,FALSE)</f>
        <v>Democratic</v>
      </c>
    </row>
    <row r="1343" spans="1:17" x14ac:dyDescent="0.2">
      <c r="A1343" t="s">
        <v>341</v>
      </c>
      <c r="B1343" s="10">
        <v>27057</v>
      </c>
      <c r="C1343" t="s">
        <v>1315</v>
      </c>
      <c r="D1343" s="4">
        <v>4322</v>
      </c>
      <c r="E1343" s="4">
        <v>8670</v>
      </c>
      <c r="F1343">
        <v>2024</v>
      </c>
      <c r="G1343" s="1">
        <f>Table1[[#This Row],[dem_votes]]+Table1[[#This Row],[gop_votes]]</f>
        <v>12992</v>
      </c>
      <c r="H1343" s="7">
        <f>ABS(Table1[[#This Row],[dem_votes]]-Table1[[#This Row],[gop_votes]])</f>
        <v>4348</v>
      </c>
      <c r="I1343" s="5">
        <f>Table1[[#This Row],[margin]]/SUM(Table1[[#This Row],[dem_votes]:[gop_votes]])</f>
        <v>0.33466748768472904</v>
      </c>
      <c r="J1343" s="5">
        <f>Table1[[#This Row],[dem_votes]]/SUM(Table1[[#This Row],[dem_votes]:[gop_votes]])</f>
        <v>0.33266625615763545</v>
      </c>
      <c r="K1343" s="5">
        <f>Table1[[#This Row],[gop_votes]]/SUM(Table1[[#This Row],[dem_votes]:[gop_votes]])</f>
        <v>0.66733374384236455</v>
      </c>
      <c r="L1343" s="13">
        <v>-94.934152999999995</v>
      </c>
      <c r="M1343" s="13">
        <v>47.057887000000001</v>
      </c>
      <c r="N1343" s="11">
        <v>-94.415992770114812</v>
      </c>
      <c r="O1343" s="11">
        <v>45.5253866896551</v>
      </c>
      <c r="P1343" s="12">
        <f>VLOOKUP(Table1[[#This Row],[State]],Sheet1!A:G,7,FALSE)</f>
        <v>10</v>
      </c>
      <c r="Q1343" t="str">
        <f>VLOOKUP(Table1[[#This Row],[State]],Sheet1!A:F,6,FALSE)</f>
        <v>Democratic</v>
      </c>
    </row>
    <row r="1344" spans="1:17" x14ac:dyDescent="0.2">
      <c r="A1344" t="s">
        <v>341</v>
      </c>
      <c r="B1344" s="10">
        <v>27059</v>
      </c>
      <c r="C1344" t="s">
        <v>1316</v>
      </c>
      <c r="D1344" s="4">
        <v>6911</v>
      </c>
      <c r="E1344" s="4">
        <v>18656</v>
      </c>
      <c r="F1344">
        <v>2024</v>
      </c>
      <c r="G1344" s="1">
        <f>Table1[[#This Row],[dem_votes]]+Table1[[#This Row],[gop_votes]]</f>
        <v>25567</v>
      </c>
      <c r="H1344" s="7">
        <f>ABS(Table1[[#This Row],[dem_votes]]-Table1[[#This Row],[gop_votes]])</f>
        <v>11745</v>
      </c>
      <c r="I1344" s="5">
        <f>Table1[[#This Row],[margin]]/SUM(Table1[[#This Row],[dem_votes]:[gop_votes]])</f>
        <v>0.45938123362146516</v>
      </c>
      <c r="J1344" s="5">
        <f>Table1[[#This Row],[dem_votes]]/SUM(Table1[[#This Row],[dem_votes]:[gop_votes]])</f>
        <v>0.27030938318926739</v>
      </c>
      <c r="K1344" s="5">
        <f>Table1[[#This Row],[gop_votes]]/SUM(Table1[[#This Row],[dem_votes]:[gop_votes]])</f>
        <v>0.72969061681073255</v>
      </c>
      <c r="L1344" s="13">
        <v>-93.261467999999994</v>
      </c>
      <c r="M1344" s="13">
        <v>45.544297</v>
      </c>
      <c r="N1344" s="11">
        <v>-94.415992770114812</v>
      </c>
      <c r="O1344" s="11">
        <v>45.5253866896551</v>
      </c>
      <c r="P1344" s="12">
        <f>VLOOKUP(Table1[[#This Row],[State]],Sheet1!A:G,7,FALSE)</f>
        <v>10</v>
      </c>
      <c r="Q1344" t="str">
        <f>VLOOKUP(Table1[[#This Row],[State]],Sheet1!A:F,6,FALSE)</f>
        <v>Democratic</v>
      </c>
    </row>
    <row r="1345" spans="1:17" x14ac:dyDescent="0.2">
      <c r="A1345" t="s">
        <v>341</v>
      </c>
      <c r="B1345" s="10">
        <v>27061</v>
      </c>
      <c r="C1345" t="s">
        <v>1317</v>
      </c>
      <c r="D1345" s="4">
        <v>11178</v>
      </c>
      <c r="E1345" s="4">
        <v>15829</v>
      </c>
      <c r="F1345">
        <v>2024</v>
      </c>
      <c r="G1345" s="1">
        <f>Table1[[#This Row],[dem_votes]]+Table1[[#This Row],[gop_votes]]</f>
        <v>27007</v>
      </c>
      <c r="H1345" s="7">
        <f>ABS(Table1[[#This Row],[dem_votes]]-Table1[[#This Row],[gop_votes]])</f>
        <v>4651</v>
      </c>
      <c r="I1345" s="5">
        <f>Table1[[#This Row],[margin]]/SUM(Table1[[#This Row],[dem_votes]:[gop_votes]])</f>
        <v>0.17221461102677083</v>
      </c>
      <c r="J1345" s="5">
        <f>Table1[[#This Row],[dem_votes]]/SUM(Table1[[#This Row],[dem_votes]:[gop_votes]])</f>
        <v>0.41389269448661459</v>
      </c>
      <c r="K1345" s="5">
        <f>Table1[[#This Row],[gop_votes]]/SUM(Table1[[#This Row],[dem_votes]:[gop_votes]])</f>
        <v>0.58610730551338541</v>
      </c>
      <c r="L1345" s="13">
        <v>-93.520531999999903</v>
      </c>
      <c r="M1345" s="13">
        <v>47.315978000000001</v>
      </c>
      <c r="N1345" s="11">
        <v>-94.415992770114812</v>
      </c>
      <c r="O1345" s="11">
        <v>45.5253866896551</v>
      </c>
      <c r="P1345" s="12">
        <f>VLOOKUP(Table1[[#This Row],[State]],Sheet1!A:G,7,FALSE)</f>
        <v>10</v>
      </c>
      <c r="Q1345" t="str">
        <f>VLOOKUP(Table1[[#This Row],[State]],Sheet1!A:F,6,FALSE)</f>
        <v>Democratic</v>
      </c>
    </row>
    <row r="1346" spans="1:17" x14ac:dyDescent="0.2">
      <c r="A1346" t="s">
        <v>341</v>
      </c>
      <c r="B1346" s="10">
        <v>27063</v>
      </c>
      <c r="C1346" t="s">
        <v>444</v>
      </c>
      <c r="D1346" s="4">
        <v>1954</v>
      </c>
      <c r="E1346" s="4">
        <v>3400</v>
      </c>
      <c r="F1346">
        <v>2024</v>
      </c>
      <c r="G1346" s="1">
        <f>Table1[[#This Row],[dem_votes]]+Table1[[#This Row],[gop_votes]]</f>
        <v>5354</v>
      </c>
      <c r="H1346" s="7">
        <f>ABS(Table1[[#This Row],[dem_votes]]-Table1[[#This Row],[gop_votes]])</f>
        <v>1446</v>
      </c>
      <c r="I1346" s="5">
        <f>Table1[[#This Row],[margin]]/SUM(Table1[[#This Row],[dem_votes]:[gop_votes]])</f>
        <v>0.27007844602166603</v>
      </c>
      <c r="J1346" s="5">
        <f>Table1[[#This Row],[dem_votes]]/SUM(Table1[[#This Row],[dem_votes]:[gop_votes]])</f>
        <v>0.36496077698916696</v>
      </c>
      <c r="K1346" s="5">
        <f>Table1[[#This Row],[gop_votes]]/SUM(Table1[[#This Row],[dem_votes]:[gop_votes]])</f>
        <v>0.63503922301083304</v>
      </c>
      <c r="L1346" s="13">
        <v>-95.112557999999893</v>
      </c>
      <c r="M1346" s="13">
        <v>43.665987999999999</v>
      </c>
      <c r="N1346" s="11">
        <v>-94.415992770114812</v>
      </c>
      <c r="O1346" s="11">
        <v>45.5253866896551</v>
      </c>
      <c r="P1346" s="12">
        <f>VLOOKUP(Table1[[#This Row],[State]],Sheet1!A:G,7,FALSE)</f>
        <v>10</v>
      </c>
      <c r="Q1346" t="str">
        <f>VLOOKUP(Table1[[#This Row],[State]],Sheet1!A:F,6,FALSE)</f>
        <v>Democratic</v>
      </c>
    </row>
    <row r="1347" spans="1:17" x14ac:dyDescent="0.2">
      <c r="A1347" t="s">
        <v>341</v>
      </c>
      <c r="B1347" s="10">
        <v>27065</v>
      </c>
      <c r="C1347" t="s">
        <v>1318</v>
      </c>
      <c r="D1347" s="4">
        <v>2837</v>
      </c>
      <c r="E1347" s="4">
        <v>6754</v>
      </c>
      <c r="F1347">
        <v>2024</v>
      </c>
      <c r="G1347" s="1">
        <f>Table1[[#This Row],[dem_votes]]+Table1[[#This Row],[gop_votes]]</f>
        <v>9591</v>
      </c>
      <c r="H1347" s="7">
        <f>ABS(Table1[[#This Row],[dem_votes]]-Table1[[#This Row],[gop_votes]])</f>
        <v>3917</v>
      </c>
      <c r="I1347" s="5">
        <f>Table1[[#This Row],[margin]]/SUM(Table1[[#This Row],[dem_votes]:[gop_votes]])</f>
        <v>0.40840371181315815</v>
      </c>
      <c r="J1347" s="5">
        <f>Table1[[#This Row],[dem_votes]]/SUM(Table1[[#This Row],[dem_votes]:[gop_votes]])</f>
        <v>0.29579814409342092</v>
      </c>
      <c r="K1347" s="5">
        <f>Table1[[#This Row],[gop_votes]]/SUM(Table1[[#This Row],[dem_votes]:[gop_votes]])</f>
        <v>0.70420185590657913</v>
      </c>
      <c r="L1347" s="13">
        <v>-93.299412000000004</v>
      </c>
      <c r="M1347" s="13">
        <v>45.886315000000003</v>
      </c>
      <c r="N1347" s="11">
        <v>-94.415992770114812</v>
      </c>
      <c r="O1347" s="11">
        <v>45.5253866896551</v>
      </c>
      <c r="P1347" s="12">
        <f>VLOOKUP(Table1[[#This Row],[State]],Sheet1!A:G,7,FALSE)</f>
        <v>10</v>
      </c>
      <c r="Q1347" t="str">
        <f>VLOOKUP(Table1[[#This Row],[State]],Sheet1!A:F,6,FALSE)</f>
        <v>Democratic</v>
      </c>
    </row>
    <row r="1348" spans="1:17" x14ac:dyDescent="0.2">
      <c r="A1348" t="s">
        <v>341</v>
      </c>
      <c r="B1348" s="10">
        <v>27067</v>
      </c>
      <c r="C1348" t="s">
        <v>1319</v>
      </c>
      <c r="D1348" s="4">
        <v>8644</v>
      </c>
      <c r="E1348" s="4">
        <v>14835</v>
      </c>
      <c r="F1348">
        <v>2024</v>
      </c>
      <c r="G1348" s="1">
        <f>Table1[[#This Row],[dem_votes]]+Table1[[#This Row],[gop_votes]]</f>
        <v>23479</v>
      </c>
      <c r="H1348" s="7">
        <f>ABS(Table1[[#This Row],[dem_votes]]-Table1[[#This Row],[gop_votes]])</f>
        <v>6191</v>
      </c>
      <c r="I1348" s="5">
        <f>Table1[[#This Row],[margin]]/SUM(Table1[[#This Row],[dem_votes]:[gop_votes]])</f>
        <v>0.26368243962690063</v>
      </c>
      <c r="J1348" s="5">
        <f>Table1[[#This Row],[dem_votes]]/SUM(Table1[[#This Row],[dem_votes]:[gop_votes]])</f>
        <v>0.36815878018654968</v>
      </c>
      <c r="K1348" s="5">
        <f>Table1[[#This Row],[gop_votes]]/SUM(Table1[[#This Row],[dem_votes]:[gop_votes]])</f>
        <v>0.63184121981345032</v>
      </c>
      <c r="L1348" s="13">
        <v>-95.016795999999999</v>
      </c>
      <c r="M1348" s="13">
        <v>45.155050000000003</v>
      </c>
      <c r="N1348" s="11">
        <v>-94.415992770114812</v>
      </c>
      <c r="O1348" s="11">
        <v>45.5253866896551</v>
      </c>
      <c r="P1348" s="12">
        <f>VLOOKUP(Table1[[#This Row],[State]],Sheet1!A:G,7,FALSE)</f>
        <v>10</v>
      </c>
      <c r="Q1348" t="str">
        <f>VLOOKUP(Table1[[#This Row],[State]],Sheet1!A:F,6,FALSE)</f>
        <v>Democratic</v>
      </c>
    </row>
    <row r="1349" spans="1:17" x14ac:dyDescent="0.2">
      <c r="A1349" t="s">
        <v>341</v>
      </c>
      <c r="B1349" s="10">
        <v>27069</v>
      </c>
      <c r="C1349" t="s">
        <v>1320</v>
      </c>
      <c r="D1349" s="4">
        <v>1141</v>
      </c>
      <c r="E1349" s="4">
        <v>1430</v>
      </c>
      <c r="F1349">
        <v>2024</v>
      </c>
      <c r="G1349" s="1">
        <f>Table1[[#This Row],[dem_votes]]+Table1[[#This Row],[gop_votes]]</f>
        <v>2571</v>
      </c>
      <c r="H1349" s="7">
        <f>ABS(Table1[[#This Row],[dem_votes]]-Table1[[#This Row],[gop_votes]])</f>
        <v>289</v>
      </c>
      <c r="I1349" s="5">
        <f>Table1[[#This Row],[margin]]/SUM(Table1[[#This Row],[dem_votes]:[gop_votes]])</f>
        <v>0.11240762349280435</v>
      </c>
      <c r="J1349" s="5">
        <f>Table1[[#This Row],[dem_votes]]/SUM(Table1[[#This Row],[dem_votes]:[gop_votes]])</f>
        <v>0.44379618825359785</v>
      </c>
      <c r="K1349" s="5">
        <f>Table1[[#This Row],[gop_votes]]/SUM(Table1[[#This Row],[dem_votes]:[gop_votes]])</f>
        <v>0.55620381174640221</v>
      </c>
      <c r="L1349" s="13">
        <v>-96.781107999999904</v>
      </c>
      <c r="M1349" s="13">
        <v>48.729535999999896</v>
      </c>
      <c r="N1349" s="11">
        <v>-94.415992770114812</v>
      </c>
      <c r="O1349" s="11">
        <v>45.5253866896551</v>
      </c>
      <c r="P1349" s="12">
        <f>VLOOKUP(Table1[[#This Row],[State]],Sheet1!A:G,7,FALSE)</f>
        <v>10</v>
      </c>
      <c r="Q1349" t="str">
        <f>VLOOKUP(Table1[[#This Row],[State]],Sheet1!A:F,6,FALSE)</f>
        <v>Democratic</v>
      </c>
    </row>
    <row r="1350" spans="1:17" x14ac:dyDescent="0.2">
      <c r="A1350" t="s">
        <v>341</v>
      </c>
      <c r="B1350" s="10">
        <v>27071</v>
      </c>
      <c r="C1350" t="s">
        <v>1321</v>
      </c>
      <c r="D1350" s="4">
        <v>3055</v>
      </c>
      <c r="E1350" s="4">
        <v>3361</v>
      </c>
      <c r="F1350">
        <v>2024</v>
      </c>
      <c r="G1350" s="1">
        <f>Table1[[#This Row],[dem_votes]]+Table1[[#This Row],[gop_votes]]</f>
        <v>6416</v>
      </c>
      <c r="H1350" s="7">
        <f>ABS(Table1[[#This Row],[dem_votes]]-Table1[[#This Row],[gop_votes]])</f>
        <v>306</v>
      </c>
      <c r="I1350" s="5">
        <f>Table1[[#This Row],[margin]]/SUM(Table1[[#This Row],[dem_votes]:[gop_votes]])</f>
        <v>4.7693266832917705E-2</v>
      </c>
      <c r="J1350" s="5">
        <f>Table1[[#This Row],[dem_votes]]/SUM(Table1[[#This Row],[dem_votes]:[gop_votes]])</f>
        <v>0.47615336658354113</v>
      </c>
      <c r="K1350" s="5">
        <f>Table1[[#This Row],[gop_votes]]/SUM(Table1[[#This Row],[dem_votes]:[gop_votes]])</f>
        <v>0.52384663341645887</v>
      </c>
      <c r="L1350" s="13">
        <v>-93.485727999999995</v>
      </c>
      <c r="M1350" s="13">
        <v>48.509405000000001</v>
      </c>
      <c r="N1350" s="11">
        <v>-94.415992770114812</v>
      </c>
      <c r="O1350" s="11">
        <v>45.5253866896551</v>
      </c>
      <c r="P1350" s="12">
        <f>VLOOKUP(Table1[[#This Row],[State]],Sheet1!A:G,7,FALSE)</f>
        <v>10</v>
      </c>
      <c r="Q1350" t="str">
        <f>VLOOKUP(Table1[[#This Row],[State]],Sheet1!A:F,6,FALSE)</f>
        <v>Democratic</v>
      </c>
    </row>
    <row r="1351" spans="1:17" x14ac:dyDescent="0.2">
      <c r="A1351" t="s">
        <v>341</v>
      </c>
      <c r="B1351" s="10">
        <v>27073</v>
      </c>
      <c r="C1351" t="s">
        <v>1322</v>
      </c>
      <c r="D1351" s="4">
        <v>1658</v>
      </c>
      <c r="E1351" s="4">
        <v>2348</v>
      </c>
      <c r="F1351">
        <v>2024</v>
      </c>
      <c r="G1351" s="1">
        <f>Table1[[#This Row],[dem_votes]]+Table1[[#This Row],[gop_votes]]</f>
        <v>4006</v>
      </c>
      <c r="H1351" s="7">
        <f>ABS(Table1[[#This Row],[dem_votes]]-Table1[[#This Row],[gop_votes]])</f>
        <v>690</v>
      </c>
      <c r="I1351" s="5">
        <f>Table1[[#This Row],[margin]]/SUM(Table1[[#This Row],[dem_votes]:[gop_votes]])</f>
        <v>0.17224163754368446</v>
      </c>
      <c r="J1351" s="5">
        <f>Table1[[#This Row],[dem_votes]]/SUM(Table1[[#This Row],[dem_votes]:[gop_votes]])</f>
        <v>0.41387918122815776</v>
      </c>
      <c r="K1351" s="5">
        <f>Table1[[#This Row],[gop_votes]]/SUM(Table1[[#This Row],[dem_votes]:[gop_votes]])</f>
        <v>0.58612081877184219</v>
      </c>
      <c r="L1351" s="13">
        <v>-96.133339000000007</v>
      </c>
      <c r="M1351" s="13">
        <v>44.982242999999997</v>
      </c>
      <c r="N1351" s="11">
        <v>-94.415992770114812</v>
      </c>
      <c r="O1351" s="11">
        <v>45.5253866896551</v>
      </c>
      <c r="P1351" s="12">
        <f>VLOOKUP(Table1[[#This Row],[State]],Sheet1!A:G,7,FALSE)</f>
        <v>10</v>
      </c>
      <c r="Q1351" t="str">
        <f>VLOOKUP(Table1[[#This Row],[State]],Sheet1!A:F,6,FALSE)</f>
        <v>Democratic</v>
      </c>
    </row>
    <row r="1352" spans="1:17" x14ac:dyDescent="0.2">
      <c r="A1352" t="s">
        <v>341</v>
      </c>
      <c r="B1352" s="10">
        <v>27075</v>
      </c>
      <c r="C1352" t="s">
        <v>447</v>
      </c>
      <c r="D1352" s="4">
        <v>3823</v>
      </c>
      <c r="E1352" s="4">
        <v>3074</v>
      </c>
      <c r="F1352">
        <v>2024</v>
      </c>
      <c r="G1352" s="1">
        <f>Table1[[#This Row],[dem_votes]]+Table1[[#This Row],[gop_votes]]</f>
        <v>6897</v>
      </c>
      <c r="H1352" s="7">
        <f>ABS(Table1[[#This Row],[dem_votes]]-Table1[[#This Row],[gop_votes]])</f>
        <v>749</v>
      </c>
      <c r="I1352" s="5">
        <f>Table1[[#This Row],[margin]]/SUM(Table1[[#This Row],[dem_votes]:[gop_votes]])</f>
        <v>0.1085979411338263</v>
      </c>
      <c r="J1352" s="5">
        <f>Table1[[#This Row],[dem_votes]]/SUM(Table1[[#This Row],[dem_votes]:[gop_votes]])</f>
        <v>0.55429897056691313</v>
      </c>
      <c r="K1352" s="5">
        <f>Table1[[#This Row],[gop_votes]]/SUM(Table1[[#This Row],[dem_votes]:[gop_votes]])</f>
        <v>0.44570102943308687</v>
      </c>
      <c r="L1352" s="13">
        <v>-91.557429999999997</v>
      </c>
      <c r="M1352" s="13">
        <v>47.180205000000001</v>
      </c>
      <c r="N1352" s="11">
        <v>-94.415992770114812</v>
      </c>
      <c r="O1352" s="11">
        <v>45.5253866896551</v>
      </c>
      <c r="P1352" s="12">
        <f>VLOOKUP(Table1[[#This Row],[State]],Sheet1!A:G,7,FALSE)</f>
        <v>10</v>
      </c>
      <c r="Q1352" t="str">
        <f>VLOOKUP(Table1[[#This Row],[State]],Sheet1!A:F,6,FALSE)</f>
        <v>Democratic</v>
      </c>
    </row>
    <row r="1353" spans="1:17" x14ac:dyDescent="0.2">
      <c r="A1353" t="s">
        <v>341</v>
      </c>
      <c r="B1353" s="10">
        <v>27077</v>
      </c>
      <c r="C1353" t="s">
        <v>1323</v>
      </c>
      <c r="D1353" s="4">
        <v>812</v>
      </c>
      <c r="E1353" s="4">
        <v>1703</v>
      </c>
      <c r="F1353">
        <v>2024</v>
      </c>
      <c r="G1353" s="1">
        <f>Table1[[#This Row],[dem_votes]]+Table1[[#This Row],[gop_votes]]</f>
        <v>2515</v>
      </c>
      <c r="H1353" s="7">
        <f>ABS(Table1[[#This Row],[dem_votes]]-Table1[[#This Row],[gop_votes]])</f>
        <v>891</v>
      </c>
      <c r="I1353" s="5">
        <f>Table1[[#This Row],[margin]]/SUM(Table1[[#This Row],[dem_votes]:[gop_votes]])</f>
        <v>0.35427435387673956</v>
      </c>
      <c r="J1353" s="5">
        <f>Table1[[#This Row],[dem_votes]]/SUM(Table1[[#This Row],[dem_votes]:[gop_votes]])</f>
        <v>0.32286282306163022</v>
      </c>
      <c r="K1353" s="5">
        <f>Table1[[#This Row],[gop_votes]]/SUM(Table1[[#This Row],[dem_votes]:[gop_votes]])</f>
        <v>0.67713717693836983</v>
      </c>
      <c r="L1353" s="13">
        <v>-94.745193999999998</v>
      </c>
      <c r="M1353" s="13">
        <v>48.765863000000003</v>
      </c>
      <c r="N1353" s="11">
        <v>-94.415992770114812</v>
      </c>
      <c r="O1353" s="11">
        <v>45.5253866896551</v>
      </c>
      <c r="P1353" s="12">
        <f>VLOOKUP(Table1[[#This Row],[State]],Sheet1!A:G,7,FALSE)</f>
        <v>10</v>
      </c>
      <c r="Q1353" t="str">
        <f>VLOOKUP(Table1[[#This Row],[State]],Sheet1!A:F,6,FALSE)</f>
        <v>Democratic</v>
      </c>
    </row>
    <row r="1354" spans="1:17" x14ac:dyDescent="0.2">
      <c r="A1354" t="s">
        <v>341</v>
      </c>
      <c r="B1354" s="10">
        <v>27079</v>
      </c>
      <c r="C1354" t="s">
        <v>1324</v>
      </c>
      <c r="D1354" s="4">
        <v>5617</v>
      </c>
      <c r="E1354" s="4">
        <v>11425</v>
      </c>
      <c r="F1354">
        <v>2024</v>
      </c>
      <c r="G1354" s="1">
        <f>Table1[[#This Row],[dem_votes]]+Table1[[#This Row],[gop_votes]]</f>
        <v>17042</v>
      </c>
      <c r="H1354" s="7">
        <f>ABS(Table1[[#This Row],[dem_votes]]-Table1[[#This Row],[gop_votes]])</f>
        <v>5808</v>
      </c>
      <c r="I1354" s="5">
        <f>Table1[[#This Row],[margin]]/SUM(Table1[[#This Row],[dem_votes]:[gop_votes]])</f>
        <v>0.34080506982748504</v>
      </c>
      <c r="J1354" s="5">
        <f>Table1[[#This Row],[dem_votes]]/SUM(Table1[[#This Row],[dem_votes]:[gop_votes]])</f>
        <v>0.32959746508625748</v>
      </c>
      <c r="K1354" s="5">
        <f>Table1[[#This Row],[gop_votes]]/SUM(Table1[[#This Row],[dem_votes]:[gop_votes]])</f>
        <v>0.67040253491374246</v>
      </c>
      <c r="L1354" s="13">
        <v>-93.717527000000004</v>
      </c>
      <c r="M1354" s="13">
        <v>44.393729999999998</v>
      </c>
      <c r="N1354" s="11">
        <v>-94.415992770114812</v>
      </c>
      <c r="O1354" s="11">
        <v>45.5253866896551</v>
      </c>
      <c r="P1354" s="12">
        <f>VLOOKUP(Table1[[#This Row],[State]],Sheet1!A:G,7,FALSE)</f>
        <v>10</v>
      </c>
      <c r="Q1354" t="str">
        <f>VLOOKUP(Table1[[#This Row],[State]],Sheet1!A:F,6,FALSE)</f>
        <v>Democratic</v>
      </c>
    </row>
    <row r="1355" spans="1:17" x14ac:dyDescent="0.2">
      <c r="A1355" t="s">
        <v>341</v>
      </c>
      <c r="B1355" s="10">
        <v>27081</v>
      </c>
      <c r="C1355" t="s">
        <v>578</v>
      </c>
      <c r="D1355" s="4">
        <v>1089</v>
      </c>
      <c r="E1355" s="4">
        <v>1799</v>
      </c>
      <c r="F1355">
        <v>2024</v>
      </c>
      <c r="G1355" s="1">
        <f>Table1[[#This Row],[dem_votes]]+Table1[[#This Row],[gop_votes]]</f>
        <v>2888</v>
      </c>
      <c r="H1355" s="7">
        <f>ABS(Table1[[#This Row],[dem_votes]]-Table1[[#This Row],[gop_votes]])</f>
        <v>710</v>
      </c>
      <c r="I1355" s="5">
        <f>Table1[[#This Row],[margin]]/SUM(Table1[[#This Row],[dem_votes]:[gop_votes]])</f>
        <v>0.2458448753462604</v>
      </c>
      <c r="J1355" s="5">
        <f>Table1[[#This Row],[dem_votes]]/SUM(Table1[[#This Row],[dem_votes]:[gop_votes]])</f>
        <v>0.37707756232686979</v>
      </c>
      <c r="K1355" s="5">
        <f>Table1[[#This Row],[gop_votes]]/SUM(Table1[[#This Row],[dem_votes]:[gop_votes]])</f>
        <v>0.62292243767313016</v>
      </c>
      <c r="L1355" s="13">
        <v>-96.253531999999893</v>
      </c>
      <c r="M1355" s="13">
        <v>44.375240999999903</v>
      </c>
      <c r="N1355" s="11">
        <v>-94.415992770114812</v>
      </c>
      <c r="O1355" s="11">
        <v>45.5253866896551</v>
      </c>
      <c r="P1355" s="12">
        <f>VLOOKUP(Table1[[#This Row],[State]],Sheet1!A:G,7,FALSE)</f>
        <v>10</v>
      </c>
      <c r="Q1355" t="str">
        <f>VLOOKUP(Table1[[#This Row],[State]],Sheet1!A:F,6,FALSE)</f>
        <v>Democratic</v>
      </c>
    </row>
    <row r="1356" spans="1:17" x14ac:dyDescent="0.2">
      <c r="A1356" t="s">
        <v>341</v>
      </c>
      <c r="B1356" s="10">
        <v>27083</v>
      </c>
      <c r="C1356" t="s">
        <v>992</v>
      </c>
      <c r="D1356" s="4">
        <v>5192</v>
      </c>
      <c r="E1356" s="4">
        <v>7466</v>
      </c>
      <c r="F1356">
        <v>2024</v>
      </c>
      <c r="G1356" s="1">
        <f>Table1[[#This Row],[dem_votes]]+Table1[[#This Row],[gop_votes]]</f>
        <v>12658</v>
      </c>
      <c r="H1356" s="7">
        <f>ABS(Table1[[#This Row],[dem_votes]]-Table1[[#This Row],[gop_votes]])</f>
        <v>2274</v>
      </c>
      <c r="I1356" s="5">
        <f>Table1[[#This Row],[margin]]/SUM(Table1[[#This Row],[dem_votes]:[gop_votes]])</f>
        <v>0.17964923368620636</v>
      </c>
      <c r="J1356" s="5">
        <f>Table1[[#This Row],[dem_votes]]/SUM(Table1[[#This Row],[dem_votes]:[gop_votes]])</f>
        <v>0.41017538315689683</v>
      </c>
      <c r="K1356" s="5">
        <f>Table1[[#This Row],[gop_votes]]/SUM(Table1[[#This Row],[dem_votes]:[gop_votes]])</f>
        <v>0.58982461684310317</v>
      </c>
      <c r="L1356" s="13">
        <v>-95.795394999999999</v>
      </c>
      <c r="M1356" s="13">
        <v>44.428426999999999</v>
      </c>
      <c r="N1356" s="11">
        <v>-94.415992770114812</v>
      </c>
      <c r="O1356" s="11">
        <v>45.5253866896551</v>
      </c>
      <c r="P1356" s="12">
        <f>VLOOKUP(Table1[[#This Row],[State]],Sheet1!A:G,7,FALSE)</f>
        <v>10</v>
      </c>
      <c r="Q1356" t="str">
        <f>VLOOKUP(Table1[[#This Row],[State]],Sheet1!A:F,6,FALSE)</f>
        <v>Democratic</v>
      </c>
    </row>
    <row r="1357" spans="1:17" x14ac:dyDescent="0.2">
      <c r="A1357" t="s">
        <v>341</v>
      </c>
      <c r="B1357" s="10">
        <v>27085</v>
      </c>
      <c r="C1357" t="s">
        <v>1325</v>
      </c>
      <c r="D1357" s="4">
        <v>5918</v>
      </c>
      <c r="E1357" s="4">
        <v>14149</v>
      </c>
      <c r="F1357">
        <v>2024</v>
      </c>
      <c r="G1357" s="1">
        <f>Table1[[#This Row],[dem_votes]]+Table1[[#This Row],[gop_votes]]</f>
        <v>20067</v>
      </c>
      <c r="H1357" s="7">
        <f>ABS(Table1[[#This Row],[dem_votes]]-Table1[[#This Row],[gop_votes]])</f>
        <v>8231</v>
      </c>
      <c r="I1357" s="5">
        <f>Table1[[#This Row],[margin]]/SUM(Table1[[#This Row],[dem_votes]:[gop_votes]])</f>
        <v>0.41017591069915782</v>
      </c>
      <c r="J1357" s="5">
        <f>Table1[[#This Row],[dem_votes]]/SUM(Table1[[#This Row],[dem_votes]:[gop_votes]])</f>
        <v>0.29491204465042109</v>
      </c>
      <c r="K1357" s="5">
        <f>Table1[[#This Row],[gop_votes]]/SUM(Table1[[#This Row],[dem_votes]:[gop_votes]])</f>
        <v>0.70508795534957891</v>
      </c>
      <c r="L1357" s="13">
        <v>-94.264668</v>
      </c>
      <c r="M1357" s="13">
        <v>44.859712999999999</v>
      </c>
      <c r="N1357" s="11">
        <v>-94.415992770114812</v>
      </c>
      <c r="O1357" s="11">
        <v>45.5253866896551</v>
      </c>
      <c r="P1357" s="12">
        <f>VLOOKUP(Table1[[#This Row],[State]],Sheet1!A:G,7,FALSE)</f>
        <v>10</v>
      </c>
      <c r="Q1357" t="str">
        <f>VLOOKUP(Table1[[#This Row],[State]],Sheet1!A:F,6,FALSE)</f>
        <v>Democratic</v>
      </c>
    </row>
    <row r="1358" spans="1:17" x14ac:dyDescent="0.2">
      <c r="A1358" t="s">
        <v>341</v>
      </c>
      <c r="B1358" s="10">
        <v>27087</v>
      </c>
      <c r="C1358" t="s">
        <v>1326</v>
      </c>
      <c r="D1358" s="4">
        <v>1153</v>
      </c>
      <c r="E1358" s="4">
        <v>1047</v>
      </c>
      <c r="F1358">
        <v>2024</v>
      </c>
      <c r="G1358" s="1">
        <f>Table1[[#This Row],[dem_votes]]+Table1[[#This Row],[gop_votes]]</f>
        <v>2200</v>
      </c>
      <c r="H1358" s="7">
        <f>ABS(Table1[[#This Row],[dem_votes]]-Table1[[#This Row],[gop_votes]])</f>
        <v>106</v>
      </c>
      <c r="I1358" s="5">
        <f>Table1[[#This Row],[margin]]/SUM(Table1[[#This Row],[dem_votes]:[gop_votes]])</f>
        <v>4.818181818181818E-2</v>
      </c>
      <c r="J1358" s="5">
        <f>Table1[[#This Row],[dem_votes]]/SUM(Table1[[#This Row],[dem_votes]:[gop_votes]])</f>
        <v>0.52409090909090905</v>
      </c>
      <c r="K1358" s="5">
        <f>Table1[[#This Row],[gop_votes]]/SUM(Table1[[#This Row],[dem_votes]:[gop_votes]])</f>
        <v>0.47590909090909089</v>
      </c>
      <c r="L1358" s="13">
        <v>-95.840755000000001</v>
      </c>
      <c r="M1358" s="13">
        <v>47.296073</v>
      </c>
      <c r="N1358" s="11">
        <v>-94.415992770114812</v>
      </c>
      <c r="O1358" s="11">
        <v>45.5253866896551</v>
      </c>
      <c r="P1358" s="12">
        <f>VLOOKUP(Table1[[#This Row],[State]],Sheet1!A:G,7,FALSE)</f>
        <v>10</v>
      </c>
      <c r="Q1358" t="str">
        <f>VLOOKUP(Table1[[#This Row],[State]],Sheet1!A:F,6,FALSE)</f>
        <v>Democratic</v>
      </c>
    </row>
    <row r="1359" spans="1:17" x14ac:dyDescent="0.2">
      <c r="A1359" t="s">
        <v>341</v>
      </c>
      <c r="B1359" s="10">
        <v>27089</v>
      </c>
      <c r="C1359" t="s">
        <v>519</v>
      </c>
      <c r="D1359" s="4">
        <v>1521</v>
      </c>
      <c r="E1359" s="4">
        <v>3015</v>
      </c>
      <c r="F1359">
        <v>2024</v>
      </c>
      <c r="G1359" s="1">
        <f>Table1[[#This Row],[dem_votes]]+Table1[[#This Row],[gop_votes]]</f>
        <v>4536</v>
      </c>
      <c r="H1359" s="7">
        <f>ABS(Table1[[#This Row],[dem_votes]]-Table1[[#This Row],[gop_votes]])</f>
        <v>1494</v>
      </c>
      <c r="I1359" s="5">
        <f>Table1[[#This Row],[margin]]/SUM(Table1[[#This Row],[dem_votes]:[gop_votes]])</f>
        <v>0.32936507936507936</v>
      </c>
      <c r="J1359" s="5">
        <f>Table1[[#This Row],[dem_votes]]/SUM(Table1[[#This Row],[dem_votes]:[gop_votes]])</f>
        <v>0.33531746031746029</v>
      </c>
      <c r="K1359" s="5">
        <f>Table1[[#This Row],[gop_votes]]/SUM(Table1[[#This Row],[dem_votes]:[gop_votes]])</f>
        <v>0.66468253968253965</v>
      </c>
      <c r="L1359" s="13">
        <v>-96.532098000000005</v>
      </c>
      <c r="M1359" s="13">
        <v>48.310108999999997</v>
      </c>
      <c r="N1359" s="11">
        <v>-94.415992770114812</v>
      </c>
      <c r="O1359" s="11">
        <v>45.5253866896551</v>
      </c>
      <c r="P1359" s="12">
        <f>VLOOKUP(Table1[[#This Row],[State]],Sheet1!A:G,7,FALSE)</f>
        <v>10</v>
      </c>
      <c r="Q1359" t="str">
        <f>VLOOKUP(Table1[[#This Row],[State]],Sheet1!A:F,6,FALSE)</f>
        <v>Democratic</v>
      </c>
    </row>
    <row r="1360" spans="1:17" x14ac:dyDescent="0.2">
      <c r="A1360" t="s">
        <v>341</v>
      </c>
      <c r="B1360" s="10">
        <v>27091</v>
      </c>
      <c r="C1360" t="s">
        <v>455</v>
      </c>
      <c r="D1360" s="4">
        <v>4207</v>
      </c>
      <c r="E1360" s="4">
        <v>6931</v>
      </c>
      <c r="F1360">
        <v>2024</v>
      </c>
      <c r="G1360" s="1">
        <f>Table1[[#This Row],[dem_votes]]+Table1[[#This Row],[gop_votes]]</f>
        <v>11138</v>
      </c>
      <c r="H1360" s="7">
        <f>ABS(Table1[[#This Row],[dem_votes]]-Table1[[#This Row],[gop_votes]])</f>
        <v>2724</v>
      </c>
      <c r="I1360" s="5">
        <f>Table1[[#This Row],[margin]]/SUM(Table1[[#This Row],[dem_votes]:[gop_votes]])</f>
        <v>0.24456814508888489</v>
      </c>
      <c r="J1360" s="5">
        <f>Table1[[#This Row],[dem_votes]]/SUM(Table1[[#This Row],[dem_votes]:[gop_votes]])</f>
        <v>0.37771592745555754</v>
      </c>
      <c r="K1360" s="5">
        <f>Table1[[#This Row],[gop_votes]]/SUM(Table1[[#This Row],[dem_votes]:[gop_votes]])</f>
        <v>0.6222840725444424</v>
      </c>
      <c r="L1360" s="13">
        <v>-94.511487000000002</v>
      </c>
      <c r="M1360" s="13">
        <v>43.665284999999997</v>
      </c>
      <c r="N1360" s="11">
        <v>-94.415992770114812</v>
      </c>
      <c r="O1360" s="11">
        <v>45.5253866896551</v>
      </c>
      <c r="P1360" s="12">
        <f>VLOOKUP(Table1[[#This Row],[State]],Sheet1!A:G,7,FALSE)</f>
        <v>10</v>
      </c>
      <c r="Q1360" t="str">
        <f>VLOOKUP(Table1[[#This Row],[State]],Sheet1!A:F,6,FALSE)</f>
        <v>Democratic</v>
      </c>
    </row>
    <row r="1361" spans="1:17" x14ac:dyDescent="0.2">
      <c r="A1361" t="s">
        <v>341</v>
      </c>
      <c r="B1361" s="10">
        <v>27093</v>
      </c>
      <c r="C1361" t="s">
        <v>1327</v>
      </c>
      <c r="D1361" s="4">
        <v>4479</v>
      </c>
      <c r="E1361" s="4">
        <v>9547</v>
      </c>
      <c r="F1361">
        <v>2024</v>
      </c>
      <c r="G1361" s="1">
        <f>Table1[[#This Row],[dem_votes]]+Table1[[#This Row],[gop_votes]]</f>
        <v>14026</v>
      </c>
      <c r="H1361" s="7">
        <f>ABS(Table1[[#This Row],[dem_votes]]-Table1[[#This Row],[gop_votes]])</f>
        <v>5068</v>
      </c>
      <c r="I1361" s="5">
        <f>Table1[[#This Row],[margin]]/SUM(Table1[[#This Row],[dem_votes]:[gop_votes]])</f>
        <v>0.36132896050192498</v>
      </c>
      <c r="J1361" s="5">
        <f>Table1[[#This Row],[dem_votes]]/SUM(Table1[[#This Row],[dem_votes]:[gop_votes]])</f>
        <v>0.31933551974903751</v>
      </c>
      <c r="K1361" s="5">
        <f>Table1[[#This Row],[gop_votes]]/SUM(Table1[[#This Row],[dem_votes]:[gop_votes]])</f>
        <v>0.68066448025096249</v>
      </c>
      <c r="L1361" s="13">
        <v>-94.482982999999905</v>
      </c>
      <c r="M1361" s="13">
        <v>45.136367999999997</v>
      </c>
      <c r="N1361" s="11">
        <v>-94.415992770114812</v>
      </c>
      <c r="O1361" s="11">
        <v>45.5253866896551</v>
      </c>
      <c r="P1361" s="12">
        <f>VLOOKUP(Table1[[#This Row],[State]],Sheet1!A:G,7,FALSE)</f>
        <v>10</v>
      </c>
      <c r="Q1361" t="str">
        <f>VLOOKUP(Table1[[#This Row],[State]],Sheet1!A:F,6,FALSE)</f>
        <v>Democratic</v>
      </c>
    </row>
    <row r="1362" spans="1:17" x14ac:dyDescent="0.2">
      <c r="A1362" t="s">
        <v>341</v>
      </c>
      <c r="B1362" s="10">
        <v>27095</v>
      </c>
      <c r="C1362" t="s">
        <v>1328</v>
      </c>
      <c r="D1362" s="4">
        <v>4483</v>
      </c>
      <c r="E1362" s="4">
        <v>10737</v>
      </c>
      <c r="F1362">
        <v>2024</v>
      </c>
      <c r="G1362" s="1">
        <f>Table1[[#This Row],[dem_votes]]+Table1[[#This Row],[gop_votes]]</f>
        <v>15220</v>
      </c>
      <c r="H1362" s="7">
        <f>ABS(Table1[[#This Row],[dem_votes]]-Table1[[#This Row],[gop_votes]])</f>
        <v>6254</v>
      </c>
      <c r="I1362" s="5">
        <f>Table1[[#This Row],[margin]]/SUM(Table1[[#This Row],[dem_votes]:[gop_votes]])</f>
        <v>0.41090670170827859</v>
      </c>
      <c r="J1362" s="5">
        <f>Table1[[#This Row],[dem_votes]]/SUM(Table1[[#This Row],[dem_votes]:[gop_votes]])</f>
        <v>0.29454664914586071</v>
      </c>
      <c r="K1362" s="5">
        <f>Table1[[#This Row],[gop_votes]]/SUM(Table1[[#This Row],[dem_votes]:[gop_votes]])</f>
        <v>0.70545335085413929</v>
      </c>
      <c r="L1362" s="13">
        <v>-93.624487000000002</v>
      </c>
      <c r="M1362" s="13">
        <v>45.794230999999897</v>
      </c>
      <c r="N1362" s="11">
        <v>-94.415992770114812</v>
      </c>
      <c r="O1362" s="11">
        <v>45.5253866896551</v>
      </c>
      <c r="P1362" s="12">
        <f>VLOOKUP(Table1[[#This Row],[State]],Sheet1!A:G,7,FALSE)</f>
        <v>10</v>
      </c>
      <c r="Q1362" t="str">
        <f>VLOOKUP(Table1[[#This Row],[State]],Sheet1!A:F,6,FALSE)</f>
        <v>Democratic</v>
      </c>
    </row>
    <row r="1363" spans="1:17" x14ac:dyDescent="0.2">
      <c r="A1363" t="s">
        <v>341</v>
      </c>
      <c r="B1363" s="10">
        <v>27097</v>
      </c>
      <c r="C1363" t="s">
        <v>1329</v>
      </c>
      <c r="D1363" s="4">
        <v>5176</v>
      </c>
      <c r="E1363" s="4">
        <v>16283</v>
      </c>
      <c r="F1363">
        <v>2024</v>
      </c>
      <c r="G1363" s="1">
        <f>Table1[[#This Row],[dem_votes]]+Table1[[#This Row],[gop_votes]]</f>
        <v>21459</v>
      </c>
      <c r="H1363" s="7">
        <f>ABS(Table1[[#This Row],[dem_votes]]-Table1[[#This Row],[gop_votes]])</f>
        <v>11107</v>
      </c>
      <c r="I1363" s="5">
        <f>Table1[[#This Row],[margin]]/SUM(Table1[[#This Row],[dem_votes]:[gop_votes]])</f>
        <v>0.51759168647187659</v>
      </c>
      <c r="J1363" s="5">
        <f>Table1[[#This Row],[dem_votes]]/SUM(Table1[[#This Row],[dem_votes]:[gop_votes]])</f>
        <v>0.24120415676406171</v>
      </c>
      <c r="K1363" s="5">
        <f>Table1[[#This Row],[gop_votes]]/SUM(Table1[[#This Row],[dem_votes]:[gop_votes]])</f>
        <v>0.75879584323593829</v>
      </c>
      <c r="L1363" s="13">
        <v>-94.327628000000004</v>
      </c>
      <c r="M1363" s="13">
        <v>45.983428000000004</v>
      </c>
      <c r="N1363" s="11">
        <v>-94.415992770114812</v>
      </c>
      <c r="O1363" s="11">
        <v>45.5253866896551</v>
      </c>
      <c r="P1363" s="12">
        <f>VLOOKUP(Table1[[#This Row],[State]],Sheet1!A:G,7,FALSE)</f>
        <v>10</v>
      </c>
      <c r="Q1363" t="str">
        <f>VLOOKUP(Table1[[#This Row],[State]],Sheet1!A:F,6,FALSE)</f>
        <v>Democratic</v>
      </c>
    </row>
    <row r="1364" spans="1:17" x14ac:dyDescent="0.2">
      <c r="A1364" t="s">
        <v>341</v>
      </c>
      <c r="B1364" s="10">
        <v>27099</v>
      </c>
      <c r="C1364" t="s">
        <v>1330</v>
      </c>
      <c r="D1364" s="4">
        <v>10784</v>
      </c>
      <c r="E1364" s="4">
        <v>8219</v>
      </c>
      <c r="F1364">
        <v>2024</v>
      </c>
      <c r="G1364" s="1">
        <f>Table1[[#This Row],[dem_votes]]+Table1[[#This Row],[gop_votes]]</f>
        <v>19003</v>
      </c>
      <c r="H1364" s="7">
        <f>ABS(Table1[[#This Row],[dem_votes]]-Table1[[#This Row],[gop_votes]])</f>
        <v>2565</v>
      </c>
      <c r="I1364" s="5">
        <f>Table1[[#This Row],[margin]]/SUM(Table1[[#This Row],[dem_votes]:[gop_votes]])</f>
        <v>0.13497868757564596</v>
      </c>
      <c r="J1364" s="5">
        <f>Table1[[#This Row],[dem_votes]]/SUM(Table1[[#This Row],[dem_votes]:[gop_votes]])</f>
        <v>0.56748934378782301</v>
      </c>
      <c r="K1364" s="5">
        <f>Table1[[#This Row],[gop_votes]]/SUM(Table1[[#This Row],[dem_votes]:[gop_votes]])</f>
        <v>0.43251065621217705</v>
      </c>
      <c r="L1364" s="13">
        <v>-92.898184999999998</v>
      </c>
      <c r="M1364" s="13">
        <v>43.665098999999998</v>
      </c>
      <c r="N1364" s="11">
        <v>-94.415992770114812</v>
      </c>
      <c r="O1364" s="11">
        <v>45.5253866896551</v>
      </c>
      <c r="P1364" s="12">
        <f>VLOOKUP(Table1[[#This Row],[State]],Sheet1!A:G,7,FALSE)</f>
        <v>10</v>
      </c>
      <c r="Q1364" t="str">
        <f>VLOOKUP(Table1[[#This Row],[State]],Sheet1!A:F,6,FALSE)</f>
        <v>Democratic</v>
      </c>
    </row>
    <row r="1365" spans="1:17" x14ac:dyDescent="0.2">
      <c r="A1365" t="s">
        <v>341</v>
      </c>
      <c r="B1365" s="10">
        <v>27101</v>
      </c>
      <c r="C1365" t="s">
        <v>790</v>
      </c>
      <c r="D1365" s="4">
        <v>1740</v>
      </c>
      <c r="E1365" s="4">
        <v>2895</v>
      </c>
      <c r="F1365">
        <v>2024</v>
      </c>
      <c r="G1365" s="1">
        <f>Table1[[#This Row],[dem_votes]]+Table1[[#This Row],[gop_votes]]</f>
        <v>4635</v>
      </c>
      <c r="H1365" s="7">
        <f>ABS(Table1[[#This Row],[dem_votes]]-Table1[[#This Row],[gop_votes]])</f>
        <v>1155</v>
      </c>
      <c r="I1365" s="5">
        <f>Table1[[#This Row],[margin]]/SUM(Table1[[#This Row],[dem_votes]:[gop_votes]])</f>
        <v>0.24919093851132687</v>
      </c>
      <c r="J1365" s="5">
        <f>Table1[[#This Row],[dem_votes]]/SUM(Table1[[#This Row],[dem_votes]:[gop_votes]])</f>
        <v>0.37540453074433655</v>
      </c>
      <c r="K1365" s="5">
        <f>Table1[[#This Row],[gop_votes]]/SUM(Table1[[#This Row],[dem_votes]:[gop_votes]])</f>
        <v>0.62459546925566345</v>
      </c>
      <c r="L1365" s="13">
        <v>-95.741029999999995</v>
      </c>
      <c r="M1365" s="13">
        <v>43.986449999999998</v>
      </c>
      <c r="N1365" s="11">
        <v>-94.415992770114812</v>
      </c>
      <c r="O1365" s="11">
        <v>45.5253866896551</v>
      </c>
      <c r="P1365" s="12">
        <f>VLOOKUP(Table1[[#This Row],[State]],Sheet1!A:G,7,FALSE)</f>
        <v>10</v>
      </c>
      <c r="Q1365" t="str">
        <f>VLOOKUP(Table1[[#This Row],[State]],Sheet1!A:F,6,FALSE)</f>
        <v>Democratic</v>
      </c>
    </row>
    <row r="1366" spans="1:17" x14ac:dyDescent="0.2">
      <c r="A1366" t="s">
        <v>341</v>
      </c>
      <c r="B1366" s="10">
        <v>27103</v>
      </c>
      <c r="C1366" t="s">
        <v>1331</v>
      </c>
      <c r="D1366" s="4">
        <v>9571</v>
      </c>
      <c r="E1366" s="4">
        <v>8726</v>
      </c>
      <c r="F1366">
        <v>2024</v>
      </c>
      <c r="G1366" s="1">
        <f>Table1[[#This Row],[dem_votes]]+Table1[[#This Row],[gop_votes]]</f>
        <v>18297</v>
      </c>
      <c r="H1366" s="7">
        <f>ABS(Table1[[#This Row],[dem_votes]]-Table1[[#This Row],[gop_votes]])</f>
        <v>845</v>
      </c>
      <c r="I1366" s="5">
        <f>Table1[[#This Row],[margin]]/SUM(Table1[[#This Row],[dem_votes]:[gop_votes]])</f>
        <v>4.6182434278843526E-2</v>
      </c>
      <c r="J1366" s="5">
        <f>Table1[[#This Row],[dem_votes]]/SUM(Table1[[#This Row],[dem_votes]:[gop_votes]])</f>
        <v>0.52309121713942175</v>
      </c>
      <c r="K1366" s="5">
        <f>Table1[[#This Row],[gop_votes]]/SUM(Table1[[#This Row],[dem_votes]:[gop_votes]])</f>
        <v>0.47690878286057825</v>
      </c>
      <c r="L1366" s="13">
        <v>-94.060789999999997</v>
      </c>
      <c r="M1366" s="13">
        <v>44.265357000000002</v>
      </c>
      <c r="N1366" s="11">
        <v>-94.415992770114812</v>
      </c>
      <c r="O1366" s="11">
        <v>45.5253866896551</v>
      </c>
      <c r="P1366" s="12">
        <f>VLOOKUP(Table1[[#This Row],[State]],Sheet1!A:G,7,FALSE)</f>
        <v>10</v>
      </c>
      <c r="Q1366" t="str">
        <f>VLOOKUP(Table1[[#This Row],[State]],Sheet1!A:F,6,FALSE)</f>
        <v>Democratic</v>
      </c>
    </row>
    <row r="1367" spans="1:17" x14ac:dyDescent="0.2">
      <c r="A1367" t="s">
        <v>341</v>
      </c>
      <c r="B1367" s="10">
        <v>27105</v>
      </c>
      <c r="C1367" t="s">
        <v>1332</v>
      </c>
      <c r="D1367" s="4">
        <v>3218</v>
      </c>
      <c r="E1367" s="4">
        <v>4670</v>
      </c>
      <c r="F1367">
        <v>2024</v>
      </c>
      <c r="G1367" s="1">
        <f>Table1[[#This Row],[dem_votes]]+Table1[[#This Row],[gop_votes]]</f>
        <v>7888</v>
      </c>
      <c r="H1367" s="7">
        <f>ABS(Table1[[#This Row],[dem_votes]]-Table1[[#This Row],[gop_votes]])</f>
        <v>1452</v>
      </c>
      <c r="I1367" s="5">
        <f>Table1[[#This Row],[margin]]/SUM(Table1[[#This Row],[dem_votes]:[gop_votes]])</f>
        <v>0.18407707910750506</v>
      </c>
      <c r="J1367" s="5">
        <f>Table1[[#This Row],[dem_votes]]/SUM(Table1[[#This Row],[dem_votes]:[gop_votes]])</f>
        <v>0.40796146044624748</v>
      </c>
      <c r="K1367" s="5">
        <f>Table1[[#This Row],[gop_votes]]/SUM(Table1[[#This Row],[dem_votes]:[gop_votes]])</f>
        <v>0.59203853955375252</v>
      </c>
      <c r="L1367" s="13">
        <v>-95.667405000000002</v>
      </c>
      <c r="M1367" s="13">
        <v>43.636327000000001</v>
      </c>
      <c r="N1367" s="11">
        <v>-94.415992770114812</v>
      </c>
      <c r="O1367" s="11">
        <v>45.5253866896551</v>
      </c>
      <c r="P1367" s="12">
        <f>VLOOKUP(Table1[[#This Row],[State]],Sheet1!A:G,7,FALSE)</f>
        <v>10</v>
      </c>
      <c r="Q1367" t="str">
        <f>VLOOKUP(Table1[[#This Row],[State]],Sheet1!A:F,6,FALSE)</f>
        <v>Democratic</v>
      </c>
    </row>
    <row r="1368" spans="1:17" x14ac:dyDescent="0.2">
      <c r="A1368" t="s">
        <v>341</v>
      </c>
      <c r="B1368" s="10">
        <v>27107</v>
      </c>
      <c r="C1368" t="s">
        <v>1333</v>
      </c>
      <c r="D1368" s="4">
        <v>1503</v>
      </c>
      <c r="E1368" s="4">
        <v>1836</v>
      </c>
      <c r="F1368">
        <v>2024</v>
      </c>
      <c r="G1368" s="1">
        <f>Table1[[#This Row],[dem_votes]]+Table1[[#This Row],[gop_votes]]</f>
        <v>3339</v>
      </c>
      <c r="H1368" s="7">
        <f>ABS(Table1[[#This Row],[dem_votes]]-Table1[[#This Row],[gop_votes]])</f>
        <v>333</v>
      </c>
      <c r="I1368" s="5">
        <f>Table1[[#This Row],[margin]]/SUM(Table1[[#This Row],[dem_votes]:[gop_votes]])</f>
        <v>9.9730458221024262E-2</v>
      </c>
      <c r="J1368" s="5">
        <f>Table1[[#This Row],[dem_votes]]/SUM(Table1[[#This Row],[dem_votes]:[gop_votes]])</f>
        <v>0.45013477088948789</v>
      </c>
      <c r="K1368" s="5">
        <f>Table1[[#This Row],[gop_votes]]/SUM(Table1[[#This Row],[dem_votes]:[gop_votes]])</f>
        <v>0.54986522911051217</v>
      </c>
      <c r="L1368" s="13">
        <v>-96.477907000000002</v>
      </c>
      <c r="M1368" s="13">
        <v>47.307988999999999</v>
      </c>
      <c r="N1368" s="11">
        <v>-94.415992770114812</v>
      </c>
      <c r="O1368" s="11">
        <v>45.5253866896551</v>
      </c>
      <c r="P1368" s="12">
        <f>VLOOKUP(Table1[[#This Row],[State]],Sheet1!A:G,7,FALSE)</f>
        <v>10</v>
      </c>
      <c r="Q1368" t="str">
        <f>VLOOKUP(Table1[[#This Row],[State]],Sheet1!A:F,6,FALSE)</f>
        <v>Democratic</v>
      </c>
    </row>
    <row r="1369" spans="1:17" x14ac:dyDescent="0.2">
      <c r="A1369" t="s">
        <v>341</v>
      </c>
      <c r="B1369" s="10">
        <v>27109</v>
      </c>
      <c r="C1369" t="s">
        <v>1334</v>
      </c>
      <c r="D1369" s="4">
        <v>54413</v>
      </c>
      <c r="E1369" s="4">
        <v>39883</v>
      </c>
      <c r="F1369">
        <v>2024</v>
      </c>
      <c r="G1369" s="1">
        <f>Table1[[#This Row],[dem_votes]]+Table1[[#This Row],[gop_votes]]</f>
        <v>94296</v>
      </c>
      <c r="H1369" s="7">
        <f>ABS(Table1[[#This Row],[dem_votes]]-Table1[[#This Row],[gop_votes]])</f>
        <v>14530</v>
      </c>
      <c r="I1369" s="5">
        <f>Table1[[#This Row],[margin]]/SUM(Table1[[#This Row],[dem_votes]:[gop_votes]])</f>
        <v>0.1540892508696021</v>
      </c>
      <c r="J1369" s="5">
        <f>Table1[[#This Row],[dem_votes]]/SUM(Table1[[#This Row],[dem_votes]:[gop_votes]])</f>
        <v>0.57704462543480106</v>
      </c>
      <c r="K1369" s="5">
        <f>Table1[[#This Row],[gop_votes]]/SUM(Table1[[#This Row],[dem_votes]:[gop_votes]])</f>
        <v>0.42295537456519894</v>
      </c>
      <c r="L1369" s="13">
        <v>-92.473175999999995</v>
      </c>
      <c r="M1369" s="13">
        <v>44.023966999999999</v>
      </c>
      <c r="N1369" s="11">
        <v>-94.415992770114812</v>
      </c>
      <c r="O1369" s="11">
        <v>45.5253866896551</v>
      </c>
      <c r="P1369" s="12">
        <f>VLOOKUP(Table1[[#This Row],[State]],Sheet1!A:G,7,FALSE)</f>
        <v>10</v>
      </c>
      <c r="Q1369" t="str">
        <f>VLOOKUP(Table1[[#This Row],[State]],Sheet1!A:F,6,FALSE)</f>
        <v>Democratic</v>
      </c>
    </row>
    <row r="1370" spans="1:17" x14ac:dyDescent="0.2">
      <c r="A1370" t="s">
        <v>341</v>
      </c>
      <c r="B1370" s="10">
        <v>27111</v>
      </c>
      <c r="C1370" t="s">
        <v>1335</v>
      </c>
      <c r="D1370" s="4">
        <v>10848</v>
      </c>
      <c r="E1370" s="4">
        <v>24122</v>
      </c>
      <c r="F1370">
        <v>2024</v>
      </c>
      <c r="G1370" s="1">
        <f>Table1[[#This Row],[dem_votes]]+Table1[[#This Row],[gop_votes]]</f>
        <v>34970</v>
      </c>
      <c r="H1370" s="7">
        <f>ABS(Table1[[#This Row],[dem_votes]]-Table1[[#This Row],[gop_votes]])</f>
        <v>13274</v>
      </c>
      <c r="I1370" s="5">
        <f>Table1[[#This Row],[margin]]/SUM(Table1[[#This Row],[dem_votes]:[gop_votes]])</f>
        <v>0.37958249928510152</v>
      </c>
      <c r="J1370" s="5">
        <f>Table1[[#This Row],[dem_votes]]/SUM(Table1[[#This Row],[dem_votes]:[gop_votes]])</f>
        <v>0.31020875035744921</v>
      </c>
      <c r="K1370" s="5">
        <f>Table1[[#This Row],[gop_votes]]/SUM(Table1[[#This Row],[dem_votes]:[gop_votes]])</f>
        <v>0.68979124964255079</v>
      </c>
      <c r="L1370" s="13">
        <v>-95.793598000000003</v>
      </c>
      <c r="M1370" s="13">
        <v>46.405065</v>
      </c>
      <c r="N1370" s="11">
        <v>-94.415992770114812</v>
      </c>
      <c r="O1370" s="11">
        <v>45.5253866896551</v>
      </c>
      <c r="P1370" s="12">
        <f>VLOOKUP(Table1[[#This Row],[State]],Sheet1!A:G,7,FALSE)</f>
        <v>10</v>
      </c>
      <c r="Q1370" t="str">
        <f>VLOOKUP(Table1[[#This Row],[State]],Sheet1!A:F,6,FALSE)</f>
        <v>Democratic</v>
      </c>
    </row>
    <row r="1371" spans="1:17" x14ac:dyDescent="0.2">
      <c r="A1371" t="s">
        <v>341</v>
      </c>
      <c r="B1371" s="10">
        <v>27113</v>
      </c>
      <c r="C1371" t="s">
        <v>1336</v>
      </c>
      <c r="D1371" s="4">
        <v>2884</v>
      </c>
      <c r="E1371" s="4">
        <v>4098</v>
      </c>
      <c r="F1371">
        <v>2024</v>
      </c>
      <c r="G1371" s="1">
        <f>Table1[[#This Row],[dem_votes]]+Table1[[#This Row],[gop_votes]]</f>
        <v>6982</v>
      </c>
      <c r="H1371" s="7">
        <f>ABS(Table1[[#This Row],[dem_votes]]-Table1[[#This Row],[gop_votes]])</f>
        <v>1214</v>
      </c>
      <c r="I1371" s="5">
        <f>Table1[[#This Row],[margin]]/SUM(Table1[[#This Row],[dem_votes]:[gop_votes]])</f>
        <v>0.17387568032082498</v>
      </c>
      <c r="J1371" s="5">
        <f>Table1[[#This Row],[dem_votes]]/SUM(Table1[[#This Row],[dem_votes]:[gop_votes]])</f>
        <v>0.41306215983958749</v>
      </c>
      <c r="K1371" s="5">
        <f>Table1[[#This Row],[gop_votes]]/SUM(Table1[[#This Row],[dem_votes]:[gop_votes]])</f>
        <v>0.58693784016041251</v>
      </c>
      <c r="L1371" s="13">
        <v>-96.148403000000002</v>
      </c>
      <c r="M1371" s="13">
        <v>48.102255</v>
      </c>
      <c r="N1371" s="11">
        <v>-94.415992770114812</v>
      </c>
      <c r="O1371" s="11">
        <v>45.5253866896551</v>
      </c>
      <c r="P1371" s="12">
        <f>VLOOKUP(Table1[[#This Row],[State]],Sheet1!A:G,7,FALSE)</f>
        <v>10</v>
      </c>
      <c r="Q1371" t="str">
        <f>VLOOKUP(Table1[[#This Row],[State]],Sheet1!A:F,6,FALSE)</f>
        <v>Democratic</v>
      </c>
    </row>
    <row r="1372" spans="1:17" x14ac:dyDescent="0.2">
      <c r="A1372" t="s">
        <v>341</v>
      </c>
      <c r="B1372" s="10">
        <v>27115</v>
      </c>
      <c r="C1372" t="s">
        <v>1337</v>
      </c>
      <c r="D1372" s="4">
        <v>5480</v>
      </c>
      <c r="E1372" s="4">
        <v>11264</v>
      </c>
      <c r="F1372">
        <v>2024</v>
      </c>
      <c r="G1372" s="1">
        <f>Table1[[#This Row],[dem_votes]]+Table1[[#This Row],[gop_votes]]</f>
        <v>16744</v>
      </c>
      <c r="H1372" s="7">
        <f>ABS(Table1[[#This Row],[dem_votes]]-Table1[[#This Row],[gop_votes]])</f>
        <v>5784</v>
      </c>
      <c r="I1372" s="5">
        <f>Table1[[#This Row],[margin]]/SUM(Table1[[#This Row],[dem_votes]:[gop_votes]])</f>
        <v>0.34543717152412806</v>
      </c>
      <c r="J1372" s="5">
        <f>Table1[[#This Row],[dem_votes]]/SUM(Table1[[#This Row],[dem_votes]:[gop_votes]])</f>
        <v>0.327281414237936</v>
      </c>
      <c r="K1372" s="5">
        <f>Table1[[#This Row],[gop_votes]]/SUM(Table1[[#This Row],[dem_votes]:[gop_votes]])</f>
        <v>0.672718585762064</v>
      </c>
      <c r="L1372" s="13">
        <v>-92.892705000000007</v>
      </c>
      <c r="M1372" s="13">
        <v>46.033409999999897</v>
      </c>
      <c r="N1372" s="11">
        <v>-94.415992770114812</v>
      </c>
      <c r="O1372" s="11">
        <v>45.5253866896551</v>
      </c>
      <c r="P1372" s="12">
        <f>VLOOKUP(Table1[[#This Row],[State]],Sheet1!A:G,7,FALSE)</f>
        <v>10</v>
      </c>
      <c r="Q1372" t="str">
        <f>VLOOKUP(Table1[[#This Row],[State]],Sheet1!A:F,6,FALSE)</f>
        <v>Democratic</v>
      </c>
    </row>
    <row r="1373" spans="1:17" x14ac:dyDescent="0.2">
      <c r="A1373" t="s">
        <v>341</v>
      </c>
      <c r="B1373" s="10">
        <v>27117</v>
      </c>
      <c r="C1373" t="s">
        <v>1338</v>
      </c>
      <c r="D1373" s="4">
        <v>1582</v>
      </c>
      <c r="E1373" s="4">
        <v>3120</v>
      </c>
      <c r="F1373">
        <v>2024</v>
      </c>
      <c r="G1373" s="1">
        <f>Table1[[#This Row],[dem_votes]]+Table1[[#This Row],[gop_votes]]</f>
        <v>4702</v>
      </c>
      <c r="H1373" s="7">
        <f>ABS(Table1[[#This Row],[dem_votes]]-Table1[[#This Row],[gop_votes]])</f>
        <v>1538</v>
      </c>
      <c r="I1373" s="5">
        <f>Table1[[#This Row],[margin]]/SUM(Table1[[#This Row],[dem_votes]:[gop_votes]])</f>
        <v>0.3270948532539345</v>
      </c>
      <c r="J1373" s="5">
        <f>Table1[[#This Row],[dem_votes]]/SUM(Table1[[#This Row],[dem_votes]:[gop_votes]])</f>
        <v>0.33645257337303275</v>
      </c>
      <c r="K1373" s="5">
        <f>Table1[[#This Row],[gop_votes]]/SUM(Table1[[#This Row],[dem_votes]:[gop_votes]])</f>
        <v>0.6635474266269672</v>
      </c>
      <c r="L1373" s="13">
        <v>-96.270608999999993</v>
      </c>
      <c r="M1373" s="13">
        <v>43.981471999999997</v>
      </c>
      <c r="N1373" s="11">
        <v>-94.415992770114812</v>
      </c>
      <c r="O1373" s="11">
        <v>45.5253866896551</v>
      </c>
      <c r="P1373" s="12">
        <f>VLOOKUP(Table1[[#This Row],[State]],Sheet1!A:G,7,FALSE)</f>
        <v>10</v>
      </c>
      <c r="Q1373" t="str">
        <f>VLOOKUP(Table1[[#This Row],[State]],Sheet1!A:F,6,FALSE)</f>
        <v>Democratic</v>
      </c>
    </row>
    <row r="1374" spans="1:17" x14ac:dyDescent="0.2">
      <c r="A1374" t="s">
        <v>341</v>
      </c>
      <c r="B1374" s="10">
        <v>27119</v>
      </c>
      <c r="C1374" t="s">
        <v>466</v>
      </c>
      <c r="D1374" s="4">
        <v>5992</v>
      </c>
      <c r="E1374" s="4">
        <v>8422</v>
      </c>
      <c r="F1374">
        <v>2024</v>
      </c>
      <c r="G1374" s="1">
        <f>Table1[[#This Row],[dem_votes]]+Table1[[#This Row],[gop_votes]]</f>
        <v>14414</v>
      </c>
      <c r="H1374" s="7">
        <f>ABS(Table1[[#This Row],[dem_votes]]-Table1[[#This Row],[gop_votes]])</f>
        <v>2430</v>
      </c>
      <c r="I1374" s="5">
        <f>Table1[[#This Row],[margin]]/SUM(Table1[[#This Row],[dem_votes]:[gop_votes]])</f>
        <v>0.16858609685028444</v>
      </c>
      <c r="J1374" s="5">
        <f>Table1[[#This Row],[dem_votes]]/SUM(Table1[[#This Row],[dem_votes]:[gop_votes]])</f>
        <v>0.41570695157485776</v>
      </c>
      <c r="K1374" s="5">
        <f>Table1[[#This Row],[gop_votes]]/SUM(Table1[[#This Row],[dem_votes]:[gop_votes]])</f>
        <v>0.58429304842514218</v>
      </c>
      <c r="L1374" s="13">
        <v>-96.550933999999998</v>
      </c>
      <c r="M1374" s="13">
        <v>47.780427000000003</v>
      </c>
      <c r="N1374" s="11">
        <v>-94.415992770114812</v>
      </c>
      <c r="O1374" s="11">
        <v>45.5253866896551</v>
      </c>
      <c r="P1374" s="12">
        <f>VLOOKUP(Table1[[#This Row],[State]],Sheet1!A:G,7,FALSE)</f>
        <v>10</v>
      </c>
      <c r="Q1374" t="str">
        <f>VLOOKUP(Table1[[#This Row],[State]],Sheet1!A:F,6,FALSE)</f>
        <v>Democratic</v>
      </c>
    </row>
    <row r="1375" spans="1:17" x14ac:dyDescent="0.2">
      <c r="A1375" t="s">
        <v>341</v>
      </c>
      <c r="B1375" s="10">
        <v>27121</v>
      </c>
      <c r="C1375" t="s">
        <v>589</v>
      </c>
      <c r="D1375" s="4">
        <v>2917</v>
      </c>
      <c r="E1375" s="4">
        <v>4159</v>
      </c>
      <c r="F1375">
        <v>2024</v>
      </c>
      <c r="G1375" s="1">
        <f>Table1[[#This Row],[dem_votes]]+Table1[[#This Row],[gop_votes]]</f>
        <v>7076</v>
      </c>
      <c r="H1375" s="7">
        <f>ABS(Table1[[#This Row],[dem_votes]]-Table1[[#This Row],[gop_votes]])</f>
        <v>1242</v>
      </c>
      <c r="I1375" s="5">
        <f>Table1[[#This Row],[margin]]/SUM(Table1[[#This Row],[dem_votes]:[gop_votes]])</f>
        <v>0.17552289429055964</v>
      </c>
      <c r="J1375" s="5">
        <f>Table1[[#This Row],[dem_votes]]/SUM(Table1[[#This Row],[dem_votes]:[gop_votes]])</f>
        <v>0.41223855285472016</v>
      </c>
      <c r="K1375" s="5">
        <f>Table1[[#This Row],[gop_votes]]/SUM(Table1[[#This Row],[dem_votes]:[gop_votes]])</f>
        <v>0.58776144714527978</v>
      </c>
      <c r="L1375" s="13">
        <v>-95.437129999999996</v>
      </c>
      <c r="M1375" s="13">
        <v>45.629871000000001</v>
      </c>
      <c r="N1375" s="11">
        <v>-94.415992770114812</v>
      </c>
      <c r="O1375" s="11">
        <v>45.5253866896551</v>
      </c>
      <c r="P1375" s="12">
        <f>VLOOKUP(Table1[[#This Row],[State]],Sheet1!A:G,7,FALSE)</f>
        <v>10</v>
      </c>
      <c r="Q1375" t="str">
        <f>VLOOKUP(Table1[[#This Row],[State]],Sheet1!A:F,6,FALSE)</f>
        <v>Democratic</v>
      </c>
    </row>
    <row r="1376" spans="1:17" x14ac:dyDescent="0.2">
      <c r="A1376" t="s">
        <v>341</v>
      </c>
      <c r="B1376" s="10">
        <v>27123</v>
      </c>
      <c r="C1376" t="s">
        <v>1339</v>
      </c>
      <c r="D1376" s="4">
        <v>214349</v>
      </c>
      <c r="E1376" s="4">
        <v>79749</v>
      </c>
      <c r="F1376">
        <v>2024</v>
      </c>
      <c r="G1376" s="1">
        <f>Table1[[#This Row],[dem_votes]]+Table1[[#This Row],[gop_votes]]</f>
        <v>294098</v>
      </c>
      <c r="H1376" s="7">
        <f>ABS(Table1[[#This Row],[dem_votes]]-Table1[[#This Row],[gop_votes]])</f>
        <v>134600</v>
      </c>
      <c r="I1376" s="5">
        <f>Table1[[#This Row],[margin]]/SUM(Table1[[#This Row],[dem_votes]:[gop_votes]])</f>
        <v>0.45767057239423592</v>
      </c>
      <c r="J1376" s="5">
        <f>Table1[[#This Row],[dem_votes]]/SUM(Table1[[#This Row],[dem_votes]:[gop_votes]])</f>
        <v>0.72883528619711802</v>
      </c>
      <c r="K1376" s="5">
        <f>Table1[[#This Row],[gop_votes]]/SUM(Table1[[#This Row],[dem_votes]:[gop_votes]])</f>
        <v>0.27116471380288204</v>
      </c>
      <c r="L1376" s="13">
        <v>-93.106320999999994</v>
      </c>
      <c r="M1376" s="13">
        <v>44.993146000000003</v>
      </c>
      <c r="N1376" s="11">
        <v>-94.415992770114812</v>
      </c>
      <c r="O1376" s="11">
        <v>45.5253866896551</v>
      </c>
      <c r="P1376" s="12">
        <f>VLOOKUP(Table1[[#This Row],[State]],Sheet1!A:G,7,FALSE)</f>
        <v>10</v>
      </c>
      <c r="Q1376" t="str">
        <f>VLOOKUP(Table1[[#This Row],[State]],Sheet1!A:F,6,FALSE)</f>
        <v>Democratic</v>
      </c>
    </row>
    <row r="1377" spans="1:17" x14ac:dyDescent="0.2">
      <c r="A1377" t="s">
        <v>341</v>
      </c>
      <c r="B1377" s="10">
        <v>27125</v>
      </c>
      <c r="C1377" t="s">
        <v>1340</v>
      </c>
      <c r="D1377" s="4">
        <v>733</v>
      </c>
      <c r="E1377" s="4">
        <v>1232</v>
      </c>
      <c r="F1377">
        <v>2024</v>
      </c>
      <c r="G1377" s="1">
        <f>Table1[[#This Row],[dem_votes]]+Table1[[#This Row],[gop_votes]]</f>
        <v>1965</v>
      </c>
      <c r="H1377" s="7">
        <f>ABS(Table1[[#This Row],[dem_votes]]-Table1[[#This Row],[gop_votes]])</f>
        <v>499</v>
      </c>
      <c r="I1377" s="5">
        <f>Table1[[#This Row],[margin]]/SUM(Table1[[#This Row],[dem_votes]:[gop_votes]])</f>
        <v>0.25394402035623409</v>
      </c>
      <c r="J1377" s="5">
        <f>Table1[[#This Row],[dem_votes]]/SUM(Table1[[#This Row],[dem_votes]:[gop_votes]])</f>
        <v>0.37302798982188295</v>
      </c>
      <c r="K1377" s="5">
        <f>Table1[[#This Row],[gop_votes]]/SUM(Table1[[#This Row],[dem_votes]:[gop_votes]])</f>
        <v>0.6269720101781171</v>
      </c>
      <c r="L1377" s="13">
        <v>-96.135645999999994</v>
      </c>
      <c r="M1377" s="13">
        <v>47.876103999999998</v>
      </c>
      <c r="N1377" s="11">
        <v>-94.415992770114812</v>
      </c>
      <c r="O1377" s="11">
        <v>45.5253866896551</v>
      </c>
      <c r="P1377" s="12">
        <f>VLOOKUP(Table1[[#This Row],[State]],Sheet1!A:G,7,FALSE)</f>
        <v>10</v>
      </c>
      <c r="Q1377" t="str">
        <f>VLOOKUP(Table1[[#This Row],[State]],Sheet1!A:F,6,FALSE)</f>
        <v>Democratic</v>
      </c>
    </row>
    <row r="1378" spans="1:17" x14ac:dyDescent="0.2">
      <c r="A1378" t="s">
        <v>341</v>
      </c>
      <c r="B1378" s="10">
        <v>27127</v>
      </c>
      <c r="C1378" t="s">
        <v>1341</v>
      </c>
      <c r="D1378" s="4">
        <v>2765</v>
      </c>
      <c r="E1378" s="4">
        <v>5258</v>
      </c>
      <c r="F1378">
        <v>2024</v>
      </c>
      <c r="G1378" s="1">
        <f>Table1[[#This Row],[dem_votes]]+Table1[[#This Row],[gop_votes]]</f>
        <v>8023</v>
      </c>
      <c r="H1378" s="7">
        <f>ABS(Table1[[#This Row],[dem_votes]]-Table1[[#This Row],[gop_votes]])</f>
        <v>2493</v>
      </c>
      <c r="I1378" s="5">
        <f>Table1[[#This Row],[margin]]/SUM(Table1[[#This Row],[dem_votes]:[gop_votes]])</f>
        <v>0.31073164651626572</v>
      </c>
      <c r="J1378" s="5">
        <f>Table1[[#This Row],[dem_votes]]/SUM(Table1[[#This Row],[dem_votes]:[gop_votes]])</f>
        <v>0.34463417674186714</v>
      </c>
      <c r="K1378" s="5">
        <f>Table1[[#This Row],[gop_votes]]/SUM(Table1[[#This Row],[dem_votes]:[gop_votes]])</f>
        <v>0.65536582325813286</v>
      </c>
      <c r="L1378" s="13">
        <v>-95.195157999999907</v>
      </c>
      <c r="M1378" s="13">
        <v>44.438879999999997</v>
      </c>
      <c r="N1378" s="11">
        <v>-94.415992770114812</v>
      </c>
      <c r="O1378" s="11">
        <v>45.5253866896551</v>
      </c>
      <c r="P1378" s="12">
        <f>VLOOKUP(Table1[[#This Row],[State]],Sheet1!A:G,7,FALSE)</f>
        <v>10</v>
      </c>
      <c r="Q1378" t="str">
        <f>VLOOKUP(Table1[[#This Row],[State]],Sheet1!A:F,6,FALSE)</f>
        <v>Democratic</v>
      </c>
    </row>
    <row r="1379" spans="1:17" x14ac:dyDescent="0.2">
      <c r="A1379" t="s">
        <v>341</v>
      </c>
      <c r="B1379" s="10">
        <v>27129</v>
      </c>
      <c r="C1379" t="s">
        <v>1342</v>
      </c>
      <c r="D1379" s="4">
        <v>2954</v>
      </c>
      <c r="E1379" s="4">
        <v>4915</v>
      </c>
      <c r="F1379">
        <v>2024</v>
      </c>
      <c r="G1379" s="1">
        <f>Table1[[#This Row],[dem_votes]]+Table1[[#This Row],[gop_votes]]</f>
        <v>7869</v>
      </c>
      <c r="H1379" s="7">
        <f>ABS(Table1[[#This Row],[dem_votes]]-Table1[[#This Row],[gop_votes]])</f>
        <v>1961</v>
      </c>
      <c r="I1379" s="5">
        <f>Table1[[#This Row],[margin]]/SUM(Table1[[#This Row],[dem_votes]:[gop_votes]])</f>
        <v>0.24920574405896556</v>
      </c>
      <c r="J1379" s="5">
        <f>Table1[[#This Row],[dem_votes]]/SUM(Table1[[#This Row],[dem_votes]:[gop_votes]])</f>
        <v>0.37539712797051722</v>
      </c>
      <c r="K1379" s="5">
        <f>Table1[[#This Row],[gop_votes]]/SUM(Table1[[#This Row],[dem_votes]:[gop_votes]])</f>
        <v>0.62460287202948273</v>
      </c>
      <c r="L1379" s="13">
        <v>-94.937875000000005</v>
      </c>
      <c r="M1379" s="13">
        <v>44.721973999999904</v>
      </c>
      <c r="N1379" s="11">
        <v>-94.415992770114812</v>
      </c>
      <c r="O1379" s="11">
        <v>45.5253866896551</v>
      </c>
      <c r="P1379" s="12">
        <f>VLOOKUP(Table1[[#This Row],[State]],Sheet1!A:G,7,FALSE)</f>
        <v>10</v>
      </c>
      <c r="Q1379" t="str">
        <f>VLOOKUP(Table1[[#This Row],[State]],Sheet1!A:F,6,FALSE)</f>
        <v>Democratic</v>
      </c>
    </row>
    <row r="1380" spans="1:17" x14ac:dyDescent="0.2">
      <c r="A1380" t="s">
        <v>341</v>
      </c>
      <c r="B1380" s="10">
        <v>27131</v>
      </c>
      <c r="C1380" t="s">
        <v>1061</v>
      </c>
      <c r="D1380" s="4">
        <v>17341</v>
      </c>
      <c r="E1380" s="4">
        <v>18000</v>
      </c>
      <c r="F1380">
        <v>2024</v>
      </c>
      <c r="G1380" s="1">
        <f>Table1[[#This Row],[dem_votes]]+Table1[[#This Row],[gop_votes]]</f>
        <v>35341</v>
      </c>
      <c r="H1380" s="7">
        <f>ABS(Table1[[#This Row],[dem_votes]]-Table1[[#This Row],[gop_votes]])</f>
        <v>659</v>
      </c>
      <c r="I1380" s="5">
        <f>Table1[[#This Row],[margin]]/SUM(Table1[[#This Row],[dem_votes]:[gop_votes]])</f>
        <v>1.8646897371325091E-2</v>
      </c>
      <c r="J1380" s="5">
        <f>Table1[[#This Row],[dem_votes]]/SUM(Table1[[#This Row],[dem_votes]:[gop_votes]])</f>
        <v>0.49067655131433746</v>
      </c>
      <c r="K1380" s="5">
        <f>Table1[[#This Row],[gop_votes]]/SUM(Table1[[#This Row],[dem_votes]:[gop_votes]])</f>
        <v>0.50932344868566259</v>
      </c>
      <c r="L1380" s="13">
        <v>-93.260361000000003</v>
      </c>
      <c r="M1380" s="13">
        <v>44.370591999999903</v>
      </c>
      <c r="N1380" s="11">
        <v>-94.415992770114812</v>
      </c>
      <c r="O1380" s="11">
        <v>45.5253866896551</v>
      </c>
      <c r="P1380" s="12">
        <f>VLOOKUP(Table1[[#This Row],[State]],Sheet1!A:G,7,FALSE)</f>
        <v>10</v>
      </c>
      <c r="Q1380" t="str">
        <f>VLOOKUP(Table1[[#This Row],[State]],Sheet1!A:F,6,FALSE)</f>
        <v>Democratic</v>
      </c>
    </row>
    <row r="1381" spans="1:17" x14ac:dyDescent="0.2">
      <c r="A1381" t="s">
        <v>341</v>
      </c>
      <c r="B1381" s="10">
        <v>27133</v>
      </c>
      <c r="C1381" t="s">
        <v>1343</v>
      </c>
      <c r="D1381" s="4">
        <v>2036</v>
      </c>
      <c r="E1381" s="4">
        <v>3057</v>
      </c>
      <c r="F1381">
        <v>2024</v>
      </c>
      <c r="G1381" s="1">
        <f>Table1[[#This Row],[dem_votes]]+Table1[[#This Row],[gop_votes]]</f>
        <v>5093</v>
      </c>
      <c r="H1381" s="7">
        <f>ABS(Table1[[#This Row],[dem_votes]]-Table1[[#This Row],[gop_votes]])</f>
        <v>1021</v>
      </c>
      <c r="I1381" s="5">
        <f>Table1[[#This Row],[margin]]/SUM(Table1[[#This Row],[dem_votes]:[gop_votes]])</f>
        <v>0.20047123502847045</v>
      </c>
      <c r="J1381" s="5">
        <f>Table1[[#This Row],[dem_votes]]/SUM(Table1[[#This Row],[dem_votes]:[gop_votes]])</f>
        <v>0.39976438248576479</v>
      </c>
      <c r="K1381" s="5">
        <f>Table1[[#This Row],[gop_votes]]/SUM(Table1[[#This Row],[dem_votes]:[gop_votes]])</f>
        <v>0.60023561751423526</v>
      </c>
      <c r="L1381" s="13">
        <v>-96.238816</v>
      </c>
      <c r="M1381" s="13">
        <v>43.648100999999997</v>
      </c>
      <c r="N1381" s="11">
        <v>-94.415992770114812</v>
      </c>
      <c r="O1381" s="11">
        <v>45.5253866896551</v>
      </c>
      <c r="P1381" s="12">
        <f>VLOOKUP(Table1[[#This Row],[State]],Sheet1!A:G,7,FALSE)</f>
        <v>10</v>
      </c>
      <c r="Q1381" t="str">
        <f>VLOOKUP(Table1[[#This Row],[State]],Sheet1!A:F,6,FALSE)</f>
        <v>Democratic</v>
      </c>
    </row>
    <row r="1382" spans="1:17" x14ac:dyDescent="0.2">
      <c r="A1382" t="s">
        <v>341</v>
      </c>
      <c r="B1382" s="10">
        <v>27135</v>
      </c>
      <c r="C1382" t="s">
        <v>1344</v>
      </c>
      <c r="D1382" s="4">
        <v>2497</v>
      </c>
      <c r="E1382" s="4">
        <v>6117</v>
      </c>
      <c r="F1382">
        <v>2024</v>
      </c>
      <c r="G1382" s="1">
        <f>Table1[[#This Row],[dem_votes]]+Table1[[#This Row],[gop_votes]]</f>
        <v>8614</v>
      </c>
      <c r="H1382" s="7">
        <f>ABS(Table1[[#This Row],[dem_votes]]-Table1[[#This Row],[gop_votes]])</f>
        <v>3620</v>
      </c>
      <c r="I1382" s="5">
        <f>Table1[[#This Row],[margin]]/SUM(Table1[[#This Row],[dem_votes]:[gop_votes]])</f>
        <v>0.42024611098212211</v>
      </c>
      <c r="J1382" s="5">
        <f>Table1[[#This Row],[dem_votes]]/SUM(Table1[[#This Row],[dem_votes]:[gop_votes]])</f>
        <v>0.28987694450893892</v>
      </c>
      <c r="K1382" s="5">
        <f>Table1[[#This Row],[gop_votes]]/SUM(Table1[[#This Row],[dem_votes]:[gop_votes]])</f>
        <v>0.71012305549106103</v>
      </c>
      <c r="L1382" s="13">
        <v>-95.648393999999996</v>
      </c>
      <c r="M1382" s="13">
        <v>48.821303999999998</v>
      </c>
      <c r="N1382" s="11">
        <v>-94.415992770114812</v>
      </c>
      <c r="O1382" s="11">
        <v>45.5253866896551</v>
      </c>
      <c r="P1382" s="12">
        <f>VLOOKUP(Table1[[#This Row],[State]],Sheet1!A:G,7,FALSE)</f>
        <v>10</v>
      </c>
      <c r="Q1382" t="str">
        <f>VLOOKUP(Table1[[#This Row],[State]],Sheet1!A:F,6,FALSE)</f>
        <v>Democratic</v>
      </c>
    </row>
    <row r="1383" spans="1:17" x14ac:dyDescent="0.2">
      <c r="A1383" t="s">
        <v>341</v>
      </c>
      <c r="B1383" s="10">
        <v>27137</v>
      </c>
      <c r="C1383" t="s">
        <v>1345</v>
      </c>
      <c r="D1383" s="4">
        <v>69532</v>
      </c>
      <c r="E1383" s="4">
        <v>43234</v>
      </c>
      <c r="F1383">
        <v>2024</v>
      </c>
      <c r="G1383" s="1">
        <f>Table1[[#This Row],[dem_votes]]+Table1[[#This Row],[gop_votes]]</f>
        <v>112766</v>
      </c>
      <c r="H1383" s="7">
        <f>ABS(Table1[[#This Row],[dem_votes]]-Table1[[#This Row],[gop_votes]])</f>
        <v>26298</v>
      </c>
      <c r="I1383" s="5">
        <f>Table1[[#This Row],[margin]]/SUM(Table1[[#This Row],[dem_votes]:[gop_votes]])</f>
        <v>0.23320859124204105</v>
      </c>
      <c r="J1383" s="5">
        <f>Table1[[#This Row],[dem_votes]]/SUM(Table1[[#This Row],[dem_votes]:[gop_votes]])</f>
        <v>0.61660429562102048</v>
      </c>
      <c r="K1383" s="5">
        <f>Table1[[#This Row],[gop_votes]]/SUM(Table1[[#This Row],[dem_votes]:[gop_votes]])</f>
        <v>0.38339570437897946</v>
      </c>
      <c r="L1383" s="13">
        <v>-92.311226000000005</v>
      </c>
      <c r="M1383" s="13">
        <v>47.085203</v>
      </c>
      <c r="N1383" s="11">
        <v>-94.415992770114812</v>
      </c>
      <c r="O1383" s="11">
        <v>45.5253866896551</v>
      </c>
      <c r="P1383" s="12">
        <f>VLOOKUP(Table1[[#This Row],[State]],Sheet1!A:G,7,FALSE)</f>
        <v>10</v>
      </c>
      <c r="Q1383" t="str">
        <f>VLOOKUP(Table1[[#This Row],[State]],Sheet1!A:F,6,FALSE)</f>
        <v>Democratic</v>
      </c>
    </row>
    <row r="1384" spans="1:17" x14ac:dyDescent="0.2">
      <c r="A1384" t="s">
        <v>341</v>
      </c>
      <c r="B1384" s="10">
        <v>27139</v>
      </c>
      <c r="C1384" t="s">
        <v>594</v>
      </c>
      <c r="D1384" s="4">
        <v>46079</v>
      </c>
      <c r="E1384" s="4">
        <v>50070</v>
      </c>
      <c r="F1384">
        <v>2024</v>
      </c>
      <c r="G1384" s="1">
        <f>Table1[[#This Row],[dem_votes]]+Table1[[#This Row],[gop_votes]]</f>
        <v>96149</v>
      </c>
      <c r="H1384" s="7">
        <f>ABS(Table1[[#This Row],[dem_votes]]-Table1[[#This Row],[gop_votes]])</f>
        <v>3991</v>
      </c>
      <c r="I1384" s="5">
        <f>Table1[[#This Row],[margin]]/SUM(Table1[[#This Row],[dem_votes]:[gop_votes]])</f>
        <v>4.1508492027998209E-2</v>
      </c>
      <c r="J1384" s="5">
        <f>Table1[[#This Row],[dem_votes]]/SUM(Table1[[#This Row],[dem_votes]:[gop_votes]])</f>
        <v>0.47924575398600089</v>
      </c>
      <c r="K1384" s="5">
        <f>Table1[[#This Row],[gop_votes]]/SUM(Table1[[#This Row],[dem_votes]:[gop_votes]])</f>
        <v>0.52075424601399911</v>
      </c>
      <c r="L1384" s="13">
        <v>-93.467890999999995</v>
      </c>
      <c r="M1384" s="13">
        <v>44.713130999999997</v>
      </c>
      <c r="N1384" s="11">
        <v>-94.415992770114812</v>
      </c>
      <c r="O1384" s="11">
        <v>45.5253866896551</v>
      </c>
      <c r="P1384" s="12">
        <f>VLOOKUP(Table1[[#This Row],[State]],Sheet1!A:G,7,FALSE)</f>
        <v>10</v>
      </c>
      <c r="Q1384" t="str">
        <f>VLOOKUP(Table1[[#This Row],[State]],Sheet1!A:F,6,FALSE)</f>
        <v>Democratic</v>
      </c>
    </row>
    <row r="1385" spans="1:17" x14ac:dyDescent="0.2">
      <c r="A1385" t="s">
        <v>341</v>
      </c>
      <c r="B1385" s="10">
        <v>27141</v>
      </c>
      <c r="C1385" t="s">
        <v>1346</v>
      </c>
      <c r="D1385" s="4">
        <v>18586</v>
      </c>
      <c r="E1385" s="4">
        <v>40920</v>
      </c>
      <c r="F1385">
        <v>2024</v>
      </c>
      <c r="G1385" s="1">
        <f>Table1[[#This Row],[dem_votes]]+Table1[[#This Row],[gop_votes]]</f>
        <v>59506</v>
      </c>
      <c r="H1385" s="7">
        <f>ABS(Table1[[#This Row],[dem_votes]]-Table1[[#This Row],[gop_votes]])</f>
        <v>22334</v>
      </c>
      <c r="I1385" s="5">
        <f>Table1[[#This Row],[margin]]/SUM(Table1[[#This Row],[dem_votes]:[gop_votes]])</f>
        <v>0.37532349679023963</v>
      </c>
      <c r="J1385" s="5">
        <f>Table1[[#This Row],[dem_votes]]/SUM(Table1[[#This Row],[dem_votes]:[gop_votes]])</f>
        <v>0.31233825160488016</v>
      </c>
      <c r="K1385" s="5">
        <f>Table1[[#This Row],[gop_votes]]/SUM(Table1[[#This Row],[dem_votes]:[gop_votes]])</f>
        <v>0.68766174839511984</v>
      </c>
      <c r="L1385" s="13">
        <v>-93.721896999999998</v>
      </c>
      <c r="M1385" s="13">
        <v>45.404646</v>
      </c>
      <c r="N1385" s="11">
        <v>-94.415992770114812</v>
      </c>
      <c r="O1385" s="11">
        <v>45.5253866896551</v>
      </c>
      <c r="P1385" s="12">
        <f>VLOOKUP(Table1[[#This Row],[State]],Sheet1!A:G,7,FALSE)</f>
        <v>10</v>
      </c>
      <c r="Q1385" t="str">
        <f>VLOOKUP(Table1[[#This Row],[State]],Sheet1!A:F,6,FALSE)</f>
        <v>Democratic</v>
      </c>
    </row>
    <row r="1386" spans="1:17" x14ac:dyDescent="0.2">
      <c r="A1386" t="s">
        <v>341</v>
      </c>
      <c r="B1386" s="10">
        <v>27143</v>
      </c>
      <c r="C1386" t="s">
        <v>1347</v>
      </c>
      <c r="D1386" s="4">
        <v>2901</v>
      </c>
      <c r="E1386" s="4">
        <v>5334</v>
      </c>
      <c r="F1386">
        <v>2024</v>
      </c>
      <c r="G1386" s="1">
        <f>Table1[[#This Row],[dem_votes]]+Table1[[#This Row],[gop_votes]]</f>
        <v>8235</v>
      </c>
      <c r="H1386" s="7">
        <f>ABS(Table1[[#This Row],[dem_votes]]-Table1[[#This Row],[gop_votes]])</f>
        <v>2433</v>
      </c>
      <c r="I1386" s="5">
        <f>Table1[[#This Row],[margin]]/SUM(Table1[[#This Row],[dem_votes]:[gop_votes]])</f>
        <v>0.29544626593806922</v>
      </c>
      <c r="J1386" s="5">
        <f>Table1[[#This Row],[dem_votes]]/SUM(Table1[[#This Row],[dem_votes]:[gop_votes]])</f>
        <v>0.35227686703096539</v>
      </c>
      <c r="K1386" s="5">
        <f>Table1[[#This Row],[gop_votes]]/SUM(Table1[[#This Row],[dem_votes]:[gop_votes]])</f>
        <v>0.64772313296903461</v>
      </c>
      <c r="L1386" s="13">
        <v>-94.168405000000007</v>
      </c>
      <c r="M1386" s="13">
        <v>44.582706999999999</v>
      </c>
      <c r="N1386" s="11">
        <v>-94.415992770114812</v>
      </c>
      <c r="O1386" s="11">
        <v>45.5253866896551</v>
      </c>
      <c r="P1386" s="12">
        <f>VLOOKUP(Table1[[#This Row],[State]],Sheet1!A:G,7,FALSE)</f>
        <v>10</v>
      </c>
      <c r="Q1386" t="str">
        <f>VLOOKUP(Table1[[#This Row],[State]],Sheet1!A:F,6,FALSE)</f>
        <v>Democratic</v>
      </c>
    </row>
    <row r="1387" spans="1:17" x14ac:dyDescent="0.2">
      <c r="A1387" t="s">
        <v>341</v>
      </c>
      <c r="B1387" s="10">
        <v>27145</v>
      </c>
      <c r="C1387" t="s">
        <v>1348</v>
      </c>
      <c r="D1387" s="4">
        <v>30805</v>
      </c>
      <c r="E1387" s="4">
        <v>53460</v>
      </c>
      <c r="F1387">
        <v>2024</v>
      </c>
      <c r="G1387" s="1">
        <f>Table1[[#This Row],[dem_votes]]+Table1[[#This Row],[gop_votes]]</f>
        <v>84265</v>
      </c>
      <c r="H1387" s="7">
        <f>ABS(Table1[[#This Row],[dem_votes]]-Table1[[#This Row],[gop_votes]])</f>
        <v>22655</v>
      </c>
      <c r="I1387" s="5">
        <f>Table1[[#This Row],[margin]]/SUM(Table1[[#This Row],[dem_votes]:[gop_votes]])</f>
        <v>0.26885420993294962</v>
      </c>
      <c r="J1387" s="5">
        <f>Table1[[#This Row],[dem_votes]]/SUM(Table1[[#This Row],[dem_votes]:[gop_votes]])</f>
        <v>0.36557289503352519</v>
      </c>
      <c r="K1387" s="5">
        <f>Table1[[#This Row],[gop_votes]]/SUM(Table1[[#This Row],[dem_votes]:[gop_votes]])</f>
        <v>0.63442710496647481</v>
      </c>
      <c r="L1387" s="13">
        <v>-94.360800999999995</v>
      </c>
      <c r="M1387" s="13">
        <v>45.557829999999903</v>
      </c>
      <c r="N1387" s="11">
        <v>-94.415992770114812</v>
      </c>
      <c r="O1387" s="11">
        <v>45.5253866896551</v>
      </c>
      <c r="P1387" s="12">
        <f>VLOOKUP(Table1[[#This Row],[State]],Sheet1!A:G,7,FALSE)</f>
        <v>10</v>
      </c>
      <c r="Q1387" t="str">
        <f>VLOOKUP(Table1[[#This Row],[State]],Sheet1!A:F,6,FALSE)</f>
        <v>Democratic</v>
      </c>
    </row>
    <row r="1388" spans="1:17" x14ac:dyDescent="0.2">
      <c r="A1388" t="s">
        <v>341</v>
      </c>
      <c r="B1388" s="10">
        <v>27147</v>
      </c>
      <c r="C1388" t="s">
        <v>1349</v>
      </c>
      <c r="D1388" s="4">
        <v>7453</v>
      </c>
      <c r="E1388" s="4">
        <v>12647</v>
      </c>
      <c r="F1388">
        <v>2024</v>
      </c>
      <c r="G1388" s="1">
        <f>Table1[[#This Row],[dem_votes]]+Table1[[#This Row],[gop_votes]]</f>
        <v>20100</v>
      </c>
      <c r="H1388" s="7">
        <f>ABS(Table1[[#This Row],[dem_votes]]-Table1[[#This Row],[gop_votes]])</f>
        <v>5194</v>
      </c>
      <c r="I1388" s="5">
        <f>Table1[[#This Row],[margin]]/SUM(Table1[[#This Row],[dem_votes]:[gop_votes]])</f>
        <v>0.25840796019900497</v>
      </c>
      <c r="J1388" s="5">
        <f>Table1[[#This Row],[dem_votes]]/SUM(Table1[[#This Row],[dem_votes]:[gop_votes]])</f>
        <v>0.37079601990049749</v>
      </c>
      <c r="K1388" s="5">
        <f>Table1[[#This Row],[gop_votes]]/SUM(Table1[[#This Row],[dem_votes]:[gop_votes]])</f>
        <v>0.62920398009950251</v>
      </c>
      <c r="L1388" s="13">
        <v>-93.214412999999993</v>
      </c>
      <c r="M1388" s="13">
        <v>44.064304999999997</v>
      </c>
      <c r="N1388" s="11">
        <v>-94.415992770114812</v>
      </c>
      <c r="O1388" s="11">
        <v>45.5253866896551</v>
      </c>
      <c r="P1388" s="12">
        <f>VLOOKUP(Table1[[#This Row],[State]],Sheet1!A:G,7,FALSE)</f>
        <v>10</v>
      </c>
      <c r="Q1388" t="str">
        <f>VLOOKUP(Table1[[#This Row],[State]],Sheet1!A:F,6,FALSE)</f>
        <v>Democratic</v>
      </c>
    </row>
    <row r="1389" spans="1:17" x14ac:dyDescent="0.2">
      <c r="A1389" t="s">
        <v>341</v>
      </c>
      <c r="B1389" s="10">
        <v>27149</v>
      </c>
      <c r="C1389" t="s">
        <v>1071</v>
      </c>
      <c r="D1389" s="4">
        <v>2541</v>
      </c>
      <c r="E1389" s="4">
        <v>2826</v>
      </c>
      <c r="F1389">
        <v>2024</v>
      </c>
      <c r="G1389" s="1">
        <f>Table1[[#This Row],[dem_votes]]+Table1[[#This Row],[gop_votes]]</f>
        <v>5367</v>
      </c>
      <c r="H1389" s="7">
        <f>ABS(Table1[[#This Row],[dem_votes]]-Table1[[#This Row],[gop_votes]])</f>
        <v>285</v>
      </c>
      <c r="I1389" s="5">
        <f>Table1[[#This Row],[margin]]/SUM(Table1[[#This Row],[dem_votes]:[gop_votes]])</f>
        <v>5.3102291783119059E-2</v>
      </c>
      <c r="J1389" s="5">
        <f>Table1[[#This Row],[dem_votes]]/SUM(Table1[[#This Row],[dem_votes]:[gop_votes]])</f>
        <v>0.47344885410844045</v>
      </c>
      <c r="K1389" s="5">
        <f>Table1[[#This Row],[gop_votes]]/SUM(Table1[[#This Row],[dem_votes]:[gop_votes]])</f>
        <v>0.52655114589155949</v>
      </c>
      <c r="L1389" s="13">
        <v>-95.926025999999993</v>
      </c>
      <c r="M1389" s="13">
        <v>45.580686999999998</v>
      </c>
      <c r="N1389" s="11">
        <v>-94.415992770114812</v>
      </c>
      <c r="O1389" s="11">
        <v>45.5253866896551</v>
      </c>
      <c r="P1389" s="12">
        <f>VLOOKUP(Table1[[#This Row],[State]],Sheet1!A:G,7,FALSE)</f>
        <v>10</v>
      </c>
      <c r="Q1389" t="str">
        <f>VLOOKUP(Table1[[#This Row],[State]],Sheet1!A:F,6,FALSE)</f>
        <v>Democratic</v>
      </c>
    </row>
    <row r="1390" spans="1:17" x14ac:dyDescent="0.2">
      <c r="A1390" t="s">
        <v>341</v>
      </c>
      <c r="B1390" s="10">
        <v>27151</v>
      </c>
      <c r="C1390" t="s">
        <v>1350</v>
      </c>
      <c r="D1390" s="4">
        <v>1900</v>
      </c>
      <c r="E1390" s="4">
        <v>2820</v>
      </c>
      <c r="F1390">
        <v>2024</v>
      </c>
      <c r="G1390" s="1">
        <f>Table1[[#This Row],[dem_votes]]+Table1[[#This Row],[gop_votes]]</f>
        <v>4720</v>
      </c>
      <c r="H1390" s="7">
        <f>ABS(Table1[[#This Row],[dem_votes]]-Table1[[#This Row],[gop_votes]])</f>
        <v>920</v>
      </c>
      <c r="I1390" s="5">
        <f>Table1[[#This Row],[margin]]/SUM(Table1[[#This Row],[dem_votes]:[gop_votes]])</f>
        <v>0.19491525423728814</v>
      </c>
      <c r="J1390" s="5">
        <f>Table1[[#This Row],[dem_votes]]/SUM(Table1[[#This Row],[dem_votes]:[gop_votes]])</f>
        <v>0.40254237288135591</v>
      </c>
      <c r="K1390" s="5">
        <f>Table1[[#This Row],[gop_votes]]/SUM(Table1[[#This Row],[dem_votes]:[gop_votes]])</f>
        <v>0.59745762711864403</v>
      </c>
      <c r="L1390" s="13">
        <v>-95.644419999999997</v>
      </c>
      <c r="M1390" s="13">
        <v>45.274076000000001</v>
      </c>
      <c r="N1390" s="11">
        <v>-94.415992770114812</v>
      </c>
      <c r="O1390" s="11">
        <v>45.5253866896551</v>
      </c>
      <c r="P1390" s="12">
        <f>VLOOKUP(Table1[[#This Row],[State]],Sheet1!A:G,7,FALSE)</f>
        <v>10</v>
      </c>
      <c r="Q1390" t="str">
        <f>VLOOKUP(Table1[[#This Row],[State]],Sheet1!A:F,6,FALSE)</f>
        <v>Democratic</v>
      </c>
    </row>
    <row r="1391" spans="1:17" x14ac:dyDescent="0.2">
      <c r="A1391" t="s">
        <v>341</v>
      </c>
      <c r="B1391" s="10">
        <v>27153</v>
      </c>
      <c r="C1391" t="s">
        <v>1131</v>
      </c>
      <c r="D1391" s="4">
        <v>4286</v>
      </c>
      <c r="E1391" s="4">
        <v>9603</v>
      </c>
      <c r="F1391">
        <v>2024</v>
      </c>
      <c r="G1391" s="1">
        <f>Table1[[#This Row],[dem_votes]]+Table1[[#This Row],[gop_votes]]</f>
        <v>13889</v>
      </c>
      <c r="H1391" s="7">
        <f>ABS(Table1[[#This Row],[dem_votes]]-Table1[[#This Row],[gop_votes]])</f>
        <v>5317</v>
      </c>
      <c r="I1391" s="5">
        <f>Table1[[#This Row],[margin]]/SUM(Table1[[#This Row],[dem_votes]:[gop_votes]])</f>
        <v>0.38282093743250056</v>
      </c>
      <c r="J1391" s="5">
        <f>Table1[[#This Row],[dem_votes]]/SUM(Table1[[#This Row],[dem_votes]:[gop_votes]])</f>
        <v>0.30858953128374972</v>
      </c>
      <c r="K1391" s="5">
        <f>Table1[[#This Row],[gop_votes]]/SUM(Table1[[#This Row],[dem_votes]:[gop_votes]])</f>
        <v>0.69141046871625023</v>
      </c>
      <c r="L1391" s="13">
        <v>-94.886511999999996</v>
      </c>
      <c r="M1391" s="13">
        <v>46.066924</v>
      </c>
      <c r="N1391" s="11">
        <v>-94.415992770114812</v>
      </c>
      <c r="O1391" s="11">
        <v>45.5253866896551</v>
      </c>
      <c r="P1391" s="12">
        <f>VLOOKUP(Table1[[#This Row],[State]],Sheet1!A:G,7,FALSE)</f>
        <v>10</v>
      </c>
      <c r="Q1391" t="str">
        <f>VLOOKUP(Table1[[#This Row],[State]],Sheet1!A:F,6,FALSE)</f>
        <v>Democratic</v>
      </c>
    </row>
    <row r="1392" spans="1:17" x14ac:dyDescent="0.2">
      <c r="A1392" t="s">
        <v>341</v>
      </c>
      <c r="B1392" s="10">
        <v>27155</v>
      </c>
      <c r="C1392" t="s">
        <v>1351</v>
      </c>
      <c r="D1392" s="4">
        <v>712</v>
      </c>
      <c r="E1392" s="4">
        <v>1125</v>
      </c>
      <c r="F1392">
        <v>2024</v>
      </c>
      <c r="G1392" s="1">
        <f>Table1[[#This Row],[dem_votes]]+Table1[[#This Row],[gop_votes]]</f>
        <v>1837</v>
      </c>
      <c r="H1392" s="7">
        <f>ABS(Table1[[#This Row],[dem_votes]]-Table1[[#This Row],[gop_votes]])</f>
        <v>413</v>
      </c>
      <c r="I1392" s="5">
        <f>Table1[[#This Row],[margin]]/SUM(Table1[[#This Row],[dem_votes]:[gop_votes]])</f>
        <v>0.22482308111050625</v>
      </c>
      <c r="J1392" s="5">
        <f>Table1[[#This Row],[dem_votes]]/SUM(Table1[[#This Row],[dem_votes]:[gop_votes]])</f>
        <v>0.38758845944474685</v>
      </c>
      <c r="K1392" s="5">
        <f>Table1[[#This Row],[gop_votes]]/SUM(Table1[[#This Row],[dem_votes]:[gop_votes]])</f>
        <v>0.61241154055525315</v>
      </c>
      <c r="L1392" s="13">
        <v>-96.549169999999904</v>
      </c>
      <c r="M1392" s="13">
        <v>45.751078999999997</v>
      </c>
      <c r="N1392" s="11">
        <v>-94.415992770114812</v>
      </c>
      <c r="O1392" s="11">
        <v>45.5253866896551</v>
      </c>
      <c r="P1392" s="12">
        <f>VLOOKUP(Table1[[#This Row],[State]],Sheet1!A:G,7,FALSE)</f>
        <v>10</v>
      </c>
      <c r="Q1392" t="str">
        <f>VLOOKUP(Table1[[#This Row],[State]],Sheet1!A:F,6,FALSE)</f>
        <v>Democratic</v>
      </c>
    </row>
    <row r="1393" spans="1:17" x14ac:dyDescent="0.2">
      <c r="A1393" t="s">
        <v>341</v>
      </c>
      <c r="B1393" s="10">
        <v>27157</v>
      </c>
      <c r="C1393" t="s">
        <v>1352</v>
      </c>
      <c r="D1393" s="4">
        <v>4533</v>
      </c>
      <c r="E1393" s="4">
        <v>8128</v>
      </c>
      <c r="F1393">
        <v>2024</v>
      </c>
      <c r="G1393" s="1">
        <f>Table1[[#This Row],[dem_votes]]+Table1[[#This Row],[gop_votes]]</f>
        <v>12661</v>
      </c>
      <c r="H1393" s="7">
        <f>ABS(Table1[[#This Row],[dem_votes]]-Table1[[#This Row],[gop_votes]])</f>
        <v>3595</v>
      </c>
      <c r="I1393" s="5">
        <f>Table1[[#This Row],[margin]]/SUM(Table1[[#This Row],[dem_votes]:[gop_votes]])</f>
        <v>0.28394281652318143</v>
      </c>
      <c r="J1393" s="5">
        <f>Table1[[#This Row],[dem_votes]]/SUM(Table1[[#This Row],[dem_votes]:[gop_votes]])</f>
        <v>0.35802859173840929</v>
      </c>
      <c r="K1393" s="5">
        <f>Table1[[#This Row],[gop_votes]]/SUM(Table1[[#This Row],[dem_votes]:[gop_votes]])</f>
        <v>0.64197140826159071</v>
      </c>
      <c r="L1393" s="13">
        <v>-92.221086</v>
      </c>
      <c r="M1393" s="13">
        <v>44.297857999999998</v>
      </c>
      <c r="N1393" s="11">
        <v>-94.415992770114812</v>
      </c>
      <c r="O1393" s="11">
        <v>45.5253866896551</v>
      </c>
      <c r="P1393" s="12">
        <f>VLOOKUP(Table1[[#This Row],[State]],Sheet1!A:G,7,FALSE)</f>
        <v>10</v>
      </c>
      <c r="Q1393" t="str">
        <f>VLOOKUP(Table1[[#This Row],[State]],Sheet1!A:F,6,FALSE)</f>
        <v>Democratic</v>
      </c>
    </row>
    <row r="1394" spans="1:17" x14ac:dyDescent="0.2">
      <c r="A1394" t="s">
        <v>341</v>
      </c>
      <c r="B1394" s="10">
        <v>27159</v>
      </c>
      <c r="C1394" t="s">
        <v>1353</v>
      </c>
      <c r="D1394" s="4">
        <v>2409</v>
      </c>
      <c r="E1394" s="4">
        <v>5339</v>
      </c>
      <c r="F1394">
        <v>2024</v>
      </c>
      <c r="G1394" s="1">
        <f>Table1[[#This Row],[dem_votes]]+Table1[[#This Row],[gop_votes]]</f>
        <v>7748</v>
      </c>
      <c r="H1394" s="7">
        <f>ABS(Table1[[#This Row],[dem_votes]]-Table1[[#This Row],[gop_votes]])</f>
        <v>2930</v>
      </c>
      <c r="I1394" s="5">
        <f>Table1[[#This Row],[margin]]/SUM(Table1[[#This Row],[dem_votes]:[gop_votes]])</f>
        <v>0.37816210635002584</v>
      </c>
      <c r="J1394" s="5">
        <f>Table1[[#This Row],[dem_votes]]/SUM(Table1[[#This Row],[dem_votes]:[gop_votes]])</f>
        <v>0.31091894682498711</v>
      </c>
      <c r="K1394" s="5">
        <f>Table1[[#This Row],[gop_votes]]/SUM(Table1[[#This Row],[dem_votes]:[gop_votes]])</f>
        <v>0.68908105317501289</v>
      </c>
      <c r="L1394" s="13">
        <v>-95.041370000000001</v>
      </c>
      <c r="M1394" s="13">
        <v>46.524392999999897</v>
      </c>
      <c r="N1394" s="11">
        <v>-94.415992770114812</v>
      </c>
      <c r="O1394" s="11">
        <v>45.5253866896551</v>
      </c>
      <c r="P1394" s="12">
        <f>VLOOKUP(Table1[[#This Row],[State]],Sheet1!A:G,7,FALSE)</f>
        <v>10</v>
      </c>
      <c r="Q1394" t="str">
        <f>VLOOKUP(Table1[[#This Row],[State]],Sheet1!A:F,6,FALSE)</f>
        <v>Democratic</v>
      </c>
    </row>
    <row r="1395" spans="1:17" x14ac:dyDescent="0.2">
      <c r="A1395" t="s">
        <v>341</v>
      </c>
      <c r="B1395" s="10">
        <v>27161</v>
      </c>
      <c r="C1395" t="s">
        <v>1354</v>
      </c>
      <c r="D1395" s="4">
        <v>3603</v>
      </c>
      <c r="E1395" s="4">
        <v>6078</v>
      </c>
      <c r="F1395">
        <v>2024</v>
      </c>
      <c r="G1395" s="1">
        <f>Table1[[#This Row],[dem_votes]]+Table1[[#This Row],[gop_votes]]</f>
        <v>9681</v>
      </c>
      <c r="H1395" s="7">
        <f>ABS(Table1[[#This Row],[dem_votes]]-Table1[[#This Row],[gop_votes]])</f>
        <v>2475</v>
      </c>
      <c r="I1395" s="5">
        <f>Table1[[#This Row],[margin]]/SUM(Table1[[#This Row],[dem_votes]:[gop_votes]])</f>
        <v>0.25565540749922527</v>
      </c>
      <c r="J1395" s="5">
        <f>Table1[[#This Row],[dem_votes]]/SUM(Table1[[#This Row],[dem_votes]:[gop_votes]])</f>
        <v>0.37217229625038734</v>
      </c>
      <c r="K1395" s="5">
        <f>Table1[[#This Row],[gop_votes]]/SUM(Table1[[#This Row],[dem_votes]:[gop_votes]])</f>
        <v>0.62782770374961261</v>
      </c>
      <c r="L1395" s="13">
        <v>-93.549998000000002</v>
      </c>
      <c r="M1395" s="13">
        <v>44.061</v>
      </c>
      <c r="N1395" s="11">
        <v>-94.415992770114812</v>
      </c>
      <c r="O1395" s="11">
        <v>45.5253866896551</v>
      </c>
      <c r="P1395" s="12">
        <f>VLOOKUP(Table1[[#This Row],[State]],Sheet1!A:G,7,FALSE)</f>
        <v>10</v>
      </c>
      <c r="Q1395" t="str">
        <f>VLOOKUP(Table1[[#This Row],[State]],Sheet1!A:F,6,FALSE)</f>
        <v>Democratic</v>
      </c>
    </row>
    <row r="1396" spans="1:17" x14ac:dyDescent="0.2">
      <c r="A1396" t="s">
        <v>341</v>
      </c>
      <c r="B1396" s="10">
        <v>27163</v>
      </c>
      <c r="C1396" t="s">
        <v>480</v>
      </c>
      <c r="D1396" s="4">
        <v>97805</v>
      </c>
      <c r="E1396" s="4">
        <v>77960</v>
      </c>
      <c r="F1396">
        <v>2024</v>
      </c>
      <c r="G1396" s="1">
        <f>Table1[[#This Row],[dem_votes]]+Table1[[#This Row],[gop_votes]]</f>
        <v>175765</v>
      </c>
      <c r="H1396" s="7">
        <f>ABS(Table1[[#This Row],[dem_votes]]-Table1[[#This Row],[gop_votes]])</f>
        <v>19845</v>
      </c>
      <c r="I1396" s="5">
        <f>Table1[[#This Row],[margin]]/SUM(Table1[[#This Row],[dem_votes]:[gop_votes]])</f>
        <v>0.11290643757289563</v>
      </c>
      <c r="J1396" s="5">
        <f>Table1[[#This Row],[dem_votes]]/SUM(Table1[[#This Row],[dem_votes]:[gop_votes]])</f>
        <v>0.55645321878644782</v>
      </c>
      <c r="K1396" s="5">
        <f>Table1[[#This Row],[gop_votes]]/SUM(Table1[[#This Row],[dem_votes]:[gop_votes]])</f>
        <v>0.44354678121355218</v>
      </c>
      <c r="L1396" s="13">
        <v>-92.920896999999997</v>
      </c>
      <c r="M1396" s="13">
        <v>44.988622999999997</v>
      </c>
      <c r="N1396" s="11">
        <v>-94.415992770114812</v>
      </c>
      <c r="O1396" s="11">
        <v>45.5253866896551</v>
      </c>
      <c r="P1396" s="12">
        <f>VLOOKUP(Table1[[#This Row],[State]],Sheet1!A:G,7,FALSE)</f>
        <v>10</v>
      </c>
      <c r="Q1396" t="str">
        <f>VLOOKUP(Table1[[#This Row],[State]],Sheet1!A:F,6,FALSE)</f>
        <v>Democratic</v>
      </c>
    </row>
    <row r="1397" spans="1:17" x14ac:dyDescent="0.2">
      <c r="A1397" t="s">
        <v>341</v>
      </c>
      <c r="B1397" s="10">
        <v>27165</v>
      </c>
      <c r="C1397" t="s">
        <v>1355</v>
      </c>
      <c r="D1397" s="4">
        <v>2458</v>
      </c>
      <c r="E1397" s="4">
        <v>2976</v>
      </c>
      <c r="F1397">
        <v>2024</v>
      </c>
      <c r="G1397" s="1">
        <f>Table1[[#This Row],[dem_votes]]+Table1[[#This Row],[gop_votes]]</f>
        <v>5434</v>
      </c>
      <c r="H1397" s="7">
        <f>ABS(Table1[[#This Row],[dem_votes]]-Table1[[#This Row],[gop_votes]])</f>
        <v>518</v>
      </c>
      <c r="I1397" s="5">
        <f>Table1[[#This Row],[margin]]/SUM(Table1[[#This Row],[dem_votes]:[gop_votes]])</f>
        <v>9.5325726904674279E-2</v>
      </c>
      <c r="J1397" s="5">
        <f>Table1[[#This Row],[dem_votes]]/SUM(Table1[[#This Row],[dem_votes]:[gop_votes]])</f>
        <v>0.45233713654766289</v>
      </c>
      <c r="K1397" s="5">
        <f>Table1[[#This Row],[gop_votes]]/SUM(Table1[[#This Row],[dem_votes]:[gop_votes]])</f>
        <v>0.54766286345233717</v>
      </c>
      <c r="L1397" s="13">
        <v>-94.583786000000003</v>
      </c>
      <c r="M1397" s="13">
        <v>43.993423</v>
      </c>
      <c r="N1397" s="11">
        <v>-94.415992770114812</v>
      </c>
      <c r="O1397" s="11">
        <v>45.5253866896551</v>
      </c>
      <c r="P1397" s="12">
        <f>VLOOKUP(Table1[[#This Row],[State]],Sheet1!A:G,7,FALSE)</f>
        <v>10</v>
      </c>
      <c r="Q1397" t="str">
        <f>VLOOKUP(Table1[[#This Row],[State]],Sheet1!A:F,6,FALSE)</f>
        <v>Democratic</v>
      </c>
    </row>
    <row r="1398" spans="1:17" x14ac:dyDescent="0.2">
      <c r="A1398" t="s">
        <v>341</v>
      </c>
      <c r="B1398" s="10">
        <v>27167</v>
      </c>
      <c r="C1398" t="s">
        <v>1356</v>
      </c>
      <c r="D1398" s="4">
        <v>1109</v>
      </c>
      <c r="E1398" s="4">
        <v>2016</v>
      </c>
      <c r="F1398">
        <v>2024</v>
      </c>
      <c r="G1398" s="1">
        <f>Table1[[#This Row],[dem_votes]]+Table1[[#This Row],[gop_votes]]</f>
        <v>3125</v>
      </c>
      <c r="H1398" s="7">
        <f>ABS(Table1[[#This Row],[dem_votes]]-Table1[[#This Row],[gop_votes]])</f>
        <v>907</v>
      </c>
      <c r="I1398" s="5">
        <f>Table1[[#This Row],[margin]]/SUM(Table1[[#This Row],[dem_votes]:[gop_votes]])</f>
        <v>0.29024</v>
      </c>
      <c r="J1398" s="5">
        <f>Table1[[#This Row],[dem_votes]]/SUM(Table1[[#This Row],[dem_votes]:[gop_votes]])</f>
        <v>0.35487999999999997</v>
      </c>
      <c r="K1398" s="5">
        <f>Table1[[#This Row],[gop_votes]]/SUM(Table1[[#This Row],[dem_votes]:[gop_votes]])</f>
        <v>0.64512000000000003</v>
      </c>
      <c r="L1398" s="13">
        <v>-96.529682999999906</v>
      </c>
      <c r="M1398" s="13">
        <v>46.316535999999999</v>
      </c>
      <c r="N1398" s="11">
        <v>-94.415992770114812</v>
      </c>
      <c r="O1398" s="11">
        <v>45.5253866896551</v>
      </c>
      <c r="P1398" s="12">
        <f>VLOOKUP(Table1[[#This Row],[State]],Sheet1!A:G,7,FALSE)</f>
        <v>10</v>
      </c>
      <c r="Q1398" t="str">
        <f>VLOOKUP(Table1[[#This Row],[State]],Sheet1!A:F,6,FALSE)</f>
        <v>Democratic</v>
      </c>
    </row>
    <row r="1399" spans="1:17" x14ac:dyDescent="0.2">
      <c r="A1399" t="s">
        <v>341</v>
      </c>
      <c r="B1399" s="10">
        <v>27169</v>
      </c>
      <c r="C1399" t="s">
        <v>1357</v>
      </c>
      <c r="D1399" s="4">
        <v>12774</v>
      </c>
      <c r="E1399" s="4">
        <v>12211</v>
      </c>
      <c r="F1399">
        <v>2024</v>
      </c>
      <c r="G1399" s="1">
        <f>Table1[[#This Row],[dem_votes]]+Table1[[#This Row],[gop_votes]]</f>
        <v>24985</v>
      </c>
      <c r="H1399" s="7">
        <f>ABS(Table1[[#This Row],[dem_votes]]-Table1[[#This Row],[gop_votes]])</f>
        <v>563</v>
      </c>
      <c r="I1399" s="5">
        <f>Table1[[#This Row],[margin]]/SUM(Table1[[#This Row],[dem_votes]:[gop_votes]])</f>
        <v>2.2533520112067239E-2</v>
      </c>
      <c r="J1399" s="5">
        <f>Table1[[#This Row],[dem_votes]]/SUM(Table1[[#This Row],[dem_votes]:[gop_votes]])</f>
        <v>0.51126676005603366</v>
      </c>
      <c r="K1399" s="5">
        <f>Table1[[#This Row],[gop_votes]]/SUM(Table1[[#This Row],[dem_votes]:[gop_votes]])</f>
        <v>0.48873323994396639</v>
      </c>
      <c r="L1399" s="13">
        <v>-91.714434999999995</v>
      </c>
      <c r="M1399" s="13">
        <v>44.023705999999997</v>
      </c>
      <c r="N1399" s="11">
        <v>-94.415992770114812</v>
      </c>
      <c r="O1399" s="11">
        <v>45.5253866896551</v>
      </c>
      <c r="P1399" s="12">
        <f>VLOOKUP(Table1[[#This Row],[State]],Sheet1!A:G,7,FALSE)</f>
        <v>10</v>
      </c>
      <c r="Q1399" t="str">
        <f>VLOOKUP(Table1[[#This Row],[State]],Sheet1!A:F,6,FALSE)</f>
        <v>Democratic</v>
      </c>
    </row>
    <row r="1400" spans="1:17" x14ac:dyDescent="0.2">
      <c r="A1400" t="s">
        <v>341</v>
      </c>
      <c r="B1400" s="10">
        <v>27171</v>
      </c>
      <c r="C1400" t="s">
        <v>1012</v>
      </c>
      <c r="D1400" s="4">
        <v>28806</v>
      </c>
      <c r="E1400" s="4">
        <v>58238</v>
      </c>
      <c r="F1400">
        <v>2024</v>
      </c>
      <c r="G1400" s="1">
        <f>Table1[[#This Row],[dem_votes]]+Table1[[#This Row],[gop_votes]]</f>
        <v>87044</v>
      </c>
      <c r="H1400" s="7">
        <f>ABS(Table1[[#This Row],[dem_votes]]-Table1[[#This Row],[gop_votes]])</f>
        <v>29432</v>
      </c>
      <c r="I1400" s="5">
        <f>Table1[[#This Row],[margin]]/SUM(Table1[[#This Row],[dem_votes]:[gop_votes]])</f>
        <v>0.3381278433895501</v>
      </c>
      <c r="J1400" s="5">
        <f>Table1[[#This Row],[dem_votes]]/SUM(Table1[[#This Row],[dem_votes]:[gop_votes]])</f>
        <v>0.33093607830522492</v>
      </c>
      <c r="K1400" s="5">
        <f>Table1[[#This Row],[gop_votes]]/SUM(Table1[[#This Row],[dem_votes]:[gop_votes]])</f>
        <v>0.66906392169477502</v>
      </c>
      <c r="L1400" s="13">
        <v>-93.828888000000006</v>
      </c>
      <c r="M1400" s="13">
        <v>45.197631000000001</v>
      </c>
      <c r="N1400" s="11">
        <v>-94.415992770114812</v>
      </c>
      <c r="O1400" s="11">
        <v>45.5253866896551</v>
      </c>
      <c r="P1400" s="12">
        <f>VLOOKUP(Table1[[#This Row],[State]],Sheet1!A:G,7,FALSE)</f>
        <v>10</v>
      </c>
      <c r="Q1400" t="str">
        <f>VLOOKUP(Table1[[#This Row],[State]],Sheet1!A:F,6,FALSE)</f>
        <v>Democratic</v>
      </c>
    </row>
    <row r="1401" spans="1:17" x14ac:dyDescent="0.2">
      <c r="A1401" t="s">
        <v>341</v>
      </c>
      <c r="B1401" s="10">
        <v>27173</v>
      </c>
      <c r="C1401" t="s">
        <v>1358</v>
      </c>
      <c r="D1401" s="4">
        <v>2004</v>
      </c>
      <c r="E1401" s="4">
        <v>3324</v>
      </c>
      <c r="F1401">
        <v>2024</v>
      </c>
      <c r="G1401" s="1">
        <f>Table1[[#This Row],[dem_votes]]+Table1[[#This Row],[gop_votes]]</f>
        <v>5328</v>
      </c>
      <c r="H1401" s="7">
        <f>ABS(Table1[[#This Row],[dem_votes]]-Table1[[#This Row],[gop_votes]])</f>
        <v>1320</v>
      </c>
      <c r="I1401" s="5">
        <f>Table1[[#This Row],[margin]]/SUM(Table1[[#This Row],[dem_votes]:[gop_votes]])</f>
        <v>0.24774774774774774</v>
      </c>
      <c r="J1401" s="5">
        <f>Table1[[#This Row],[dem_votes]]/SUM(Table1[[#This Row],[dem_votes]:[gop_votes]])</f>
        <v>0.37612612612612611</v>
      </c>
      <c r="K1401" s="5">
        <f>Table1[[#This Row],[gop_votes]]/SUM(Table1[[#This Row],[dem_votes]:[gop_votes]])</f>
        <v>0.62387387387387383</v>
      </c>
      <c r="L1401" s="13">
        <v>-95.825952999999998</v>
      </c>
      <c r="M1401" s="13">
        <v>44.737552999999998</v>
      </c>
      <c r="N1401" s="11">
        <v>-94.415992770114812</v>
      </c>
      <c r="O1401" s="11">
        <v>45.5253866896551</v>
      </c>
      <c r="P1401" s="12">
        <f>VLOOKUP(Table1[[#This Row],[State]],Sheet1!A:G,7,FALSE)</f>
        <v>10</v>
      </c>
      <c r="Q1401" t="str">
        <f>VLOOKUP(Table1[[#This Row],[State]],Sheet1!A:F,6,FALSE)</f>
        <v>Democratic</v>
      </c>
    </row>
    <row r="1402" spans="1:17" x14ac:dyDescent="0.2">
      <c r="A1402" t="s">
        <v>342</v>
      </c>
      <c r="B1402" s="10">
        <v>28001</v>
      </c>
      <c r="C1402" t="s">
        <v>658</v>
      </c>
      <c r="D1402" s="4">
        <v>7905</v>
      </c>
      <c r="E1402" s="4">
        <v>6325</v>
      </c>
      <c r="F1402">
        <v>2024</v>
      </c>
      <c r="G1402" s="1">
        <f>Table1[[#This Row],[dem_votes]]+Table1[[#This Row],[gop_votes]]</f>
        <v>14230</v>
      </c>
      <c r="H1402" s="7">
        <f>ABS(Table1[[#This Row],[dem_votes]]-Table1[[#This Row],[gop_votes]])</f>
        <v>1580</v>
      </c>
      <c r="I1402" s="5">
        <f>Table1[[#This Row],[margin]]/SUM(Table1[[#This Row],[dem_votes]:[gop_votes]])</f>
        <v>0.11103302881236823</v>
      </c>
      <c r="J1402" s="5">
        <f>Table1[[#This Row],[dem_votes]]/SUM(Table1[[#This Row],[dem_votes]:[gop_votes]])</f>
        <v>0.5555165144061841</v>
      </c>
      <c r="K1402" s="5">
        <f>Table1[[#This Row],[gop_votes]]/SUM(Table1[[#This Row],[dem_votes]:[gop_votes]])</f>
        <v>0.4444834855938159</v>
      </c>
      <c r="L1402" s="13">
        <v>-91.352164000000002</v>
      </c>
      <c r="M1402" s="13">
        <v>31.547640999999999</v>
      </c>
      <c r="N1402" s="11">
        <v>-89.638844426829479</v>
      </c>
      <c r="O1402" s="11">
        <v>32.798268902438885</v>
      </c>
      <c r="P1402" s="12">
        <f>VLOOKUP(Table1[[#This Row],[State]],Sheet1!A:G,7,FALSE)</f>
        <v>6</v>
      </c>
      <c r="Q1402" t="str">
        <f>VLOOKUP(Table1[[#This Row],[State]],Sheet1!A:F,6,FALSE)</f>
        <v>Republican</v>
      </c>
    </row>
    <row r="1403" spans="1:17" x14ac:dyDescent="0.2">
      <c r="A1403" t="s">
        <v>342</v>
      </c>
      <c r="B1403" s="10">
        <v>28003</v>
      </c>
      <c r="C1403" t="s">
        <v>1359</v>
      </c>
      <c r="D1403" s="4">
        <v>3400</v>
      </c>
      <c r="E1403" s="4">
        <v>12732</v>
      </c>
      <c r="F1403">
        <v>2024</v>
      </c>
      <c r="G1403" s="1">
        <f>Table1[[#This Row],[dem_votes]]+Table1[[#This Row],[gop_votes]]</f>
        <v>16132</v>
      </c>
      <c r="H1403" s="7">
        <f>ABS(Table1[[#This Row],[dem_votes]]-Table1[[#This Row],[gop_votes]])</f>
        <v>9332</v>
      </c>
      <c r="I1403" s="5">
        <f>Table1[[#This Row],[margin]]/SUM(Table1[[#This Row],[dem_votes]:[gop_votes]])</f>
        <v>0.57847756012893625</v>
      </c>
      <c r="J1403" s="5">
        <f>Table1[[#This Row],[dem_votes]]/SUM(Table1[[#This Row],[dem_votes]:[gop_votes]])</f>
        <v>0.21076121993553187</v>
      </c>
      <c r="K1403" s="5">
        <f>Table1[[#This Row],[gop_votes]]/SUM(Table1[[#This Row],[dem_votes]:[gop_votes]])</f>
        <v>0.78923878006446813</v>
      </c>
      <c r="L1403" s="13">
        <v>-88.531068000000005</v>
      </c>
      <c r="M1403" s="13">
        <v>34.908784999999902</v>
      </c>
      <c r="N1403" s="11">
        <v>-89.638844426829479</v>
      </c>
      <c r="O1403" s="11">
        <v>32.798268902438885</v>
      </c>
      <c r="P1403" s="12">
        <f>VLOOKUP(Table1[[#This Row],[State]],Sheet1!A:G,7,FALSE)</f>
        <v>6</v>
      </c>
      <c r="Q1403" t="str">
        <f>VLOOKUP(Table1[[#This Row],[State]],Sheet1!A:F,6,FALSE)</f>
        <v>Republican</v>
      </c>
    </row>
    <row r="1404" spans="1:17" x14ac:dyDescent="0.2">
      <c r="A1404" t="s">
        <v>342</v>
      </c>
      <c r="B1404" s="10">
        <v>28005</v>
      </c>
      <c r="C1404" t="s">
        <v>1360</v>
      </c>
      <c r="D1404" s="4">
        <v>2675</v>
      </c>
      <c r="E1404" s="4">
        <v>3889</v>
      </c>
      <c r="F1404">
        <v>2024</v>
      </c>
      <c r="G1404" s="1">
        <f>Table1[[#This Row],[dem_votes]]+Table1[[#This Row],[gop_votes]]</f>
        <v>6564</v>
      </c>
      <c r="H1404" s="7">
        <f>ABS(Table1[[#This Row],[dem_votes]]-Table1[[#This Row],[gop_votes]])</f>
        <v>1214</v>
      </c>
      <c r="I1404" s="5">
        <f>Table1[[#This Row],[margin]]/SUM(Table1[[#This Row],[dem_votes]:[gop_votes]])</f>
        <v>0.18494820231566117</v>
      </c>
      <c r="J1404" s="5">
        <f>Table1[[#This Row],[dem_votes]]/SUM(Table1[[#This Row],[dem_votes]:[gop_votes]])</f>
        <v>0.40752589884216939</v>
      </c>
      <c r="K1404" s="5">
        <f>Table1[[#This Row],[gop_votes]]/SUM(Table1[[#This Row],[dem_votes]:[gop_votes]])</f>
        <v>0.59247410115783061</v>
      </c>
      <c r="L1404" s="13">
        <v>-90.817612999999994</v>
      </c>
      <c r="M1404" s="13">
        <v>31.180019000000001</v>
      </c>
      <c r="N1404" s="11">
        <v>-89.638844426829479</v>
      </c>
      <c r="O1404" s="11">
        <v>32.798268902438885</v>
      </c>
      <c r="P1404" s="12">
        <f>VLOOKUP(Table1[[#This Row],[State]],Sheet1!A:G,7,FALSE)</f>
        <v>6</v>
      </c>
      <c r="Q1404" t="str">
        <f>VLOOKUP(Table1[[#This Row],[State]],Sheet1!A:F,6,FALSE)</f>
        <v>Republican</v>
      </c>
    </row>
    <row r="1405" spans="1:17" x14ac:dyDescent="0.2">
      <c r="A1405" t="s">
        <v>342</v>
      </c>
      <c r="B1405" s="10">
        <v>28007</v>
      </c>
      <c r="C1405" t="s">
        <v>1361</v>
      </c>
      <c r="D1405" s="4">
        <v>3345</v>
      </c>
      <c r="E1405" s="4">
        <v>3960</v>
      </c>
      <c r="F1405">
        <v>2024</v>
      </c>
      <c r="G1405" s="1">
        <f>Table1[[#This Row],[dem_votes]]+Table1[[#This Row],[gop_votes]]</f>
        <v>7305</v>
      </c>
      <c r="H1405" s="7">
        <f>ABS(Table1[[#This Row],[dem_votes]]-Table1[[#This Row],[gop_votes]])</f>
        <v>615</v>
      </c>
      <c r="I1405" s="5">
        <f>Table1[[#This Row],[margin]]/SUM(Table1[[#This Row],[dem_votes]:[gop_votes]])</f>
        <v>8.4188911704312114E-2</v>
      </c>
      <c r="J1405" s="5">
        <f>Table1[[#This Row],[dem_votes]]/SUM(Table1[[#This Row],[dem_votes]:[gop_votes]])</f>
        <v>0.45790554414784396</v>
      </c>
      <c r="K1405" s="5">
        <f>Table1[[#This Row],[gop_votes]]/SUM(Table1[[#This Row],[dem_votes]:[gop_votes]])</f>
        <v>0.5420944558521561</v>
      </c>
      <c r="L1405" s="13">
        <v>-89.586851999999993</v>
      </c>
      <c r="M1405" s="13">
        <v>33.066234000000001</v>
      </c>
      <c r="N1405" s="11">
        <v>-89.638844426829479</v>
      </c>
      <c r="O1405" s="11">
        <v>32.798268902438885</v>
      </c>
      <c r="P1405" s="12">
        <f>VLOOKUP(Table1[[#This Row],[State]],Sheet1!A:G,7,FALSE)</f>
        <v>6</v>
      </c>
      <c r="Q1405" t="str">
        <f>VLOOKUP(Table1[[#This Row],[State]],Sheet1!A:F,6,FALSE)</f>
        <v>Republican</v>
      </c>
    </row>
    <row r="1406" spans="1:17" x14ac:dyDescent="0.2">
      <c r="A1406" t="s">
        <v>342</v>
      </c>
      <c r="B1406" s="10">
        <v>28009</v>
      </c>
      <c r="C1406" t="s">
        <v>554</v>
      </c>
      <c r="D1406" s="4">
        <v>1740</v>
      </c>
      <c r="E1406" s="4">
        <v>2268</v>
      </c>
      <c r="F1406">
        <v>2024</v>
      </c>
      <c r="G1406" s="1">
        <f>Table1[[#This Row],[dem_votes]]+Table1[[#This Row],[gop_votes]]</f>
        <v>4008</v>
      </c>
      <c r="H1406" s="7">
        <f>ABS(Table1[[#This Row],[dem_votes]]-Table1[[#This Row],[gop_votes]])</f>
        <v>528</v>
      </c>
      <c r="I1406" s="5">
        <f>Table1[[#This Row],[margin]]/SUM(Table1[[#This Row],[dem_votes]:[gop_votes]])</f>
        <v>0.1317365269461078</v>
      </c>
      <c r="J1406" s="5">
        <f>Table1[[#This Row],[dem_votes]]/SUM(Table1[[#This Row],[dem_votes]:[gop_votes]])</f>
        <v>0.43413173652694609</v>
      </c>
      <c r="K1406" s="5">
        <f>Table1[[#This Row],[gop_votes]]/SUM(Table1[[#This Row],[dem_votes]:[gop_votes]])</f>
        <v>0.56586826347305386</v>
      </c>
      <c r="L1406" s="13">
        <v>-89.204185999999893</v>
      </c>
      <c r="M1406" s="13">
        <v>34.810109999999902</v>
      </c>
      <c r="N1406" s="11">
        <v>-89.638844426829479</v>
      </c>
      <c r="O1406" s="11">
        <v>32.798268902438885</v>
      </c>
      <c r="P1406" s="12">
        <f>VLOOKUP(Table1[[#This Row],[State]],Sheet1!A:G,7,FALSE)</f>
        <v>6</v>
      </c>
      <c r="Q1406" t="str">
        <f>VLOOKUP(Table1[[#This Row],[State]],Sheet1!A:F,6,FALSE)</f>
        <v>Republican</v>
      </c>
    </row>
    <row r="1407" spans="1:17" x14ac:dyDescent="0.2">
      <c r="A1407" t="s">
        <v>342</v>
      </c>
      <c r="B1407" s="10">
        <v>28011</v>
      </c>
      <c r="C1407" t="s">
        <v>1362</v>
      </c>
      <c r="D1407" s="4">
        <v>8929</v>
      </c>
      <c r="E1407" s="4">
        <v>4970</v>
      </c>
      <c r="F1407">
        <v>2024</v>
      </c>
      <c r="G1407" s="1">
        <f>Table1[[#This Row],[dem_votes]]+Table1[[#This Row],[gop_votes]]</f>
        <v>13899</v>
      </c>
      <c r="H1407" s="7">
        <f>ABS(Table1[[#This Row],[dem_votes]]-Table1[[#This Row],[gop_votes]])</f>
        <v>3959</v>
      </c>
      <c r="I1407" s="5">
        <f>Table1[[#This Row],[margin]]/SUM(Table1[[#This Row],[dem_votes]:[gop_votes]])</f>
        <v>0.28484063601697962</v>
      </c>
      <c r="J1407" s="5">
        <f>Table1[[#This Row],[dem_votes]]/SUM(Table1[[#This Row],[dem_votes]:[gop_votes]])</f>
        <v>0.64242031800848987</v>
      </c>
      <c r="K1407" s="5">
        <f>Table1[[#This Row],[gop_votes]]/SUM(Table1[[#This Row],[dem_votes]:[gop_votes]])</f>
        <v>0.35757968199151019</v>
      </c>
      <c r="L1407" s="13">
        <v>-90.775340999999997</v>
      </c>
      <c r="M1407" s="13">
        <v>33.772280000000002</v>
      </c>
      <c r="N1407" s="11">
        <v>-89.638844426829479</v>
      </c>
      <c r="O1407" s="11">
        <v>32.798268902438885</v>
      </c>
      <c r="P1407" s="12">
        <f>VLOOKUP(Table1[[#This Row],[State]],Sheet1!A:G,7,FALSE)</f>
        <v>6</v>
      </c>
      <c r="Q1407" t="str">
        <f>VLOOKUP(Table1[[#This Row],[State]],Sheet1!A:F,6,FALSE)</f>
        <v>Republican</v>
      </c>
    </row>
    <row r="1408" spans="1:17" x14ac:dyDescent="0.2">
      <c r="A1408" t="s">
        <v>342</v>
      </c>
      <c r="B1408" s="10">
        <v>28013</v>
      </c>
      <c r="C1408" t="s">
        <v>420</v>
      </c>
      <c r="D1408" s="4">
        <v>1941</v>
      </c>
      <c r="E1408" s="4">
        <v>3705</v>
      </c>
      <c r="F1408">
        <v>2024</v>
      </c>
      <c r="G1408" s="1">
        <f>Table1[[#This Row],[dem_votes]]+Table1[[#This Row],[gop_votes]]</f>
        <v>5646</v>
      </c>
      <c r="H1408" s="7">
        <f>ABS(Table1[[#This Row],[dem_votes]]-Table1[[#This Row],[gop_votes]])</f>
        <v>1764</v>
      </c>
      <c r="I1408" s="5">
        <f>Table1[[#This Row],[margin]]/SUM(Table1[[#This Row],[dem_votes]:[gop_votes]])</f>
        <v>0.31243358129649307</v>
      </c>
      <c r="J1408" s="5">
        <f>Table1[[#This Row],[dem_votes]]/SUM(Table1[[#This Row],[dem_votes]:[gop_votes]])</f>
        <v>0.34378320935175344</v>
      </c>
      <c r="K1408" s="5">
        <f>Table1[[#This Row],[gop_votes]]/SUM(Table1[[#This Row],[dem_votes]:[gop_votes]])</f>
        <v>0.65621679064824656</v>
      </c>
      <c r="L1408" s="13">
        <v>-89.306905</v>
      </c>
      <c r="M1408" s="13">
        <v>33.929772</v>
      </c>
      <c r="N1408" s="11">
        <v>-89.638844426829479</v>
      </c>
      <c r="O1408" s="11">
        <v>32.798268902438885</v>
      </c>
      <c r="P1408" s="12">
        <f>VLOOKUP(Table1[[#This Row],[State]],Sheet1!A:G,7,FALSE)</f>
        <v>6</v>
      </c>
      <c r="Q1408" t="str">
        <f>VLOOKUP(Table1[[#This Row],[State]],Sheet1!A:F,6,FALSE)</f>
        <v>Republican</v>
      </c>
    </row>
    <row r="1409" spans="1:17" x14ac:dyDescent="0.2">
      <c r="A1409" t="s">
        <v>342</v>
      </c>
      <c r="B1409" s="10">
        <v>28015</v>
      </c>
      <c r="C1409" t="s">
        <v>557</v>
      </c>
      <c r="D1409" s="4">
        <v>1690</v>
      </c>
      <c r="E1409" s="4">
        <v>3604</v>
      </c>
      <c r="F1409">
        <v>2024</v>
      </c>
      <c r="G1409" s="1">
        <f>Table1[[#This Row],[dem_votes]]+Table1[[#This Row],[gop_votes]]</f>
        <v>5294</v>
      </c>
      <c r="H1409" s="7">
        <f>ABS(Table1[[#This Row],[dem_votes]]-Table1[[#This Row],[gop_votes]])</f>
        <v>1914</v>
      </c>
      <c r="I1409" s="5">
        <f>Table1[[#This Row],[margin]]/SUM(Table1[[#This Row],[dem_votes]:[gop_votes]])</f>
        <v>0.36154136758594635</v>
      </c>
      <c r="J1409" s="5">
        <f>Table1[[#This Row],[dem_votes]]/SUM(Table1[[#This Row],[dem_votes]:[gop_votes]])</f>
        <v>0.31922931620702683</v>
      </c>
      <c r="K1409" s="5">
        <f>Table1[[#This Row],[gop_votes]]/SUM(Table1[[#This Row],[dem_votes]:[gop_votes]])</f>
        <v>0.68077068379297323</v>
      </c>
      <c r="L1409" s="13">
        <v>-89.918374999999997</v>
      </c>
      <c r="M1409" s="13">
        <v>33.458388999999997</v>
      </c>
      <c r="N1409" s="11">
        <v>-89.638844426829479</v>
      </c>
      <c r="O1409" s="11">
        <v>32.798268902438885</v>
      </c>
      <c r="P1409" s="12">
        <f>VLOOKUP(Table1[[#This Row],[State]],Sheet1!A:G,7,FALSE)</f>
        <v>6</v>
      </c>
      <c r="Q1409" t="str">
        <f>VLOOKUP(Table1[[#This Row],[State]],Sheet1!A:F,6,FALSE)</f>
        <v>Republican</v>
      </c>
    </row>
    <row r="1410" spans="1:17" x14ac:dyDescent="0.2">
      <c r="A1410" t="s">
        <v>342</v>
      </c>
      <c r="B1410" s="10">
        <v>28017</v>
      </c>
      <c r="C1410" t="s">
        <v>978</v>
      </c>
      <c r="D1410" s="4">
        <v>3761</v>
      </c>
      <c r="E1410" s="4">
        <v>3382</v>
      </c>
      <c r="F1410">
        <v>2024</v>
      </c>
      <c r="G1410" s="1">
        <f>Table1[[#This Row],[dem_votes]]+Table1[[#This Row],[gop_votes]]</f>
        <v>7143</v>
      </c>
      <c r="H1410" s="7">
        <f>ABS(Table1[[#This Row],[dem_votes]]-Table1[[#This Row],[gop_votes]])</f>
        <v>379</v>
      </c>
      <c r="I1410" s="5">
        <f>Table1[[#This Row],[margin]]/SUM(Table1[[#This Row],[dem_votes]:[gop_votes]])</f>
        <v>5.3058938821223575E-2</v>
      </c>
      <c r="J1410" s="5">
        <f>Table1[[#This Row],[dem_votes]]/SUM(Table1[[#This Row],[dem_votes]:[gop_votes]])</f>
        <v>0.52652946941061174</v>
      </c>
      <c r="K1410" s="5">
        <f>Table1[[#This Row],[gop_votes]]/SUM(Table1[[#This Row],[dem_votes]:[gop_votes]])</f>
        <v>0.47347053058938821</v>
      </c>
      <c r="L1410" s="13">
        <v>-88.931815</v>
      </c>
      <c r="M1410" s="13">
        <v>33.932226999999997</v>
      </c>
      <c r="N1410" s="11">
        <v>-89.638844426829479</v>
      </c>
      <c r="O1410" s="11">
        <v>32.798268902438885</v>
      </c>
      <c r="P1410" s="12">
        <f>VLOOKUP(Table1[[#This Row],[State]],Sheet1!A:G,7,FALSE)</f>
        <v>6</v>
      </c>
      <c r="Q1410" t="str">
        <f>VLOOKUP(Table1[[#This Row],[State]],Sheet1!A:F,6,FALSE)</f>
        <v>Republican</v>
      </c>
    </row>
    <row r="1411" spans="1:17" x14ac:dyDescent="0.2">
      <c r="A1411" t="s">
        <v>342</v>
      </c>
      <c r="B1411" s="10">
        <v>28019</v>
      </c>
      <c r="C1411" t="s">
        <v>491</v>
      </c>
      <c r="D1411" s="4">
        <v>1181</v>
      </c>
      <c r="E1411" s="4">
        <v>2318</v>
      </c>
      <c r="F1411">
        <v>2024</v>
      </c>
      <c r="G1411" s="1">
        <f>Table1[[#This Row],[dem_votes]]+Table1[[#This Row],[gop_votes]]</f>
        <v>3499</v>
      </c>
      <c r="H1411" s="7">
        <f>ABS(Table1[[#This Row],[dem_votes]]-Table1[[#This Row],[gop_votes]])</f>
        <v>1137</v>
      </c>
      <c r="I1411" s="5">
        <f>Table1[[#This Row],[margin]]/SUM(Table1[[#This Row],[dem_votes]:[gop_votes]])</f>
        <v>0.32494998571020289</v>
      </c>
      <c r="J1411" s="5">
        <f>Table1[[#This Row],[dem_votes]]/SUM(Table1[[#This Row],[dem_votes]:[gop_votes]])</f>
        <v>0.33752500714489853</v>
      </c>
      <c r="K1411" s="5">
        <f>Table1[[#This Row],[gop_votes]]/SUM(Table1[[#This Row],[dem_votes]:[gop_votes]])</f>
        <v>0.66247499285510147</v>
      </c>
      <c r="L1411" s="13">
        <v>-89.236281000000005</v>
      </c>
      <c r="M1411" s="13">
        <v>33.342151000000001</v>
      </c>
      <c r="N1411" s="11">
        <v>-89.638844426829479</v>
      </c>
      <c r="O1411" s="11">
        <v>32.798268902438885</v>
      </c>
      <c r="P1411" s="12">
        <f>VLOOKUP(Table1[[#This Row],[State]],Sheet1!A:G,7,FALSE)</f>
        <v>6</v>
      </c>
      <c r="Q1411" t="str">
        <f>VLOOKUP(Table1[[#This Row],[State]],Sheet1!A:F,6,FALSE)</f>
        <v>Republican</v>
      </c>
    </row>
    <row r="1412" spans="1:17" x14ac:dyDescent="0.2">
      <c r="A1412" t="s">
        <v>342</v>
      </c>
      <c r="B1412" s="10">
        <v>28021</v>
      </c>
      <c r="C1412" t="s">
        <v>1363</v>
      </c>
      <c r="D1412" s="4">
        <v>3711</v>
      </c>
      <c r="E1412" s="4">
        <v>930</v>
      </c>
      <c r="F1412">
        <v>2024</v>
      </c>
      <c r="G1412" s="1">
        <f>Table1[[#This Row],[dem_votes]]+Table1[[#This Row],[gop_votes]]</f>
        <v>4641</v>
      </c>
      <c r="H1412" s="7">
        <f>ABS(Table1[[#This Row],[dem_votes]]-Table1[[#This Row],[gop_votes]])</f>
        <v>2781</v>
      </c>
      <c r="I1412" s="5">
        <f>Table1[[#This Row],[margin]]/SUM(Table1[[#This Row],[dem_votes]:[gop_votes]])</f>
        <v>0.59922430510665803</v>
      </c>
      <c r="J1412" s="5">
        <f>Table1[[#This Row],[dem_votes]]/SUM(Table1[[#This Row],[dem_votes]:[gop_votes]])</f>
        <v>0.79961215255332907</v>
      </c>
      <c r="K1412" s="5">
        <f>Table1[[#This Row],[gop_votes]]/SUM(Table1[[#This Row],[dem_votes]:[gop_votes]])</f>
        <v>0.20038784744667099</v>
      </c>
      <c r="L1412" s="13">
        <v>-90.954141000000007</v>
      </c>
      <c r="M1412" s="13">
        <v>31.935953999999999</v>
      </c>
      <c r="N1412" s="11">
        <v>-89.638844426829479</v>
      </c>
      <c r="O1412" s="11">
        <v>32.798268902438885</v>
      </c>
      <c r="P1412" s="12">
        <f>VLOOKUP(Table1[[#This Row],[State]],Sheet1!A:G,7,FALSE)</f>
        <v>6</v>
      </c>
      <c r="Q1412" t="str">
        <f>VLOOKUP(Table1[[#This Row],[State]],Sheet1!A:F,6,FALSE)</f>
        <v>Republican</v>
      </c>
    </row>
    <row r="1413" spans="1:17" x14ac:dyDescent="0.2">
      <c r="A1413" t="s">
        <v>342</v>
      </c>
      <c r="B1413" s="10">
        <v>28023</v>
      </c>
      <c r="C1413" t="s">
        <v>492</v>
      </c>
      <c r="D1413" s="4">
        <v>2705</v>
      </c>
      <c r="E1413" s="4">
        <v>4352</v>
      </c>
      <c r="F1413">
        <v>2024</v>
      </c>
      <c r="G1413" s="1">
        <f>Table1[[#This Row],[dem_votes]]+Table1[[#This Row],[gop_votes]]</f>
        <v>7057</v>
      </c>
      <c r="H1413" s="7">
        <f>ABS(Table1[[#This Row],[dem_votes]]-Table1[[#This Row],[gop_votes]])</f>
        <v>1647</v>
      </c>
      <c r="I1413" s="5">
        <f>Table1[[#This Row],[margin]]/SUM(Table1[[#This Row],[dem_votes]:[gop_votes]])</f>
        <v>0.23338529120022672</v>
      </c>
      <c r="J1413" s="5">
        <f>Table1[[#This Row],[dem_votes]]/SUM(Table1[[#This Row],[dem_votes]:[gop_votes]])</f>
        <v>0.38330735439988661</v>
      </c>
      <c r="K1413" s="5">
        <f>Table1[[#This Row],[gop_votes]]/SUM(Table1[[#This Row],[dem_votes]:[gop_votes]])</f>
        <v>0.61669264560011339</v>
      </c>
      <c r="L1413" s="13">
        <v>-88.730626999999998</v>
      </c>
      <c r="M1413" s="13">
        <v>32.062753000000001</v>
      </c>
      <c r="N1413" s="11">
        <v>-89.638844426829479</v>
      </c>
      <c r="O1413" s="11">
        <v>32.798268902438885</v>
      </c>
      <c r="P1413" s="12">
        <f>VLOOKUP(Table1[[#This Row],[State]],Sheet1!A:G,7,FALSE)</f>
        <v>6</v>
      </c>
      <c r="Q1413" t="str">
        <f>VLOOKUP(Table1[[#This Row],[State]],Sheet1!A:F,6,FALSE)</f>
        <v>Republican</v>
      </c>
    </row>
    <row r="1414" spans="1:17" x14ac:dyDescent="0.2">
      <c r="A1414" t="s">
        <v>342</v>
      </c>
      <c r="B1414" s="10">
        <v>28025</v>
      </c>
      <c r="C1414" t="s">
        <v>423</v>
      </c>
      <c r="D1414" s="4">
        <v>5852</v>
      </c>
      <c r="E1414" s="4">
        <v>3656</v>
      </c>
      <c r="F1414">
        <v>2024</v>
      </c>
      <c r="G1414" s="1">
        <f>Table1[[#This Row],[dem_votes]]+Table1[[#This Row],[gop_votes]]</f>
        <v>9508</v>
      </c>
      <c r="H1414" s="7">
        <f>ABS(Table1[[#This Row],[dem_votes]]-Table1[[#This Row],[gop_votes]])</f>
        <v>2196</v>
      </c>
      <c r="I1414" s="5">
        <f>Table1[[#This Row],[margin]]/SUM(Table1[[#This Row],[dem_votes]:[gop_votes]])</f>
        <v>0.23096339924274295</v>
      </c>
      <c r="J1414" s="5">
        <f>Table1[[#This Row],[dem_votes]]/SUM(Table1[[#This Row],[dem_votes]:[gop_votes]])</f>
        <v>0.61548169962137145</v>
      </c>
      <c r="K1414" s="5">
        <f>Table1[[#This Row],[gop_votes]]/SUM(Table1[[#This Row],[dem_votes]:[gop_votes]])</f>
        <v>0.3845183003786285</v>
      </c>
      <c r="L1414" s="13">
        <v>-88.692459999999997</v>
      </c>
      <c r="M1414" s="13">
        <v>33.624589999999998</v>
      </c>
      <c r="N1414" s="11">
        <v>-89.638844426829479</v>
      </c>
      <c r="O1414" s="11">
        <v>32.798268902438885</v>
      </c>
      <c r="P1414" s="12">
        <f>VLOOKUP(Table1[[#This Row],[State]],Sheet1!A:G,7,FALSE)</f>
        <v>6</v>
      </c>
      <c r="Q1414" t="str">
        <f>VLOOKUP(Table1[[#This Row],[State]],Sheet1!A:F,6,FALSE)</f>
        <v>Republican</v>
      </c>
    </row>
    <row r="1415" spans="1:17" x14ac:dyDescent="0.2">
      <c r="A1415" t="s">
        <v>342</v>
      </c>
      <c r="B1415" s="10">
        <v>28027</v>
      </c>
      <c r="C1415" t="s">
        <v>1364</v>
      </c>
      <c r="D1415" s="4">
        <v>6128</v>
      </c>
      <c r="E1415" s="4">
        <v>3634</v>
      </c>
      <c r="F1415">
        <v>2024</v>
      </c>
      <c r="G1415" s="1">
        <f>Table1[[#This Row],[dem_votes]]+Table1[[#This Row],[gop_votes]]</f>
        <v>9762</v>
      </c>
      <c r="H1415" s="7">
        <f>ABS(Table1[[#This Row],[dem_votes]]-Table1[[#This Row],[gop_votes]])</f>
        <v>2494</v>
      </c>
      <c r="I1415" s="5">
        <f>Table1[[#This Row],[margin]]/SUM(Table1[[#This Row],[dem_votes]:[gop_votes]])</f>
        <v>0.255480434337226</v>
      </c>
      <c r="J1415" s="5">
        <f>Table1[[#This Row],[dem_votes]]/SUM(Table1[[#This Row],[dem_votes]:[gop_votes]])</f>
        <v>0.62774021716861295</v>
      </c>
      <c r="K1415" s="5">
        <f>Table1[[#This Row],[gop_votes]]/SUM(Table1[[#This Row],[dem_votes]:[gop_votes]])</f>
        <v>0.372259782831387</v>
      </c>
      <c r="L1415" s="13">
        <v>-90.569862999999998</v>
      </c>
      <c r="M1415" s="13">
        <v>34.222427000000003</v>
      </c>
      <c r="N1415" s="11">
        <v>-89.638844426829479</v>
      </c>
      <c r="O1415" s="11">
        <v>32.798268902438885</v>
      </c>
      <c r="P1415" s="12">
        <f>VLOOKUP(Table1[[#This Row],[State]],Sheet1!A:G,7,FALSE)</f>
        <v>6</v>
      </c>
      <c r="Q1415" t="str">
        <f>VLOOKUP(Table1[[#This Row],[State]],Sheet1!A:F,6,FALSE)</f>
        <v>Republican</v>
      </c>
    </row>
    <row r="1416" spans="1:17" x14ac:dyDescent="0.2">
      <c r="A1416" t="s">
        <v>342</v>
      </c>
      <c r="B1416" s="10">
        <v>28029</v>
      </c>
      <c r="C1416" t="s">
        <v>1365</v>
      </c>
      <c r="D1416" s="4">
        <v>6284</v>
      </c>
      <c r="E1416" s="4">
        <v>5274</v>
      </c>
      <c r="F1416">
        <v>2024</v>
      </c>
      <c r="G1416" s="1">
        <f>Table1[[#This Row],[dem_votes]]+Table1[[#This Row],[gop_votes]]</f>
        <v>11558</v>
      </c>
      <c r="H1416" s="7">
        <f>ABS(Table1[[#This Row],[dem_votes]]-Table1[[#This Row],[gop_votes]])</f>
        <v>1010</v>
      </c>
      <c r="I1416" s="5">
        <f>Table1[[#This Row],[margin]]/SUM(Table1[[#This Row],[dem_votes]:[gop_votes]])</f>
        <v>8.7385360789063851E-2</v>
      </c>
      <c r="J1416" s="5">
        <f>Table1[[#This Row],[dem_votes]]/SUM(Table1[[#This Row],[dem_votes]:[gop_votes]])</f>
        <v>0.54369268039453189</v>
      </c>
      <c r="K1416" s="5">
        <f>Table1[[#This Row],[gop_votes]]/SUM(Table1[[#This Row],[dem_votes]:[gop_votes]])</f>
        <v>0.45630731960546805</v>
      </c>
      <c r="L1416" s="13">
        <v>-90.379199999999997</v>
      </c>
      <c r="M1416" s="13">
        <v>31.889652000000002</v>
      </c>
      <c r="N1416" s="11">
        <v>-89.638844426829479</v>
      </c>
      <c r="O1416" s="11">
        <v>32.798268902438885</v>
      </c>
      <c r="P1416" s="12">
        <f>VLOOKUP(Table1[[#This Row],[State]],Sheet1!A:G,7,FALSE)</f>
        <v>6</v>
      </c>
      <c r="Q1416" t="str">
        <f>VLOOKUP(Table1[[#This Row],[State]],Sheet1!A:F,6,FALSE)</f>
        <v>Republican</v>
      </c>
    </row>
    <row r="1417" spans="1:17" x14ac:dyDescent="0.2">
      <c r="A1417" t="s">
        <v>342</v>
      </c>
      <c r="B1417" s="10">
        <v>28031</v>
      </c>
      <c r="C1417" t="s">
        <v>498</v>
      </c>
      <c r="D1417" s="4">
        <v>3354</v>
      </c>
      <c r="E1417" s="4">
        <v>5052</v>
      </c>
      <c r="F1417">
        <v>2024</v>
      </c>
      <c r="G1417" s="1">
        <f>Table1[[#This Row],[dem_votes]]+Table1[[#This Row],[gop_votes]]</f>
        <v>8406</v>
      </c>
      <c r="H1417" s="7">
        <f>ABS(Table1[[#This Row],[dem_votes]]-Table1[[#This Row],[gop_votes]])</f>
        <v>1698</v>
      </c>
      <c r="I1417" s="5">
        <f>Table1[[#This Row],[margin]]/SUM(Table1[[#This Row],[dem_votes]:[gop_votes]])</f>
        <v>0.20199857244825126</v>
      </c>
      <c r="J1417" s="5">
        <f>Table1[[#This Row],[dem_votes]]/SUM(Table1[[#This Row],[dem_votes]:[gop_votes]])</f>
        <v>0.39900071377587437</v>
      </c>
      <c r="K1417" s="5">
        <f>Table1[[#This Row],[gop_votes]]/SUM(Table1[[#This Row],[dem_votes]:[gop_votes]])</f>
        <v>0.60099928622412557</v>
      </c>
      <c r="L1417" s="13">
        <v>-89.548717999999994</v>
      </c>
      <c r="M1417" s="13">
        <v>31.637590999999901</v>
      </c>
      <c r="N1417" s="11">
        <v>-89.638844426829479</v>
      </c>
      <c r="O1417" s="11">
        <v>32.798268902438885</v>
      </c>
      <c r="P1417" s="12">
        <f>VLOOKUP(Table1[[#This Row],[State]],Sheet1!A:G,7,FALSE)</f>
        <v>6</v>
      </c>
      <c r="Q1417" t="str">
        <f>VLOOKUP(Table1[[#This Row],[State]],Sheet1!A:F,6,FALSE)</f>
        <v>Republican</v>
      </c>
    </row>
    <row r="1418" spans="1:17" x14ac:dyDescent="0.2">
      <c r="A1418" t="s">
        <v>342</v>
      </c>
      <c r="B1418" s="10">
        <v>28033</v>
      </c>
      <c r="C1418" t="s">
        <v>426</v>
      </c>
      <c r="D1418" s="4">
        <v>31938</v>
      </c>
      <c r="E1418" s="4">
        <v>49912</v>
      </c>
      <c r="F1418">
        <v>2024</v>
      </c>
      <c r="G1418" s="1">
        <f>Table1[[#This Row],[dem_votes]]+Table1[[#This Row],[gop_votes]]</f>
        <v>81850</v>
      </c>
      <c r="H1418" s="7">
        <f>ABS(Table1[[#This Row],[dem_votes]]-Table1[[#This Row],[gop_votes]])</f>
        <v>17974</v>
      </c>
      <c r="I1418" s="5">
        <f>Table1[[#This Row],[margin]]/SUM(Table1[[#This Row],[dem_votes]:[gop_votes]])</f>
        <v>0.21959682345754428</v>
      </c>
      <c r="J1418" s="5">
        <f>Table1[[#This Row],[dem_votes]]/SUM(Table1[[#This Row],[dem_votes]:[gop_votes]])</f>
        <v>0.39020158827122786</v>
      </c>
      <c r="K1418" s="5">
        <f>Table1[[#This Row],[gop_votes]]/SUM(Table1[[#This Row],[dem_votes]:[gop_votes]])</f>
        <v>0.60979841172877214</v>
      </c>
      <c r="L1418" s="13">
        <v>-89.956694999999996</v>
      </c>
      <c r="M1418" s="13">
        <v>34.930399999999999</v>
      </c>
      <c r="N1418" s="11">
        <v>-89.638844426829479</v>
      </c>
      <c r="O1418" s="11">
        <v>32.798268902438885</v>
      </c>
      <c r="P1418" s="12">
        <f>VLOOKUP(Table1[[#This Row],[State]],Sheet1!A:G,7,FALSE)</f>
        <v>6</v>
      </c>
      <c r="Q1418" t="str">
        <f>VLOOKUP(Table1[[#This Row],[State]],Sheet1!A:F,6,FALSE)</f>
        <v>Republican</v>
      </c>
    </row>
    <row r="1419" spans="1:17" x14ac:dyDescent="0.2">
      <c r="A1419" t="s">
        <v>342</v>
      </c>
      <c r="B1419" s="10">
        <v>28035</v>
      </c>
      <c r="C1419" t="s">
        <v>1366</v>
      </c>
      <c r="D1419" s="4">
        <v>13963</v>
      </c>
      <c r="E1419" s="4">
        <v>15003</v>
      </c>
      <c r="F1419">
        <v>2024</v>
      </c>
      <c r="G1419" s="1">
        <f>Table1[[#This Row],[dem_votes]]+Table1[[#This Row],[gop_votes]]</f>
        <v>28966</v>
      </c>
      <c r="H1419" s="7">
        <f>ABS(Table1[[#This Row],[dem_votes]]-Table1[[#This Row],[gop_votes]])</f>
        <v>1040</v>
      </c>
      <c r="I1419" s="5">
        <f>Table1[[#This Row],[margin]]/SUM(Table1[[#This Row],[dem_votes]:[gop_votes]])</f>
        <v>3.5904163502036873E-2</v>
      </c>
      <c r="J1419" s="5">
        <f>Table1[[#This Row],[dem_votes]]/SUM(Table1[[#This Row],[dem_votes]:[gop_votes]])</f>
        <v>0.48204791824898158</v>
      </c>
      <c r="K1419" s="5">
        <f>Table1[[#This Row],[gop_votes]]/SUM(Table1[[#This Row],[dem_votes]:[gop_votes]])</f>
        <v>0.51795208175101848</v>
      </c>
      <c r="L1419" s="13">
        <v>-89.287875</v>
      </c>
      <c r="M1419" s="13">
        <v>31.309038999999999</v>
      </c>
      <c r="N1419" s="11">
        <v>-89.638844426829479</v>
      </c>
      <c r="O1419" s="11">
        <v>32.798268902438885</v>
      </c>
      <c r="P1419" s="12">
        <f>VLOOKUP(Table1[[#This Row],[State]],Sheet1!A:G,7,FALSE)</f>
        <v>6</v>
      </c>
      <c r="Q1419" t="str">
        <f>VLOOKUP(Table1[[#This Row],[State]],Sheet1!A:F,6,FALSE)</f>
        <v>Republican</v>
      </c>
    </row>
    <row r="1420" spans="1:17" x14ac:dyDescent="0.2">
      <c r="A1420" t="s">
        <v>342</v>
      </c>
      <c r="B1420" s="10">
        <v>28037</v>
      </c>
      <c r="C1420" t="s">
        <v>431</v>
      </c>
      <c r="D1420" s="4">
        <v>1486</v>
      </c>
      <c r="E1420" s="4">
        <v>2348</v>
      </c>
      <c r="F1420">
        <v>2024</v>
      </c>
      <c r="G1420" s="1">
        <f>Table1[[#This Row],[dem_votes]]+Table1[[#This Row],[gop_votes]]</f>
        <v>3834</v>
      </c>
      <c r="H1420" s="7">
        <f>ABS(Table1[[#This Row],[dem_votes]]-Table1[[#This Row],[gop_votes]])</f>
        <v>862</v>
      </c>
      <c r="I1420" s="5">
        <f>Table1[[#This Row],[margin]]/SUM(Table1[[#This Row],[dem_votes]:[gop_votes]])</f>
        <v>0.22483046426708397</v>
      </c>
      <c r="J1420" s="5">
        <f>Table1[[#This Row],[dem_votes]]/SUM(Table1[[#This Row],[dem_votes]:[gop_votes]])</f>
        <v>0.38758476786645801</v>
      </c>
      <c r="K1420" s="5">
        <f>Table1[[#This Row],[gop_votes]]/SUM(Table1[[#This Row],[dem_votes]:[gop_votes]])</f>
        <v>0.61241523213354199</v>
      </c>
      <c r="L1420" s="13">
        <v>-90.872760999999997</v>
      </c>
      <c r="M1420" s="13">
        <v>31.473217999999999</v>
      </c>
      <c r="N1420" s="11">
        <v>-89.638844426829479</v>
      </c>
      <c r="O1420" s="11">
        <v>32.798268902438885</v>
      </c>
      <c r="P1420" s="12">
        <f>VLOOKUP(Table1[[#This Row],[State]],Sheet1!A:G,7,FALSE)</f>
        <v>6</v>
      </c>
      <c r="Q1420" t="str">
        <f>VLOOKUP(Table1[[#This Row],[State]],Sheet1!A:F,6,FALSE)</f>
        <v>Republican</v>
      </c>
    </row>
    <row r="1421" spans="1:17" x14ac:dyDescent="0.2">
      <c r="A1421" t="s">
        <v>342</v>
      </c>
      <c r="B1421" s="10">
        <v>28039</v>
      </c>
      <c r="C1421" t="s">
        <v>1367</v>
      </c>
      <c r="D1421" s="4">
        <v>1413</v>
      </c>
      <c r="E1421" s="4">
        <v>9467</v>
      </c>
      <c r="F1421">
        <v>2024</v>
      </c>
      <c r="G1421" s="1">
        <f>Table1[[#This Row],[dem_votes]]+Table1[[#This Row],[gop_votes]]</f>
        <v>10880</v>
      </c>
      <c r="H1421" s="7">
        <f>ABS(Table1[[#This Row],[dem_votes]]-Table1[[#This Row],[gop_votes]])</f>
        <v>8054</v>
      </c>
      <c r="I1421" s="5">
        <f>Table1[[#This Row],[margin]]/SUM(Table1[[#This Row],[dem_votes]:[gop_votes]])</f>
        <v>0.74025735294117645</v>
      </c>
      <c r="J1421" s="5">
        <f>Table1[[#This Row],[dem_votes]]/SUM(Table1[[#This Row],[dem_votes]:[gop_votes]])</f>
        <v>0.12987132352941178</v>
      </c>
      <c r="K1421" s="5">
        <f>Table1[[#This Row],[gop_votes]]/SUM(Table1[[#This Row],[dem_votes]:[gop_votes]])</f>
        <v>0.87012867647058822</v>
      </c>
      <c r="L1421" s="13">
        <v>-88.592894999999999</v>
      </c>
      <c r="M1421" s="13">
        <v>30.870535999999898</v>
      </c>
      <c r="N1421" s="11">
        <v>-89.638844426829479</v>
      </c>
      <c r="O1421" s="11">
        <v>32.798268902438885</v>
      </c>
      <c r="P1421" s="12">
        <f>VLOOKUP(Table1[[#This Row],[State]],Sheet1!A:G,7,FALSE)</f>
        <v>6</v>
      </c>
      <c r="Q1421" t="str">
        <f>VLOOKUP(Table1[[#This Row],[State]],Sheet1!A:F,6,FALSE)</f>
        <v>Republican</v>
      </c>
    </row>
    <row r="1422" spans="1:17" x14ac:dyDescent="0.2">
      <c r="A1422" t="s">
        <v>342</v>
      </c>
      <c r="B1422" s="10">
        <v>28041</v>
      </c>
      <c r="C1422" t="s">
        <v>508</v>
      </c>
      <c r="D1422" s="4">
        <v>1099</v>
      </c>
      <c r="E1422" s="4">
        <v>4282</v>
      </c>
      <c r="F1422">
        <v>2024</v>
      </c>
      <c r="G1422" s="1">
        <f>Table1[[#This Row],[dem_votes]]+Table1[[#This Row],[gop_votes]]</f>
        <v>5381</v>
      </c>
      <c r="H1422" s="7">
        <f>ABS(Table1[[#This Row],[dem_votes]]-Table1[[#This Row],[gop_votes]])</f>
        <v>3183</v>
      </c>
      <c r="I1422" s="5">
        <f>Table1[[#This Row],[margin]]/SUM(Table1[[#This Row],[dem_votes]:[gop_votes]])</f>
        <v>0.59152573871027692</v>
      </c>
      <c r="J1422" s="5">
        <f>Table1[[#This Row],[dem_votes]]/SUM(Table1[[#This Row],[dem_votes]:[gop_votes]])</f>
        <v>0.20423713064486154</v>
      </c>
      <c r="K1422" s="5">
        <f>Table1[[#This Row],[gop_votes]]/SUM(Table1[[#This Row],[dem_votes]:[gop_votes]])</f>
        <v>0.7957628693551384</v>
      </c>
      <c r="L1422" s="13">
        <v>-88.626138999999995</v>
      </c>
      <c r="M1422" s="13">
        <v>31.193014000000002</v>
      </c>
      <c r="N1422" s="11">
        <v>-89.638844426829479</v>
      </c>
      <c r="O1422" s="11">
        <v>32.798268902438885</v>
      </c>
      <c r="P1422" s="12">
        <f>VLOOKUP(Table1[[#This Row],[State]],Sheet1!A:G,7,FALSE)</f>
        <v>6</v>
      </c>
      <c r="Q1422" t="str">
        <f>VLOOKUP(Table1[[#This Row],[State]],Sheet1!A:F,6,FALSE)</f>
        <v>Republican</v>
      </c>
    </row>
    <row r="1423" spans="1:17" x14ac:dyDescent="0.2">
      <c r="A1423" t="s">
        <v>342</v>
      </c>
      <c r="B1423" s="10">
        <v>28043</v>
      </c>
      <c r="C1423" t="s">
        <v>1368</v>
      </c>
      <c r="D1423" s="4">
        <v>4677</v>
      </c>
      <c r="E1423" s="4">
        <v>5443</v>
      </c>
      <c r="F1423">
        <v>2024</v>
      </c>
      <c r="G1423" s="1">
        <f>Table1[[#This Row],[dem_votes]]+Table1[[#This Row],[gop_votes]]</f>
        <v>10120</v>
      </c>
      <c r="H1423" s="7">
        <f>ABS(Table1[[#This Row],[dem_votes]]-Table1[[#This Row],[gop_votes]])</f>
        <v>766</v>
      </c>
      <c r="I1423" s="5">
        <f>Table1[[#This Row],[margin]]/SUM(Table1[[#This Row],[dem_votes]:[gop_votes]])</f>
        <v>7.5691699604743076E-2</v>
      </c>
      <c r="J1423" s="5">
        <f>Table1[[#This Row],[dem_votes]]/SUM(Table1[[#This Row],[dem_votes]:[gop_votes]])</f>
        <v>0.46215415019762845</v>
      </c>
      <c r="K1423" s="5">
        <f>Table1[[#This Row],[gop_votes]]/SUM(Table1[[#This Row],[dem_votes]:[gop_votes]])</f>
        <v>0.53784584980237149</v>
      </c>
      <c r="L1423" s="13">
        <v>-89.802798999999993</v>
      </c>
      <c r="M1423" s="13">
        <v>33.768121999999998</v>
      </c>
      <c r="N1423" s="11">
        <v>-89.638844426829479</v>
      </c>
      <c r="O1423" s="11">
        <v>32.798268902438885</v>
      </c>
      <c r="P1423" s="12">
        <f>VLOOKUP(Table1[[#This Row],[State]],Sheet1!A:G,7,FALSE)</f>
        <v>6</v>
      </c>
      <c r="Q1423" t="str">
        <f>VLOOKUP(Table1[[#This Row],[State]],Sheet1!A:F,6,FALSE)</f>
        <v>Republican</v>
      </c>
    </row>
    <row r="1424" spans="1:17" x14ac:dyDescent="0.2">
      <c r="A1424" t="s">
        <v>342</v>
      </c>
      <c r="B1424" s="10">
        <v>28045</v>
      </c>
      <c r="C1424" t="s">
        <v>772</v>
      </c>
      <c r="D1424" s="4">
        <v>4263</v>
      </c>
      <c r="E1424" s="4">
        <v>16733</v>
      </c>
      <c r="F1424">
        <v>2024</v>
      </c>
      <c r="G1424" s="1">
        <f>Table1[[#This Row],[dem_votes]]+Table1[[#This Row],[gop_votes]]</f>
        <v>20996</v>
      </c>
      <c r="H1424" s="7">
        <f>ABS(Table1[[#This Row],[dem_votes]]-Table1[[#This Row],[gop_votes]])</f>
        <v>12470</v>
      </c>
      <c r="I1424" s="5">
        <f>Table1[[#This Row],[margin]]/SUM(Table1[[#This Row],[dem_votes]:[gop_votes]])</f>
        <v>0.59392265193370164</v>
      </c>
      <c r="J1424" s="5">
        <f>Table1[[#This Row],[dem_votes]]/SUM(Table1[[#This Row],[dem_votes]:[gop_votes]])</f>
        <v>0.20303867403314918</v>
      </c>
      <c r="K1424" s="5">
        <f>Table1[[#This Row],[gop_votes]]/SUM(Table1[[#This Row],[dem_votes]:[gop_votes]])</f>
        <v>0.79696132596685088</v>
      </c>
      <c r="L1424" s="13">
        <v>-89.405662000000007</v>
      </c>
      <c r="M1424" s="13">
        <v>30.379391999999999</v>
      </c>
      <c r="N1424" s="11">
        <v>-89.638844426829479</v>
      </c>
      <c r="O1424" s="11">
        <v>32.798268902438885</v>
      </c>
      <c r="P1424" s="12">
        <f>VLOOKUP(Table1[[#This Row],[State]],Sheet1!A:G,7,FALSE)</f>
        <v>6</v>
      </c>
      <c r="Q1424" t="str">
        <f>VLOOKUP(Table1[[#This Row],[State]],Sheet1!A:F,6,FALSE)</f>
        <v>Republican</v>
      </c>
    </row>
    <row r="1425" spans="1:17" x14ac:dyDescent="0.2">
      <c r="A1425" t="s">
        <v>342</v>
      </c>
      <c r="B1425" s="10">
        <v>28047</v>
      </c>
      <c r="C1425" t="s">
        <v>937</v>
      </c>
      <c r="D1425" s="4">
        <v>27612</v>
      </c>
      <c r="E1425" s="4">
        <v>42767</v>
      </c>
      <c r="F1425">
        <v>2024</v>
      </c>
      <c r="G1425" s="1">
        <f>Table1[[#This Row],[dem_votes]]+Table1[[#This Row],[gop_votes]]</f>
        <v>70379</v>
      </c>
      <c r="H1425" s="7">
        <f>ABS(Table1[[#This Row],[dem_votes]]-Table1[[#This Row],[gop_votes]])</f>
        <v>15155</v>
      </c>
      <c r="I1425" s="5">
        <f>Table1[[#This Row],[margin]]/SUM(Table1[[#This Row],[dem_votes]:[gop_votes]])</f>
        <v>0.21533411955270748</v>
      </c>
      <c r="J1425" s="5">
        <f>Table1[[#This Row],[dem_votes]]/SUM(Table1[[#This Row],[dem_votes]:[gop_votes]])</f>
        <v>0.39233294022364623</v>
      </c>
      <c r="K1425" s="5">
        <f>Table1[[#This Row],[gop_votes]]/SUM(Table1[[#This Row],[dem_votes]:[gop_votes]])</f>
        <v>0.60766705977635371</v>
      </c>
      <c r="L1425" s="13">
        <v>-89.063834</v>
      </c>
      <c r="M1425" s="13">
        <v>30.432955</v>
      </c>
      <c r="N1425" s="11">
        <v>-89.638844426829479</v>
      </c>
      <c r="O1425" s="11">
        <v>32.798268902438885</v>
      </c>
      <c r="P1425" s="12">
        <f>VLOOKUP(Table1[[#This Row],[State]],Sheet1!A:G,7,FALSE)</f>
        <v>6</v>
      </c>
      <c r="Q1425" t="str">
        <f>VLOOKUP(Table1[[#This Row],[State]],Sheet1!A:F,6,FALSE)</f>
        <v>Republican</v>
      </c>
    </row>
    <row r="1426" spans="1:17" x14ac:dyDescent="0.2">
      <c r="A1426" t="s">
        <v>342</v>
      </c>
      <c r="B1426" s="10">
        <v>28049</v>
      </c>
      <c r="C1426" t="s">
        <v>1369</v>
      </c>
      <c r="D1426" s="4">
        <v>75444</v>
      </c>
      <c r="E1426" s="4">
        <v>33866</v>
      </c>
      <c r="F1426">
        <v>2024</v>
      </c>
      <c r="G1426" s="1">
        <f>Table1[[#This Row],[dem_votes]]+Table1[[#This Row],[gop_votes]]</f>
        <v>109310</v>
      </c>
      <c r="H1426" s="7">
        <f>ABS(Table1[[#This Row],[dem_votes]]-Table1[[#This Row],[gop_votes]])</f>
        <v>41578</v>
      </c>
      <c r="I1426" s="5">
        <f>Table1[[#This Row],[margin]]/SUM(Table1[[#This Row],[dem_votes]:[gop_votes]])</f>
        <v>0.38036776141249656</v>
      </c>
      <c r="J1426" s="5">
        <f>Table1[[#This Row],[dem_votes]]/SUM(Table1[[#This Row],[dem_votes]:[gop_votes]])</f>
        <v>0.69018388070624825</v>
      </c>
      <c r="K1426" s="5">
        <f>Table1[[#This Row],[gop_votes]]/SUM(Table1[[#This Row],[dem_votes]:[gop_votes]])</f>
        <v>0.30981611929375169</v>
      </c>
      <c r="L1426" s="13">
        <v>-90.255668999999997</v>
      </c>
      <c r="M1426" s="13">
        <v>32.303868000000001</v>
      </c>
      <c r="N1426" s="11">
        <v>-89.638844426829479</v>
      </c>
      <c r="O1426" s="11">
        <v>32.798268902438885</v>
      </c>
      <c r="P1426" s="12">
        <f>VLOOKUP(Table1[[#This Row],[State]],Sheet1!A:G,7,FALSE)</f>
        <v>6</v>
      </c>
      <c r="Q1426" t="str">
        <f>VLOOKUP(Table1[[#This Row],[State]],Sheet1!A:F,6,FALSE)</f>
        <v>Republican</v>
      </c>
    </row>
    <row r="1427" spans="1:17" x14ac:dyDescent="0.2">
      <c r="A1427" t="s">
        <v>342</v>
      </c>
      <c r="B1427" s="10">
        <v>28051</v>
      </c>
      <c r="C1427" t="s">
        <v>442</v>
      </c>
      <c r="D1427" s="4">
        <v>6394</v>
      </c>
      <c r="E1427" s="4">
        <v>2098</v>
      </c>
      <c r="F1427">
        <v>2024</v>
      </c>
      <c r="G1427" s="1">
        <f>Table1[[#This Row],[dem_votes]]+Table1[[#This Row],[gop_votes]]</f>
        <v>8492</v>
      </c>
      <c r="H1427" s="7">
        <f>ABS(Table1[[#This Row],[dem_votes]]-Table1[[#This Row],[gop_votes]])</f>
        <v>4296</v>
      </c>
      <c r="I1427" s="5">
        <f>Table1[[#This Row],[margin]]/SUM(Table1[[#This Row],[dem_votes]:[gop_votes]])</f>
        <v>0.50588789448893079</v>
      </c>
      <c r="J1427" s="5">
        <f>Table1[[#This Row],[dem_votes]]/SUM(Table1[[#This Row],[dem_votes]:[gop_votes]])</f>
        <v>0.75294394724446534</v>
      </c>
      <c r="K1427" s="5">
        <f>Table1[[#This Row],[gop_votes]]/SUM(Table1[[#This Row],[dem_votes]:[gop_votes]])</f>
        <v>0.24705605275553463</v>
      </c>
      <c r="L1427" s="13">
        <v>-90.028400000000005</v>
      </c>
      <c r="M1427" s="13">
        <v>33.090288999999999</v>
      </c>
      <c r="N1427" s="11">
        <v>-89.638844426829479</v>
      </c>
      <c r="O1427" s="11">
        <v>32.798268902438885</v>
      </c>
      <c r="P1427" s="12">
        <f>VLOOKUP(Table1[[#This Row],[State]],Sheet1!A:G,7,FALSE)</f>
        <v>6</v>
      </c>
      <c r="Q1427" t="str">
        <f>VLOOKUP(Table1[[#This Row],[State]],Sheet1!A:F,6,FALSE)</f>
        <v>Republican</v>
      </c>
    </row>
    <row r="1428" spans="1:17" x14ac:dyDescent="0.2">
      <c r="A1428" t="s">
        <v>342</v>
      </c>
      <c r="B1428" s="10">
        <v>28053</v>
      </c>
      <c r="C1428" t="s">
        <v>1370</v>
      </c>
      <c r="D1428" s="4">
        <v>2979</v>
      </c>
      <c r="E1428" s="4">
        <v>1583</v>
      </c>
      <c r="F1428">
        <v>2024</v>
      </c>
      <c r="G1428" s="1">
        <f>Table1[[#This Row],[dem_votes]]+Table1[[#This Row],[gop_votes]]</f>
        <v>4562</v>
      </c>
      <c r="H1428" s="7">
        <f>ABS(Table1[[#This Row],[dem_votes]]-Table1[[#This Row],[gop_votes]])</f>
        <v>1396</v>
      </c>
      <c r="I1428" s="5">
        <f>Table1[[#This Row],[margin]]/SUM(Table1[[#This Row],[dem_votes]:[gop_votes]])</f>
        <v>0.30600613765892154</v>
      </c>
      <c r="J1428" s="5">
        <f>Table1[[#This Row],[dem_votes]]/SUM(Table1[[#This Row],[dem_votes]:[gop_votes]])</f>
        <v>0.6530030688294608</v>
      </c>
      <c r="K1428" s="5">
        <f>Table1[[#This Row],[gop_votes]]/SUM(Table1[[#This Row],[dem_votes]:[gop_votes]])</f>
        <v>0.34699693117053926</v>
      </c>
      <c r="L1428" s="13">
        <v>-90.519097000000002</v>
      </c>
      <c r="M1428" s="13">
        <v>33.161583</v>
      </c>
      <c r="N1428" s="11">
        <v>-89.638844426829479</v>
      </c>
      <c r="O1428" s="11">
        <v>32.798268902438885</v>
      </c>
      <c r="P1428" s="12">
        <f>VLOOKUP(Table1[[#This Row],[State]],Sheet1!A:G,7,FALSE)</f>
        <v>6</v>
      </c>
      <c r="Q1428" t="str">
        <f>VLOOKUP(Table1[[#This Row],[State]],Sheet1!A:F,6,FALSE)</f>
        <v>Republican</v>
      </c>
    </row>
    <row r="1429" spans="1:17" x14ac:dyDescent="0.2">
      <c r="A1429" t="s">
        <v>342</v>
      </c>
      <c r="B1429" s="10">
        <v>28055</v>
      </c>
      <c r="C1429" t="s">
        <v>1371</v>
      </c>
      <c r="D1429" s="4">
        <v>430</v>
      </c>
      <c r="E1429" s="4">
        <v>381</v>
      </c>
      <c r="F1429">
        <v>2024</v>
      </c>
      <c r="G1429" s="1">
        <f>Table1[[#This Row],[dem_votes]]+Table1[[#This Row],[gop_votes]]</f>
        <v>811</v>
      </c>
      <c r="H1429" s="7">
        <f>ABS(Table1[[#This Row],[dem_votes]]-Table1[[#This Row],[gop_votes]])</f>
        <v>49</v>
      </c>
      <c r="I1429" s="5">
        <f>Table1[[#This Row],[margin]]/SUM(Table1[[#This Row],[dem_votes]:[gop_votes]])</f>
        <v>6.0419235511713937E-2</v>
      </c>
      <c r="J1429" s="5">
        <f>Table1[[#This Row],[dem_votes]]/SUM(Table1[[#This Row],[dem_votes]:[gop_votes]])</f>
        <v>0.53020961775585695</v>
      </c>
      <c r="K1429" s="5">
        <f>Table1[[#This Row],[gop_votes]]/SUM(Table1[[#This Row],[dem_votes]:[gop_votes]])</f>
        <v>0.46979038224414305</v>
      </c>
      <c r="L1429" s="13">
        <v>-91.006350999999995</v>
      </c>
      <c r="M1429" s="13">
        <v>32.867278999999897</v>
      </c>
      <c r="N1429" s="11">
        <v>-89.638844426829479</v>
      </c>
      <c r="O1429" s="11">
        <v>32.798268902438885</v>
      </c>
      <c r="P1429" s="12">
        <f>VLOOKUP(Table1[[#This Row],[State]],Sheet1!A:G,7,FALSE)</f>
        <v>6</v>
      </c>
      <c r="Q1429" t="str">
        <f>VLOOKUP(Table1[[#This Row],[State]],Sheet1!A:F,6,FALSE)</f>
        <v>Republican</v>
      </c>
    </row>
    <row r="1430" spans="1:17" x14ac:dyDescent="0.2">
      <c r="A1430" t="s">
        <v>342</v>
      </c>
      <c r="B1430" s="10">
        <v>28057</v>
      </c>
      <c r="C1430" t="s">
        <v>1372</v>
      </c>
      <c r="D1430" s="4">
        <v>1733</v>
      </c>
      <c r="E1430" s="4">
        <v>9160</v>
      </c>
      <c r="F1430">
        <v>2024</v>
      </c>
      <c r="G1430" s="1">
        <f>Table1[[#This Row],[dem_votes]]+Table1[[#This Row],[gop_votes]]</f>
        <v>10893</v>
      </c>
      <c r="H1430" s="7">
        <f>ABS(Table1[[#This Row],[dem_votes]]-Table1[[#This Row],[gop_votes]])</f>
        <v>7427</v>
      </c>
      <c r="I1430" s="5">
        <f>Table1[[#This Row],[margin]]/SUM(Table1[[#This Row],[dem_votes]:[gop_votes]])</f>
        <v>0.68181400899660327</v>
      </c>
      <c r="J1430" s="5">
        <f>Table1[[#This Row],[dem_votes]]/SUM(Table1[[#This Row],[dem_votes]:[gop_votes]])</f>
        <v>0.15909299550169834</v>
      </c>
      <c r="K1430" s="5">
        <f>Table1[[#This Row],[gop_votes]]/SUM(Table1[[#This Row],[dem_votes]:[gop_votes]])</f>
        <v>0.84090700449830169</v>
      </c>
      <c r="L1430" s="13">
        <v>-88.402690000000007</v>
      </c>
      <c r="M1430" s="13">
        <v>34.292220999999998</v>
      </c>
      <c r="N1430" s="11">
        <v>-89.638844426829479</v>
      </c>
      <c r="O1430" s="11">
        <v>32.798268902438885</v>
      </c>
      <c r="P1430" s="12">
        <f>VLOOKUP(Table1[[#This Row],[State]],Sheet1!A:G,7,FALSE)</f>
        <v>6</v>
      </c>
      <c r="Q1430" t="str">
        <f>VLOOKUP(Table1[[#This Row],[State]],Sheet1!A:F,6,FALSE)</f>
        <v>Republican</v>
      </c>
    </row>
    <row r="1431" spans="1:17" x14ac:dyDescent="0.2">
      <c r="A1431" t="s">
        <v>342</v>
      </c>
      <c r="B1431" s="10">
        <v>28059</v>
      </c>
      <c r="C1431" t="s">
        <v>444</v>
      </c>
      <c r="D1431" s="4">
        <v>16850</v>
      </c>
      <c r="E1431" s="4">
        <v>34551</v>
      </c>
      <c r="F1431">
        <v>2024</v>
      </c>
      <c r="G1431" s="1">
        <f>Table1[[#This Row],[dem_votes]]+Table1[[#This Row],[gop_votes]]</f>
        <v>51401</v>
      </c>
      <c r="H1431" s="7">
        <f>ABS(Table1[[#This Row],[dem_votes]]-Table1[[#This Row],[gop_votes]])</f>
        <v>17701</v>
      </c>
      <c r="I1431" s="5">
        <f>Table1[[#This Row],[margin]]/SUM(Table1[[#This Row],[dem_votes]:[gop_votes]])</f>
        <v>0.34437073208692437</v>
      </c>
      <c r="J1431" s="5">
        <f>Table1[[#This Row],[dem_votes]]/SUM(Table1[[#This Row],[dem_votes]:[gop_votes]])</f>
        <v>0.32781463395653782</v>
      </c>
      <c r="K1431" s="5">
        <f>Table1[[#This Row],[gop_votes]]/SUM(Table1[[#This Row],[dem_votes]:[gop_votes]])</f>
        <v>0.67218536604346224</v>
      </c>
      <c r="L1431" s="13">
        <v>-88.660684000000003</v>
      </c>
      <c r="M1431" s="13">
        <v>30.444369999999999</v>
      </c>
      <c r="N1431" s="11">
        <v>-89.638844426829479</v>
      </c>
      <c r="O1431" s="11">
        <v>32.798268902438885</v>
      </c>
      <c r="P1431" s="12">
        <f>VLOOKUP(Table1[[#This Row],[State]],Sheet1!A:G,7,FALSE)</f>
        <v>6</v>
      </c>
      <c r="Q1431" t="str">
        <f>VLOOKUP(Table1[[#This Row],[State]],Sheet1!A:F,6,FALSE)</f>
        <v>Republican</v>
      </c>
    </row>
    <row r="1432" spans="1:17" x14ac:dyDescent="0.2">
      <c r="A1432" t="s">
        <v>342</v>
      </c>
      <c r="B1432" s="10">
        <v>28061</v>
      </c>
      <c r="C1432" t="s">
        <v>778</v>
      </c>
      <c r="D1432" s="4">
        <v>4316</v>
      </c>
      <c r="E1432" s="4">
        <v>3459</v>
      </c>
      <c r="F1432">
        <v>2024</v>
      </c>
      <c r="G1432" s="1">
        <f>Table1[[#This Row],[dem_votes]]+Table1[[#This Row],[gop_votes]]</f>
        <v>7775</v>
      </c>
      <c r="H1432" s="7">
        <f>ABS(Table1[[#This Row],[dem_votes]]-Table1[[#This Row],[gop_votes]])</f>
        <v>857</v>
      </c>
      <c r="I1432" s="5">
        <f>Table1[[#This Row],[margin]]/SUM(Table1[[#This Row],[dem_votes]:[gop_votes]])</f>
        <v>0.11022508038585209</v>
      </c>
      <c r="J1432" s="5">
        <f>Table1[[#This Row],[dem_votes]]/SUM(Table1[[#This Row],[dem_votes]:[gop_votes]])</f>
        <v>0.555112540192926</v>
      </c>
      <c r="K1432" s="5">
        <f>Table1[[#This Row],[gop_votes]]/SUM(Table1[[#This Row],[dem_votes]:[gop_votes]])</f>
        <v>0.44488745980707395</v>
      </c>
      <c r="L1432" s="13">
        <v>-89.144535000000005</v>
      </c>
      <c r="M1432" s="13">
        <v>31.966736999999998</v>
      </c>
      <c r="N1432" s="11">
        <v>-89.638844426829479</v>
      </c>
      <c r="O1432" s="11">
        <v>32.798268902438885</v>
      </c>
      <c r="P1432" s="12">
        <f>VLOOKUP(Table1[[#This Row],[State]],Sheet1!A:G,7,FALSE)</f>
        <v>6</v>
      </c>
      <c r="Q1432" t="str">
        <f>VLOOKUP(Table1[[#This Row],[State]],Sheet1!A:F,6,FALSE)</f>
        <v>Republican</v>
      </c>
    </row>
    <row r="1433" spans="1:17" x14ac:dyDescent="0.2">
      <c r="A1433" t="s">
        <v>342</v>
      </c>
      <c r="B1433" s="10">
        <v>28063</v>
      </c>
      <c r="C1433" t="s">
        <v>445</v>
      </c>
      <c r="D1433" s="4">
        <v>3223</v>
      </c>
      <c r="E1433" s="4">
        <v>712</v>
      </c>
      <c r="F1433">
        <v>2024</v>
      </c>
      <c r="G1433" s="1">
        <f>Table1[[#This Row],[dem_votes]]+Table1[[#This Row],[gop_votes]]</f>
        <v>3935</v>
      </c>
      <c r="H1433" s="7">
        <f>ABS(Table1[[#This Row],[dem_votes]]-Table1[[#This Row],[gop_votes]])</f>
        <v>2511</v>
      </c>
      <c r="I1433" s="5">
        <f>Table1[[#This Row],[margin]]/SUM(Table1[[#This Row],[dem_votes]:[gop_votes]])</f>
        <v>0.63811944091486661</v>
      </c>
      <c r="J1433" s="5">
        <f>Table1[[#This Row],[dem_votes]]/SUM(Table1[[#This Row],[dem_votes]:[gop_votes]])</f>
        <v>0.81905972045743325</v>
      </c>
      <c r="K1433" s="5">
        <f>Table1[[#This Row],[gop_votes]]/SUM(Table1[[#This Row],[dem_votes]:[gop_votes]])</f>
        <v>0.1809402795425667</v>
      </c>
      <c r="L1433" s="13">
        <v>-91.055531000000002</v>
      </c>
      <c r="M1433" s="13">
        <v>31.714659000000001</v>
      </c>
      <c r="N1433" s="11">
        <v>-89.638844426829479</v>
      </c>
      <c r="O1433" s="11">
        <v>32.798268902438885</v>
      </c>
      <c r="P1433" s="12">
        <f>VLOOKUP(Table1[[#This Row],[State]],Sheet1!A:G,7,FALSE)</f>
        <v>6</v>
      </c>
      <c r="Q1433" t="str">
        <f>VLOOKUP(Table1[[#This Row],[State]],Sheet1!A:F,6,FALSE)</f>
        <v>Republican</v>
      </c>
    </row>
    <row r="1434" spans="1:17" x14ac:dyDescent="0.2">
      <c r="A1434" t="s">
        <v>342</v>
      </c>
      <c r="B1434" s="10">
        <v>28065</v>
      </c>
      <c r="C1434" t="s">
        <v>1373</v>
      </c>
      <c r="D1434" s="4">
        <v>3508</v>
      </c>
      <c r="E1434" s="4">
        <v>2287</v>
      </c>
      <c r="F1434">
        <v>2024</v>
      </c>
      <c r="G1434" s="1">
        <f>Table1[[#This Row],[dem_votes]]+Table1[[#This Row],[gop_votes]]</f>
        <v>5795</v>
      </c>
      <c r="H1434" s="7">
        <f>ABS(Table1[[#This Row],[dem_votes]]-Table1[[#This Row],[gop_votes]])</f>
        <v>1221</v>
      </c>
      <c r="I1434" s="5">
        <f>Table1[[#This Row],[margin]]/SUM(Table1[[#This Row],[dem_votes]:[gop_votes]])</f>
        <v>0.21069887834339948</v>
      </c>
      <c r="J1434" s="5">
        <f>Table1[[#This Row],[dem_votes]]/SUM(Table1[[#This Row],[dem_votes]:[gop_votes]])</f>
        <v>0.6053494391716997</v>
      </c>
      <c r="K1434" s="5">
        <f>Table1[[#This Row],[gop_votes]]/SUM(Table1[[#This Row],[dem_votes]:[gop_votes]])</f>
        <v>0.39465056082830025</v>
      </c>
      <c r="L1434" s="13">
        <v>-89.814550999999994</v>
      </c>
      <c r="M1434" s="13">
        <v>31.574916999999999</v>
      </c>
      <c r="N1434" s="11">
        <v>-89.638844426829479</v>
      </c>
      <c r="O1434" s="11">
        <v>32.798268902438885</v>
      </c>
      <c r="P1434" s="12">
        <f>VLOOKUP(Table1[[#This Row],[State]],Sheet1!A:G,7,FALSE)</f>
        <v>6</v>
      </c>
      <c r="Q1434" t="str">
        <f>VLOOKUP(Table1[[#This Row],[State]],Sheet1!A:F,6,FALSE)</f>
        <v>Republican</v>
      </c>
    </row>
    <row r="1435" spans="1:17" x14ac:dyDescent="0.2">
      <c r="A1435" t="s">
        <v>342</v>
      </c>
      <c r="B1435" s="10">
        <v>28067</v>
      </c>
      <c r="C1435" t="s">
        <v>781</v>
      </c>
      <c r="D1435" s="4">
        <v>8122</v>
      </c>
      <c r="E1435" s="4">
        <v>18365</v>
      </c>
      <c r="F1435">
        <v>2024</v>
      </c>
      <c r="G1435" s="1">
        <f>Table1[[#This Row],[dem_votes]]+Table1[[#This Row],[gop_votes]]</f>
        <v>26487</v>
      </c>
      <c r="H1435" s="7">
        <f>ABS(Table1[[#This Row],[dem_votes]]-Table1[[#This Row],[gop_votes]])</f>
        <v>10243</v>
      </c>
      <c r="I1435" s="5">
        <f>Table1[[#This Row],[margin]]/SUM(Table1[[#This Row],[dem_votes]:[gop_votes]])</f>
        <v>0.38671801260995958</v>
      </c>
      <c r="J1435" s="5">
        <f>Table1[[#This Row],[dem_votes]]/SUM(Table1[[#This Row],[dem_votes]:[gop_votes]])</f>
        <v>0.30664099369502018</v>
      </c>
      <c r="K1435" s="5">
        <f>Table1[[#This Row],[gop_votes]]/SUM(Table1[[#This Row],[dem_votes]:[gop_votes]])</f>
        <v>0.69335900630497982</v>
      </c>
      <c r="L1435" s="13">
        <v>-89.165120000000002</v>
      </c>
      <c r="M1435" s="13">
        <v>31.668672999999998</v>
      </c>
      <c r="N1435" s="11">
        <v>-89.638844426829479</v>
      </c>
      <c r="O1435" s="11">
        <v>32.798268902438885</v>
      </c>
      <c r="P1435" s="12">
        <f>VLOOKUP(Table1[[#This Row],[State]],Sheet1!A:G,7,FALSE)</f>
        <v>6</v>
      </c>
      <c r="Q1435" t="str">
        <f>VLOOKUP(Table1[[#This Row],[State]],Sheet1!A:F,6,FALSE)</f>
        <v>Republican</v>
      </c>
    </row>
    <row r="1436" spans="1:17" x14ac:dyDescent="0.2">
      <c r="A1436" t="s">
        <v>342</v>
      </c>
      <c r="B1436" s="10">
        <v>28069</v>
      </c>
      <c r="C1436" t="s">
        <v>1374</v>
      </c>
      <c r="D1436" s="4">
        <v>2840</v>
      </c>
      <c r="E1436" s="4">
        <v>1826</v>
      </c>
      <c r="F1436">
        <v>2024</v>
      </c>
      <c r="G1436" s="1">
        <f>Table1[[#This Row],[dem_votes]]+Table1[[#This Row],[gop_votes]]</f>
        <v>4666</v>
      </c>
      <c r="H1436" s="7">
        <f>ABS(Table1[[#This Row],[dem_votes]]-Table1[[#This Row],[gop_votes]])</f>
        <v>1014</v>
      </c>
      <c r="I1436" s="5">
        <f>Table1[[#This Row],[margin]]/SUM(Table1[[#This Row],[dem_votes]:[gop_votes]])</f>
        <v>0.21731675953707671</v>
      </c>
      <c r="J1436" s="5">
        <f>Table1[[#This Row],[dem_votes]]/SUM(Table1[[#This Row],[dem_votes]:[gop_votes]])</f>
        <v>0.60865837976853832</v>
      </c>
      <c r="K1436" s="5">
        <f>Table1[[#This Row],[gop_votes]]/SUM(Table1[[#This Row],[dem_votes]:[gop_votes]])</f>
        <v>0.39134162023146163</v>
      </c>
      <c r="L1436" s="13">
        <v>-88.677908000000002</v>
      </c>
      <c r="M1436" s="13">
        <v>32.759966999999897</v>
      </c>
      <c r="N1436" s="11">
        <v>-89.638844426829479</v>
      </c>
      <c r="O1436" s="11">
        <v>32.798268902438885</v>
      </c>
      <c r="P1436" s="12">
        <f>VLOOKUP(Table1[[#This Row],[State]],Sheet1!A:G,7,FALSE)</f>
        <v>6</v>
      </c>
      <c r="Q1436" t="str">
        <f>VLOOKUP(Table1[[#This Row],[State]],Sheet1!A:F,6,FALSE)</f>
        <v>Republican</v>
      </c>
    </row>
    <row r="1437" spans="1:17" x14ac:dyDescent="0.2">
      <c r="A1437" t="s">
        <v>342</v>
      </c>
      <c r="B1437" s="10">
        <v>28071</v>
      </c>
      <c r="C1437" t="s">
        <v>446</v>
      </c>
      <c r="D1437" s="4">
        <v>10609</v>
      </c>
      <c r="E1437" s="4">
        <v>13079</v>
      </c>
      <c r="F1437">
        <v>2024</v>
      </c>
      <c r="G1437" s="1">
        <f>Table1[[#This Row],[dem_votes]]+Table1[[#This Row],[gop_votes]]</f>
        <v>23688</v>
      </c>
      <c r="H1437" s="7">
        <f>ABS(Table1[[#This Row],[dem_votes]]-Table1[[#This Row],[gop_votes]])</f>
        <v>2470</v>
      </c>
      <c r="I1437" s="5">
        <f>Table1[[#This Row],[margin]]/SUM(Table1[[#This Row],[dem_votes]:[gop_votes]])</f>
        <v>0.10427220533603512</v>
      </c>
      <c r="J1437" s="5">
        <f>Table1[[#This Row],[dem_votes]]/SUM(Table1[[#This Row],[dem_votes]:[gop_votes]])</f>
        <v>0.44786389733198245</v>
      </c>
      <c r="K1437" s="5">
        <f>Table1[[#This Row],[gop_votes]]/SUM(Table1[[#This Row],[dem_votes]:[gop_votes]])</f>
        <v>0.5521361026680176</v>
      </c>
      <c r="L1437" s="13">
        <v>-89.526937000000004</v>
      </c>
      <c r="M1437" s="13">
        <v>34.361505999999999</v>
      </c>
      <c r="N1437" s="11">
        <v>-89.638844426829479</v>
      </c>
      <c r="O1437" s="11">
        <v>32.798268902438885</v>
      </c>
      <c r="P1437" s="12">
        <f>VLOOKUP(Table1[[#This Row],[State]],Sheet1!A:G,7,FALSE)</f>
        <v>6</v>
      </c>
      <c r="Q1437" t="str">
        <f>VLOOKUP(Table1[[#This Row],[State]],Sheet1!A:F,6,FALSE)</f>
        <v>Republican</v>
      </c>
    </row>
    <row r="1438" spans="1:17" x14ac:dyDescent="0.2">
      <c r="A1438" t="s">
        <v>342</v>
      </c>
      <c r="B1438" s="10">
        <v>28073</v>
      </c>
      <c r="C1438" t="s">
        <v>512</v>
      </c>
      <c r="D1438" s="4">
        <v>7816</v>
      </c>
      <c r="E1438" s="4">
        <v>21764</v>
      </c>
      <c r="F1438">
        <v>2024</v>
      </c>
      <c r="G1438" s="1">
        <f>Table1[[#This Row],[dem_votes]]+Table1[[#This Row],[gop_votes]]</f>
        <v>29580</v>
      </c>
      <c r="H1438" s="7">
        <f>ABS(Table1[[#This Row],[dem_votes]]-Table1[[#This Row],[gop_votes]])</f>
        <v>13948</v>
      </c>
      <c r="I1438" s="5">
        <f>Table1[[#This Row],[margin]]/SUM(Table1[[#This Row],[dem_votes]:[gop_votes]])</f>
        <v>0.47153482082488168</v>
      </c>
      <c r="J1438" s="5">
        <f>Table1[[#This Row],[dem_votes]]/SUM(Table1[[#This Row],[dem_votes]:[gop_votes]])</f>
        <v>0.26423258958755919</v>
      </c>
      <c r="K1438" s="5">
        <f>Table1[[#This Row],[gop_votes]]/SUM(Table1[[#This Row],[dem_votes]:[gop_votes]])</f>
        <v>0.73576741041244087</v>
      </c>
      <c r="L1438" s="13">
        <v>-89.438738000000001</v>
      </c>
      <c r="M1438" s="13">
        <v>31.264156</v>
      </c>
      <c r="N1438" s="11">
        <v>-89.638844426829479</v>
      </c>
      <c r="O1438" s="11">
        <v>32.798268902438885</v>
      </c>
      <c r="P1438" s="12">
        <f>VLOOKUP(Table1[[#This Row],[State]],Sheet1!A:G,7,FALSE)</f>
        <v>6</v>
      </c>
      <c r="Q1438" t="str">
        <f>VLOOKUP(Table1[[#This Row],[State]],Sheet1!A:F,6,FALSE)</f>
        <v>Republican</v>
      </c>
    </row>
    <row r="1439" spans="1:17" x14ac:dyDescent="0.2">
      <c r="A1439" t="s">
        <v>342</v>
      </c>
      <c r="B1439" s="10">
        <v>28075</v>
      </c>
      <c r="C1439" t="s">
        <v>513</v>
      </c>
      <c r="D1439" s="4">
        <v>12609</v>
      </c>
      <c r="E1439" s="4">
        <v>16611</v>
      </c>
      <c r="F1439">
        <v>2024</v>
      </c>
      <c r="G1439" s="1">
        <f>Table1[[#This Row],[dem_votes]]+Table1[[#This Row],[gop_votes]]</f>
        <v>29220</v>
      </c>
      <c r="H1439" s="7">
        <f>ABS(Table1[[#This Row],[dem_votes]]-Table1[[#This Row],[gop_votes]])</f>
        <v>4002</v>
      </c>
      <c r="I1439" s="5">
        <f>Table1[[#This Row],[margin]]/SUM(Table1[[#This Row],[dem_votes]:[gop_votes]])</f>
        <v>0.13696098562628337</v>
      </c>
      <c r="J1439" s="5">
        <f>Table1[[#This Row],[dem_votes]]/SUM(Table1[[#This Row],[dem_votes]:[gop_votes]])</f>
        <v>0.43151950718685833</v>
      </c>
      <c r="K1439" s="5">
        <f>Table1[[#This Row],[gop_votes]]/SUM(Table1[[#This Row],[dem_votes]:[gop_votes]])</f>
        <v>0.56848049281314172</v>
      </c>
      <c r="L1439" s="13">
        <v>-88.691795999999997</v>
      </c>
      <c r="M1439" s="13">
        <v>32.400678999999997</v>
      </c>
      <c r="N1439" s="11">
        <v>-89.638844426829479</v>
      </c>
      <c r="O1439" s="11">
        <v>32.798268902438885</v>
      </c>
      <c r="P1439" s="12">
        <f>VLOOKUP(Table1[[#This Row],[State]],Sheet1!A:G,7,FALSE)</f>
        <v>6</v>
      </c>
      <c r="Q1439" t="str">
        <f>VLOOKUP(Table1[[#This Row],[State]],Sheet1!A:F,6,FALSE)</f>
        <v>Republican</v>
      </c>
    </row>
    <row r="1440" spans="1:17" x14ac:dyDescent="0.2">
      <c r="A1440" t="s">
        <v>342</v>
      </c>
      <c r="B1440" s="10">
        <v>28077</v>
      </c>
      <c r="C1440" t="s">
        <v>514</v>
      </c>
      <c r="D1440" s="4">
        <v>2301</v>
      </c>
      <c r="E1440" s="4">
        <v>3698</v>
      </c>
      <c r="F1440">
        <v>2024</v>
      </c>
      <c r="G1440" s="1">
        <f>Table1[[#This Row],[dem_votes]]+Table1[[#This Row],[gop_votes]]</f>
        <v>5999</v>
      </c>
      <c r="H1440" s="7">
        <f>ABS(Table1[[#This Row],[dem_votes]]-Table1[[#This Row],[gop_votes]])</f>
        <v>1397</v>
      </c>
      <c r="I1440" s="5">
        <f>Table1[[#This Row],[margin]]/SUM(Table1[[#This Row],[dem_votes]:[gop_votes]])</f>
        <v>0.2328721453575596</v>
      </c>
      <c r="J1440" s="5">
        <f>Table1[[#This Row],[dem_votes]]/SUM(Table1[[#This Row],[dem_votes]:[gop_votes]])</f>
        <v>0.38356392732122019</v>
      </c>
      <c r="K1440" s="5">
        <f>Table1[[#This Row],[gop_votes]]/SUM(Table1[[#This Row],[dem_votes]:[gop_votes]])</f>
        <v>0.61643607267877976</v>
      </c>
      <c r="L1440" s="13">
        <v>-90.109256000000002</v>
      </c>
      <c r="M1440" s="13">
        <v>31.555382999999999</v>
      </c>
      <c r="N1440" s="11">
        <v>-89.638844426829479</v>
      </c>
      <c r="O1440" s="11">
        <v>32.798268902438885</v>
      </c>
      <c r="P1440" s="12">
        <f>VLOOKUP(Table1[[#This Row],[State]],Sheet1!A:G,7,FALSE)</f>
        <v>6</v>
      </c>
      <c r="Q1440" t="str">
        <f>VLOOKUP(Table1[[#This Row],[State]],Sheet1!A:F,6,FALSE)</f>
        <v>Republican</v>
      </c>
    </row>
    <row r="1441" spans="1:17" x14ac:dyDescent="0.2">
      <c r="A1441" t="s">
        <v>342</v>
      </c>
      <c r="B1441" s="10">
        <v>28079</v>
      </c>
      <c r="C1441" t="s">
        <v>1375</v>
      </c>
      <c r="D1441" s="4">
        <v>3720</v>
      </c>
      <c r="E1441" s="4">
        <v>3961</v>
      </c>
      <c r="F1441">
        <v>2024</v>
      </c>
      <c r="G1441" s="1">
        <f>Table1[[#This Row],[dem_votes]]+Table1[[#This Row],[gop_votes]]</f>
        <v>7681</v>
      </c>
      <c r="H1441" s="7">
        <f>ABS(Table1[[#This Row],[dem_votes]]-Table1[[#This Row],[gop_votes]])</f>
        <v>241</v>
      </c>
      <c r="I1441" s="5">
        <f>Table1[[#This Row],[margin]]/SUM(Table1[[#This Row],[dem_votes]:[gop_votes]])</f>
        <v>3.1376122900663973E-2</v>
      </c>
      <c r="J1441" s="5">
        <f>Table1[[#This Row],[dem_votes]]/SUM(Table1[[#This Row],[dem_votes]:[gop_votes]])</f>
        <v>0.48431193854966803</v>
      </c>
      <c r="K1441" s="5">
        <f>Table1[[#This Row],[gop_votes]]/SUM(Table1[[#This Row],[dem_votes]:[gop_votes]])</f>
        <v>0.51568806145033197</v>
      </c>
      <c r="L1441" s="13">
        <v>-89.504735999999994</v>
      </c>
      <c r="M1441" s="13">
        <v>32.725454999999997</v>
      </c>
      <c r="N1441" s="11">
        <v>-89.638844426829479</v>
      </c>
      <c r="O1441" s="11">
        <v>32.798268902438885</v>
      </c>
      <c r="P1441" s="12">
        <f>VLOOKUP(Table1[[#This Row],[State]],Sheet1!A:G,7,FALSE)</f>
        <v>6</v>
      </c>
      <c r="Q1441" t="str">
        <f>VLOOKUP(Table1[[#This Row],[State]],Sheet1!A:F,6,FALSE)</f>
        <v>Republican</v>
      </c>
    </row>
    <row r="1442" spans="1:17" x14ac:dyDescent="0.2">
      <c r="A1442" t="s">
        <v>342</v>
      </c>
      <c r="B1442" s="10">
        <v>28081</v>
      </c>
      <c r="C1442" t="s">
        <v>448</v>
      </c>
      <c r="D1442" s="4">
        <v>11693</v>
      </c>
      <c r="E1442" s="4">
        <v>24303</v>
      </c>
      <c r="F1442">
        <v>2024</v>
      </c>
      <c r="G1442" s="1">
        <f>Table1[[#This Row],[dem_votes]]+Table1[[#This Row],[gop_votes]]</f>
        <v>35996</v>
      </c>
      <c r="H1442" s="7">
        <f>ABS(Table1[[#This Row],[dem_votes]]-Table1[[#This Row],[gop_votes]])</f>
        <v>12610</v>
      </c>
      <c r="I1442" s="5">
        <f>Table1[[#This Row],[margin]]/SUM(Table1[[#This Row],[dem_votes]:[gop_votes]])</f>
        <v>0.35031670185576175</v>
      </c>
      <c r="J1442" s="5">
        <f>Table1[[#This Row],[dem_votes]]/SUM(Table1[[#This Row],[dem_votes]:[gop_votes]])</f>
        <v>0.3248416490721191</v>
      </c>
      <c r="K1442" s="5">
        <f>Table1[[#This Row],[gop_votes]]/SUM(Table1[[#This Row],[dem_votes]:[gop_votes]])</f>
        <v>0.6751583509278809</v>
      </c>
      <c r="L1442" s="13">
        <v>-88.702989000000002</v>
      </c>
      <c r="M1442" s="13">
        <v>34.274735</v>
      </c>
      <c r="N1442" s="11">
        <v>-89.638844426829479</v>
      </c>
      <c r="O1442" s="11">
        <v>32.798268902438885</v>
      </c>
      <c r="P1442" s="12">
        <f>VLOOKUP(Table1[[#This Row],[State]],Sheet1!A:G,7,FALSE)</f>
        <v>6</v>
      </c>
      <c r="Q1442" t="str">
        <f>VLOOKUP(Table1[[#This Row],[State]],Sheet1!A:F,6,FALSE)</f>
        <v>Republican</v>
      </c>
    </row>
    <row r="1443" spans="1:17" x14ac:dyDescent="0.2">
      <c r="A1443" t="s">
        <v>342</v>
      </c>
      <c r="B1443" s="10">
        <v>28083</v>
      </c>
      <c r="C1443" t="s">
        <v>1376</v>
      </c>
      <c r="D1443" s="4">
        <v>7386</v>
      </c>
      <c r="E1443" s="4">
        <v>4540</v>
      </c>
      <c r="F1443">
        <v>2024</v>
      </c>
      <c r="G1443" s="1">
        <f>Table1[[#This Row],[dem_votes]]+Table1[[#This Row],[gop_votes]]</f>
        <v>11926</v>
      </c>
      <c r="H1443" s="7">
        <f>ABS(Table1[[#This Row],[dem_votes]]-Table1[[#This Row],[gop_votes]])</f>
        <v>2846</v>
      </c>
      <c r="I1443" s="5">
        <f>Table1[[#This Row],[margin]]/SUM(Table1[[#This Row],[dem_votes]:[gop_votes]])</f>
        <v>0.23863826932751969</v>
      </c>
      <c r="J1443" s="5">
        <f>Table1[[#This Row],[dem_votes]]/SUM(Table1[[#This Row],[dem_votes]:[gop_votes]])</f>
        <v>0.61931913466375987</v>
      </c>
      <c r="K1443" s="5">
        <f>Table1[[#This Row],[gop_votes]]/SUM(Table1[[#This Row],[dem_votes]:[gop_votes]])</f>
        <v>0.38068086533624013</v>
      </c>
      <c r="L1443" s="13">
        <v>-90.209073000000004</v>
      </c>
      <c r="M1443" s="13">
        <v>33.513075999999998</v>
      </c>
      <c r="N1443" s="11">
        <v>-89.638844426829479</v>
      </c>
      <c r="O1443" s="11">
        <v>32.798268902438885</v>
      </c>
      <c r="P1443" s="12">
        <f>VLOOKUP(Table1[[#This Row],[State]],Sheet1!A:G,7,FALSE)</f>
        <v>6</v>
      </c>
      <c r="Q1443" t="str">
        <f>VLOOKUP(Table1[[#This Row],[State]],Sheet1!A:F,6,FALSE)</f>
        <v>Republican</v>
      </c>
    </row>
    <row r="1444" spans="1:17" x14ac:dyDescent="0.2">
      <c r="A1444" t="s">
        <v>342</v>
      </c>
      <c r="B1444" s="10">
        <v>28085</v>
      </c>
      <c r="C1444" t="s">
        <v>578</v>
      </c>
      <c r="D1444" s="4">
        <v>4947</v>
      </c>
      <c r="E1444" s="4">
        <v>9633</v>
      </c>
      <c r="F1444">
        <v>2024</v>
      </c>
      <c r="G1444" s="1">
        <f>Table1[[#This Row],[dem_votes]]+Table1[[#This Row],[gop_votes]]</f>
        <v>14580</v>
      </c>
      <c r="H1444" s="7">
        <f>ABS(Table1[[#This Row],[dem_votes]]-Table1[[#This Row],[gop_votes]])</f>
        <v>4686</v>
      </c>
      <c r="I1444" s="5">
        <f>Table1[[#This Row],[margin]]/SUM(Table1[[#This Row],[dem_votes]:[gop_votes]])</f>
        <v>0.32139917695473252</v>
      </c>
      <c r="J1444" s="5">
        <f>Table1[[#This Row],[dem_votes]]/SUM(Table1[[#This Row],[dem_votes]:[gop_votes]])</f>
        <v>0.33930041152263374</v>
      </c>
      <c r="K1444" s="5">
        <f>Table1[[#This Row],[gop_votes]]/SUM(Table1[[#This Row],[dem_votes]:[gop_votes]])</f>
        <v>0.66069958847736621</v>
      </c>
      <c r="L1444" s="13">
        <v>-90.456276000000003</v>
      </c>
      <c r="M1444" s="13">
        <v>31.550890999999901</v>
      </c>
      <c r="N1444" s="11">
        <v>-89.638844426829479</v>
      </c>
      <c r="O1444" s="11">
        <v>32.798268902438885</v>
      </c>
      <c r="P1444" s="12">
        <f>VLOOKUP(Table1[[#This Row],[State]],Sheet1!A:G,7,FALSE)</f>
        <v>6</v>
      </c>
      <c r="Q1444" t="str">
        <f>VLOOKUP(Table1[[#This Row],[State]],Sheet1!A:F,6,FALSE)</f>
        <v>Republican</v>
      </c>
    </row>
    <row r="1445" spans="1:17" x14ac:dyDescent="0.2">
      <c r="A1445" t="s">
        <v>342</v>
      </c>
      <c r="B1445" s="10">
        <v>28087</v>
      </c>
      <c r="C1445" t="s">
        <v>516</v>
      </c>
      <c r="D1445" s="4">
        <v>13491</v>
      </c>
      <c r="E1445" s="4">
        <v>12824</v>
      </c>
      <c r="F1445">
        <v>2024</v>
      </c>
      <c r="G1445" s="1">
        <f>Table1[[#This Row],[dem_votes]]+Table1[[#This Row],[gop_votes]]</f>
        <v>26315</v>
      </c>
      <c r="H1445" s="7">
        <f>ABS(Table1[[#This Row],[dem_votes]]-Table1[[#This Row],[gop_votes]])</f>
        <v>667</v>
      </c>
      <c r="I1445" s="5">
        <f>Table1[[#This Row],[margin]]/SUM(Table1[[#This Row],[dem_votes]:[gop_votes]])</f>
        <v>2.5346760402812085E-2</v>
      </c>
      <c r="J1445" s="5">
        <f>Table1[[#This Row],[dem_votes]]/SUM(Table1[[#This Row],[dem_votes]:[gop_votes]])</f>
        <v>0.51267338020140607</v>
      </c>
      <c r="K1445" s="5">
        <f>Table1[[#This Row],[gop_votes]]/SUM(Table1[[#This Row],[dem_votes]:[gop_votes]])</f>
        <v>0.48732661979859399</v>
      </c>
      <c r="L1445" s="13">
        <v>-88.392696999999998</v>
      </c>
      <c r="M1445" s="13">
        <v>33.515351000000003</v>
      </c>
      <c r="N1445" s="11">
        <v>-89.638844426829479</v>
      </c>
      <c r="O1445" s="11">
        <v>32.798268902438885</v>
      </c>
      <c r="P1445" s="12">
        <f>VLOOKUP(Table1[[#This Row],[State]],Sheet1!A:G,7,FALSE)</f>
        <v>6</v>
      </c>
      <c r="Q1445" t="str">
        <f>VLOOKUP(Table1[[#This Row],[State]],Sheet1!A:F,6,FALSE)</f>
        <v>Republican</v>
      </c>
    </row>
    <row r="1446" spans="1:17" x14ac:dyDescent="0.2">
      <c r="A1446" t="s">
        <v>342</v>
      </c>
      <c r="B1446" s="10">
        <v>28089</v>
      </c>
      <c r="C1446" t="s">
        <v>452</v>
      </c>
      <c r="D1446" s="4">
        <v>26376</v>
      </c>
      <c r="E1446" s="4">
        <v>33328</v>
      </c>
      <c r="F1446">
        <v>2024</v>
      </c>
      <c r="G1446" s="1">
        <f>Table1[[#This Row],[dem_votes]]+Table1[[#This Row],[gop_votes]]</f>
        <v>59704</v>
      </c>
      <c r="H1446" s="7">
        <f>ABS(Table1[[#This Row],[dem_votes]]-Table1[[#This Row],[gop_votes]])</f>
        <v>6952</v>
      </c>
      <c r="I1446" s="5">
        <f>Table1[[#This Row],[margin]]/SUM(Table1[[#This Row],[dem_votes]:[gop_votes]])</f>
        <v>0.11644110947340212</v>
      </c>
      <c r="J1446" s="5">
        <f>Table1[[#This Row],[dem_votes]]/SUM(Table1[[#This Row],[dem_votes]:[gop_votes]])</f>
        <v>0.44177944526329893</v>
      </c>
      <c r="K1446" s="5">
        <f>Table1[[#This Row],[gop_votes]]/SUM(Table1[[#This Row],[dem_votes]:[gop_votes]])</f>
        <v>0.55822055473670107</v>
      </c>
      <c r="L1446" s="13">
        <v>-90.098347000000004</v>
      </c>
      <c r="M1446" s="13">
        <v>32.510711000000001</v>
      </c>
      <c r="N1446" s="11">
        <v>-89.638844426829479</v>
      </c>
      <c r="O1446" s="11">
        <v>32.798268902438885</v>
      </c>
      <c r="P1446" s="12">
        <f>VLOOKUP(Table1[[#This Row],[State]],Sheet1!A:G,7,FALSE)</f>
        <v>6</v>
      </c>
      <c r="Q1446" t="str">
        <f>VLOOKUP(Table1[[#This Row],[State]],Sheet1!A:F,6,FALSE)</f>
        <v>Republican</v>
      </c>
    </row>
    <row r="1447" spans="1:17" x14ac:dyDescent="0.2">
      <c r="A1447" t="s">
        <v>342</v>
      </c>
      <c r="B1447" s="10">
        <v>28091</v>
      </c>
      <c r="C1447" t="s">
        <v>454</v>
      </c>
      <c r="D1447" s="4">
        <v>3857</v>
      </c>
      <c r="E1447" s="4">
        <v>6883</v>
      </c>
      <c r="F1447">
        <v>2024</v>
      </c>
      <c r="G1447" s="1">
        <f>Table1[[#This Row],[dem_votes]]+Table1[[#This Row],[gop_votes]]</f>
        <v>10740</v>
      </c>
      <c r="H1447" s="7">
        <f>ABS(Table1[[#This Row],[dem_votes]]-Table1[[#This Row],[gop_votes]])</f>
        <v>3026</v>
      </c>
      <c r="I1447" s="5">
        <f>Table1[[#This Row],[margin]]/SUM(Table1[[#This Row],[dem_votes]:[gop_votes]])</f>
        <v>0.28175046554934824</v>
      </c>
      <c r="J1447" s="5">
        <f>Table1[[#This Row],[dem_votes]]/SUM(Table1[[#This Row],[dem_votes]:[gop_votes]])</f>
        <v>0.35912476722532588</v>
      </c>
      <c r="K1447" s="5">
        <f>Table1[[#This Row],[gop_votes]]/SUM(Table1[[#This Row],[dem_votes]:[gop_votes]])</f>
        <v>0.64087523277467406</v>
      </c>
      <c r="L1447" s="13">
        <v>-89.829693999999904</v>
      </c>
      <c r="M1447" s="13">
        <v>31.244446999999901</v>
      </c>
      <c r="N1447" s="11">
        <v>-89.638844426829479</v>
      </c>
      <c r="O1447" s="11">
        <v>32.798268902438885</v>
      </c>
      <c r="P1447" s="12">
        <f>VLOOKUP(Table1[[#This Row],[State]],Sheet1!A:G,7,FALSE)</f>
        <v>6</v>
      </c>
      <c r="Q1447" t="str">
        <f>VLOOKUP(Table1[[#This Row],[State]],Sheet1!A:F,6,FALSE)</f>
        <v>Republican</v>
      </c>
    </row>
    <row r="1448" spans="1:17" x14ac:dyDescent="0.2">
      <c r="A1448" t="s">
        <v>342</v>
      </c>
      <c r="B1448" s="10">
        <v>28093</v>
      </c>
      <c r="C1448" t="s">
        <v>519</v>
      </c>
      <c r="D1448" s="4">
        <v>8072</v>
      </c>
      <c r="E1448" s="4">
        <v>7310</v>
      </c>
      <c r="F1448">
        <v>2024</v>
      </c>
      <c r="G1448" s="1">
        <f>Table1[[#This Row],[dem_votes]]+Table1[[#This Row],[gop_votes]]</f>
        <v>15382</v>
      </c>
      <c r="H1448" s="7">
        <f>ABS(Table1[[#This Row],[dem_votes]]-Table1[[#This Row],[gop_votes]])</f>
        <v>762</v>
      </c>
      <c r="I1448" s="5">
        <f>Table1[[#This Row],[margin]]/SUM(Table1[[#This Row],[dem_votes]:[gop_votes]])</f>
        <v>4.9538421531660382E-2</v>
      </c>
      <c r="J1448" s="5">
        <f>Table1[[#This Row],[dem_votes]]/SUM(Table1[[#This Row],[dem_votes]:[gop_votes]])</f>
        <v>0.52476921076583016</v>
      </c>
      <c r="K1448" s="5">
        <f>Table1[[#This Row],[gop_votes]]/SUM(Table1[[#This Row],[dem_votes]:[gop_votes]])</f>
        <v>0.47523078923416978</v>
      </c>
      <c r="L1448" s="13">
        <v>-89.542843000000005</v>
      </c>
      <c r="M1448" s="13">
        <v>34.815764000000001</v>
      </c>
      <c r="N1448" s="11">
        <v>-89.638844426829479</v>
      </c>
      <c r="O1448" s="11">
        <v>32.798268902438885</v>
      </c>
      <c r="P1448" s="12">
        <f>VLOOKUP(Table1[[#This Row],[State]],Sheet1!A:G,7,FALSE)</f>
        <v>6</v>
      </c>
      <c r="Q1448" t="str">
        <f>VLOOKUP(Table1[[#This Row],[State]],Sheet1!A:F,6,FALSE)</f>
        <v>Republican</v>
      </c>
    </row>
    <row r="1449" spans="1:17" x14ac:dyDescent="0.2">
      <c r="A1449" t="s">
        <v>342</v>
      </c>
      <c r="B1449" s="10">
        <v>28095</v>
      </c>
      <c r="C1449" t="s">
        <v>457</v>
      </c>
      <c r="D1449" s="4">
        <v>5752</v>
      </c>
      <c r="E1449" s="4">
        <v>9591</v>
      </c>
      <c r="F1449">
        <v>2024</v>
      </c>
      <c r="G1449" s="1">
        <f>Table1[[#This Row],[dem_votes]]+Table1[[#This Row],[gop_votes]]</f>
        <v>15343</v>
      </c>
      <c r="H1449" s="7">
        <f>ABS(Table1[[#This Row],[dem_votes]]-Table1[[#This Row],[gop_votes]])</f>
        <v>3839</v>
      </c>
      <c r="I1449" s="5">
        <f>Table1[[#This Row],[margin]]/SUM(Table1[[#This Row],[dem_votes]:[gop_votes]])</f>
        <v>0.25021182298116407</v>
      </c>
      <c r="J1449" s="5">
        <f>Table1[[#This Row],[dem_votes]]/SUM(Table1[[#This Row],[dem_votes]:[gop_votes]])</f>
        <v>0.37489408850941797</v>
      </c>
      <c r="K1449" s="5">
        <f>Table1[[#This Row],[gop_votes]]/SUM(Table1[[#This Row],[dem_votes]:[gop_votes]])</f>
        <v>0.62510591149058203</v>
      </c>
      <c r="L1449" s="13">
        <v>-88.498114000000001</v>
      </c>
      <c r="M1449" s="13">
        <v>33.925911999999997</v>
      </c>
      <c r="N1449" s="11">
        <v>-89.638844426829479</v>
      </c>
      <c r="O1449" s="11">
        <v>32.798268902438885</v>
      </c>
      <c r="P1449" s="12">
        <f>VLOOKUP(Table1[[#This Row],[State]],Sheet1!A:G,7,FALSE)</f>
        <v>6</v>
      </c>
      <c r="Q1449" t="str">
        <f>VLOOKUP(Table1[[#This Row],[State]],Sheet1!A:F,6,FALSE)</f>
        <v>Republican</v>
      </c>
    </row>
    <row r="1450" spans="1:17" x14ac:dyDescent="0.2">
      <c r="A1450" t="s">
        <v>342</v>
      </c>
      <c r="B1450" s="10">
        <v>28097</v>
      </c>
      <c r="C1450" t="s">
        <v>521</v>
      </c>
      <c r="D1450" s="4">
        <v>2109</v>
      </c>
      <c r="E1450" s="4">
        <v>2319</v>
      </c>
      <c r="F1450">
        <v>2024</v>
      </c>
      <c r="G1450" s="1">
        <f>Table1[[#This Row],[dem_votes]]+Table1[[#This Row],[gop_votes]]</f>
        <v>4428</v>
      </c>
      <c r="H1450" s="7">
        <f>ABS(Table1[[#This Row],[dem_votes]]-Table1[[#This Row],[gop_votes]])</f>
        <v>210</v>
      </c>
      <c r="I1450" s="5">
        <f>Table1[[#This Row],[margin]]/SUM(Table1[[#This Row],[dem_votes]:[gop_votes]])</f>
        <v>4.7425474254742549E-2</v>
      </c>
      <c r="J1450" s="5">
        <f>Table1[[#This Row],[dem_votes]]/SUM(Table1[[#This Row],[dem_votes]:[gop_votes]])</f>
        <v>0.47628726287262874</v>
      </c>
      <c r="K1450" s="5">
        <f>Table1[[#This Row],[gop_votes]]/SUM(Table1[[#This Row],[dem_votes]:[gop_votes]])</f>
        <v>0.52371273712737132</v>
      </c>
      <c r="L1450" s="13">
        <v>-89.682987999999995</v>
      </c>
      <c r="M1450" s="13">
        <v>33.496574000000003</v>
      </c>
      <c r="N1450" s="11">
        <v>-89.638844426829479</v>
      </c>
      <c r="O1450" s="11">
        <v>32.798268902438885</v>
      </c>
      <c r="P1450" s="12">
        <f>VLOOKUP(Table1[[#This Row],[State]],Sheet1!A:G,7,FALSE)</f>
        <v>6</v>
      </c>
      <c r="Q1450" t="str">
        <f>VLOOKUP(Table1[[#This Row],[State]],Sheet1!A:F,6,FALSE)</f>
        <v>Republican</v>
      </c>
    </row>
    <row r="1451" spans="1:17" x14ac:dyDescent="0.2">
      <c r="A1451" t="s">
        <v>342</v>
      </c>
      <c r="B1451" s="10">
        <v>28099</v>
      </c>
      <c r="C1451" t="s">
        <v>1377</v>
      </c>
      <c r="D1451" s="4">
        <v>2987</v>
      </c>
      <c r="E1451" s="4">
        <v>6676</v>
      </c>
      <c r="F1451">
        <v>2024</v>
      </c>
      <c r="G1451" s="1">
        <f>Table1[[#This Row],[dem_votes]]+Table1[[#This Row],[gop_votes]]</f>
        <v>9663</v>
      </c>
      <c r="H1451" s="7">
        <f>ABS(Table1[[#This Row],[dem_votes]]-Table1[[#This Row],[gop_votes]])</f>
        <v>3689</v>
      </c>
      <c r="I1451" s="5">
        <f>Table1[[#This Row],[margin]]/SUM(Table1[[#This Row],[dem_votes]:[gop_votes]])</f>
        <v>0.38176549725758047</v>
      </c>
      <c r="J1451" s="5">
        <f>Table1[[#This Row],[dem_votes]]/SUM(Table1[[#This Row],[dem_votes]:[gop_votes]])</f>
        <v>0.30911725137120977</v>
      </c>
      <c r="K1451" s="5">
        <f>Table1[[#This Row],[gop_votes]]/SUM(Table1[[#This Row],[dem_votes]:[gop_votes]])</f>
        <v>0.69088274862879018</v>
      </c>
      <c r="L1451" s="13">
        <v>-89.117671000000001</v>
      </c>
      <c r="M1451" s="13">
        <v>32.754204000000001</v>
      </c>
      <c r="N1451" s="11">
        <v>-89.638844426829479</v>
      </c>
      <c r="O1451" s="11">
        <v>32.798268902438885</v>
      </c>
      <c r="P1451" s="12">
        <f>VLOOKUP(Table1[[#This Row],[State]],Sheet1!A:G,7,FALSE)</f>
        <v>6</v>
      </c>
      <c r="Q1451" t="str">
        <f>VLOOKUP(Table1[[#This Row],[State]],Sheet1!A:F,6,FALSE)</f>
        <v>Republican</v>
      </c>
    </row>
    <row r="1452" spans="1:17" x14ac:dyDescent="0.2">
      <c r="A1452" t="s">
        <v>342</v>
      </c>
      <c r="B1452" s="10">
        <v>28101</v>
      </c>
      <c r="C1452" t="s">
        <v>585</v>
      </c>
      <c r="D1452" s="4">
        <v>2861</v>
      </c>
      <c r="E1452" s="4">
        <v>5448</v>
      </c>
      <c r="F1452">
        <v>2024</v>
      </c>
      <c r="G1452" s="1">
        <f>Table1[[#This Row],[dem_votes]]+Table1[[#This Row],[gop_votes]]</f>
        <v>8309</v>
      </c>
      <c r="H1452" s="7">
        <f>ABS(Table1[[#This Row],[dem_votes]]-Table1[[#This Row],[gop_votes]])</f>
        <v>2587</v>
      </c>
      <c r="I1452" s="5">
        <f>Table1[[#This Row],[margin]]/SUM(Table1[[#This Row],[dem_votes]:[gop_votes]])</f>
        <v>0.31134913948730292</v>
      </c>
      <c r="J1452" s="5">
        <f>Table1[[#This Row],[dem_votes]]/SUM(Table1[[#This Row],[dem_votes]:[gop_votes]])</f>
        <v>0.34432543025634854</v>
      </c>
      <c r="K1452" s="5">
        <f>Table1[[#This Row],[gop_votes]]/SUM(Table1[[#This Row],[dem_votes]:[gop_votes]])</f>
        <v>0.65567456974365146</v>
      </c>
      <c r="L1452" s="13">
        <v>-89.128073000000001</v>
      </c>
      <c r="M1452" s="13">
        <v>32.412039999999998</v>
      </c>
      <c r="N1452" s="11">
        <v>-89.638844426829479</v>
      </c>
      <c r="O1452" s="11">
        <v>32.798268902438885</v>
      </c>
      <c r="P1452" s="12">
        <f>VLOOKUP(Table1[[#This Row],[State]],Sheet1!A:G,7,FALSE)</f>
        <v>6</v>
      </c>
      <c r="Q1452" t="str">
        <f>VLOOKUP(Table1[[#This Row],[State]],Sheet1!A:F,6,FALSE)</f>
        <v>Republican</v>
      </c>
    </row>
    <row r="1453" spans="1:17" x14ac:dyDescent="0.2">
      <c r="A1453" t="s">
        <v>342</v>
      </c>
      <c r="B1453" s="10">
        <v>28103</v>
      </c>
      <c r="C1453" t="s">
        <v>1378</v>
      </c>
      <c r="D1453" s="4">
        <v>4067</v>
      </c>
      <c r="E1453" s="4">
        <v>1639</v>
      </c>
      <c r="F1453">
        <v>2024</v>
      </c>
      <c r="G1453" s="1">
        <f>Table1[[#This Row],[dem_votes]]+Table1[[#This Row],[gop_votes]]</f>
        <v>5706</v>
      </c>
      <c r="H1453" s="7">
        <f>ABS(Table1[[#This Row],[dem_votes]]-Table1[[#This Row],[gop_votes]])</f>
        <v>2428</v>
      </c>
      <c r="I1453" s="5">
        <f>Table1[[#This Row],[margin]]/SUM(Table1[[#This Row],[dem_votes]:[gop_votes]])</f>
        <v>0.42551699964949175</v>
      </c>
      <c r="J1453" s="5">
        <f>Table1[[#This Row],[dem_votes]]/SUM(Table1[[#This Row],[dem_votes]:[gop_votes]])</f>
        <v>0.71275849982474593</v>
      </c>
      <c r="K1453" s="5">
        <f>Table1[[#This Row],[gop_votes]]/SUM(Table1[[#This Row],[dem_votes]:[gop_votes]])</f>
        <v>0.28724150017525413</v>
      </c>
      <c r="L1453" s="13">
        <v>-88.54983</v>
      </c>
      <c r="M1453" s="13">
        <v>33.131120000000003</v>
      </c>
      <c r="N1453" s="11">
        <v>-89.638844426829479</v>
      </c>
      <c r="O1453" s="11">
        <v>32.798268902438885</v>
      </c>
      <c r="P1453" s="12">
        <f>VLOOKUP(Table1[[#This Row],[State]],Sheet1!A:G,7,FALSE)</f>
        <v>6</v>
      </c>
      <c r="Q1453" t="str">
        <f>VLOOKUP(Table1[[#This Row],[State]],Sheet1!A:F,6,FALSE)</f>
        <v>Republican</v>
      </c>
    </row>
    <row r="1454" spans="1:17" x14ac:dyDescent="0.2">
      <c r="A1454" t="s">
        <v>342</v>
      </c>
      <c r="B1454" s="10">
        <v>28105</v>
      </c>
      <c r="C1454" t="s">
        <v>1379</v>
      </c>
      <c r="D1454" s="4">
        <v>10518</v>
      </c>
      <c r="E1454" s="4">
        <v>8376</v>
      </c>
      <c r="F1454">
        <v>2024</v>
      </c>
      <c r="G1454" s="1">
        <f>Table1[[#This Row],[dem_votes]]+Table1[[#This Row],[gop_votes]]</f>
        <v>18894</v>
      </c>
      <c r="H1454" s="7">
        <f>ABS(Table1[[#This Row],[dem_votes]]-Table1[[#This Row],[gop_votes]])</f>
        <v>2142</v>
      </c>
      <c r="I1454" s="5">
        <f>Table1[[#This Row],[margin]]/SUM(Table1[[#This Row],[dem_votes]:[gop_votes]])</f>
        <v>0.113369323594792</v>
      </c>
      <c r="J1454" s="5">
        <f>Table1[[#This Row],[dem_votes]]/SUM(Table1[[#This Row],[dem_votes]:[gop_votes]])</f>
        <v>0.55668466179739595</v>
      </c>
      <c r="K1454" s="5">
        <f>Table1[[#This Row],[gop_votes]]/SUM(Table1[[#This Row],[dem_votes]:[gop_votes]])</f>
        <v>0.44331533820260399</v>
      </c>
      <c r="L1454" s="13">
        <v>-88.828709000000003</v>
      </c>
      <c r="M1454" s="13">
        <v>33.449230999999997</v>
      </c>
      <c r="N1454" s="11">
        <v>-89.638844426829479</v>
      </c>
      <c r="O1454" s="11">
        <v>32.798268902438885</v>
      </c>
      <c r="P1454" s="12">
        <f>VLOOKUP(Table1[[#This Row],[State]],Sheet1!A:G,7,FALSE)</f>
        <v>6</v>
      </c>
      <c r="Q1454" t="str">
        <f>VLOOKUP(Table1[[#This Row],[State]],Sheet1!A:F,6,FALSE)</f>
        <v>Republican</v>
      </c>
    </row>
    <row r="1455" spans="1:17" x14ac:dyDescent="0.2">
      <c r="A1455" t="s">
        <v>342</v>
      </c>
      <c r="B1455" s="10">
        <v>28107</v>
      </c>
      <c r="C1455" t="s">
        <v>1380</v>
      </c>
      <c r="D1455" s="4">
        <v>7339</v>
      </c>
      <c r="E1455" s="4">
        <v>7057</v>
      </c>
      <c r="F1455">
        <v>2024</v>
      </c>
      <c r="G1455" s="1">
        <f>Table1[[#This Row],[dem_votes]]+Table1[[#This Row],[gop_votes]]</f>
        <v>14396</v>
      </c>
      <c r="H1455" s="7">
        <f>ABS(Table1[[#This Row],[dem_votes]]-Table1[[#This Row],[gop_votes]])</f>
        <v>282</v>
      </c>
      <c r="I1455" s="5">
        <f>Table1[[#This Row],[margin]]/SUM(Table1[[#This Row],[dem_votes]:[gop_votes]])</f>
        <v>1.9588774659627675E-2</v>
      </c>
      <c r="J1455" s="5">
        <f>Table1[[#This Row],[dem_votes]]/SUM(Table1[[#This Row],[dem_votes]:[gop_votes]])</f>
        <v>0.50979438732981386</v>
      </c>
      <c r="K1455" s="5">
        <f>Table1[[#This Row],[gop_votes]]/SUM(Table1[[#This Row],[dem_votes]:[gop_votes]])</f>
        <v>0.49020561267018614</v>
      </c>
      <c r="L1455" s="13">
        <v>-89.938355000000001</v>
      </c>
      <c r="M1455" s="13">
        <v>34.350009</v>
      </c>
      <c r="N1455" s="11">
        <v>-89.638844426829479</v>
      </c>
      <c r="O1455" s="11">
        <v>32.798268902438885</v>
      </c>
      <c r="P1455" s="12">
        <f>VLOOKUP(Table1[[#This Row],[State]],Sheet1!A:G,7,FALSE)</f>
        <v>6</v>
      </c>
      <c r="Q1455" t="str">
        <f>VLOOKUP(Table1[[#This Row],[State]],Sheet1!A:F,6,FALSE)</f>
        <v>Republican</v>
      </c>
    </row>
    <row r="1456" spans="1:17" x14ac:dyDescent="0.2">
      <c r="A1456" t="s">
        <v>342</v>
      </c>
      <c r="B1456" s="10">
        <v>28109</v>
      </c>
      <c r="C1456" t="s">
        <v>1381</v>
      </c>
      <c r="D1456" s="4">
        <v>4040</v>
      </c>
      <c r="E1456" s="4">
        <v>19499</v>
      </c>
      <c r="F1456">
        <v>2024</v>
      </c>
      <c r="G1456" s="1">
        <f>Table1[[#This Row],[dem_votes]]+Table1[[#This Row],[gop_votes]]</f>
        <v>23539</v>
      </c>
      <c r="H1456" s="7">
        <f>ABS(Table1[[#This Row],[dem_votes]]-Table1[[#This Row],[gop_votes]])</f>
        <v>15459</v>
      </c>
      <c r="I1456" s="5">
        <f>Table1[[#This Row],[margin]]/SUM(Table1[[#This Row],[dem_votes]:[gop_votes]])</f>
        <v>0.65673987849951143</v>
      </c>
      <c r="J1456" s="5">
        <f>Table1[[#This Row],[dem_votes]]/SUM(Table1[[#This Row],[dem_votes]:[gop_votes]])</f>
        <v>0.17163006075024428</v>
      </c>
      <c r="K1456" s="5">
        <f>Table1[[#This Row],[gop_votes]]/SUM(Table1[[#This Row],[dem_votes]:[gop_votes]])</f>
        <v>0.82836993924975577</v>
      </c>
      <c r="L1456" s="13">
        <v>-89.631730000000005</v>
      </c>
      <c r="M1456" s="13">
        <v>30.641967999999999</v>
      </c>
      <c r="N1456" s="11">
        <v>-89.638844426829479</v>
      </c>
      <c r="O1456" s="11">
        <v>32.798268902438885</v>
      </c>
      <c r="P1456" s="12">
        <f>VLOOKUP(Table1[[#This Row],[State]],Sheet1!A:G,7,FALSE)</f>
        <v>6</v>
      </c>
      <c r="Q1456" t="str">
        <f>VLOOKUP(Table1[[#This Row],[State]],Sheet1!A:F,6,FALSE)</f>
        <v>Republican</v>
      </c>
    </row>
    <row r="1457" spans="1:17" x14ac:dyDescent="0.2">
      <c r="A1457" t="s">
        <v>342</v>
      </c>
      <c r="B1457" s="10">
        <v>28111</v>
      </c>
      <c r="C1457" t="s">
        <v>523</v>
      </c>
      <c r="D1457" s="4">
        <v>1353</v>
      </c>
      <c r="E1457" s="4">
        <v>4046</v>
      </c>
      <c r="F1457">
        <v>2024</v>
      </c>
      <c r="G1457" s="1">
        <f>Table1[[#This Row],[dem_votes]]+Table1[[#This Row],[gop_votes]]</f>
        <v>5399</v>
      </c>
      <c r="H1457" s="7">
        <f>ABS(Table1[[#This Row],[dem_votes]]-Table1[[#This Row],[gop_votes]])</f>
        <v>2693</v>
      </c>
      <c r="I1457" s="5">
        <f>Table1[[#This Row],[margin]]/SUM(Table1[[#This Row],[dem_votes]:[gop_votes]])</f>
        <v>0.49879607334691611</v>
      </c>
      <c r="J1457" s="5">
        <f>Table1[[#This Row],[dem_votes]]/SUM(Table1[[#This Row],[dem_votes]:[gop_votes]])</f>
        <v>0.25060196332654194</v>
      </c>
      <c r="K1457" s="5">
        <f>Table1[[#This Row],[gop_votes]]/SUM(Table1[[#This Row],[dem_votes]:[gop_votes]])</f>
        <v>0.74939803667345806</v>
      </c>
      <c r="L1457" s="13">
        <v>-88.991988000000006</v>
      </c>
      <c r="M1457" s="13">
        <v>31.262820999999999</v>
      </c>
      <c r="N1457" s="11">
        <v>-89.638844426829479</v>
      </c>
      <c r="O1457" s="11">
        <v>32.798268902438885</v>
      </c>
      <c r="P1457" s="12">
        <f>VLOOKUP(Table1[[#This Row],[State]],Sheet1!A:G,7,FALSE)</f>
        <v>6</v>
      </c>
      <c r="Q1457" t="str">
        <f>VLOOKUP(Table1[[#This Row],[State]],Sheet1!A:F,6,FALSE)</f>
        <v>Republican</v>
      </c>
    </row>
    <row r="1458" spans="1:17" x14ac:dyDescent="0.2">
      <c r="A1458" t="s">
        <v>342</v>
      </c>
      <c r="B1458" s="10">
        <v>28113</v>
      </c>
      <c r="C1458" t="s">
        <v>525</v>
      </c>
      <c r="D1458" s="4">
        <v>8600</v>
      </c>
      <c r="E1458" s="4">
        <v>7349</v>
      </c>
      <c r="F1458">
        <v>2024</v>
      </c>
      <c r="G1458" s="1">
        <f>Table1[[#This Row],[dem_votes]]+Table1[[#This Row],[gop_votes]]</f>
        <v>15949</v>
      </c>
      <c r="H1458" s="7">
        <f>ABS(Table1[[#This Row],[dem_votes]]-Table1[[#This Row],[gop_votes]])</f>
        <v>1251</v>
      </c>
      <c r="I1458" s="5">
        <f>Table1[[#This Row],[margin]]/SUM(Table1[[#This Row],[dem_votes]:[gop_votes]])</f>
        <v>7.843751959370493E-2</v>
      </c>
      <c r="J1458" s="5">
        <f>Table1[[#This Row],[dem_votes]]/SUM(Table1[[#This Row],[dem_votes]:[gop_votes]])</f>
        <v>0.53921875979685252</v>
      </c>
      <c r="K1458" s="5">
        <f>Table1[[#This Row],[gop_votes]]/SUM(Table1[[#This Row],[dem_votes]:[gop_votes]])</f>
        <v>0.46078124020314754</v>
      </c>
      <c r="L1458" s="13">
        <v>-90.436396000000002</v>
      </c>
      <c r="M1458" s="13">
        <v>31.216056999999999</v>
      </c>
      <c r="N1458" s="11">
        <v>-89.638844426829479</v>
      </c>
      <c r="O1458" s="11">
        <v>32.798268902438885</v>
      </c>
      <c r="P1458" s="12">
        <f>VLOOKUP(Table1[[#This Row],[State]],Sheet1!A:G,7,FALSE)</f>
        <v>6</v>
      </c>
      <c r="Q1458" t="str">
        <f>VLOOKUP(Table1[[#This Row],[State]],Sheet1!A:F,6,FALSE)</f>
        <v>Republican</v>
      </c>
    </row>
    <row r="1459" spans="1:17" x14ac:dyDescent="0.2">
      <c r="A1459" t="s">
        <v>342</v>
      </c>
      <c r="B1459" s="10">
        <v>28115</v>
      </c>
      <c r="C1459" t="s">
        <v>1382</v>
      </c>
      <c r="D1459" s="4">
        <v>2571</v>
      </c>
      <c r="E1459" s="4">
        <v>11583</v>
      </c>
      <c r="F1459">
        <v>2024</v>
      </c>
      <c r="G1459" s="1">
        <f>Table1[[#This Row],[dem_votes]]+Table1[[#This Row],[gop_votes]]</f>
        <v>14154</v>
      </c>
      <c r="H1459" s="7">
        <f>ABS(Table1[[#This Row],[dem_votes]]-Table1[[#This Row],[gop_votes]])</f>
        <v>9012</v>
      </c>
      <c r="I1459" s="5">
        <f>Table1[[#This Row],[margin]]/SUM(Table1[[#This Row],[dem_votes]:[gop_votes]])</f>
        <v>0.63671047053836372</v>
      </c>
      <c r="J1459" s="5">
        <f>Table1[[#This Row],[dem_votes]]/SUM(Table1[[#This Row],[dem_votes]:[gop_votes]])</f>
        <v>0.18164476473081814</v>
      </c>
      <c r="K1459" s="5">
        <f>Table1[[#This Row],[gop_votes]]/SUM(Table1[[#This Row],[dem_votes]:[gop_votes]])</f>
        <v>0.81835523526918186</v>
      </c>
      <c r="L1459" s="13">
        <v>-89.011424000000005</v>
      </c>
      <c r="M1459" s="13">
        <v>34.252502</v>
      </c>
      <c r="N1459" s="11">
        <v>-89.638844426829479</v>
      </c>
      <c r="O1459" s="11">
        <v>32.798268902438885</v>
      </c>
      <c r="P1459" s="12">
        <f>VLOOKUP(Table1[[#This Row],[State]],Sheet1!A:G,7,FALSE)</f>
        <v>6</v>
      </c>
      <c r="Q1459" t="str">
        <f>VLOOKUP(Table1[[#This Row],[State]],Sheet1!A:F,6,FALSE)</f>
        <v>Republican</v>
      </c>
    </row>
    <row r="1460" spans="1:17" x14ac:dyDescent="0.2">
      <c r="A1460" t="s">
        <v>342</v>
      </c>
      <c r="B1460" s="10">
        <v>28117</v>
      </c>
      <c r="C1460" t="s">
        <v>1383</v>
      </c>
      <c r="D1460" s="4">
        <v>2427</v>
      </c>
      <c r="E1460" s="4">
        <v>7945</v>
      </c>
      <c r="F1460">
        <v>2024</v>
      </c>
      <c r="G1460" s="1">
        <f>Table1[[#This Row],[dem_votes]]+Table1[[#This Row],[gop_votes]]</f>
        <v>10372</v>
      </c>
      <c r="H1460" s="7">
        <f>ABS(Table1[[#This Row],[dem_votes]]-Table1[[#This Row],[gop_votes]])</f>
        <v>5518</v>
      </c>
      <c r="I1460" s="5">
        <f>Table1[[#This Row],[margin]]/SUM(Table1[[#This Row],[dem_votes]:[gop_votes]])</f>
        <v>0.53200925568839186</v>
      </c>
      <c r="J1460" s="5">
        <f>Table1[[#This Row],[dem_votes]]/SUM(Table1[[#This Row],[dem_votes]:[gop_votes]])</f>
        <v>0.2339953721558041</v>
      </c>
      <c r="K1460" s="5">
        <f>Table1[[#This Row],[gop_votes]]/SUM(Table1[[#This Row],[dem_votes]:[gop_votes]])</f>
        <v>0.76600462784419587</v>
      </c>
      <c r="L1460" s="13">
        <v>-88.552651999999995</v>
      </c>
      <c r="M1460" s="13">
        <v>34.631501999999998</v>
      </c>
      <c r="N1460" s="11">
        <v>-89.638844426829479</v>
      </c>
      <c r="O1460" s="11">
        <v>32.798268902438885</v>
      </c>
      <c r="P1460" s="12">
        <f>VLOOKUP(Table1[[#This Row],[State]],Sheet1!A:G,7,FALSE)</f>
        <v>6</v>
      </c>
      <c r="Q1460" t="str">
        <f>VLOOKUP(Table1[[#This Row],[State]],Sheet1!A:F,6,FALSE)</f>
        <v>Republican</v>
      </c>
    </row>
    <row r="1461" spans="1:17" x14ac:dyDescent="0.2">
      <c r="A1461" t="s">
        <v>342</v>
      </c>
      <c r="B1461" s="10">
        <v>28119</v>
      </c>
      <c r="C1461" t="s">
        <v>797</v>
      </c>
      <c r="D1461" s="4">
        <v>2196</v>
      </c>
      <c r="E1461" s="4">
        <v>1573</v>
      </c>
      <c r="F1461">
        <v>2024</v>
      </c>
      <c r="G1461" s="1">
        <f>Table1[[#This Row],[dem_votes]]+Table1[[#This Row],[gop_votes]]</f>
        <v>3769</v>
      </c>
      <c r="H1461" s="7">
        <f>ABS(Table1[[#This Row],[dem_votes]]-Table1[[#This Row],[gop_votes]])</f>
        <v>623</v>
      </c>
      <c r="I1461" s="5">
        <f>Table1[[#This Row],[margin]]/SUM(Table1[[#This Row],[dem_votes]:[gop_votes]])</f>
        <v>0.16529583443884319</v>
      </c>
      <c r="J1461" s="5">
        <f>Table1[[#This Row],[dem_votes]]/SUM(Table1[[#This Row],[dem_votes]:[gop_votes]])</f>
        <v>0.58264791721942155</v>
      </c>
      <c r="K1461" s="5">
        <f>Table1[[#This Row],[gop_votes]]/SUM(Table1[[#This Row],[dem_votes]:[gop_votes]])</f>
        <v>0.41735208278057839</v>
      </c>
      <c r="L1461" s="13">
        <v>-90.262854000000004</v>
      </c>
      <c r="M1461" s="13">
        <v>34.272620000000003</v>
      </c>
      <c r="N1461" s="11">
        <v>-89.638844426829479</v>
      </c>
      <c r="O1461" s="11">
        <v>32.798268902438885</v>
      </c>
      <c r="P1461" s="12">
        <f>VLOOKUP(Table1[[#This Row],[State]],Sheet1!A:G,7,FALSE)</f>
        <v>6</v>
      </c>
      <c r="Q1461" t="str">
        <f>VLOOKUP(Table1[[#This Row],[State]],Sheet1!A:F,6,FALSE)</f>
        <v>Republican</v>
      </c>
    </row>
    <row r="1462" spans="1:17" x14ac:dyDescent="0.2">
      <c r="A1462" t="s">
        <v>342</v>
      </c>
      <c r="B1462" s="10">
        <v>28121</v>
      </c>
      <c r="C1462" t="s">
        <v>1384</v>
      </c>
      <c r="D1462" s="4">
        <v>20123</v>
      </c>
      <c r="E1462" s="4">
        <v>53090</v>
      </c>
      <c r="F1462">
        <v>2024</v>
      </c>
      <c r="G1462" s="1">
        <f>Table1[[#This Row],[dem_votes]]+Table1[[#This Row],[gop_votes]]</f>
        <v>73213</v>
      </c>
      <c r="H1462" s="7">
        <f>ABS(Table1[[#This Row],[dem_votes]]-Table1[[#This Row],[gop_votes]])</f>
        <v>32967</v>
      </c>
      <c r="I1462" s="5">
        <f>Table1[[#This Row],[margin]]/SUM(Table1[[#This Row],[dem_votes]:[gop_votes]])</f>
        <v>0.45028888312184995</v>
      </c>
      <c r="J1462" s="5">
        <f>Table1[[#This Row],[dem_votes]]/SUM(Table1[[#This Row],[dem_votes]:[gop_votes]])</f>
        <v>0.27485555843907505</v>
      </c>
      <c r="K1462" s="5">
        <f>Table1[[#This Row],[gop_votes]]/SUM(Table1[[#This Row],[dem_votes]:[gop_votes]])</f>
        <v>0.72514444156092495</v>
      </c>
      <c r="L1462" s="13">
        <v>-90.033001999999996</v>
      </c>
      <c r="M1462" s="13">
        <v>32.279373</v>
      </c>
      <c r="N1462" s="11">
        <v>-89.638844426829479</v>
      </c>
      <c r="O1462" s="11">
        <v>32.798268902438885</v>
      </c>
      <c r="P1462" s="12">
        <f>VLOOKUP(Table1[[#This Row],[State]],Sheet1!A:G,7,FALSE)</f>
        <v>6</v>
      </c>
      <c r="Q1462" t="str">
        <f>VLOOKUP(Table1[[#This Row],[State]],Sheet1!A:F,6,FALSE)</f>
        <v>Republican</v>
      </c>
    </row>
    <row r="1463" spans="1:17" x14ac:dyDescent="0.2">
      <c r="A1463" t="s">
        <v>342</v>
      </c>
      <c r="B1463" s="10">
        <v>28123</v>
      </c>
      <c r="C1463" t="s">
        <v>594</v>
      </c>
      <c r="D1463" s="4">
        <v>4259</v>
      </c>
      <c r="E1463" s="4">
        <v>5286</v>
      </c>
      <c r="F1463">
        <v>2024</v>
      </c>
      <c r="G1463" s="1">
        <f>Table1[[#This Row],[dem_votes]]+Table1[[#This Row],[gop_votes]]</f>
        <v>9545</v>
      </c>
      <c r="H1463" s="7">
        <f>ABS(Table1[[#This Row],[dem_votes]]-Table1[[#This Row],[gop_votes]])</f>
        <v>1027</v>
      </c>
      <c r="I1463" s="5">
        <f>Table1[[#This Row],[margin]]/SUM(Table1[[#This Row],[dem_votes]:[gop_votes]])</f>
        <v>0.10759559979046621</v>
      </c>
      <c r="J1463" s="5">
        <f>Table1[[#This Row],[dem_votes]]/SUM(Table1[[#This Row],[dem_votes]:[gop_votes]])</f>
        <v>0.44620220010476691</v>
      </c>
      <c r="K1463" s="5">
        <f>Table1[[#This Row],[gop_votes]]/SUM(Table1[[#This Row],[dem_votes]:[gop_votes]])</f>
        <v>0.55379779989523314</v>
      </c>
      <c r="L1463" s="13">
        <v>-89.529196999999996</v>
      </c>
      <c r="M1463" s="13">
        <v>32.401463</v>
      </c>
      <c r="N1463" s="11">
        <v>-89.638844426829479</v>
      </c>
      <c r="O1463" s="11">
        <v>32.798268902438885</v>
      </c>
      <c r="P1463" s="12">
        <f>VLOOKUP(Table1[[#This Row],[State]],Sheet1!A:G,7,FALSE)</f>
        <v>6</v>
      </c>
      <c r="Q1463" t="str">
        <f>VLOOKUP(Table1[[#This Row],[State]],Sheet1!A:F,6,FALSE)</f>
        <v>Republican</v>
      </c>
    </row>
    <row r="1464" spans="1:17" x14ac:dyDescent="0.2">
      <c r="A1464" t="s">
        <v>342</v>
      </c>
      <c r="B1464" s="10">
        <v>28125</v>
      </c>
      <c r="C1464" t="s">
        <v>1385</v>
      </c>
      <c r="D1464" s="4">
        <v>1491</v>
      </c>
      <c r="E1464" s="4">
        <v>983</v>
      </c>
      <c r="F1464">
        <v>2024</v>
      </c>
      <c r="G1464" s="1">
        <f>Table1[[#This Row],[dem_votes]]+Table1[[#This Row],[gop_votes]]</f>
        <v>2474</v>
      </c>
      <c r="H1464" s="7">
        <f>ABS(Table1[[#This Row],[dem_votes]]-Table1[[#This Row],[gop_votes]])</f>
        <v>508</v>
      </c>
      <c r="I1464" s="5">
        <f>Table1[[#This Row],[margin]]/SUM(Table1[[#This Row],[dem_votes]:[gop_votes]])</f>
        <v>0.2053354890864996</v>
      </c>
      <c r="J1464" s="5">
        <f>Table1[[#This Row],[dem_votes]]/SUM(Table1[[#This Row],[dem_votes]:[gop_votes]])</f>
        <v>0.60266774454324978</v>
      </c>
      <c r="K1464" s="5">
        <f>Table1[[#This Row],[gop_votes]]/SUM(Table1[[#This Row],[dem_votes]:[gop_votes]])</f>
        <v>0.39733225545675022</v>
      </c>
      <c r="L1464" s="13">
        <v>-90.859408000000002</v>
      </c>
      <c r="M1464" s="13">
        <v>32.924745000000001</v>
      </c>
      <c r="N1464" s="11">
        <v>-89.638844426829479</v>
      </c>
      <c r="O1464" s="11">
        <v>32.798268902438885</v>
      </c>
      <c r="P1464" s="12">
        <f>VLOOKUP(Table1[[#This Row],[State]],Sheet1!A:G,7,FALSE)</f>
        <v>6</v>
      </c>
      <c r="Q1464" t="str">
        <f>VLOOKUP(Table1[[#This Row],[State]],Sheet1!A:F,6,FALSE)</f>
        <v>Republican</v>
      </c>
    </row>
    <row r="1465" spans="1:17" x14ac:dyDescent="0.2">
      <c r="A1465" t="s">
        <v>342</v>
      </c>
      <c r="B1465" s="10">
        <v>28127</v>
      </c>
      <c r="C1465" t="s">
        <v>1130</v>
      </c>
      <c r="D1465" s="4">
        <v>3906</v>
      </c>
      <c r="E1465" s="4">
        <v>6551</v>
      </c>
      <c r="F1465">
        <v>2024</v>
      </c>
      <c r="G1465" s="1">
        <f>Table1[[#This Row],[dem_votes]]+Table1[[#This Row],[gop_votes]]</f>
        <v>10457</v>
      </c>
      <c r="H1465" s="7">
        <f>ABS(Table1[[#This Row],[dem_votes]]-Table1[[#This Row],[gop_votes]])</f>
        <v>2645</v>
      </c>
      <c r="I1465" s="5">
        <f>Table1[[#This Row],[margin]]/SUM(Table1[[#This Row],[dem_votes]:[gop_votes]])</f>
        <v>0.25294061394281342</v>
      </c>
      <c r="J1465" s="5">
        <f>Table1[[#This Row],[dem_votes]]/SUM(Table1[[#This Row],[dem_votes]:[gop_votes]])</f>
        <v>0.37352969302859329</v>
      </c>
      <c r="K1465" s="5">
        <f>Table1[[#This Row],[gop_votes]]/SUM(Table1[[#This Row],[dem_votes]:[gop_votes]])</f>
        <v>0.62647030697140671</v>
      </c>
      <c r="L1465" s="13">
        <v>-89.853774999999999</v>
      </c>
      <c r="M1465" s="13">
        <v>31.916008000000001</v>
      </c>
      <c r="N1465" s="11">
        <v>-89.638844426829479</v>
      </c>
      <c r="O1465" s="11">
        <v>32.798268902438885</v>
      </c>
      <c r="P1465" s="12">
        <f>VLOOKUP(Table1[[#This Row],[State]],Sheet1!A:G,7,FALSE)</f>
        <v>6</v>
      </c>
      <c r="Q1465" t="str">
        <f>VLOOKUP(Table1[[#This Row],[State]],Sheet1!A:F,6,FALSE)</f>
        <v>Republican</v>
      </c>
    </row>
    <row r="1466" spans="1:17" x14ac:dyDescent="0.2">
      <c r="A1466" t="s">
        <v>342</v>
      </c>
      <c r="B1466" s="10">
        <v>28129</v>
      </c>
      <c r="C1466" t="s">
        <v>1068</v>
      </c>
      <c r="D1466" s="4">
        <v>1670</v>
      </c>
      <c r="E1466" s="4">
        <v>5308</v>
      </c>
      <c r="F1466">
        <v>2024</v>
      </c>
      <c r="G1466" s="1">
        <f>Table1[[#This Row],[dem_votes]]+Table1[[#This Row],[gop_votes]]</f>
        <v>6978</v>
      </c>
      <c r="H1466" s="7">
        <f>ABS(Table1[[#This Row],[dem_votes]]-Table1[[#This Row],[gop_votes]])</f>
        <v>3638</v>
      </c>
      <c r="I1466" s="5">
        <f>Table1[[#This Row],[margin]]/SUM(Table1[[#This Row],[dem_votes]:[gop_votes]])</f>
        <v>0.52135282315849818</v>
      </c>
      <c r="J1466" s="5">
        <f>Table1[[#This Row],[dem_votes]]/SUM(Table1[[#This Row],[dem_votes]:[gop_votes]])</f>
        <v>0.23932358842075094</v>
      </c>
      <c r="K1466" s="5">
        <f>Table1[[#This Row],[gop_votes]]/SUM(Table1[[#This Row],[dem_votes]:[gop_votes]])</f>
        <v>0.76067641157924903</v>
      </c>
      <c r="L1466" s="13">
        <v>-89.506985</v>
      </c>
      <c r="M1466" s="13">
        <v>31.971848999999999</v>
      </c>
      <c r="N1466" s="11">
        <v>-89.638844426829479</v>
      </c>
      <c r="O1466" s="11">
        <v>32.798268902438885</v>
      </c>
      <c r="P1466" s="12">
        <f>VLOOKUP(Table1[[#This Row],[State]],Sheet1!A:G,7,FALSE)</f>
        <v>6</v>
      </c>
      <c r="Q1466" t="str">
        <f>VLOOKUP(Table1[[#This Row],[State]],Sheet1!A:F,6,FALSE)</f>
        <v>Republican</v>
      </c>
    </row>
    <row r="1467" spans="1:17" x14ac:dyDescent="0.2">
      <c r="A1467" t="s">
        <v>342</v>
      </c>
      <c r="B1467" s="10">
        <v>28131</v>
      </c>
      <c r="C1467" t="s">
        <v>599</v>
      </c>
      <c r="D1467" s="4">
        <v>1722</v>
      </c>
      <c r="E1467" s="4">
        <v>5742</v>
      </c>
      <c r="F1467">
        <v>2024</v>
      </c>
      <c r="G1467" s="1">
        <f>Table1[[#This Row],[dem_votes]]+Table1[[#This Row],[gop_votes]]</f>
        <v>7464</v>
      </c>
      <c r="H1467" s="7">
        <f>ABS(Table1[[#This Row],[dem_votes]]-Table1[[#This Row],[gop_votes]])</f>
        <v>4020</v>
      </c>
      <c r="I1467" s="5">
        <f>Table1[[#This Row],[margin]]/SUM(Table1[[#This Row],[dem_votes]:[gop_votes]])</f>
        <v>0.53858520900321538</v>
      </c>
      <c r="J1467" s="5">
        <f>Table1[[#This Row],[dem_votes]]/SUM(Table1[[#This Row],[dem_votes]:[gop_votes]])</f>
        <v>0.23070739549839228</v>
      </c>
      <c r="K1467" s="5">
        <f>Table1[[#This Row],[gop_votes]]/SUM(Table1[[#This Row],[dem_votes]:[gop_votes]])</f>
        <v>0.76929260450160775</v>
      </c>
      <c r="L1467" s="13">
        <v>-89.136495999999994</v>
      </c>
      <c r="M1467" s="13">
        <v>30.809010999999899</v>
      </c>
      <c r="N1467" s="11">
        <v>-89.638844426829479</v>
      </c>
      <c r="O1467" s="11">
        <v>32.798268902438885</v>
      </c>
      <c r="P1467" s="12">
        <f>VLOOKUP(Table1[[#This Row],[State]],Sheet1!A:G,7,FALSE)</f>
        <v>6</v>
      </c>
      <c r="Q1467" t="str">
        <f>VLOOKUP(Table1[[#This Row],[State]],Sheet1!A:F,6,FALSE)</f>
        <v>Republican</v>
      </c>
    </row>
    <row r="1468" spans="1:17" x14ac:dyDescent="0.2">
      <c r="A1468" t="s">
        <v>342</v>
      </c>
      <c r="B1468" s="10">
        <v>28133</v>
      </c>
      <c r="C1468" t="s">
        <v>1386</v>
      </c>
      <c r="D1468" s="4">
        <v>6754</v>
      </c>
      <c r="E1468" s="4">
        <v>3642</v>
      </c>
      <c r="F1468">
        <v>2024</v>
      </c>
      <c r="G1468" s="1">
        <f>Table1[[#This Row],[dem_votes]]+Table1[[#This Row],[gop_votes]]</f>
        <v>10396</v>
      </c>
      <c r="H1468" s="7">
        <f>ABS(Table1[[#This Row],[dem_votes]]-Table1[[#This Row],[gop_votes]])</f>
        <v>3112</v>
      </c>
      <c r="I1468" s="5">
        <f>Table1[[#This Row],[margin]]/SUM(Table1[[#This Row],[dem_votes]:[gop_votes]])</f>
        <v>0.29934590227010388</v>
      </c>
      <c r="J1468" s="5">
        <f>Table1[[#This Row],[dem_votes]]/SUM(Table1[[#This Row],[dem_votes]:[gop_votes]])</f>
        <v>0.64967295113505197</v>
      </c>
      <c r="K1468" s="5">
        <f>Table1[[#This Row],[gop_votes]]/SUM(Table1[[#This Row],[dem_votes]:[gop_votes]])</f>
        <v>0.35032704886494803</v>
      </c>
      <c r="L1468" s="13">
        <v>-90.584057999999999</v>
      </c>
      <c r="M1468" s="13">
        <v>33.594122999999897</v>
      </c>
      <c r="N1468" s="11">
        <v>-89.638844426829479</v>
      </c>
      <c r="O1468" s="11">
        <v>32.798268902438885</v>
      </c>
      <c r="P1468" s="12">
        <f>VLOOKUP(Table1[[#This Row],[State]],Sheet1!A:G,7,FALSE)</f>
        <v>6</v>
      </c>
      <c r="Q1468" t="str">
        <f>VLOOKUP(Table1[[#This Row],[State]],Sheet1!A:F,6,FALSE)</f>
        <v>Republican</v>
      </c>
    </row>
    <row r="1469" spans="1:17" x14ac:dyDescent="0.2">
      <c r="A1469" t="s">
        <v>342</v>
      </c>
      <c r="B1469" s="10">
        <v>28135</v>
      </c>
      <c r="C1469" t="s">
        <v>1387</v>
      </c>
      <c r="D1469" s="4">
        <v>3108</v>
      </c>
      <c r="E1469" s="4">
        <v>2322</v>
      </c>
      <c r="F1469">
        <v>2024</v>
      </c>
      <c r="G1469" s="1">
        <f>Table1[[#This Row],[dem_votes]]+Table1[[#This Row],[gop_votes]]</f>
        <v>5430</v>
      </c>
      <c r="H1469" s="7">
        <f>ABS(Table1[[#This Row],[dem_votes]]-Table1[[#This Row],[gop_votes]])</f>
        <v>786</v>
      </c>
      <c r="I1469" s="5">
        <f>Table1[[#This Row],[margin]]/SUM(Table1[[#This Row],[dem_votes]:[gop_votes]])</f>
        <v>0.14475138121546963</v>
      </c>
      <c r="J1469" s="5">
        <f>Table1[[#This Row],[dem_votes]]/SUM(Table1[[#This Row],[dem_votes]:[gop_votes]])</f>
        <v>0.57237569060773485</v>
      </c>
      <c r="K1469" s="5">
        <f>Table1[[#This Row],[gop_votes]]/SUM(Table1[[#This Row],[dem_votes]:[gop_votes]])</f>
        <v>0.4276243093922652</v>
      </c>
      <c r="L1469" s="13">
        <v>-90.197125</v>
      </c>
      <c r="M1469" s="13">
        <v>33.983144000000003</v>
      </c>
      <c r="N1469" s="11">
        <v>-89.638844426829479</v>
      </c>
      <c r="O1469" s="11">
        <v>32.798268902438885</v>
      </c>
      <c r="P1469" s="12">
        <f>VLOOKUP(Table1[[#This Row],[State]],Sheet1!A:G,7,FALSE)</f>
        <v>6</v>
      </c>
      <c r="Q1469" t="str">
        <f>VLOOKUP(Table1[[#This Row],[State]],Sheet1!A:F,6,FALSE)</f>
        <v>Republican</v>
      </c>
    </row>
    <row r="1470" spans="1:17" x14ac:dyDescent="0.2">
      <c r="A1470" t="s">
        <v>342</v>
      </c>
      <c r="B1470" s="10">
        <v>28137</v>
      </c>
      <c r="C1470" t="s">
        <v>1388</v>
      </c>
      <c r="D1470" s="4">
        <v>4110</v>
      </c>
      <c r="E1470" s="4">
        <v>8365</v>
      </c>
      <c r="F1470">
        <v>2024</v>
      </c>
      <c r="G1470" s="1">
        <f>Table1[[#This Row],[dem_votes]]+Table1[[#This Row],[gop_votes]]</f>
        <v>12475</v>
      </c>
      <c r="H1470" s="7">
        <f>ABS(Table1[[#This Row],[dem_votes]]-Table1[[#This Row],[gop_votes]])</f>
        <v>4255</v>
      </c>
      <c r="I1470" s="5">
        <f>Table1[[#This Row],[margin]]/SUM(Table1[[#This Row],[dem_votes]:[gop_votes]])</f>
        <v>0.34108216432865729</v>
      </c>
      <c r="J1470" s="5">
        <f>Table1[[#This Row],[dem_votes]]/SUM(Table1[[#This Row],[dem_votes]:[gop_votes]])</f>
        <v>0.32945891783567133</v>
      </c>
      <c r="K1470" s="5">
        <f>Table1[[#This Row],[gop_votes]]/SUM(Table1[[#This Row],[dem_votes]:[gop_votes]])</f>
        <v>0.67054108216432862</v>
      </c>
      <c r="L1470" s="13">
        <v>-89.948155</v>
      </c>
      <c r="M1470" s="13">
        <v>34.646079999999998</v>
      </c>
      <c r="N1470" s="11">
        <v>-89.638844426829479</v>
      </c>
      <c r="O1470" s="11">
        <v>32.798268902438885</v>
      </c>
      <c r="P1470" s="12">
        <f>VLOOKUP(Table1[[#This Row],[State]],Sheet1!A:G,7,FALSE)</f>
        <v>6</v>
      </c>
      <c r="Q1470" t="str">
        <f>VLOOKUP(Table1[[#This Row],[State]],Sheet1!A:F,6,FALSE)</f>
        <v>Republican</v>
      </c>
    </row>
    <row r="1471" spans="1:17" x14ac:dyDescent="0.2">
      <c r="A1471" t="s">
        <v>342</v>
      </c>
      <c r="B1471" s="10">
        <v>28139</v>
      </c>
      <c r="C1471" t="s">
        <v>1389</v>
      </c>
      <c r="D1471" s="4">
        <v>2207</v>
      </c>
      <c r="E1471" s="4">
        <v>7552</v>
      </c>
      <c r="F1471">
        <v>2024</v>
      </c>
      <c r="G1471" s="1">
        <f>Table1[[#This Row],[dem_votes]]+Table1[[#This Row],[gop_votes]]</f>
        <v>9759</v>
      </c>
      <c r="H1471" s="7">
        <f>ABS(Table1[[#This Row],[dem_votes]]-Table1[[#This Row],[gop_votes]])</f>
        <v>5345</v>
      </c>
      <c r="I1471" s="5">
        <f>Table1[[#This Row],[margin]]/SUM(Table1[[#This Row],[dem_votes]:[gop_votes]])</f>
        <v>0.54769955938108417</v>
      </c>
      <c r="J1471" s="5">
        <f>Table1[[#This Row],[dem_votes]]/SUM(Table1[[#This Row],[dem_votes]:[gop_votes]])</f>
        <v>0.22615022030945794</v>
      </c>
      <c r="K1471" s="5">
        <f>Table1[[#This Row],[gop_votes]]/SUM(Table1[[#This Row],[dem_votes]:[gop_votes]])</f>
        <v>0.77384977969054203</v>
      </c>
      <c r="L1471" s="13">
        <v>-88.925792999999999</v>
      </c>
      <c r="M1471" s="13">
        <v>34.767895000000003</v>
      </c>
      <c r="N1471" s="11">
        <v>-89.638844426829479</v>
      </c>
      <c r="O1471" s="11">
        <v>32.798268902438885</v>
      </c>
      <c r="P1471" s="12">
        <f>VLOOKUP(Table1[[#This Row],[State]],Sheet1!A:G,7,FALSE)</f>
        <v>6</v>
      </c>
      <c r="Q1471" t="str">
        <f>VLOOKUP(Table1[[#This Row],[State]],Sheet1!A:F,6,FALSE)</f>
        <v>Republican</v>
      </c>
    </row>
    <row r="1472" spans="1:17" x14ac:dyDescent="0.2">
      <c r="A1472" t="s">
        <v>342</v>
      </c>
      <c r="B1472" s="10">
        <v>28141</v>
      </c>
      <c r="C1472" t="s">
        <v>1390</v>
      </c>
      <c r="D1472" s="4">
        <v>1498</v>
      </c>
      <c r="E1472" s="4">
        <v>7652</v>
      </c>
      <c r="F1472">
        <v>2024</v>
      </c>
      <c r="G1472" s="1">
        <f>Table1[[#This Row],[dem_votes]]+Table1[[#This Row],[gop_votes]]</f>
        <v>9150</v>
      </c>
      <c r="H1472" s="7">
        <f>ABS(Table1[[#This Row],[dem_votes]]-Table1[[#This Row],[gop_votes]])</f>
        <v>6154</v>
      </c>
      <c r="I1472" s="5">
        <f>Table1[[#This Row],[margin]]/SUM(Table1[[#This Row],[dem_votes]:[gop_votes]])</f>
        <v>0.67256830601092898</v>
      </c>
      <c r="J1472" s="5">
        <f>Table1[[#This Row],[dem_votes]]/SUM(Table1[[#This Row],[dem_votes]:[gop_votes]])</f>
        <v>0.16371584699453551</v>
      </c>
      <c r="K1472" s="5">
        <f>Table1[[#This Row],[gop_votes]]/SUM(Table1[[#This Row],[dem_votes]:[gop_votes]])</f>
        <v>0.83628415300546444</v>
      </c>
      <c r="L1472" s="13">
        <v>-88.228365999999994</v>
      </c>
      <c r="M1472" s="13">
        <v>34.723481999999997</v>
      </c>
      <c r="N1472" s="11">
        <v>-89.638844426829479</v>
      </c>
      <c r="O1472" s="11">
        <v>32.798268902438885</v>
      </c>
      <c r="P1472" s="12">
        <f>VLOOKUP(Table1[[#This Row],[State]],Sheet1!A:G,7,FALSE)</f>
        <v>6</v>
      </c>
      <c r="Q1472" t="str">
        <f>VLOOKUP(Table1[[#This Row],[State]],Sheet1!A:F,6,FALSE)</f>
        <v>Republican</v>
      </c>
    </row>
    <row r="1473" spans="1:17" x14ac:dyDescent="0.2">
      <c r="A1473" t="s">
        <v>342</v>
      </c>
      <c r="B1473" s="10">
        <v>28143</v>
      </c>
      <c r="C1473" t="s">
        <v>1391</v>
      </c>
      <c r="D1473" s="4">
        <v>2512</v>
      </c>
      <c r="E1473" s="4">
        <v>878</v>
      </c>
      <c r="F1473">
        <v>2024</v>
      </c>
      <c r="G1473" s="1">
        <f>Table1[[#This Row],[dem_votes]]+Table1[[#This Row],[gop_votes]]</f>
        <v>3390</v>
      </c>
      <c r="H1473" s="7">
        <f>ABS(Table1[[#This Row],[dem_votes]]-Table1[[#This Row],[gop_votes]])</f>
        <v>1634</v>
      </c>
      <c r="I1473" s="5">
        <f>Table1[[#This Row],[margin]]/SUM(Table1[[#This Row],[dem_votes]:[gop_votes]])</f>
        <v>0.48200589970501473</v>
      </c>
      <c r="J1473" s="5">
        <f>Table1[[#This Row],[dem_votes]]/SUM(Table1[[#This Row],[dem_votes]:[gop_votes]])</f>
        <v>0.74100294985250736</v>
      </c>
      <c r="K1473" s="5">
        <f>Table1[[#This Row],[gop_votes]]/SUM(Table1[[#This Row],[dem_votes]:[gop_votes]])</f>
        <v>0.25899705014749264</v>
      </c>
      <c r="L1473" s="13">
        <v>-90.348007999999993</v>
      </c>
      <c r="M1473" s="13">
        <v>34.709637999999998</v>
      </c>
      <c r="N1473" s="11">
        <v>-89.638844426829479</v>
      </c>
      <c r="O1473" s="11">
        <v>32.798268902438885</v>
      </c>
      <c r="P1473" s="12">
        <f>VLOOKUP(Table1[[#This Row],[State]],Sheet1!A:G,7,FALSE)</f>
        <v>6</v>
      </c>
      <c r="Q1473" t="str">
        <f>VLOOKUP(Table1[[#This Row],[State]],Sheet1!A:F,6,FALSE)</f>
        <v>Republican</v>
      </c>
    </row>
    <row r="1474" spans="1:17" x14ac:dyDescent="0.2">
      <c r="A1474" t="s">
        <v>342</v>
      </c>
      <c r="B1474" s="10">
        <v>28145</v>
      </c>
      <c r="C1474" t="s">
        <v>476</v>
      </c>
      <c r="D1474" s="4">
        <v>2477</v>
      </c>
      <c r="E1474" s="4">
        <v>9681</v>
      </c>
      <c r="F1474">
        <v>2024</v>
      </c>
      <c r="G1474" s="1">
        <f>Table1[[#This Row],[dem_votes]]+Table1[[#This Row],[gop_votes]]</f>
        <v>12158</v>
      </c>
      <c r="H1474" s="7">
        <f>ABS(Table1[[#This Row],[dem_votes]]-Table1[[#This Row],[gop_votes]])</f>
        <v>7204</v>
      </c>
      <c r="I1474" s="5">
        <f>Table1[[#This Row],[margin]]/SUM(Table1[[#This Row],[dem_votes]:[gop_votes]])</f>
        <v>0.59253166639249877</v>
      </c>
      <c r="J1474" s="5">
        <f>Table1[[#This Row],[dem_votes]]/SUM(Table1[[#This Row],[dem_votes]:[gop_votes]])</f>
        <v>0.20373416680375062</v>
      </c>
      <c r="K1474" s="5">
        <f>Table1[[#This Row],[gop_votes]]/SUM(Table1[[#This Row],[dem_votes]:[gop_votes]])</f>
        <v>0.79626583319624933</v>
      </c>
      <c r="L1474" s="13">
        <v>-89.007902999999999</v>
      </c>
      <c r="M1474" s="13">
        <v>34.484262000000001</v>
      </c>
      <c r="N1474" s="11">
        <v>-89.638844426829479</v>
      </c>
      <c r="O1474" s="11">
        <v>32.798268902438885</v>
      </c>
      <c r="P1474" s="12">
        <f>VLOOKUP(Table1[[#This Row],[State]],Sheet1!A:G,7,FALSE)</f>
        <v>6</v>
      </c>
      <c r="Q1474" t="str">
        <f>VLOOKUP(Table1[[#This Row],[State]],Sheet1!A:F,6,FALSE)</f>
        <v>Republican</v>
      </c>
    </row>
    <row r="1475" spans="1:17" x14ac:dyDescent="0.2">
      <c r="A1475" t="s">
        <v>342</v>
      </c>
      <c r="B1475" s="10">
        <v>28147</v>
      </c>
      <c r="C1475" t="s">
        <v>1392</v>
      </c>
      <c r="D1475" s="4">
        <v>2720</v>
      </c>
      <c r="E1475" s="4">
        <v>3316</v>
      </c>
      <c r="F1475">
        <v>2024</v>
      </c>
      <c r="G1475" s="1">
        <f>Table1[[#This Row],[dem_votes]]+Table1[[#This Row],[gop_votes]]</f>
        <v>6036</v>
      </c>
      <c r="H1475" s="7">
        <f>ABS(Table1[[#This Row],[dem_votes]]-Table1[[#This Row],[gop_votes]])</f>
        <v>596</v>
      </c>
      <c r="I1475" s="5">
        <f>Table1[[#This Row],[margin]]/SUM(Table1[[#This Row],[dem_votes]:[gop_votes]])</f>
        <v>9.8740888005301522E-2</v>
      </c>
      <c r="J1475" s="5">
        <f>Table1[[#This Row],[dem_votes]]/SUM(Table1[[#This Row],[dem_votes]:[gop_votes]])</f>
        <v>0.45062955599734922</v>
      </c>
      <c r="K1475" s="5">
        <f>Table1[[#This Row],[gop_votes]]/SUM(Table1[[#This Row],[dem_votes]:[gop_votes]])</f>
        <v>0.54937044400265078</v>
      </c>
      <c r="L1475" s="13">
        <v>-90.121388999999994</v>
      </c>
      <c r="M1475" s="13">
        <v>31.1516219999999</v>
      </c>
      <c r="N1475" s="11">
        <v>-89.638844426829479</v>
      </c>
      <c r="O1475" s="11">
        <v>32.798268902438885</v>
      </c>
      <c r="P1475" s="12">
        <f>VLOOKUP(Table1[[#This Row],[State]],Sheet1!A:G,7,FALSE)</f>
        <v>6</v>
      </c>
      <c r="Q1475" t="str">
        <f>VLOOKUP(Table1[[#This Row],[State]],Sheet1!A:F,6,FALSE)</f>
        <v>Republican</v>
      </c>
    </row>
    <row r="1476" spans="1:17" x14ac:dyDescent="0.2">
      <c r="A1476" t="s">
        <v>342</v>
      </c>
      <c r="B1476" s="10">
        <v>28149</v>
      </c>
      <c r="C1476" t="s">
        <v>821</v>
      </c>
      <c r="D1476" s="4">
        <v>10237</v>
      </c>
      <c r="E1476" s="4">
        <v>10125</v>
      </c>
      <c r="F1476">
        <v>2024</v>
      </c>
      <c r="G1476" s="1">
        <f>Table1[[#This Row],[dem_votes]]+Table1[[#This Row],[gop_votes]]</f>
        <v>20362</v>
      </c>
      <c r="H1476" s="7">
        <f>ABS(Table1[[#This Row],[dem_votes]]-Table1[[#This Row],[gop_votes]])</f>
        <v>112</v>
      </c>
      <c r="I1476" s="5">
        <f>Table1[[#This Row],[margin]]/SUM(Table1[[#This Row],[dem_votes]:[gop_votes]])</f>
        <v>5.5004419998035559E-3</v>
      </c>
      <c r="J1476" s="5">
        <f>Table1[[#This Row],[dem_votes]]/SUM(Table1[[#This Row],[dem_votes]:[gop_votes]])</f>
        <v>0.50275022099990174</v>
      </c>
      <c r="K1476" s="5">
        <f>Table1[[#This Row],[gop_votes]]/SUM(Table1[[#This Row],[dem_votes]:[gop_votes]])</f>
        <v>0.4972497790000982</v>
      </c>
      <c r="L1476" s="13">
        <v>-90.845244999999906</v>
      </c>
      <c r="M1476" s="13">
        <v>32.325884000000002</v>
      </c>
      <c r="N1476" s="11">
        <v>-89.638844426829479</v>
      </c>
      <c r="O1476" s="11">
        <v>32.798268902438885</v>
      </c>
      <c r="P1476" s="12">
        <f>VLOOKUP(Table1[[#This Row],[State]],Sheet1!A:G,7,FALSE)</f>
        <v>6</v>
      </c>
      <c r="Q1476" t="str">
        <f>VLOOKUP(Table1[[#This Row],[State]],Sheet1!A:F,6,FALSE)</f>
        <v>Republican</v>
      </c>
    </row>
    <row r="1477" spans="1:17" x14ac:dyDescent="0.2">
      <c r="A1477" t="s">
        <v>342</v>
      </c>
      <c r="B1477" s="10">
        <v>28151</v>
      </c>
      <c r="C1477" t="s">
        <v>480</v>
      </c>
      <c r="D1477" s="4">
        <v>12252</v>
      </c>
      <c r="E1477" s="4">
        <v>6448</v>
      </c>
      <c r="F1477">
        <v>2024</v>
      </c>
      <c r="G1477" s="1">
        <f>Table1[[#This Row],[dem_votes]]+Table1[[#This Row],[gop_votes]]</f>
        <v>18700</v>
      </c>
      <c r="H1477" s="7">
        <f>ABS(Table1[[#This Row],[dem_votes]]-Table1[[#This Row],[gop_votes]])</f>
        <v>5804</v>
      </c>
      <c r="I1477" s="5">
        <f>Table1[[#This Row],[margin]]/SUM(Table1[[#This Row],[dem_votes]:[gop_votes]])</f>
        <v>0.31037433155080213</v>
      </c>
      <c r="J1477" s="5">
        <f>Table1[[#This Row],[dem_votes]]/SUM(Table1[[#This Row],[dem_votes]:[gop_votes]])</f>
        <v>0.65518716577540104</v>
      </c>
      <c r="K1477" s="5">
        <f>Table1[[#This Row],[gop_votes]]/SUM(Table1[[#This Row],[dem_votes]:[gop_votes]])</f>
        <v>0.34481283422459891</v>
      </c>
      <c r="L1477" s="13">
        <v>-91.010964000000001</v>
      </c>
      <c r="M1477" s="13">
        <v>33.371079999999999</v>
      </c>
      <c r="N1477" s="11">
        <v>-89.638844426829479</v>
      </c>
      <c r="O1477" s="11">
        <v>32.798268902438885</v>
      </c>
      <c r="P1477" s="12">
        <f>VLOOKUP(Table1[[#This Row],[State]],Sheet1!A:G,7,FALSE)</f>
        <v>6</v>
      </c>
      <c r="Q1477" t="str">
        <f>VLOOKUP(Table1[[#This Row],[State]],Sheet1!A:F,6,FALSE)</f>
        <v>Republican</v>
      </c>
    </row>
    <row r="1478" spans="1:17" x14ac:dyDescent="0.2">
      <c r="A1478" t="s">
        <v>342</v>
      </c>
      <c r="B1478" s="10">
        <v>28153</v>
      </c>
      <c r="C1478" t="s">
        <v>822</v>
      </c>
      <c r="D1478" s="4">
        <v>3578</v>
      </c>
      <c r="E1478" s="4">
        <v>5292</v>
      </c>
      <c r="F1478">
        <v>2024</v>
      </c>
      <c r="G1478" s="1">
        <f>Table1[[#This Row],[dem_votes]]+Table1[[#This Row],[gop_votes]]</f>
        <v>8870</v>
      </c>
      <c r="H1478" s="7">
        <f>ABS(Table1[[#This Row],[dem_votes]]-Table1[[#This Row],[gop_votes]])</f>
        <v>1714</v>
      </c>
      <c r="I1478" s="5">
        <f>Table1[[#This Row],[margin]]/SUM(Table1[[#This Row],[dem_votes]:[gop_votes]])</f>
        <v>0.19323562570462233</v>
      </c>
      <c r="J1478" s="5">
        <f>Table1[[#This Row],[dem_votes]]/SUM(Table1[[#This Row],[dem_votes]:[gop_votes]])</f>
        <v>0.40338218714768886</v>
      </c>
      <c r="K1478" s="5">
        <f>Table1[[#This Row],[gop_votes]]/SUM(Table1[[#This Row],[dem_votes]:[gop_votes]])</f>
        <v>0.59661781285231119</v>
      </c>
      <c r="L1478" s="13">
        <v>-88.659320999999906</v>
      </c>
      <c r="M1478" s="13">
        <v>31.650100999999999</v>
      </c>
      <c r="N1478" s="11">
        <v>-89.638844426829479</v>
      </c>
      <c r="O1478" s="11">
        <v>32.798268902438885</v>
      </c>
      <c r="P1478" s="12">
        <f>VLOOKUP(Table1[[#This Row],[State]],Sheet1!A:G,7,FALSE)</f>
        <v>6</v>
      </c>
      <c r="Q1478" t="str">
        <f>VLOOKUP(Table1[[#This Row],[State]],Sheet1!A:F,6,FALSE)</f>
        <v>Republican</v>
      </c>
    </row>
    <row r="1479" spans="1:17" x14ac:dyDescent="0.2">
      <c r="A1479" t="s">
        <v>342</v>
      </c>
      <c r="B1479" s="10">
        <v>28155</v>
      </c>
      <c r="C1479" t="s">
        <v>823</v>
      </c>
      <c r="D1479" s="4">
        <v>1148</v>
      </c>
      <c r="E1479" s="4">
        <v>3215</v>
      </c>
      <c r="F1479">
        <v>2024</v>
      </c>
      <c r="G1479" s="1">
        <f>Table1[[#This Row],[dem_votes]]+Table1[[#This Row],[gop_votes]]</f>
        <v>4363</v>
      </c>
      <c r="H1479" s="7">
        <f>ABS(Table1[[#This Row],[dem_votes]]-Table1[[#This Row],[gop_votes]])</f>
        <v>2067</v>
      </c>
      <c r="I1479" s="5">
        <f>Table1[[#This Row],[margin]]/SUM(Table1[[#This Row],[dem_votes]:[gop_votes]])</f>
        <v>0.47375658950263583</v>
      </c>
      <c r="J1479" s="5">
        <f>Table1[[#This Row],[dem_votes]]/SUM(Table1[[#This Row],[dem_votes]:[gop_votes]])</f>
        <v>0.26312170524868211</v>
      </c>
      <c r="K1479" s="5">
        <f>Table1[[#This Row],[gop_votes]]/SUM(Table1[[#This Row],[dem_votes]:[gop_votes]])</f>
        <v>0.73687829475131794</v>
      </c>
      <c r="L1479" s="13">
        <v>-89.226171999999906</v>
      </c>
      <c r="M1479" s="13">
        <v>33.582220999999997</v>
      </c>
      <c r="N1479" s="11">
        <v>-89.638844426829479</v>
      </c>
      <c r="O1479" s="11">
        <v>32.798268902438885</v>
      </c>
      <c r="P1479" s="12">
        <f>VLOOKUP(Table1[[#This Row],[State]],Sheet1!A:G,7,FALSE)</f>
        <v>6</v>
      </c>
      <c r="Q1479" t="str">
        <f>VLOOKUP(Table1[[#This Row],[State]],Sheet1!A:F,6,FALSE)</f>
        <v>Republican</v>
      </c>
    </row>
    <row r="1480" spans="1:17" x14ac:dyDescent="0.2">
      <c r="A1480" t="s">
        <v>342</v>
      </c>
      <c r="B1480" s="10">
        <v>28157</v>
      </c>
      <c r="C1480" t="s">
        <v>827</v>
      </c>
      <c r="D1480" s="4">
        <v>2750</v>
      </c>
      <c r="E1480" s="4">
        <v>1337</v>
      </c>
      <c r="F1480">
        <v>2024</v>
      </c>
      <c r="G1480" s="1">
        <f>Table1[[#This Row],[dem_votes]]+Table1[[#This Row],[gop_votes]]</f>
        <v>4087</v>
      </c>
      <c r="H1480" s="7">
        <f>ABS(Table1[[#This Row],[dem_votes]]-Table1[[#This Row],[gop_votes]])</f>
        <v>1413</v>
      </c>
      <c r="I1480" s="5">
        <f>Table1[[#This Row],[margin]]/SUM(Table1[[#This Row],[dem_votes]:[gop_votes]])</f>
        <v>0.3457303645705897</v>
      </c>
      <c r="J1480" s="5">
        <f>Table1[[#This Row],[dem_votes]]/SUM(Table1[[#This Row],[dem_votes]:[gop_votes]])</f>
        <v>0.67286518228529479</v>
      </c>
      <c r="K1480" s="5">
        <f>Table1[[#This Row],[gop_votes]]/SUM(Table1[[#This Row],[dem_votes]:[gop_votes]])</f>
        <v>0.32713481771470515</v>
      </c>
      <c r="L1480" s="13">
        <v>-91.238268999999903</v>
      </c>
      <c r="M1480" s="13">
        <v>31.121531000000001</v>
      </c>
      <c r="N1480" s="11">
        <v>-89.638844426829479</v>
      </c>
      <c r="O1480" s="11">
        <v>32.798268902438885</v>
      </c>
      <c r="P1480" s="12">
        <f>VLOOKUP(Table1[[#This Row],[State]],Sheet1!A:G,7,FALSE)</f>
        <v>6</v>
      </c>
      <c r="Q1480" t="str">
        <f>VLOOKUP(Table1[[#This Row],[State]],Sheet1!A:F,6,FALSE)</f>
        <v>Republican</v>
      </c>
    </row>
    <row r="1481" spans="1:17" x14ac:dyDescent="0.2">
      <c r="A1481" t="s">
        <v>342</v>
      </c>
      <c r="B1481" s="10">
        <v>28159</v>
      </c>
      <c r="C1481" t="s">
        <v>535</v>
      </c>
      <c r="D1481" s="4">
        <v>4032</v>
      </c>
      <c r="E1481" s="4">
        <v>4516</v>
      </c>
      <c r="F1481">
        <v>2024</v>
      </c>
      <c r="G1481" s="1">
        <f>Table1[[#This Row],[dem_votes]]+Table1[[#This Row],[gop_votes]]</f>
        <v>8548</v>
      </c>
      <c r="H1481" s="7">
        <f>ABS(Table1[[#This Row],[dem_votes]]-Table1[[#This Row],[gop_votes]])</f>
        <v>484</v>
      </c>
      <c r="I1481" s="5">
        <f>Table1[[#This Row],[margin]]/SUM(Table1[[#This Row],[dem_votes]:[gop_votes]])</f>
        <v>5.6621431913897985E-2</v>
      </c>
      <c r="J1481" s="5">
        <f>Table1[[#This Row],[dem_votes]]/SUM(Table1[[#This Row],[dem_votes]:[gop_votes]])</f>
        <v>0.47168928404305099</v>
      </c>
      <c r="K1481" s="5">
        <f>Table1[[#This Row],[gop_votes]]/SUM(Table1[[#This Row],[dem_votes]:[gop_votes]])</f>
        <v>0.52831071595694901</v>
      </c>
      <c r="L1481" s="13">
        <v>-89.042843000000005</v>
      </c>
      <c r="M1481" s="13">
        <v>33.084924999999998</v>
      </c>
      <c r="N1481" s="11">
        <v>-89.638844426829479</v>
      </c>
      <c r="O1481" s="11">
        <v>32.798268902438885</v>
      </c>
      <c r="P1481" s="12">
        <f>VLOOKUP(Table1[[#This Row],[State]],Sheet1!A:G,7,FALSE)</f>
        <v>6</v>
      </c>
      <c r="Q1481" t="str">
        <f>VLOOKUP(Table1[[#This Row],[State]],Sheet1!A:F,6,FALSE)</f>
        <v>Republican</v>
      </c>
    </row>
    <row r="1482" spans="1:17" x14ac:dyDescent="0.2">
      <c r="A1482" t="s">
        <v>342</v>
      </c>
      <c r="B1482" s="10">
        <v>28161</v>
      </c>
      <c r="C1482" t="s">
        <v>1393</v>
      </c>
      <c r="D1482" s="4">
        <v>2744</v>
      </c>
      <c r="E1482" s="4">
        <v>2936</v>
      </c>
      <c r="F1482">
        <v>2024</v>
      </c>
      <c r="G1482" s="1">
        <f>Table1[[#This Row],[dem_votes]]+Table1[[#This Row],[gop_votes]]</f>
        <v>5680</v>
      </c>
      <c r="H1482" s="7">
        <f>ABS(Table1[[#This Row],[dem_votes]]-Table1[[#This Row],[gop_votes]])</f>
        <v>192</v>
      </c>
      <c r="I1482" s="5">
        <f>Table1[[#This Row],[margin]]/SUM(Table1[[#This Row],[dem_votes]:[gop_votes]])</f>
        <v>3.3802816901408447E-2</v>
      </c>
      <c r="J1482" s="5">
        <f>Table1[[#This Row],[dem_votes]]/SUM(Table1[[#This Row],[dem_votes]:[gop_votes]])</f>
        <v>0.4830985915492958</v>
      </c>
      <c r="K1482" s="5">
        <f>Table1[[#This Row],[gop_votes]]/SUM(Table1[[#This Row],[dem_votes]:[gop_votes]])</f>
        <v>0.5169014084507042</v>
      </c>
      <c r="L1482" s="13">
        <v>-89.693556999999998</v>
      </c>
      <c r="M1482" s="13">
        <v>34.080595000000002</v>
      </c>
      <c r="N1482" s="11">
        <v>-89.638844426829479</v>
      </c>
      <c r="O1482" s="11">
        <v>32.798268902438885</v>
      </c>
      <c r="P1482" s="12">
        <f>VLOOKUP(Table1[[#This Row],[State]],Sheet1!A:G,7,FALSE)</f>
        <v>6</v>
      </c>
      <c r="Q1482" t="str">
        <f>VLOOKUP(Table1[[#This Row],[State]],Sheet1!A:F,6,FALSE)</f>
        <v>Republican</v>
      </c>
    </row>
    <row r="1483" spans="1:17" x14ac:dyDescent="0.2">
      <c r="A1483" t="s">
        <v>342</v>
      </c>
      <c r="B1483" s="10">
        <v>28163</v>
      </c>
      <c r="C1483" t="s">
        <v>1394</v>
      </c>
      <c r="D1483" s="4">
        <v>5509</v>
      </c>
      <c r="E1483" s="4">
        <v>4759</v>
      </c>
      <c r="F1483">
        <v>2024</v>
      </c>
      <c r="G1483" s="1">
        <f>Table1[[#This Row],[dem_votes]]+Table1[[#This Row],[gop_votes]]</f>
        <v>10268</v>
      </c>
      <c r="H1483" s="7">
        <f>ABS(Table1[[#This Row],[dem_votes]]-Table1[[#This Row],[gop_votes]])</f>
        <v>750</v>
      </c>
      <c r="I1483" s="5">
        <f>Table1[[#This Row],[margin]]/SUM(Table1[[#This Row],[dem_votes]:[gop_votes]])</f>
        <v>7.3042462017919751E-2</v>
      </c>
      <c r="J1483" s="5">
        <f>Table1[[#This Row],[dem_votes]]/SUM(Table1[[#This Row],[dem_votes]:[gop_votes]])</f>
        <v>0.53652123100895988</v>
      </c>
      <c r="K1483" s="5">
        <f>Table1[[#This Row],[gop_votes]]/SUM(Table1[[#This Row],[dem_votes]:[gop_votes]])</f>
        <v>0.46347876899104012</v>
      </c>
      <c r="L1483" s="13">
        <v>-90.380240999999998</v>
      </c>
      <c r="M1483" s="13">
        <v>32.828490000000002</v>
      </c>
      <c r="N1483" s="11">
        <v>-89.638844426829479</v>
      </c>
      <c r="O1483" s="11">
        <v>32.798268902438885</v>
      </c>
      <c r="P1483" s="12">
        <f>VLOOKUP(Table1[[#This Row],[State]],Sheet1!A:G,7,FALSE)</f>
        <v>6</v>
      </c>
      <c r="Q1483" t="str">
        <f>VLOOKUP(Table1[[#This Row],[State]],Sheet1!A:F,6,FALSE)</f>
        <v>Republican</v>
      </c>
    </row>
    <row r="1484" spans="1:17" x14ac:dyDescent="0.2">
      <c r="A1484" t="s">
        <v>343</v>
      </c>
      <c r="B1484" s="10">
        <v>29001</v>
      </c>
      <c r="C1484" t="s">
        <v>968</v>
      </c>
      <c r="D1484" s="4">
        <v>3807</v>
      </c>
      <c r="E1484" s="4">
        <v>5797</v>
      </c>
      <c r="F1484">
        <v>2024</v>
      </c>
      <c r="G1484" s="1">
        <f>Table1[[#This Row],[dem_votes]]+Table1[[#This Row],[gop_votes]]</f>
        <v>9604</v>
      </c>
      <c r="H1484" s="7">
        <f>ABS(Table1[[#This Row],[dem_votes]]-Table1[[#This Row],[gop_votes]])</f>
        <v>1990</v>
      </c>
      <c r="I1484" s="5">
        <f>Table1[[#This Row],[margin]]/SUM(Table1[[#This Row],[dem_votes]:[gop_votes]])</f>
        <v>0.20720533111203665</v>
      </c>
      <c r="J1484" s="5">
        <f>Table1[[#This Row],[dem_votes]]/SUM(Table1[[#This Row],[dem_votes]:[gop_votes]])</f>
        <v>0.39639733444398167</v>
      </c>
      <c r="K1484" s="5">
        <f>Table1[[#This Row],[gop_votes]]/SUM(Table1[[#This Row],[dem_votes]:[gop_votes]])</f>
        <v>0.60360266555601838</v>
      </c>
      <c r="L1484" s="13">
        <v>-92.582445999999905</v>
      </c>
      <c r="M1484" s="13">
        <v>40.195659999999997</v>
      </c>
      <c r="N1484" s="11">
        <v>-92.478288565217298</v>
      </c>
      <c r="O1484" s="11">
        <v>38.447951660869464</v>
      </c>
      <c r="P1484" s="12">
        <f>VLOOKUP(Table1[[#This Row],[State]],Sheet1!A:G,7,FALSE)</f>
        <v>10</v>
      </c>
      <c r="Q1484" t="str">
        <f>VLOOKUP(Table1[[#This Row],[State]],Sheet1!A:F,6,FALSE)</f>
        <v>Republican</v>
      </c>
    </row>
    <row r="1485" spans="1:17" x14ac:dyDescent="0.2">
      <c r="A1485" t="s">
        <v>343</v>
      </c>
      <c r="B1485" s="10">
        <v>29003</v>
      </c>
      <c r="C1485" t="s">
        <v>1395</v>
      </c>
      <c r="D1485" s="4">
        <v>2648</v>
      </c>
      <c r="E1485" s="4">
        <v>7534</v>
      </c>
      <c r="F1485">
        <v>2024</v>
      </c>
      <c r="G1485" s="1">
        <f>Table1[[#This Row],[dem_votes]]+Table1[[#This Row],[gop_votes]]</f>
        <v>10182</v>
      </c>
      <c r="H1485" s="7">
        <f>ABS(Table1[[#This Row],[dem_votes]]-Table1[[#This Row],[gop_votes]])</f>
        <v>4886</v>
      </c>
      <c r="I1485" s="5">
        <f>Table1[[#This Row],[margin]]/SUM(Table1[[#This Row],[dem_votes]:[gop_votes]])</f>
        <v>0.47986643095659004</v>
      </c>
      <c r="J1485" s="5">
        <f>Table1[[#This Row],[dem_votes]]/SUM(Table1[[#This Row],[dem_votes]:[gop_votes]])</f>
        <v>0.26006678452170495</v>
      </c>
      <c r="K1485" s="5">
        <f>Table1[[#This Row],[gop_votes]]/SUM(Table1[[#This Row],[dem_votes]:[gop_votes]])</f>
        <v>0.73993321547829505</v>
      </c>
      <c r="L1485" s="13">
        <v>-94.818292999999997</v>
      </c>
      <c r="M1485" s="13">
        <v>39.922564999999999</v>
      </c>
      <c r="N1485" s="11">
        <v>-92.478288565217298</v>
      </c>
      <c r="O1485" s="11">
        <v>38.447951660869464</v>
      </c>
      <c r="P1485" s="12">
        <f>VLOOKUP(Table1[[#This Row],[State]],Sheet1!A:G,7,FALSE)</f>
        <v>10</v>
      </c>
      <c r="Q1485" t="str">
        <f>VLOOKUP(Table1[[#This Row],[State]],Sheet1!A:F,6,FALSE)</f>
        <v>Republican</v>
      </c>
    </row>
    <row r="1486" spans="1:17" x14ac:dyDescent="0.2">
      <c r="A1486" t="s">
        <v>343</v>
      </c>
      <c r="B1486" s="10">
        <v>29005</v>
      </c>
      <c r="C1486" t="s">
        <v>1014</v>
      </c>
      <c r="D1486" s="4">
        <v>679</v>
      </c>
      <c r="E1486" s="4">
        <v>2010</v>
      </c>
      <c r="F1486">
        <v>2024</v>
      </c>
      <c r="G1486" s="1">
        <f>Table1[[#This Row],[dem_votes]]+Table1[[#This Row],[gop_votes]]</f>
        <v>2689</v>
      </c>
      <c r="H1486" s="7">
        <f>ABS(Table1[[#This Row],[dem_votes]]-Table1[[#This Row],[gop_votes]])</f>
        <v>1331</v>
      </c>
      <c r="I1486" s="5">
        <f>Table1[[#This Row],[margin]]/SUM(Table1[[#This Row],[dem_votes]:[gop_votes]])</f>
        <v>0.49497954629973967</v>
      </c>
      <c r="J1486" s="5">
        <f>Table1[[#This Row],[dem_votes]]/SUM(Table1[[#This Row],[dem_votes]:[gop_votes]])</f>
        <v>0.25251022685013014</v>
      </c>
      <c r="K1486" s="5">
        <f>Table1[[#This Row],[gop_votes]]/SUM(Table1[[#This Row],[dem_votes]:[gop_votes]])</f>
        <v>0.74748977314986986</v>
      </c>
      <c r="L1486" s="13">
        <v>-95.437687999999994</v>
      </c>
      <c r="M1486" s="13">
        <v>40.421104999999997</v>
      </c>
      <c r="N1486" s="11">
        <v>-92.478288565217298</v>
      </c>
      <c r="O1486" s="11">
        <v>38.447951660869464</v>
      </c>
      <c r="P1486" s="12">
        <f>VLOOKUP(Table1[[#This Row],[State]],Sheet1!A:G,7,FALSE)</f>
        <v>10</v>
      </c>
      <c r="Q1486" t="str">
        <f>VLOOKUP(Table1[[#This Row],[State]],Sheet1!A:F,6,FALSE)</f>
        <v>Republican</v>
      </c>
    </row>
    <row r="1487" spans="1:17" x14ac:dyDescent="0.2">
      <c r="A1487" t="s">
        <v>343</v>
      </c>
      <c r="B1487" s="10">
        <v>29007</v>
      </c>
      <c r="C1487" t="s">
        <v>1396</v>
      </c>
      <c r="D1487" s="4">
        <v>3222</v>
      </c>
      <c r="E1487" s="4">
        <v>6816</v>
      </c>
      <c r="F1487">
        <v>2024</v>
      </c>
      <c r="G1487" s="1">
        <f>Table1[[#This Row],[dem_votes]]+Table1[[#This Row],[gop_votes]]</f>
        <v>10038</v>
      </c>
      <c r="H1487" s="7">
        <f>ABS(Table1[[#This Row],[dem_votes]]-Table1[[#This Row],[gop_votes]])</f>
        <v>3594</v>
      </c>
      <c r="I1487" s="5">
        <f>Table1[[#This Row],[margin]]/SUM(Table1[[#This Row],[dem_votes]:[gop_votes]])</f>
        <v>0.35803945008965932</v>
      </c>
      <c r="J1487" s="5">
        <f>Table1[[#This Row],[dem_votes]]/SUM(Table1[[#This Row],[dem_votes]:[gop_votes]])</f>
        <v>0.32098027495517034</v>
      </c>
      <c r="K1487" s="5">
        <f>Table1[[#This Row],[gop_votes]]/SUM(Table1[[#This Row],[dem_votes]:[gop_votes]])</f>
        <v>0.67901972504482966</v>
      </c>
      <c r="L1487" s="13">
        <v>-91.821070999999904</v>
      </c>
      <c r="M1487" s="13">
        <v>39.205357999999997</v>
      </c>
      <c r="N1487" s="11">
        <v>-92.478288565217298</v>
      </c>
      <c r="O1487" s="11">
        <v>38.447951660869464</v>
      </c>
      <c r="P1487" s="12">
        <f>VLOOKUP(Table1[[#This Row],[State]],Sheet1!A:G,7,FALSE)</f>
        <v>10</v>
      </c>
      <c r="Q1487" t="str">
        <f>VLOOKUP(Table1[[#This Row],[State]],Sheet1!A:F,6,FALSE)</f>
        <v>Republican</v>
      </c>
    </row>
    <row r="1488" spans="1:17" x14ac:dyDescent="0.2">
      <c r="A1488" t="s">
        <v>343</v>
      </c>
      <c r="B1488" s="10">
        <v>29009</v>
      </c>
      <c r="C1488" t="s">
        <v>1243</v>
      </c>
      <c r="D1488" s="4">
        <v>3866</v>
      </c>
      <c r="E1488" s="4">
        <v>12535</v>
      </c>
      <c r="F1488">
        <v>2024</v>
      </c>
      <c r="G1488" s="1">
        <f>Table1[[#This Row],[dem_votes]]+Table1[[#This Row],[gop_votes]]</f>
        <v>16401</v>
      </c>
      <c r="H1488" s="7">
        <f>ABS(Table1[[#This Row],[dem_votes]]-Table1[[#This Row],[gop_votes]])</f>
        <v>8669</v>
      </c>
      <c r="I1488" s="5">
        <f>Table1[[#This Row],[margin]]/SUM(Table1[[#This Row],[dem_votes]:[gop_votes]])</f>
        <v>0.52856533138223283</v>
      </c>
      <c r="J1488" s="5">
        <f>Table1[[#This Row],[dem_votes]]/SUM(Table1[[#This Row],[dem_votes]:[gop_votes]])</f>
        <v>0.23571733430888361</v>
      </c>
      <c r="K1488" s="5">
        <f>Table1[[#This Row],[gop_votes]]/SUM(Table1[[#This Row],[dem_votes]:[gop_votes]])</f>
        <v>0.76428266569111636</v>
      </c>
      <c r="L1488" s="13">
        <v>-93.862743999999907</v>
      </c>
      <c r="M1488" s="13">
        <v>36.735064999999999</v>
      </c>
      <c r="N1488" s="11">
        <v>-92.478288565217298</v>
      </c>
      <c r="O1488" s="11">
        <v>38.447951660869464</v>
      </c>
      <c r="P1488" s="12">
        <f>VLOOKUP(Table1[[#This Row],[State]],Sheet1!A:G,7,FALSE)</f>
        <v>10</v>
      </c>
      <c r="Q1488" t="str">
        <f>VLOOKUP(Table1[[#This Row],[State]],Sheet1!A:F,6,FALSE)</f>
        <v>Republican</v>
      </c>
    </row>
    <row r="1489" spans="1:17" x14ac:dyDescent="0.2">
      <c r="A1489" t="s">
        <v>343</v>
      </c>
      <c r="B1489" s="10">
        <v>29011</v>
      </c>
      <c r="C1489" t="s">
        <v>1016</v>
      </c>
      <c r="D1489" s="4">
        <v>1162</v>
      </c>
      <c r="E1489" s="4">
        <v>4710</v>
      </c>
      <c r="F1489">
        <v>2024</v>
      </c>
      <c r="G1489" s="1">
        <f>Table1[[#This Row],[dem_votes]]+Table1[[#This Row],[gop_votes]]</f>
        <v>5872</v>
      </c>
      <c r="H1489" s="7">
        <f>ABS(Table1[[#This Row],[dem_votes]]-Table1[[#This Row],[gop_votes]])</f>
        <v>3548</v>
      </c>
      <c r="I1489" s="5">
        <f>Table1[[#This Row],[margin]]/SUM(Table1[[#This Row],[dem_votes]:[gop_votes]])</f>
        <v>0.60422343324250682</v>
      </c>
      <c r="J1489" s="5">
        <f>Table1[[#This Row],[dem_votes]]/SUM(Table1[[#This Row],[dem_votes]:[gop_votes]])</f>
        <v>0.19788828337874659</v>
      </c>
      <c r="K1489" s="5">
        <f>Table1[[#This Row],[gop_votes]]/SUM(Table1[[#This Row],[dem_votes]:[gop_votes]])</f>
        <v>0.80211171662125336</v>
      </c>
      <c r="L1489" s="13">
        <v>-94.308903000000001</v>
      </c>
      <c r="M1489" s="13">
        <v>37.495227999999997</v>
      </c>
      <c r="N1489" s="11">
        <v>-92.478288565217298</v>
      </c>
      <c r="O1489" s="11">
        <v>38.447951660869464</v>
      </c>
      <c r="P1489" s="12">
        <f>VLOOKUP(Table1[[#This Row],[State]],Sheet1!A:G,7,FALSE)</f>
        <v>10</v>
      </c>
      <c r="Q1489" t="str">
        <f>VLOOKUP(Table1[[#This Row],[State]],Sheet1!A:F,6,FALSE)</f>
        <v>Republican</v>
      </c>
    </row>
    <row r="1490" spans="1:17" x14ac:dyDescent="0.2">
      <c r="A1490" t="s">
        <v>343</v>
      </c>
      <c r="B1490" s="10">
        <v>29013</v>
      </c>
      <c r="C1490" t="s">
        <v>1397</v>
      </c>
      <c r="D1490" s="4">
        <v>2206</v>
      </c>
      <c r="E1490" s="4">
        <v>5723</v>
      </c>
      <c r="F1490">
        <v>2024</v>
      </c>
      <c r="G1490" s="1">
        <f>Table1[[#This Row],[dem_votes]]+Table1[[#This Row],[gop_votes]]</f>
        <v>7929</v>
      </c>
      <c r="H1490" s="7">
        <f>ABS(Table1[[#This Row],[dem_votes]]-Table1[[#This Row],[gop_votes]])</f>
        <v>3517</v>
      </c>
      <c r="I1490" s="5">
        <f>Table1[[#This Row],[margin]]/SUM(Table1[[#This Row],[dem_votes]:[gop_votes]])</f>
        <v>0.44356160928238114</v>
      </c>
      <c r="J1490" s="5">
        <f>Table1[[#This Row],[dem_votes]]/SUM(Table1[[#This Row],[dem_votes]:[gop_votes]])</f>
        <v>0.27821919535880946</v>
      </c>
      <c r="K1490" s="5">
        <f>Table1[[#This Row],[gop_votes]]/SUM(Table1[[#This Row],[dem_votes]:[gop_votes]])</f>
        <v>0.72178080464119054</v>
      </c>
      <c r="L1490" s="13">
        <v>-94.362321999999907</v>
      </c>
      <c r="M1490" s="13">
        <v>38.276162999999997</v>
      </c>
      <c r="N1490" s="11">
        <v>-92.478288565217298</v>
      </c>
      <c r="O1490" s="11">
        <v>38.447951660869464</v>
      </c>
      <c r="P1490" s="12">
        <f>VLOOKUP(Table1[[#This Row],[State]],Sheet1!A:G,7,FALSE)</f>
        <v>10</v>
      </c>
      <c r="Q1490" t="str">
        <f>VLOOKUP(Table1[[#This Row],[State]],Sheet1!A:F,6,FALSE)</f>
        <v>Republican</v>
      </c>
    </row>
    <row r="1491" spans="1:17" x14ac:dyDescent="0.2">
      <c r="A1491" t="s">
        <v>343</v>
      </c>
      <c r="B1491" s="10">
        <v>29015</v>
      </c>
      <c r="C1491" t="s">
        <v>554</v>
      </c>
      <c r="D1491" s="4">
        <v>2339</v>
      </c>
      <c r="E1491" s="4">
        <v>8900</v>
      </c>
      <c r="F1491">
        <v>2024</v>
      </c>
      <c r="G1491" s="1">
        <f>Table1[[#This Row],[dem_votes]]+Table1[[#This Row],[gop_votes]]</f>
        <v>11239</v>
      </c>
      <c r="H1491" s="7">
        <f>ABS(Table1[[#This Row],[dem_votes]]-Table1[[#This Row],[gop_votes]])</f>
        <v>6561</v>
      </c>
      <c r="I1491" s="5">
        <f>Table1[[#This Row],[margin]]/SUM(Table1[[#This Row],[dem_votes]:[gop_votes]])</f>
        <v>0.58377079811371113</v>
      </c>
      <c r="J1491" s="5">
        <f>Table1[[#This Row],[dem_votes]]/SUM(Table1[[#This Row],[dem_votes]:[gop_votes]])</f>
        <v>0.20811460094314441</v>
      </c>
      <c r="K1491" s="5">
        <f>Table1[[#This Row],[gop_votes]]/SUM(Table1[[#This Row],[dem_votes]:[gop_votes]])</f>
        <v>0.79188539905685562</v>
      </c>
      <c r="L1491" s="13">
        <v>-93.308948000000001</v>
      </c>
      <c r="M1491" s="13">
        <v>38.302689000000001</v>
      </c>
      <c r="N1491" s="11">
        <v>-92.478288565217298</v>
      </c>
      <c r="O1491" s="11">
        <v>38.447951660869464</v>
      </c>
      <c r="P1491" s="12">
        <f>VLOOKUP(Table1[[#This Row],[State]],Sheet1!A:G,7,FALSE)</f>
        <v>10</v>
      </c>
      <c r="Q1491" t="str">
        <f>VLOOKUP(Table1[[#This Row],[State]],Sheet1!A:F,6,FALSE)</f>
        <v>Republican</v>
      </c>
    </row>
    <row r="1492" spans="1:17" x14ac:dyDescent="0.2">
      <c r="A1492" t="s">
        <v>343</v>
      </c>
      <c r="B1492" s="10">
        <v>29017</v>
      </c>
      <c r="C1492" t="s">
        <v>1398</v>
      </c>
      <c r="D1492" s="4">
        <v>1072</v>
      </c>
      <c r="E1492" s="4">
        <v>5242</v>
      </c>
      <c r="F1492">
        <v>2024</v>
      </c>
      <c r="G1492" s="1">
        <f>Table1[[#This Row],[dem_votes]]+Table1[[#This Row],[gop_votes]]</f>
        <v>6314</v>
      </c>
      <c r="H1492" s="7">
        <f>ABS(Table1[[#This Row],[dem_votes]]-Table1[[#This Row],[gop_votes]])</f>
        <v>4170</v>
      </c>
      <c r="I1492" s="5">
        <f>Table1[[#This Row],[margin]]/SUM(Table1[[#This Row],[dem_votes]:[gop_votes]])</f>
        <v>0.66043712385175801</v>
      </c>
      <c r="J1492" s="5">
        <f>Table1[[#This Row],[dem_votes]]/SUM(Table1[[#This Row],[dem_votes]:[gop_votes]])</f>
        <v>0.16978143807412099</v>
      </c>
      <c r="K1492" s="5">
        <f>Table1[[#This Row],[gop_votes]]/SUM(Table1[[#This Row],[dem_votes]:[gop_votes]])</f>
        <v>0.83021856192587895</v>
      </c>
      <c r="L1492" s="13">
        <v>-89.998322999999999</v>
      </c>
      <c r="M1492" s="13">
        <v>37.338242000000001</v>
      </c>
      <c r="N1492" s="11">
        <v>-92.478288565217298</v>
      </c>
      <c r="O1492" s="11">
        <v>38.447951660869464</v>
      </c>
      <c r="P1492" s="12">
        <f>VLOOKUP(Table1[[#This Row],[State]],Sheet1!A:G,7,FALSE)</f>
        <v>10</v>
      </c>
      <c r="Q1492" t="str">
        <f>VLOOKUP(Table1[[#This Row],[State]],Sheet1!A:F,6,FALSE)</f>
        <v>Republican</v>
      </c>
    </row>
    <row r="1493" spans="1:17" x14ac:dyDescent="0.2">
      <c r="A1493" t="s">
        <v>343</v>
      </c>
      <c r="B1493" s="10">
        <v>29019</v>
      </c>
      <c r="C1493" t="s">
        <v>555</v>
      </c>
      <c r="D1493" s="4">
        <v>52956</v>
      </c>
      <c r="E1493" s="4">
        <v>39182</v>
      </c>
      <c r="F1493">
        <v>2024</v>
      </c>
      <c r="G1493" s="1">
        <f>Table1[[#This Row],[dem_votes]]+Table1[[#This Row],[gop_votes]]</f>
        <v>92138</v>
      </c>
      <c r="H1493" s="7">
        <f>ABS(Table1[[#This Row],[dem_votes]]-Table1[[#This Row],[gop_votes]])</f>
        <v>13774</v>
      </c>
      <c r="I1493" s="5">
        <f>Table1[[#This Row],[margin]]/SUM(Table1[[#This Row],[dem_votes]:[gop_votes]])</f>
        <v>0.14949315157698234</v>
      </c>
      <c r="J1493" s="5">
        <f>Table1[[#This Row],[dem_votes]]/SUM(Table1[[#This Row],[dem_votes]:[gop_votes]])</f>
        <v>0.5747465757884912</v>
      </c>
      <c r="K1493" s="5">
        <f>Table1[[#This Row],[gop_votes]]/SUM(Table1[[#This Row],[dem_votes]:[gop_votes]])</f>
        <v>0.4252534242115088</v>
      </c>
      <c r="L1493" s="13">
        <v>-92.321522999999999</v>
      </c>
      <c r="M1493" s="13">
        <v>38.959865999999998</v>
      </c>
      <c r="N1493" s="11">
        <v>-92.478288565217298</v>
      </c>
      <c r="O1493" s="11">
        <v>38.447951660869464</v>
      </c>
      <c r="P1493" s="12">
        <f>VLOOKUP(Table1[[#This Row],[State]],Sheet1!A:G,7,FALSE)</f>
        <v>10</v>
      </c>
      <c r="Q1493" t="str">
        <f>VLOOKUP(Table1[[#This Row],[State]],Sheet1!A:F,6,FALSE)</f>
        <v>Republican</v>
      </c>
    </row>
    <row r="1494" spans="1:17" x14ac:dyDescent="0.2">
      <c r="A1494" t="s">
        <v>343</v>
      </c>
      <c r="B1494" s="10">
        <v>29021</v>
      </c>
      <c r="C1494" t="s">
        <v>974</v>
      </c>
      <c r="D1494" s="4">
        <v>15621</v>
      </c>
      <c r="E1494" s="4">
        <v>18590</v>
      </c>
      <c r="F1494">
        <v>2024</v>
      </c>
      <c r="G1494" s="1">
        <f>Table1[[#This Row],[dem_votes]]+Table1[[#This Row],[gop_votes]]</f>
        <v>34211</v>
      </c>
      <c r="H1494" s="7">
        <f>ABS(Table1[[#This Row],[dem_votes]]-Table1[[#This Row],[gop_votes]])</f>
        <v>2969</v>
      </c>
      <c r="I1494" s="5">
        <f>Table1[[#This Row],[margin]]/SUM(Table1[[#This Row],[dem_votes]:[gop_votes]])</f>
        <v>8.6784952208354041E-2</v>
      </c>
      <c r="J1494" s="5">
        <f>Table1[[#This Row],[dem_votes]]/SUM(Table1[[#This Row],[dem_votes]:[gop_votes]])</f>
        <v>0.45660752389582299</v>
      </c>
      <c r="K1494" s="5">
        <f>Table1[[#This Row],[gop_votes]]/SUM(Table1[[#This Row],[dem_votes]:[gop_votes]])</f>
        <v>0.54339247610417707</v>
      </c>
      <c r="L1494" s="13">
        <v>-94.821954000000005</v>
      </c>
      <c r="M1494" s="13">
        <v>39.750602000000001</v>
      </c>
      <c r="N1494" s="11">
        <v>-92.478288565217298</v>
      </c>
      <c r="O1494" s="11">
        <v>38.447951660869464</v>
      </c>
      <c r="P1494" s="12">
        <f>VLOOKUP(Table1[[#This Row],[State]],Sheet1!A:G,7,FALSE)</f>
        <v>10</v>
      </c>
      <c r="Q1494" t="str">
        <f>VLOOKUP(Table1[[#This Row],[State]],Sheet1!A:F,6,FALSE)</f>
        <v>Republican</v>
      </c>
    </row>
    <row r="1495" spans="1:17" x14ac:dyDescent="0.2">
      <c r="A1495" t="s">
        <v>343</v>
      </c>
      <c r="B1495" s="10">
        <v>29023</v>
      </c>
      <c r="C1495" t="s">
        <v>487</v>
      </c>
      <c r="D1495" s="4">
        <v>4664</v>
      </c>
      <c r="E1495" s="4">
        <v>14263</v>
      </c>
      <c r="F1495">
        <v>2024</v>
      </c>
      <c r="G1495" s="1">
        <f>Table1[[#This Row],[dem_votes]]+Table1[[#This Row],[gop_votes]]</f>
        <v>18927</v>
      </c>
      <c r="H1495" s="7">
        <f>ABS(Table1[[#This Row],[dem_votes]]-Table1[[#This Row],[gop_votes]])</f>
        <v>9599</v>
      </c>
      <c r="I1495" s="5">
        <f>Table1[[#This Row],[margin]]/SUM(Table1[[#This Row],[dem_votes]:[gop_votes]])</f>
        <v>0.50715908490516193</v>
      </c>
      <c r="J1495" s="5">
        <f>Table1[[#This Row],[dem_votes]]/SUM(Table1[[#This Row],[dem_votes]:[gop_votes]])</f>
        <v>0.24642045754741904</v>
      </c>
      <c r="K1495" s="5">
        <f>Table1[[#This Row],[gop_votes]]/SUM(Table1[[#This Row],[dem_votes]:[gop_votes]])</f>
        <v>0.75357954245258096</v>
      </c>
      <c r="L1495" s="13">
        <v>-90.413589000000002</v>
      </c>
      <c r="M1495" s="13">
        <v>36.753790000000002</v>
      </c>
      <c r="N1495" s="11">
        <v>-92.478288565217298</v>
      </c>
      <c r="O1495" s="11">
        <v>38.447951660869464</v>
      </c>
      <c r="P1495" s="12">
        <f>VLOOKUP(Table1[[#This Row],[State]],Sheet1!A:G,7,FALSE)</f>
        <v>10</v>
      </c>
      <c r="Q1495" t="str">
        <f>VLOOKUP(Table1[[#This Row],[State]],Sheet1!A:F,6,FALSE)</f>
        <v>Republican</v>
      </c>
    </row>
    <row r="1496" spans="1:17" x14ac:dyDescent="0.2">
      <c r="A1496" t="s">
        <v>343</v>
      </c>
      <c r="B1496" s="10">
        <v>29025</v>
      </c>
      <c r="C1496" t="s">
        <v>1090</v>
      </c>
      <c r="D1496" s="4">
        <v>1350</v>
      </c>
      <c r="E1496" s="4">
        <v>3209</v>
      </c>
      <c r="F1496">
        <v>2024</v>
      </c>
      <c r="G1496" s="1">
        <f>Table1[[#This Row],[dem_votes]]+Table1[[#This Row],[gop_votes]]</f>
        <v>4559</v>
      </c>
      <c r="H1496" s="7">
        <f>ABS(Table1[[#This Row],[dem_votes]]-Table1[[#This Row],[gop_votes]])</f>
        <v>1859</v>
      </c>
      <c r="I1496" s="5">
        <f>Table1[[#This Row],[margin]]/SUM(Table1[[#This Row],[dem_votes]:[gop_votes]])</f>
        <v>0.40776486071506912</v>
      </c>
      <c r="J1496" s="5">
        <f>Table1[[#This Row],[dem_votes]]/SUM(Table1[[#This Row],[dem_votes]:[gop_votes]])</f>
        <v>0.29611756964246544</v>
      </c>
      <c r="K1496" s="5">
        <f>Table1[[#This Row],[gop_votes]]/SUM(Table1[[#This Row],[dem_votes]:[gop_votes]])</f>
        <v>0.70388243035753451</v>
      </c>
      <c r="L1496" s="13">
        <v>-93.994816</v>
      </c>
      <c r="M1496" s="13">
        <v>39.664765000000003</v>
      </c>
      <c r="N1496" s="11">
        <v>-92.478288565217298</v>
      </c>
      <c r="O1496" s="11">
        <v>38.447951660869464</v>
      </c>
      <c r="P1496" s="12">
        <f>VLOOKUP(Table1[[#This Row],[State]],Sheet1!A:G,7,FALSE)</f>
        <v>10</v>
      </c>
      <c r="Q1496" t="str">
        <f>VLOOKUP(Table1[[#This Row],[State]],Sheet1!A:F,6,FALSE)</f>
        <v>Republican</v>
      </c>
    </row>
    <row r="1497" spans="1:17" x14ac:dyDescent="0.2">
      <c r="A1497" t="s">
        <v>343</v>
      </c>
      <c r="B1497" s="10">
        <v>29027</v>
      </c>
      <c r="C1497" t="s">
        <v>1399</v>
      </c>
      <c r="D1497" s="4">
        <v>5702</v>
      </c>
      <c r="E1497" s="4">
        <v>15656</v>
      </c>
      <c r="F1497">
        <v>2024</v>
      </c>
      <c r="G1497" s="1">
        <f>Table1[[#This Row],[dem_votes]]+Table1[[#This Row],[gop_votes]]</f>
        <v>21358</v>
      </c>
      <c r="H1497" s="7">
        <f>ABS(Table1[[#This Row],[dem_votes]]-Table1[[#This Row],[gop_votes]])</f>
        <v>9954</v>
      </c>
      <c r="I1497" s="5">
        <f>Table1[[#This Row],[margin]]/SUM(Table1[[#This Row],[dem_votes]:[gop_votes]])</f>
        <v>0.46605487405187751</v>
      </c>
      <c r="J1497" s="5">
        <f>Table1[[#This Row],[dem_votes]]/SUM(Table1[[#This Row],[dem_votes]:[gop_votes]])</f>
        <v>0.26697256297406124</v>
      </c>
      <c r="K1497" s="5">
        <f>Table1[[#This Row],[gop_votes]]/SUM(Table1[[#This Row],[dem_votes]:[gop_votes]])</f>
        <v>0.73302743702593876</v>
      </c>
      <c r="L1497" s="13">
        <v>-91.993447000000003</v>
      </c>
      <c r="M1497" s="13">
        <v>38.802239</v>
      </c>
      <c r="N1497" s="11">
        <v>-92.478288565217298</v>
      </c>
      <c r="O1497" s="11">
        <v>38.447951660869464</v>
      </c>
      <c r="P1497" s="12">
        <f>VLOOKUP(Table1[[#This Row],[State]],Sheet1!A:G,7,FALSE)</f>
        <v>10</v>
      </c>
      <c r="Q1497" t="str">
        <f>VLOOKUP(Table1[[#This Row],[State]],Sheet1!A:F,6,FALSE)</f>
        <v>Republican</v>
      </c>
    </row>
    <row r="1498" spans="1:17" x14ac:dyDescent="0.2">
      <c r="A1498" t="s">
        <v>343</v>
      </c>
      <c r="B1498" s="10">
        <v>29029</v>
      </c>
      <c r="C1498" t="s">
        <v>736</v>
      </c>
      <c r="D1498" s="4">
        <v>5627</v>
      </c>
      <c r="E1498" s="4">
        <v>20686</v>
      </c>
      <c r="F1498">
        <v>2024</v>
      </c>
      <c r="G1498" s="1">
        <f>Table1[[#This Row],[dem_votes]]+Table1[[#This Row],[gop_votes]]</f>
        <v>26313</v>
      </c>
      <c r="H1498" s="7">
        <f>ABS(Table1[[#This Row],[dem_votes]]-Table1[[#This Row],[gop_votes]])</f>
        <v>15059</v>
      </c>
      <c r="I1498" s="5">
        <f>Table1[[#This Row],[margin]]/SUM(Table1[[#This Row],[dem_votes]:[gop_votes]])</f>
        <v>0.57230266408239272</v>
      </c>
      <c r="J1498" s="5">
        <f>Table1[[#This Row],[dem_votes]]/SUM(Table1[[#This Row],[dem_votes]:[gop_votes]])</f>
        <v>0.21384866795880364</v>
      </c>
      <c r="K1498" s="5">
        <f>Table1[[#This Row],[gop_votes]]/SUM(Table1[[#This Row],[dem_votes]:[gop_votes]])</f>
        <v>0.78615133204119636</v>
      </c>
      <c r="L1498" s="13">
        <v>-92.749495999999994</v>
      </c>
      <c r="M1498" s="13">
        <v>38.072828000000001</v>
      </c>
      <c r="N1498" s="11">
        <v>-92.478288565217298</v>
      </c>
      <c r="O1498" s="11">
        <v>38.447951660869464</v>
      </c>
      <c r="P1498" s="12">
        <f>VLOOKUP(Table1[[#This Row],[State]],Sheet1!A:G,7,FALSE)</f>
        <v>10</v>
      </c>
      <c r="Q1498" t="str">
        <f>VLOOKUP(Table1[[#This Row],[State]],Sheet1!A:F,6,FALSE)</f>
        <v>Republican</v>
      </c>
    </row>
    <row r="1499" spans="1:17" x14ac:dyDescent="0.2">
      <c r="A1499" t="s">
        <v>343</v>
      </c>
      <c r="B1499" s="10">
        <v>29031</v>
      </c>
      <c r="C1499" t="s">
        <v>1400</v>
      </c>
      <c r="D1499" s="4">
        <v>9405</v>
      </c>
      <c r="E1499" s="4">
        <v>29937</v>
      </c>
      <c r="F1499">
        <v>2024</v>
      </c>
      <c r="G1499" s="1">
        <f>Table1[[#This Row],[dem_votes]]+Table1[[#This Row],[gop_votes]]</f>
        <v>39342</v>
      </c>
      <c r="H1499" s="7">
        <f>ABS(Table1[[#This Row],[dem_votes]]-Table1[[#This Row],[gop_votes]])</f>
        <v>20532</v>
      </c>
      <c r="I1499" s="5">
        <f>Table1[[#This Row],[margin]]/SUM(Table1[[#This Row],[dem_votes]:[gop_votes]])</f>
        <v>0.52188500838798235</v>
      </c>
      <c r="J1499" s="5">
        <f>Table1[[#This Row],[dem_votes]]/SUM(Table1[[#This Row],[dem_votes]:[gop_votes]])</f>
        <v>0.23905749580600885</v>
      </c>
      <c r="K1499" s="5">
        <f>Table1[[#This Row],[gop_votes]]/SUM(Table1[[#This Row],[dem_votes]:[gop_votes]])</f>
        <v>0.76094250419399112</v>
      </c>
      <c r="L1499" s="13">
        <v>-89.606250000000003</v>
      </c>
      <c r="M1499" s="13">
        <v>37.353893999999997</v>
      </c>
      <c r="N1499" s="11">
        <v>-92.478288565217298</v>
      </c>
      <c r="O1499" s="11">
        <v>38.447951660869464</v>
      </c>
      <c r="P1499" s="12">
        <f>VLOOKUP(Table1[[#This Row],[State]],Sheet1!A:G,7,FALSE)</f>
        <v>10</v>
      </c>
      <c r="Q1499" t="str">
        <f>VLOOKUP(Table1[[#This Row],[State]],Sheet1!A:F,6,FALSE)</f>
        <v>Republican</v>
      </c>
    </row>
    <row r="1500" spans="1:17" x14ac:dyDescent="0.2">
      <c r="A1500" t="s">
        <v>343</v>
      </c>
      <c r="B1500" s="10">
        <v>29033</v>
      </c>
      <c r="C1500" t="s">
        <v>557</v>
      </c>
      <c r="D1500" s="4">
        <v>1024</v>
      </c>
      <c r="E1500" s="4">
        <v>3287</v>
      </c>
      <c r="F1500">
        <v>2024</v>
      </c>
      <c r="G1500" s="1">
        <f>Table1[[#This Row],[dem_votes]]+Table1[[#This Row],[gop_votes]]</f>
        <v>4311</v>
      </c>
      <c r="H1500" s="7">
        <f>ABS(Table1[[#This Row],[dem_votes]]-Table1[[#This Row],[gop_votes]])</f>
        <v>2263</v>
      </c>
      <c r="I1500" s="5">
        <f>Table1[[#This Row],[margin]]/SUM(Table1[[#This Row],[dem_votes]:[gop_votes]])</f>
        <v>0.5249362096961262</v>
      </c>
      <c r="J1500" s="5">
        <f>Table1[[#This Row],[dem_votes]]/SUM(Table1[[#This Row],[dem_votes]:[gop_votes]])</f>
        <v>0.2375318951519369</v>
      </c>
      <c r="K1500" s="5">
        <f>Table1[[#This Row],[gop_votes]]/SUM(Table1[[#This Row],[dem_votes]:[gop_votes]])</f>
        <v>0.76246810484806304</v>
      </c>
      <c r="L1500" s="13">
        <v>-93.495631000000003</v>
      </c>
      <c r="M1500" s="13">
        <v>39.410154999999897</v>
      </c>
      <c r="N1500" s="11">
        <v>-92.478288565217298</v>
      </c>
      <c r="O1500" s="11">
        <v>38.447951660869464</v>
      </c>
      <c r="P1500" s="12">
        <f>VLOOKUP(Table1[[#This Row],[State]],Sheet1!A:G,7,FALSE)</f>
        <v>10</v>
      </c>
      <c r="Q1500" t="str">
        <f>VLOOKUP(Table1[[#This Row],[State]],Sheet1!A:F,6,FALSE)</f>
        <v>Republican</v>
      </c>
    </row>
    <row r="1501" spans="1:17" x14ac:dyDescent="0.2">
      <c r="A1501" t="s">
        <v>343</v>
      </c>
      <c r="B1501" s="10">
        <v>29035</v>
      </c>
      <c r="C1501" t="s">
        <v>1094</v>
      </c>
      <c r="D1501" s="4">
        <v>705</v>
      </c>
      <c r="E1501" s="4">
        <v>2517</v>
      </c>
      <c r="F1501">
        <v>2024</v>
      </c>
      <c r="G1501" s="1">
        <f>Table1[[#This Row],[dem_votes]]+Table1[[#This Row],[gop_votes]]</f>
        <v>3222</v>
      </c>
      <c r="H1501" s="7">
        <f>ABS(Table1[[#This Row],[dem_votes]]-Table1[[#This Row],[gop_votes]])</f>
        <v>1812</v>
      </c>
      <c r="I1501" s="5">
        <f>Table1[[#This Row],[margin]]/SUM(Table1[[#This Row],[dem_votes]:[gop_votes]])</f>
        <v>0.56238361266294223</v>
      </c>
      <c r="J1501" s="5">
        <f>Table1[[#This Row],[dem_votes]]/SUM(Table1[[#This Row],[dem_votes]:[gop_votes]])</f>
        <v>0.21880819366852886</v>
      </c>
      <c r="K1501" s="5">
        <f>Table1[[#This Row],[gop_votes]]/SUM(Table1[[#This Row],[dem_votes]:[gop_votes]])</f>
        <v>0.78119180633147112</v>
      </c>
      <c r="L1501" s="13">
        <v>-90.897277000000003</v>
      </c>
      <c r="M1501" s="13">
        <v>36.949427</v>
      </c>
      <c r="N1501" s="11">
        <v>-92.478288565217298</v>
      </c>
      <c r="O1501" s="11">
        <v>38.447951660869464</v>
      </c>
      <c r="P1501" s="12">
        <f>VLOOKUP(Table1[[#This Row],[State]],Sheet1!A:G,7,FALSE)</f>
        <v>10</v>
      </c>
      <c r="Q1501" t="str">
        <f>VLOOKUP(Table1[[#This Row],[State]],Sheet1!A:F,6,FALSE)</f>
        <v>Republican</v>
      </c>
    </row>
    <row r="1502" spans="1:17" x14ac:dyDescent="0.2">
      <c r="A1502" t="s">
        <v>343</v>
      </c>
      <c r="B1502" s="10">
        <v>29037</v>
      </c>
      <c r="C1502" t="s">
        <v>877</v>
      </c>
      <c r="D1502" s="4">
        <v>19293</v>
      </c>
      <c r="E1502" s="4">
        <v>40645</v>
      </c>
      <c r="F1502">
        <v>2024</v>
      </c>
      <c r="G1502" s="1">
        <f>Table1[[#This Row],[dem_votes]]+Table1[[#This Row],[gop_votes]]</f>
        <v>59938</v>
      </c>
      <c r="H1502" s="7">
        <f>ABS(Table1[[#This Row],[dem_votes]]-Table1[[#This Row],[gop_votes]])</f>
        <v>21352</v>
      </c>
      <c r="I1502" s="5">
        <f>Table1[[#This Row],[margin]]/SUM(Table1[[#This Row],[dem_votes]:[gop_votes]])</f>
        <v>0.35623477593513297</v>
      </c>
      <c r="J1502" s="5">
        <f>Table1[[#This Row],[dem_votes]]/SUM(Table1[[#This Row],[dem_votes]:[gop_votes]])</f>
        <v>0.32188261203243351</v>
      </c>
      <c r="K1502" s="5">
        <f>Table1[[#This Row],[gop_votes]]/SUM(Table1[[#This Row],[dem_votes]:[gop_votes]])</f>
        <v>0.67811738796756649</v>
      </c>
      <c r="L1502" s="13">
        <v>-94.423525999999995</v>
      </c>
      <c r="M1502" s="13">
        <v>38.746895000000002</v>
      </c>
      <c r="N1502" s="11">
        <v>-92.478288565217298</v>
      </c>
      <c r="O1502" s="11">
        <v>38.447951660869464</v>
      </c>
      <c r="P1502" s="12">
        <f>VLOOKUP(Table1[[#This Row],[State]],Sheet1!A:G,7,FALSE)</f>
        <v>10</v>
      </c>
      <c r="Q1502" t="str">
        <f>VLOOKUP(Table1[[#This Row],[State]],Sheet1!A:F,6,FALSE)</f>
        <v>Republican</v>
      </c>
    </row>
    <row r="1503" spans="1:17" x14ac:dyDescent="0.2">
      <c r="A1503" t="s">
        <v>343</v>
      </c>
      <c r="B1503" s="10">
        <v>29039</v>
      </c>
      <c r="C1503" t="s">
        <v>976</v>
      </c>
      <c r="D1503" s="4">
        <v>1579</v>
      </c>
      <c r="E1503" s="4">
        <v>5719</v>
      </c>
      <c r="F1503">
        <v>2024</v>
      </c>
      <c r="G1503" s="1">
        <f>Table1[[#This Row],[dem_votes]]+Table1[[#This Row],[gop_votes]]</f>
        <v>7298</v>
      </c>
      <c r="H1503" s="7">
        <f>ABS(Table1[[#This Row],[dem_votes]]-Table1[[#This Row],[gop_votes]])</f>
        <v>4140</v>
      </c>
      <c r="I1503" s="5">
        <f>Table1[[#This Row],[margin]]/SUM(Table1[[#This Row],[dem_votes]:[gop_votes]])</f>
        <v>0.56727870649493006</v>
      </c>
      <c r="J1503" s="5">
        <f>Table1[[#This Row],[dem_votes]]/SUM(Table1[[#This Row],[dem_votes]:[gop_votes]])</f>
        <v>0.21636064675253494</v>
      </c>
      <c r="K1503" s="5">
        <f>Table1[[#This Row],[gop_votes]]/SUM(Table1[[#This Row],[dem_votes]:[gop_votes]])</f>
        <v>0.78363935324746503</v>
      </c>
      <c r="L1503" s="13">
        <v>-93.895021999999997</v>
      </c>
      <c r="M1503" s="13">
        <v>37.767995999999997</v>
      </c>
      <c r="N1503" s="11">
        <v>-92.478288565217298</v>
      </c>
      <c r="O1503" s="11">
        <v>38.447951660869464</v>
      </c>
      <c r="P1503" s="12">
        <f>VLOOKUP(Table1[[#This Row],[State]],Sheet1!A:G,7,FALSE)</f>
        <v>10</v>
      </c>
      <c r="Q1503" t="str">
        <f>VLOOKUP(Table1[[#This Row],[State]],Sheet1!A:F,6,FALSE)</f>
        <v>Republican</v>
      </c>
    </row>
    <row r="1504" spans="1:17" x14ac:dyDescent="0.2">
      <c r="A1504" t="s">
        <v>343</v>
      </c>
      <c r="B1504" s="10">
        <v>29041</v>
      </c>
      <c r="C1504" t="s">
        <v>1401</v>
      </c>
      <c r="D1504" s="4">
        <v>1120</v>
      </c>
      <c r="E1504" s="4">
        <v>2598</v>
      </c>
      <c r="F1504">
        <v>2024</v>
      </c>
      <c r="G1504" s="1">
        <f>Table1[[#This Row],[dem_votes]]+Table1[[#This Row],[gop_votes]]</f>
        <v>3718</v>
      </c>
      <c r="H1504" s="7">
        <f>ABS(Table1[[#This Row],[dem_votes]]-Table1[[#This Row],[gop_votes]])</f>
        <v>1478</v>
      </c>
      <c r="I1504" s="5">
        <f>Table1[[#This Row],[margin]]/SUM(Table1[[#This Row],[dem_votes]:[gop_votes]])</f>
        <v>0.3975255513717052</v>
      </c>
      <c r="J1504" s="5">
        <f>Table1[[#This Row],[dem_votes]]/SUM(Table1[[#This Row],[dem_votes]:[gop_votes]])</f>
        <v>0.3012372243141474</v>
      </c>
      <c r="K1504" s="5">
        <f>Table1[[#This Row],[gop_votes]]/SUM(Table1[[#This Row],[dem_votes]:[gop_votes]])</f>
        <v>0.69876277568585266</v>
      </c>
      <c r="L1504" s="13">
        <v>-92.934967</v>
      </c>
      <c r="M1504" s="13">
        <v>39.486626000000001</v>
      </c>
      <c r="N1504" s="11">
        <v>-92.478288565217298</v>
      </c>
      <c r="O1504" s="11">
        <v>38.447951660869464</v>
      </c>
      <c r="P1504" s="12">
        <f>VLOOKUP(Table1[[#This Row],[State]],Sheet1!A:G,7,FALSE)</f>
        <v>10</v>
      </c>
      <c r="Q1504" t="str">
        <f>VLOOKUP(Table1[[#This Row],[State]],Sheet1!A:F,6,FALSE)</f>
        <v>Republican</v>
      </c>
    </row>
    <row r="1505" spans="1:17" x14ac:dyDescent="0.2">
      <c r="A1505" t="s">
        <v>343</v>
      </c>
      <c r="B1505" s="10">
        <v>29043</v>
      </c>
      <c r="C1505" t="s">
        <v>879</v>
      </c>
      <c r="D1505" s="4">
        <v>11422</v>
      </c>
      <c r="E1505" s="4">
        <v>39798</v>
      </c>
      <c r="F1505">
        <v>2024</v>
      </c>
      <c r="G1505" s="1">
        <f>Table1[[#This Row],[dem_votes]]+Table1[[#This Row],[gop_votes]]</f>
        <v>51220</v>
      </c>
      <c r="H1505" s="7">
        <f>ABS(Table1[[#This Row],[dem_votes]]-Table1[[#This Row],[gop_votes]])</f>
        <v>28376</v>
      </c>
      <c r="I1505" s="5">
        <f>Table1[[#This Row],[margin]]/SUM(Table1[[#This Row],[dem_votes]:[gop_votes]])</f>
        <v>0.55400234283483019</v>
      </c>
      <c r="J1505" s="5">
        <f>Table1[[#This Row],[dem_votes]]/SUM(Table1[[#This Row],[dem_votes]:[gop_votes]])</f>
        <v>0.22299882858258493</v>
      </c>
      <c r="K1505" s="5">
        <f>Table1[[#This Row],[gop_votes]]/SUM(Table1[[#This Row],[dem_votes]:[gop_votes]])</f>
        <v>0.77700117141741509</v>
      </c>
      <c r="L1505" s="13">
        <v>-93.262511000000003</v>
      </c>
      <c r="M1505" s="13">
        <v>37.025686999999998</v>
      </c>
      <c r="N1505" s="11">
        <v>-92.478288565217298</v>
      </c>
      <c r="O1505" s="11">
        <v>38.447951660869464</v>
      </c>
      <c r="P1505" s="12">
        <f>VLOOKUP(Table1[[#This Row],[State]],Sheet1!A:G,7,FALSE)</f>
        <v>10</v>
      </c>
      <c r="Q1505" t="str">
        <f>VLOOKUP(Table1[[#This Row],[State]],Sheet1!A:F,6,FALSE)</f>
        <v>Republican</v>
      </c>
    </row>
    <row r="1506" spans="1:17" x14ac:dyDescent="0.2">
      <c r="A1506" t="s">
        <v>343</v>
      </c>
      <c r="B1506" s="10">
        <v>29045</v>
      </c>
      <c r="C1506" t="s">
        <v>559</v>
      </c>
      <c r="D1506" s="4">
        <v>750</v>
      </c>
      <c r="E1506" s="4">
        <v>2133</v>
      </c>
      <c r="F1506">
        <v>2024</v>
      </c>
      <c r="G1506" s="1">
        <f>Table1[[#This Row],[dem_votes]]+Table1[[#This Row],[gop_votes]]</f>
        <v>2883</v>
      </c>
      <c r="H1506" s="7">
        <f>ABS(Table1[[#This Row],[dem_votes]]-Table1[[#This Row],[gop_votes]])</f>
        <v>1383</v>
      </c>
      <c r="I1506" s="5">
        <f>Table1[[#This Row],[margin]]/SUM(Table1[[#This Row],[dem_votes]:[gop_votes]])</f>
        <v>0.47970863683662851</v>
      </c>
      <c r="J1506" s="5">
        <f>Table1[[#This Row],[dem_votes]]/SUM(Table1[[#This Row],[dem_votes]:[gop_votes]])</f>
        <v>0.26014568158168572</v>
      </c>
      <c r="K1506" s="5">
        <f>Table1[[#This Row],[gop_votes]]/SUM(Table1[[#This Row],[dem_votes]:[gop_votes]])</f>
        <v>0.73985431841831428</v>
      </c>
      <c r="L1506" s="13">
        <v>-91.704731999999893</v>
      </c>
      <c r="M1506" s="13">
        <v>40.413068000000003</v>
      </c>
      <c r="N1506" s="11">
        <v>-92.478288565217298</v>
      </c>
      <c r="O1506" s="11">
        <v>38.447951660869464</v>
      </c>
      <c r="P1506" s="12">
        <f>VLOOKUP(Table1[[#This Row],[State]],Sheet1!A:G,7,FALSE)</f>
        <v>10</v>
      </c>
      <c r="Q1506" t="str">
        <f>VLOOKUP(Table1[[#This Row],[State]],Sheet1!A:F,6,FALSE)</f>
        <v>Republican</v>
      </c>
    </row>
    <row r="1507" spans="1:17" x14ac:dyDescent="0.2">
      <c r="A1507" t="s">
        <v>343</v>
      </c>
      <c r="B1507" s="10">
        <v>29047</v>
      </c>
      <c r="C1507" t="s">
        <v>423</v>
      </c>
      <c r="D1507" s="4">
        <v>61424</v>
      </c>
      <c r="E1507" s="4">
        <v>66945</v>
      </c>
      <c r="F1507">
        <v>2024</v>
      </c>
      <c r="G1507" s="1">
        <f>Table1[[#This Row],[dem_votes]]+Table1[[#This Row],[gop_votes]]</f>
        <v>128369</v>
      </c>
      <c r="H1507" s="7">
        <f>ABS(Table1[[#This Row],[dem_votes]]-Table1[[#This Row],[gop_votes]])</f>
        <v>5521</v>
      </c>
      <c r="I1507" s="5">
        <f>Table1[[#This Row],[margin]]/SUM(Table1[[#This Row],[dem_votes]:[gop_votes]])</f>
        <v>4.3008826118455391E-2</v>
      </c>
      <c r="J1507" s="5">
        <f>Table1[[#This Row],[dem_votes]]/SUM(Table1[[#This Row],[dem_votes]:[gop_votes]])</f>
        <v>0.47849558694077232</v>
      </c>
      <c r="K1507" s="5">
        <f>Table1[[#This Row],[gop_votes]]/SUM(Table1[[#This Row],[dem_votes]:[gop_votes]])</f>
        <v>0.52150441305922768</v>
      </c>
      <c r="L1507" s="13">
        <v>-94.493919999999903</v>
      </c>
      <c r="M1507" s="13">
        <v>39.251395000000002</v>
      </c>
      <c r="N1507" s="11">
        <v>-92.478288565217298</v>
      </c>
      <c r="O1507" s="11">
        <v>38.447951660869464</v>
      </c>
      <c r="P1507" s="12">
        <f>VLOOKUP(Table1[[#This Row],[State]],Sheet1!A:G,7,FALSE)</f>
        <v>10</v>
      </c>
      <c r="Q1507" t="str">
        <f>VLOOKUP(Table1[[#This Row],[State]],Sheet1!A:F,6,FALSE)</f>
        <v>Republican</v>
      </c>
    </row>
    <row r="1508" spans="1:17" x14ac:dyDescent="0.2">
      <c r="A1508" t="s">
        <v>343</v>
      </c>
      <c r="B1508" s="10">
        <v>29049</v>
      </c>
      <c r="C1508" t="s">
        <v>880</v>
      </c>
      <c r="D1508" s="4">
        <v>3119</v>
      </c>
      <c r="E1508" s="4">
        <v>8104</v>
      </c>
      <c r="F1508">
        <v>2024</v>
      </c>
      <c r="G1508" s="1">
        <f>Table1[[#This Row],[dem_votes]]+Table1[[#This Row],[gop_votes]]</f>
        <v>11223</v>
      </c>
      <c r="H1508" s="7">
        <f>ABS(Table1[[#This Row],[dem_votes]]-Table1[[#This Row],[gop_votes]])</f>
        <v>4985</v>
      </c>
      <c r="I1508" s="5">
        <f>Table1[[#This Row],[margin]]/SUM(Table1[[#This Row],[dem_votes]:[gop_votes]])</f>
        <v>0.44417713623808253</v>
      </c>
      <c r="J1508" s="5">
        <f>Table1[[#This Row],[dem_votes]]/SUM(Table1[[#This Row],[dem_votes]:[gop_votes]])</f>
        <v>0.27791143188095874</v>
      </c>
      <c r="K1508" s="5">
        <f>Table1[[#This Row],[gop_votes]]/SUM(Table1[[#This Row],[dem_votes]:[gop_votes]])</f>
        <v>0.72208856811904121</v>
      </c>
      <c r="L1508" s="13">
        <v>-94.370131000000001</v>
      </c>
      <c r="M1508" s="13">
        <v>39.602092999999897</v>
      </c>
      <c r="N1508" s="11">
        <v>-92.478288565217298</v>
      </c>
      <c r="O1508" s="11">
        <v>38.447951660869464</v>
      </c>
      <c r="P1508" s="12">
        <f>VLOOKUP(Table1[[#This Row],[State]],Sheet1!A:G,7,FALSE)</f>
        <v>10</v>
      </c>
      <c r="Q1508" t="str">
        <f>VLOOKUP(Table1[[#This Row],[State]],Sheet1!A:F,6,FALSE)</f>
        <v>Republican</v>
      </c>
    </row>
    <row r="1509" spans="1:17" x14ac:dyDescent="0.2">
      <c r="A1509" t="s">
        <v>343</v>
      </c>
      <c r="B1509" s="10">
        <v>29051</v>
      </c>
      <c r="C1509" t="s">
        <v>1402</v>
      </c>
      <c r="D1509" s="4">
        <v>12334</v>
      </c>
      <c r="E1509" s="4">
        <v>26056</v>
      </c>
      <c r="F1509">
        <v>2024</v>
      </c>
      <c r="G1509" s="1">
        <f>Table1[[#This Row],[dem_votes]]+Table1[[#This Row],[gop_votes]]</f>
        <v>38390</v>
      </c>
      <c r="H1509" s="7">
        <f>ABS(Table1[[#This Row],[dem_votes]]-Table1[[#This Row],[gop_votes]])</f>
        <v>13722</v>
      </c>
      <c r="I1509" s="5">
        <f>Table1[[#This Row],[margin]]/SUM(Table1[[#This Row],[dem_votes]:[gop_votes]])</f>
        <v>0.35743683250846575</v>
      </c>
      <c r="J1509" s="5">
        <f>Table1[[#This Row],[dem_votes]]/SUM(Table1[[#This Row],[dem_votes]:[gop_votes]])</f>
        <v>0.32128158374576715</v>
      </c>
      <c r="K1509" s="5">
        <f>Table1[[#This Row],[gop_votes]]/SUM(Table1[[#This Row],[dem_votes]:[gop_votes]])</f>
        <v>0.6787184162542329</v>
      </c>
      <c r="L1509" s="13">
        <v>-92.218633999999994</v>
      </c>
      <c r="M1509" s="13">
        <v>38.552393000000002</v>
      </c>
      <c r="N1509" s="11">
        <v>-92.478288565217298</v>
      </c>
      <c r="O1509" s="11">
        <v>38.447951660869464</v>
      </c>
      <c r="P1509" s="12">
        <f>VLOOKUP(Table1[[#This Row],[State]],Sheet1!A:G,7,FALSE)</f>
        <v>10</v>
      </c>
      <c r="Q1509" t="str">
        <f>VLOOKUP(Table1[[#This Row],[State]],Sheet1!A:F,6,FALSE)</f>
        <v>Republican</v>
      </c>
    </row>
    <row r="1510" spans="1:17" x14ac:dyDescent="0.2">
      <c r="A1510" t="s">
        <v>343</v>
      </c>
      <c r="B1510" s="10">
        <v>29053</v>
      </c>
      <c r="C1510" t="s">
        <v>1403</v>
      </c>
      <c r="D1510" s="4">
        <v>2425</v>
      </c>
      <c r="E1510" s="4">
        <v>5701</v>
      </c>
      <c r="F1510">
        <v>2024</v>
      </c>
      <c r="G1510" s="1">
        <f>Table1[[#This Row],[dem_votes]]+Table1[[#This Row],[gop_votes]]</f>
        <v>8126</v>
      </c>
      <c r="H1510" s="7">
        <f>ABS(Table1[[#This Row],[dem_votes]]-Table1[[#This Row],[gop_votes]])</f>
        <v>3276</v>
      </c>
      <c r="I1510" s="5">
        <f>Table1[[#This Row],[margin]]/SUM(Table1[[#This Row],[dem_votes]:[gop_votes]])</f>
        <v>0.40315038149150872</v>
      </c>
      <c r="J1510" s="5">
        <f>Table1[[#This Row],[dem_votes]]/SUM(Table1[[#This Row],[dem_votes]:[gop_votes]])</f>
        <v>0.29842480925424564</v>
      </c>
      <c r="K1510" s="5">
        <f>Table1[[#This Row],[gop_votes]]/SUM(Table1[[#This Row],[dem_votes]:[gop_votes]])</f>
        <v>0.70157519074575436</v>
      </c>
      <c r="L1510" s="13">
        <v>-92.772604000000001</v>
      </c>
      <c r="M1510" s="13">
        <v>38.909615000000002</v>
      </c>
      <c r="N1510" s="11">
        <v>-92.478288565217298</v>
      </c>
      <c r="O1510" s="11">
        <v>38.447951660869464</v>
      </c>
      <c r="P1510" s="12">
        <f>VLOOKUP(Table1[[#This Row],[State]],Sheet1!A:G,7,FALSE)</f>
        <v>10</v>
      </c>
      <c r="Q1510" t="str">
        <f>VLOOKUP(Table1[[#This Row],[State]],Sheet1!A:F,6,FALSE)</f>
        <v>Republican</v>
      </c>
    </row>
    <row r="1511" spans="1:17" x14ac:dyDescent="0.2">
      <c r="A1511" t="s">
        <v>343</v>
      </c>
      <c r="B1511" s="10">
        <v>29055</v>
      </c>
      <c r="C1511" t="s">
        <v>563</v>
      </c>
      <c r="D1511" s="4">
        <v>2702</v>
      </c>
      <c r="E1511" s="4">
        <v>9196</v>
      </c>
      <c r="F1511">
        <v>2024</v>
      </c>
      <c r="G1511" s="1">
        <f>Table1[[#This Row],[dem_votes]]+Table1[[#This Row],[gop_votes]]</f>
        <v>11898</v>
      </c>
      <c r="H1511" s="7">
        <f>ABS(Table1[[#This Row],[dem_votes]]-Table1[[#This Row],[gop_votes]])</f>
        <v>6494</v>
      </c>
      <c r="I1511" s="5">
        <f>Table1[[#This Row],[margin]]/SUM(Table1[[#This Row],[dem_votes]:[gop_votes]])</f>
        <v>0.54580601781812066</v>
      </c>
      <c r="J1511" s="5">
        <f>Table1[[#This Row],[dem_votes]]/SUM(Table1[[#This Row],[dem_votes]:[gop_votes]])</f>
        <v>0.22709699109093964</v>
      </c>
      <c r="K1511" s="5">
        <f>Table1[[#This Row],[gop_votes]]/SUM(Table1[[#This Row],[dem_votes]:[gop_votes]])</f>
        <v>0.77290300890906039</v>
      </c>
      <c r="L1511" s="13">
        <v>-91.322801999999996</v>
      </c>
      <c r="M1511" s="13">
        <v>38.059818999999997</v>
      </c>
      <c r="N1511" s="11">
        <v>-92.478288565217298</v>
      </c>
      <c r="O1511" s="11">
        <v>38.447951660869464</v>
      </c>
      <c r="P1511" s="12">
        <f>VLOOKUP(Table1[[#This Row],[State]],Sheet1!A:G,7,FALSE)</f>
        <v>10</v>
      </c>
      <c r="Q1511" t="str">
        <f>VLOOKUP(Table1[[#This Row],[State]],Sheet1!A:F,6,FALSE)</f>
        <v>Republican</v>
      </c>
    </row>
    <row r="1512" spans="1:17" x14ac:dyDescent="0.2">
      <c r="A1512" t="s">
        <v>343</v>
      </c>
      <c r="B1512" s="10">
        <v>29057</v>
      </c>
      <c r="C1512" t="s">
        <v>750</v>
      </c>
      <c r="D1512" s="4">
        <v>1014</v>
      </c>
      <c r="E1512" s="4">
        <v>3046</v>
      </c>
      <c r="F1512">
        <v>2024</v>
      </c>
      <c r="G1512" s="1">
        <f>Table1[[#This Row],[dem_votes]]+Table1[[#This Row],[gop_votes]]</f>
        <v>4060</v>
      </c>
      <c r="H1512" s="7">
        <f>ABS(Table1[[#This Row],[dem_votes]]-Table1[[#This Row],[gop_votes]])</f>
        <v>2032</v>
      </c>
      <c r="I1512" s="5">
        <f>Table1[[#This Row],[margin]]/SUM(Table1[[#This Row],[dem_votes]:[gop_votes]])</f>
        <v>0.50049261083743846</v>
      </c>
      <c r="J1512" s="5">
        <f>Table1[[#This Row],[dem_votes]]/SUM(Table1[[#This Row],[dem_votes]:[gop_votes]])</f>
        <v>0.2497536945812808</v>
      </c>
      <c r="K1512" s="5">
        <f>Table1[[#This Row],[gop_votes]]/SUM(Table1[[#This Row],[dem_votes]:[gop_votes]])</f>
        <v>0.75024630541871917</v>
      </c>
      <c r="L1512" s="13">
        <v>-93.829943999999998</v>
      </c>
      <c r="M1512" s="13">
        <v>37.415613</v>
      </c>
      <c r="N1512" s="11">
        <v>-92.478288565217298</v>
      </c>
      <c r="O1512" s="11">
        <v>38.447951660869464</v>
      </c>
      <c r="P1512" s="12">
        <f>VLOOKUP(Table1[[#This Row],[State]],Sheet1!A:G,7,FALSE)</f>
        <v>10</v>
      </c>
      <c r="Q1512" t="str">
        <f>VLOOKUP(Table1[[#This Row],[State]],Sheet1!A:F,6,FALSE)</f>
        <v>Republican</v>
      </c>
    </row>
    <row r="1513" spans="1:17" x14ac:dyDescent="0.2">
      <c r="A1513" t="s">
        <v>343</v>
      </c>
      <c r="B1513" s="10">
        <v>29059</v>
      </c>
      <c r="C1513" t="s">
        <v>502</v>
      </c>
      <c r="D1513" s="4">
        <v>1734</v>
      </c>
      <c r="E1513" s="4">
        <v>6924</v>
      </c>
      <c r="F1513">
        <v>2024</v>
      </c>
      <c r="G1513" s="1">
        <f>Table1[[#This Row],[dem_votes]]+Table1[[#This Row],[gop_votes]]</f>
        <v>8658</v>
      </c>
      <c r="H1513" s="7">
        <f>ABS(Table1[[#This Row],[dem_votes]]-Table1[[#This Row],[gop_votes]])</f>
        <v>5190</v>
      </c>
      <c r="I1513" s="5">
        <f>Table1[[#This Row],[margin]]/SUM(Table1[[#This Row],[dem_votes]:[gop_votes]])</f>
        <v>0.5994455994455995</v>
      </c>
      <c r="J1513" s="5">
        <f>Table1[[#This Row],[dem_votes]]/SUM(Table1[[#This Row],[dem_votes]:[gop_votes]])</f>
        <v>0.20027720027720028</v>
      </c>
      <c r="K1513" s="5">
        <f>Table1[[#This Row],[gop_votes]]/SUM(Table1[[#This Row],[dem_votes]:[gop_votes]])</f>
        <v>0.79972279972279969</v>
      </c>
      <c r="L1513" s="13">
        <v>-93.067094999999995</v>
      </c>
      <c r="M1513" s="13">
        <v>37.643825</v>
      </c>
      <c r="N1513" s="11">
        <v>-92.478288565217298</v>
      </c>
      <c r="O1513" s="11">
        <v>38.447951660869464</v>
      </c>
      <c r="P1513" s="12">
        <f>VLOOKUP(Table1[[#This Row],[State]],Sheet1!A:G,7,FALSE)</f>
        <v>10</v>
      </c>
      <c r="Q1513" t="str">
        <f>VLOOKUP(Table1[[#This Row],[State]],Sheet1!A:F,6,FALSE)</f>
        <v>Republican</v>
      </c>
    </row>
    <row r="1514" spans="1:17" x14ac:dyDescent="0.2">
      <c r="A1514" t="s">
        <v>343</v>
      </c>
      <c r="B1514" s="10">
        <v>29061</v>
      </c>
      <c r="C1514" t="s">
        <v>930</v>
      </c>
      <c r="D1514" s="4">
        <v>963</v>
      </c>
      <c r="E1514" s="4">
        <v>2512</v>
      </c>
      <c r="F1514">
        <v>2024</v>
      </c>
      <c r="G1514" s="1">
        <f>Table1[[#This Row],[dem_votes]]+Table1[[#This Row],[gop_votes]]</f>
        <v>3475</v>
      </c>
      <c r="H1514" s="7">
        <f>ABS(Table1[[#This Row],[dem_votes]]-Table1[[#This Row],[gop_votes]])</f>
        <v>1549</v>
      </c>
      <c r="I1514" s="5">
        <f>Table1[[#This Row],[margin]]/SUM(Table1[[#This Row],[dem_votes]:[gop_votes]])</f>
        <v>0.44575539568345324</v>
      </c>
      <c r="J1514" s="5">
        <f>Table1[[#This Row],[dem_votes]]/SUM(Table1[[#This Row],[dem_votes]:[gop_votes]])</f>
        <v>0.27712230215827338</v>
      </c>
      <c r="K1514" s="5">
        <f>Table1[[#This Row],[gop_votes]]/SUM(Table1[[#This Row],[dem_votes]:[gop_votes]])</f>
        <v>0.72287769784172662</v>
      </c>
      <c r="L1514" s="13">
        <v>-93.983257999999907</v>
      </c>
      <c r="M1514" s="13">
        <v>39.942683000000002</v>
      </c>
      <c r="N1514" s="11">
        <v>-92.478288565217298</v>
      </c>
      <c r="O1514" s="11">
        <v>38.447951660869464</v>
      </c>
      <c r="P1514" s="12">
        <f>VLOOKUP(Table1[[#This Row],[State]],Sheet1!A:G,7,FALSE)</f>
        <v>10</v>
      </c>
      <c r="Q1514" t="str">
        <f>VLOOKUP(Table1[[#This Row],[State]],Sheet1!A:F,6,FALSE)</f>
        <v>Republican</v>
      </c>
    </row>
    <row r="1515" spans="1:17" x14ac:dyDescent="0.2">
      <c r="A1515" t="s">
        <v>343</v>
      </c>
      <c r="B1515" s="10">
        <v>29063</v>
      </c>
      <c r="C1515" t="s">
        <v>503</v>
      </c>
      <c r="D1515" s="4">
        <v>1303</v>
      </c>
      <c r="E1515" s="4">
        <v>3659</v>
      </c>
      <c r="F1515">
        <v>2024</v>
      </c>
      <c r="G1515" s="1">
        <f>Table1[[#This Row],[dem_votes]]+Table1[[#This Row],[gop_votes]]</f>
        <v>4962</v>
      </c>
      <c r="H1515" s="7">
        <f>ABS(Table1[[#This Row],[dem_votes]]-Table1[[#This Row],[gop_votes]])</f>
        <v>2356</v>
      </c>
      <c r="I1515" s="5">
        <f>Table1[[#This Row],[margin]]/SUM(Table1[[#This Row],[dem_votes]:[gop_votes]])</f>
        <v>0.47480854494155583</v>
      </c>
      <c r="J1515" s="5">
        <f>Table1[[#This Row],[dem_votes]]/SUM(Table1[[#This Row],[dem_votes]:[gop_votes]])</f>
        <v>0.26259572752922211</v>
      </c>
      <c r="K1515" s="5">
        <f>Table1[[#This Row],[gop_votes]]/SUM(Table1[[#This Row],[dem_votes]:[gop_votes]])</f>
        <v>0.73740427247077789</v>
      </c>
      <c r="L1515" s="13">
        <v>-94.340503999999996</v>
      </c>
      <c r="M1515" s="13">
        <v>39.819609999999997</v>
      </c>
      <c r="N1515" s="11">
        <v>-92.478288565217298</v>
      </c>
      <c r="O1515" s="11">
        <v>38.447951660869464</v>
      </c>
      <c r="P1515" s="12">
        <f>VLOOKUP(Table1[[#This Row],[State]],Sheet1!A:G,7,FALSE)</f>
        <v>10</v>
      </c>
      <c r="Q1515" t="str">
        <f>VLOOKUP(Table1[[#This Row],[State]],Sheet1!A:F,6,FALSE)</f>
        <v>Republican</v>
      </c>
    </row>
    <row r="1516" spans="1:17" x14ac:dyDescent="0.2">
      <c r="A1516" t="s">
        <v>343</v>
      </c>
      <c r="B1516" s="10">
        <v>29065</v>
      </c>
      <c r="C1516" t="s">
        <v>1404</v>
      </c>
      <c r="D1516" s="4">
        <v>1336</v>
      </c>
      <c r="E1516" s="4">
        <v>6039</v>
      </c>
      <c r="F1516">
        <v>2024</v>
      </c>
      <c r="G1516" s="1">
        <f>Table1[[#This Row],[dem_votes]]+Table1[[#This Row],[gop_votes]]</f>
        <v>7375</v>
      </c>
      <c r="H1516" s="7">
        <f>ABS(Table1[[#This Row],[dem_votes]]-Table1[[#This Row],[gop_votes]])</f>
        <v>4703</v>
      </c>
      <c r="I1516" s="5">
        <f>Table1[[#This Row],[margin]]/SUM(Table1[[#This Row],[dem_votes]:[gop_votes]])</f>
        <v>0.63769491525423727</v>
      </c>
      <c r="J1516" s="5">
        <f>Table1[[#This Row],[dem_votes]]/SUM(Table1[[#This Row],[dem_votes]:[gop_votes]])</f>
        <v>0.18115254237288136</v>
      </c>
      <c r="K1516" s="5">
        <f>Table1[[#This Row],[gop_votes]]/SUM(Table1[[#This Row],[dem_votes]:[gop_votes]])</f>
        <v>0.81884745762711864</v>
      </c>
      <c r="L1516" s="13">
        <v>-91.542130999999998</v>
      </c>
      <c r="M1516" s="13">
        <v>37.630684000000002</v>
      </c>
      <c r="N1516" s="11">
        <v>-92.478288565217298</v>
      </c>
      <c r="O1516" s="11">
        <v>38.447951660869464</v>
      </c>
      <c r="P1516" s="12">
        <f>VLOOKUP(Table1[[#This Row],[State]],Sheet1!A:G,7,FALSE)</f>
        <v>10</v>
      </c>
      <c r="Q1516" t="str">
        <f>VLOOKUP(Table1[[#This Row],[State]],Sheet1!A:F,6,FALSE)</f>
        <v>Republican</v>
      </c>
    </row>
    <row r="1517" spans="1:17" x14ac:dyDescent="0.2">
      <c r="A1517" t="s">
        <v>343</v>
      </c>
      <c r="B1517" s="10">
        <v>29067</v>
      </c>
      <c r="C1517" t="s">
        <v>676</v>
      </c>
      <c r="D1517" s="4">
        <v>1396</v>
      </c>
      <c r="E1517" s="4">
        <v>5771</v>
      </c>
      <c r="F1517">
        <v>2024</v>
      </c>
      <c r="G1517" s="1">
        <f>Table1[[#This Row],[dem_votes]]+Table1[[#This Row],[gop_votes]]</f>
        <v>7167</v>
      </c>
      <c r="H1517" s="7">
        <f>ABS(Table1[[#This Row],[dem_votes]]-Table1[[#This Row],[gop_votes]])</f>
        <v>4375</v>
      </c>
      <c r="I1517" s="5">
        <f>Table1[[#This Row],[margin]]/SUM(Table1[[#This Row],[dem_votes]:[gop_votes]])</f>
        <v>0.61043672387330827</v>
      </c>
      <c r="J1517" s="5">
        <f>Table1[[#This Row],[dem_votes]]/SUM(Table1[[#This Row],[dem_votes]:[gop_votes]])</f>
        <v>0.19478163806334589</v>
      </c>
      <c r="K1517" s="5">
        <f>Table1[[#This Row],[gop_votes]]/SUM(Table1[[#This Row],[dem_votes]:[gop_votes]])</f>
        <v>0.80521836193665408</v>
      </c>
      <c r="L1517" s="13">
        <v>-92.588246999999996</v>
      </c>
      <c r="M1517" s="13">
        <v>36.939746</v>
      </c>
      <c r="N1517" s="11">
        <v>-92.478288565217298</v>
      </c>
      <c r="O1517" s="11">
        <v>38.447951660869464</v>
      </c>
      <c r="P1517" s="12">
        <f>VLOOKUP(Table1[[#This Row],[State]],Sheet1!A:G,7,FALSE)</f>
        <v>10</v>
      </c>
      <c r="Q1517" t="str">
        <f>VLOOKUP(Table1[[#This Row],[State]],Sheet1!A:F,6,FALSE)</f>
        <v>Republican</v>
      </c>
    </row>
    <row r="1518" spans="1:17" x14ac:dyDescent="0.2">
      <c r="A1518" t="s">
        <v>343</v>
      </c>
      <c r="B1518" s="10">
        <v>29069</v>
      </c>
      <c r="C1518" t="s">
        <v>1405</v>
      </c>
      <c r="D1518" s="4">
        <v>3572</v>
      </c>
      <c r="E1518" s="4">
        <v>6990</v>
      </c>
      <c r="F1518">
        <v>2024</v>
      </c>
      <c r="G1518" s="1">
        <f>Table1[[#This Row],[dem_votes]]+Table1[[#This Row],[gop_votes]]</f>
        <v>10562</v>
      </c>
      <c r="H1518" s="7">
        <f>ABS(Table1[[#This Row],[dem_votes]]-Table1[[#This Row],[gop_votes]])</f>
        <v>3418</v>
      </c>
      <c r="I1518" s="5">
        <f>Table1[[#This Row],[margin]]/SUM(Table1[[#This Row],[dem_votes]:[gop_votes]])</f>
        <v>0.32361295209240676</v>
      </c>
      <c r="J1518" s="5">
        <f>Table1[[#This Row],[dem_votes]]/SUM(Table1[[#This Row],[dem_votes]:[gop_votes]])</f>
        <v>0.33819352395379665</v>
      </c>
      <c r="K1518" s="5">
        <f>Table1[[#This Row],[gop_votes]]/SUM(Table1[[#This Row],[dem_votes]:[gop_votes]])</f>
        <v>0.66180647604620335</v>
      </c>
      <c r="L1518" s="13">
        <v>-90.059208999999996</v>
      </c>
      <c r="M1518" s="13">
        <v>36.326743</v>
      </c>
      <c r="N1518" s="11">
        <v>-92.478288565217298</v>
      </c>
      <c r="O1518" s="11">
        <v>38.447951660869464</v>
      </c>
      <c r="P1518" s="12">
        <f>VLOOKUP(Table1[[#This Row],[State]],Sheet1!A:G,7,FALSE)</f>
        <v>10</v>
      </c>
      <c r="Q1518" t="str">
        <f>VLOOKUP(Table1[[#This Row],[State]],Sheet1!A:F,6,FALSE)</f>
        <v>Republican</v>
      </c>
    </row>
    <row r="1519" spans="1:17" x14ac:dyDescent="0.2">
      <c r="A1519" t="s">
        <v>343</v>
      </c>
      <c r="B1519" s="10">
        <v>29071</v>
      </c>
      <c r="C1519" t="s">
        <v>431</v>
      </c>
      <c r="D1519" s="4">
        <v>14271</v>
      </c>
      <c r="E1519" s="4">
        <v>41230</v>
      </c>
      <c r="F1519">
        <v>2024</v>
      </c>
      <c r="G1519" s="1">
        <f>Table1[[#This Row],[dem_votes]]+Table1[[#This Row],[gop_votes]]</f>
        <v>55501</v>
      </c>
      <c r="H1519" s="7">
        <f>ABS(Table1[[#This Row],[dem_votes]]-Table1[[#This Row],[gop_votes]])</f>
        <v>26959</v>
      </c>
      <c r="I1519" s="5">
        <f>Table1[[#This Row],[margin]]/SUM(Table1[[#This Row],[dem_votes]:[gop_votes]])</f>
        <v>0.48573899569377127</v>
      </c>
      <c r="J1519" s="5">
        <f>Table1[[#This Row],[dem_votes]]/SUM(Table1[[#This Row],[dem_votes]:[gop_votes]])</f>
        <v>0.25713050215311434</v>
      </c>
      <c r="K1519" s="5">
        <f>Table1[[#This Row],[gop_votes]]/SUM(Table1[[#This Row],[dem_votes]:[gop_votes]])</f>
        <v>0.74286949784688561</v>
      </c>
      <c r="L1519" s="13">
        <v>-90.999825999999999</v>
      </c>
      <c r="M1519" s="13">
        <v>38.432966</v>
      </c>
      <c r="N1519" s="11">
        <v>-92.478288565217298</v>
      </c>
      <c r="O1519" s="11">
        <v>38.447951660869464</v>
      </c>
      <c r="P1519" s="12">
        <f>VLOOKUP(Table1[[#This Row],[State]],Sheet1!A:G,7,FALSE)</f>
        <v>10</v>
      </c>
      <c r="Q1519" t="str">
        <f>VLOOKUP(Table1[[#This Row],[State]],Sheet1!A:F,6,FALSE)</f>
        <v>Republican</v>
      </c>
    </row>
    <row r="1520" spans="1:17" x14ac:dyDescent="0.2">
      <c r="A1520" t="s">
        <v>343</v>
      </c>
      <c r="B1520" s="10">
        <v>29073</v>
      </c>
      <c r="C1520" t="s">
        <v>1406</v>
      </c>
      <c r="D1520" s="4">
        <v>1703</v>
      </c>
      <c r="E1520" s="4">
        <v>5681</v>
      </c>
      <c r="F1520">
        <v>2024</v>
      </c>
      <c r="G1520" s="1">
        <f>Table1[[#This Row],[dem_votes]]+Table1[[#This Row],[gop_votes]]</f>
        <v>7384</v>
      </c>
      <c r="H1520" s="7">
        <f>ABS(Table1[[#This Row],[dem_votes]]-Table1[[#This Row],[gop_votes]])</f>
        <v>3978</v>
      </c>
      <c r="I1520" s="5">
        <f>Table1[[#This Row],[margin]]/SUM(Table1[[#This Row],[dem_votes]:[gop_votes]])</f>
        <v>0.53873239436619713</v>
      </c>
      <c r="J1520" s="5">
        <f>Table1[[#This Row],[dem_votes]]/SUM(Table1[[#This Row],[dem_votes]:[gop_votes]])</f>
        <v>0.23063380281690141</v>
      </c>
      <c r="K1520" s="5">
        <f>Table1[[#This Row],[gop_votes]]/SUM(Table1[[#This Row],[dem_votes]:[gop_votes]])</f>
        <v>0.76936619718309862</v>
      </c>
      <c r="L1520" s="13">
        <v>-91.491624999999999</v>
      </c>
      <c r="M1520" s="13">
        <v>38.453629999999997</v>
      </c>
      <c r="N1520" s="11">
        <v>-92.478288565217298</v>
      </c>
      <c r="O1520" s="11">
        <v>38.447951660869464</v>
      </c>
      <c r="P1520" s="12">
        <f>VLOOKUP(Table1[[#This Row],[State]],Sheet1!A:G,7,FALSE)</f>
        <v>10</v>
      </c>
      <c r="Q1520" t="str">
        <f>VLOOKUP(Table1[[#This Row],[State]],Sheet1!A:F,6,FALSE)</f>
        <v>Republican</v>
      </c>
    </row>
    <row r="1521" spans="1:17" x14ac:dyDescent="0.2">
      <c r="A1521" t="s">
        <v>343</v>
      </c>
      <c r="B1521" s="10">
        <v>29075</v>
      </c>
      <c r="C1521" t="s">
        <v>1407</v>
      </c>
      <c r="D1521" s="4">
        <v>714</v>
      </c>
      <c r="E1521" s="4">
        <v>2108</v>
      </c>
      <c r="F1521">
        <v>2024</v>
      </c>
      <c r="G1521" s="1">
        <f>Table1[[#This Row],[dem_votes]]+Table1[[#This Row],[gop_votes]]</f>
        <v>2822</v>
      </c>
      <c r="H1521" s="7">
        <f>ABS(Table1[[#This Row],[dem_votes]]-Table1[[#This Row],[gop_votes]])</f>
        <v>1394</v>
      </c>
      <c r="I1521" s="5">
        <f>Table1[[#This Row],[margin]]/SUM(Table1[[#This Row],[dem_votes]:[gop_votes]])</f>
        <v>0.49397590361445781</v>
      </c>
      <c r="J1521" s="5">
        <f>Table1[[#This Row],[dem_votes]]/SUM(Table1[[#This Row],[dem_votes]:[gop_votes]])</f>
        <v>0.25301204819277107</v>
      </c>
      <c r="K1521" s="5">
        <f>Table1[[#This Row],[gop_votes]]/SUM(Table1[[#This Row],[dem_votes]:[gop_votes]])</f>
        <v>0.74698795180722888</v>
      </c>
      <c r="L1521" s="13">
        <v>-94.439143000000001</v>
      </c>
      <c r="M1521" s="13">
        <v>40.199987</v>
      </c>
      <c r="N1521" s="11">
        <v>-92.478288565217298</v>
      </c>
      <c r="O1521" s="11">
        <v>38.447951660869464</v>
      </c>
      <c r="P1521" s="12">
        <f>VLOOKUP(Table1[[#This Row],[State]],Sheet1!A:G,7,FALSE)</f>
        <v>10</v>
      </c>
      <c r="Q1521" t="str">
        <f>VLOOKUP(Table1[[#This Row],[State]],Sheet1!A:F,6,FALSE)</f>
        <v>Republican</v>
      </c>
    </row>
    <row r="1522" spans="1:17" x14ac:dyDescent="0.2">
      <c r="A1522" t="s">
        <v>343</v>
      </c>
      <c r="B1522" s="10">
        <v>29077</v>
      </c>
      <c r="C1522" t="s">
        <v>508</v>
      </c>
      <c r="D1522" s="4">
        <v>52894</v>
      </c>
      <c r="E1522" s="4">
        <v>84198</v>
      </c>
      <c r="F1522">
        <v>2024</v>
      </c>
      <c r="G1522" s="1">
        <f>Table1[[#This Row],[dem_votes]]+Table1[[#This Row],[gop_votes]]</f>
        <v>137092</v>
      </c>
      <c r="H1522" s="7">
        <f>ABS(Table1[[#This Row],[dem_votes]]-Table1[[#This Row],[gop_votes]])</f>
        <v>31304</v>
      </c>
      <c r="I1522" s="5">
        <f>Table1[[#This Row],[margin]]/SUM(Table1[[#This Row],[dem_votes]:[gop_votes]])</f>
        <v>0.22834301053307268</v>
      </c>
      <c r="J1522" s="5">
        <f>Table1[[#This Row],[dem_votes]]/SUM(Table1[[#This Row],[dem_votes]:[gop_votes]])</f>
        <v>0.38582849473346364</v>
      </c>
      <c r="K1522" s="5">
        <f>Table1[[#This Row],[gop_votes]]/SUM(Table1[[#This Row],[dem_votes]:[gop_votes]])</f>
        <v>0.6141715052665363</v>
      </c>
      <c r="L1522" s="13">
        <v>-93.308300000000003</v>
      </c>
      <c r="M1522" s="13">
        <v>37.193837000000002</v>
      </c>
      <c r="N1522" s="11">
        <v>-92.478288565217298</v>
      </c>
      <c r="O1522" s="11">
        <v>38.447951660869464</v>
      </c>
      <c r="P1522" s="12">
        <f>VLOOKUP(Table1[[#This Row],[State]],Sheet1!A:G,7,FALSE)</f>
        <v>10</v>
      </c>
      <c r="Q1522" t="str">
        <f>VLOOKUP(Table1[[#This Row],[State]],Sheet1!A:F,6,FALSE)</f>
        <v>Republican</v>
      </c>
    </row>
    <row r="1523" spans="1:17" x14ac:dyDescent="0.2">
      <c r="A1523" t="s">
        <v>343</v>
      </c>
      <c r="B1523" s="10">
        <v>29079</v>
      </c>
      <c r="C1523" t="s">
        <v>889</v>
      </c>
      <c r="D1523" s="4">
        <v>1162</v>
      </c>
      <c r="E1523" s="4">
        <v>3009</v>
      </c>
      <c r="F1523">
        <v>2024</v>
      </c>
      <c r="G1523" s="1">
        <f>Table1[[#This Row],[dem_votes]]+Table1[[#This Row],[gop_votes]]</f>
        <v>4171</v>
      </c>
      <c r="H1523" s="7">
        <f>ABS(Table1[[#This Row],[dem_votes]]-Table1[[#This Row],[gop_votes]])</f>
        <v>1847</v>
      </c>
      <c r="I1523" s="5">
        <f>Table1[[#This Row],[margin]]/SUM(Table1[[#This Row],[dem_votes]:[gop_votes]])</f>
        <v>0.44281946775353631</v>
      </c>
      <c r="J1523" s="5">
        <f>Table1[[#This Row],[dem_votes]]/SUM(Table1[[#This Row],[dem_votes]:[gop_votes]])</f>
        <v>0.27859026612323184</v>
      </c>
      <c r="K1523" s="5">
        <f>Table1[[#This Row],[gop_votes]]/SUM(Table1[[#This Row],[dem_votes]:[gop_votes]])</f>
        <v>0.72140973387676821</v>
      </c>
      <c r="L1523" s="13">
        <v>-93.595468999999994</v>
      </c>
      <c r="M1523" s="13">
        <v>40.091968000000001</v>
      </c>
      <c r="N1523" s="11">
        <v>-92.478288565217298</v>
      </c>
      <c r="O1523" s="11">
        <v>38.447951660869464</v>
      </c>
      <c r="P1523" s="12">
        <f>VLOOKUP(Table1[[#This Row],[State]],Sheet1!A:G,7,FALSE)</f>
        <v>10</v>
      </c>
      <c r="Q1523" t="str">
        <f>VLOOKUP(Table1[[#This Row],[State]],Sheet1!A:F,6,FALSE)</f>
        <v>Republican</v>
      </c>
    </row>
    <row r="1524" spans="1:17" x14ac:dyDescent="0.2">
      <c r="A1524" t="s">
        <v>343</v>
      </c>
      <c r="B1524" s="10">
        <v>29081</v>
      </c>
      <c r="C1524" t="s">
        <v>937</v>
      </c>
      <c r="D1524" s="4">
        <v>807</v>
      </c>
      <c r="E1524" s="4">
        <v>2766</v>
      </c>
      <c r="F1524">
        <v>2024</v>
      </c>
      <c r="G1524" s="1">
        <f>Table1[[#This Row],[dem_votes]]+Table1[[#This Row],[gop_votes]]</f>
        <v>3573</v>
      </c>
      <c r="H1524" s="7">
        <f>ABS(Table1[[#This Row],[dem_votes]]-Table1[[#This Row],[gop_votes]])</f>
        <v>1959</v>
      </c>
      <c r="I1524" s="5">
        <f>Table1[[#This Row],[margin]]/SUM(Table1[[#This Row],[dem_votes]:[gop_votes]])</f>
        <v>0.54827875734676745</v>
      </c>
      <c r="J1524" s="5">
        <f>Table1[[#This Row],[dem_votes]]/SUM(Table1[[#This Row],[dem_votes]:[gop_votes]])</f>
        <v>0.2258606213266163</v>
      </c>
      <c r="K1524" s="5">
        <f>Table1[[#This Row],[gop_votes]]/SUM(Table1[[#This Row],[dem_votes]:[gop_votes]])</f>
        <v>0.77413937867338367</v>
      </c>
      <c r="L1524" s="13">
        <v>-94.000822999999997</v>
      </c>
      <c r="M1524" s="13">
        <v>40.313851</v>
      </c>
      <c r="N1524" s="11">
        <v>-92.478288565217298</v>
      </c>
      <c r="O1524" s="11">
        <v>38.447951660869464</v>
      </c>
      <c r="P1524" s="12">
        <f>VLOOKUP(Table1[[#This Row],[State]],Sheet1!A:G,7,FALSE)</f>
        <v>10</v>
      </c>
      <c r="Q1524" t="str">
        <f>VLOOKUP(Table1[[#This Row],[State]],Sheet1!A:F,6,FALSE)</f>
        <v>Republican</v>
      </c>
    </row>
    <row r="1525" spans="1:17" x14ac:dyDescent="0.2">
      <c r="A1525" t="s">
        <v>343</v>
      </c>
      <c r="B1525" s="10">
        <v>29083</v>
      </c>
      <c r="C1525" t="s">
        <v>510</v>
      </c>
      <c r="D1525" s="4">
        <v>3555</v>
      </c>
      <c r="E1525" s="4">
        <v>7017</v>
      </c>
      <c r="F1525">
        <v>2024</v>
      </c>
      <c r="G1525" s="1">
        <f>Table1[[#This Row],[dem_votes]]+Table1[[#This Row],[gop_votes]]</f>
        <v>10572</v>
      </c>
      <c r="H1525" s="7">
        <f>ABS(Table1[[#This Row],[dem_votes]]-Table1[[#This Row],[gop_votes]])</f>
        <v>3462</v>
      </c>
      <c r="I1525" s="5">
        <f>Table1[[#This Row],[margin]]/SUM(Table1[[#This Row],[dem_votes]:[gop_votes]])</f>
        <v>0.32746878547105562</v>
      </c>
      <c r="J1525" s="5">
        <f>Table1[[#This Row],[dem_votes]]/SUM(Table1[[#This Row],[dem_votes]:[gop_votes]])</f>
        <v>0.33626560726447219</v>
      </c>
      <c r="K1525" s="5">
        <f>Table1[[#This Row],[gop_votes]]/SUM(Table1[[#This Row],[dem_votes]:[gop_votes]])</f>
        <v>0.66373439273552781</v>
      </c>
      <c r="L1525" s="13">
        <v>-93.736873000000003</v>
      </c>
      <c r="M1525" s="13">
        <v>38.394758000000003</v>
      </c>
      <c r="N1525" s="11">
        <v>-92.478288565217298</v>
      </c>
      <c r="O1525" s="11">
        <v>38.447951660869464</v>
      </c>
      <c r="P1525" s="12">
        <f>VLOOKUP(Table1[[#This Row],[State]],Sheet1!A:G,7,FALSE)</f>
        <v>10</v>
      </c>
      <c r="Q1525" t="str">
        <f>VLOOKUP(Table1[[#This Row],[State]],Sheet1!A:F,6,FALSE)</f>
        <v>Republican</v>
      </c>
    </row>
    <row r="1526" spans="1:17" x14ac:dyDescent="0.2">
      <c r="A1526" t="s">
        <v>343</v>
      </c>
      <c r="B1526" s="10">
        <v>29085</v>
      </c>
      <c r="C1526" t="s">
        <v>1408</v>
      </c>
      <c r="D1526" s="4">
        <v>1172</v>
      </c>
      <c r="E1526" s="4">
        <v>4119</v>
      </c>
      <c r="F1526">
        <v>2024</v>
      </c>
      <c r="G1526" s="1">
        <f>Table1[[#This Row],[dem_votes]]+Table1[[#This Row],[gop_votes]]</f>
        <v>5291</v>
      </c>
      <c r="H1526" s="7">
        <f>ABS(Table1[[#This Row],[dem_votes]]-Table1[[#This Row],[gop_votes]])</f>
        <v>2947</v>
      </c>
      <c r="I1526" s="5">
        <f>Table1[[#This Row],[margin]]/SUM(Table1[[#This Row],[dem_votes]:[gop_votes]])</f>
        <v>0.55698355698355695</v>
      </c>
      <c r="J1526" s="5">
        <f>Table1[[#This Row],[dem_votes]]/SUM(Table1[[#This Row],[dem_votes]:[gop_votes]])</f>
        <v>0.2215082215082215</v>
      </c>
      <c r="K1526" s="5">
        <f>Table1[[#This Row],[gop_votes]]/SUM(Table1[[#This Row],[dem_votes]:[gop_votes]])</f>
        <v>0.77849177849177853</v>
      </c>
      <c r="L1526" s="13">
        <v>-93.330251000000004</v>
      </c>
      <c r="M1526" s="13">
        <v>37.910659000000003</v>
      </c>
      <c r="N1526" s="11">
        <v>-92.478288565217298</v>
      </c>
      <c r="O1526" s="11">
        <v>38.447951660869464</v>
      </c>
      <c r="P1526" s="12">
        <f>VLOOKUP(Table1[[#This Row],[State]],Sheet1!A:G,7,FALSE)</f>
        <v>10</v>
      </c>
      <c r="Q1526" t="str">
        <f>VLOOKUP(Table1[[#This Row],[State]],Sheet1!A:F,6,FALSE)</f>
        <v>Republican</v>
      </c>
    </row>
    <row r="1527" spans="1:17" x14ac:dyDescent="0.2">
      <c r="A1527" t="s">
        <v>343</v>
      </c>
      <c r="B1527" s="10">
        <v>29087</v>
      </c>
      <c r="C1527" t="s">
        <v>1409</v>
      </c>
      <c r="D1527" s="4">
        <v>430</v>
      </c>
      <c r="E1527" s="4">
        <v>1845</v>
      </c>
      <c r="F1527">
        <v>2024</v>
      </c>
      <c r="G1527" s="1">
        <f>Table1[[#This Row],[dem_votes]]+Table1[[#This Row],[gop_votes]]</f>
        <v>2275</v>
      </c>
      <c r="H1527" s="7">
        <f>ABS(Table1[[#This Row],[dem_votes]]-Table1[[#This Row],[gop_votes]])</f>
        <v>1415</v>
      </c>
      <c r="I1527" s="5">
        <f>Table1[[#This Row],[margin]]/SUM(Table1[[#This Row],[dem_votes]:[gop_votes]])</f>
        <v>0.62197802197802199</v>
      </c>
      <c r="J1527" s="5">
        <f>Table1[[#This Row],[dem_votes]]/SUM(Table1[[#This Row],[dem_votes]:[gop_votes]])</f>
        <v>0.18901098901098901</v>
      </c>
      <c r="K1527" s="5">
        <f>Table1[[#This Row],[gop_votes]]/SUM(Table1[[#This Row],[dem_votes]:[gop_votes]])</f>
        <v>0.81098901098901099</v>
      </c>
      <c r="L1527" s="13">
        <v>-95.199972000000002</v>
      </c>
      <c r="M1527" s="13">
        <v>40.092393000000001</v>
      </c>
      <c r="N1527" s="11">
        <v>-92.478288565217298</v>
      </c>
      <c r="O1527" s="11">
        <v>38.447951660869464</v>
      </c>
      <c r="P1527" s="12">
        <f>VLOOKUP(Table1[[#This Row],[State]],Sheet1!A:G,7,FALSE)</f>
        <v>10</v>
      </c>
      <c r="Q1527" t="str">
        <f>VLOOKUP(Table1[[#This Row],[State]],Sheet1!A:F,6,FALSE)</f>
        <v>Republican</v>
      </c>
    </row>
    <row r="1528" spans="1:17" x14ac:dyDescent="0.2">
      <c r="A1528" t="s">
        <v>343</v>
      </c>
      <c r="B1528" s="10">
        <v>29089</v>
      </c>
      <c r="C1528" t="s">
        <v>574</v>
      </c>
      <c r="D1528" s="4">
        <v>1596</v>
      </c>
      <c r="E1528" s="4">
        <v>3314</v>
      </c>
      <c r="F1528">
        <v>2024</v>
      </c>
      <c r="G1528" s="1">
        <f>Table1[[#This Row],[dem_votes]]+Table1[[#This Row],[gop_votes]]</f>
        <v>4910</v>
      </c>
      <c r="H1528" s="7">
        <f>ABS(Table1[[#This Row],[dem_votes]]-Table1[[#This Row],[gop_votes]])</f>
        <v>1718</v>
      </c>
      <c r="I1528" s="5">
        <f>Table1[[#This Row],[margin]]/SUM(Table1[[#This Row],[dem_votes]:[gop_votes]])</f>
        <v>0.34989816700610998</v>
      </c>
      <c r="J1528" s="5">
        <f>Table1[[#This Row],[dem_votes]]/SUM(Table1[[#This Row],[dem_votes]:[gop_votes]])</f>
        <v>0.32505091649694501</v>
      </c>
      <c r="K1528" s="5">
        <f>Table1[[#This Row],[gop_votes]]/SUM(Table1[[#This Row],[dem_votes]:[gop_votes]])</f>
        <v>0.67494908350305494</v>
      </c>
      <c r="L1528" s="13">
        <v>-92.705761999999993</v>
      </c>
      <c r="M1528" s="13">
        <v>39.139324999999999</v>
      </c>
      <c r="N1528" s="11">
        <v>-92.478288565217298</v>
      </c>
      <c r="O1528" s="11">
        <v>38.447951660869464</v>
      </c>
      <c r="P1528" s="12">
        <f>VLOOKUP(Table1[[#This Row],[State]],Sheet1!A:G,7,FALSE)</f>
        <v>10</v>
      </c>
      <c r="Q1528" t="str">
        <f>VLOOKUP(Table1[[#This Row],[State]],Sheet1!A:F,6,FALSE)</f>
        <v>Republican</v>
      </c>
    </row>
    <row r="1529" spans="1:17" x14ac:dyDescent="0.2">
      <c r="A1529" t="s">
        <v>343</v>
      </c>
      <c r="B1529" s="10">
        <v>29091</v>
      </c>
      <c r="C1529" t="s">
        <v>1410</v>
      </c>
      <c r="D1529" s="4">
        <v>4112</v>
      </c>
      <c r="E1529" s="4">
        <v>15774</v>
      </c>
      <c r="F1529">
        <v>2024</v>
      </c>
      <c r="G1529" s="1">
        <f>Table1[[#This Row],[dem_votes]]+Table1[[#This Row],[gop_votes]]</f>
        <v>19886</v>
      </c>
      <c r="H1529" s="7">
        <f>ABS(Table1[[#This Row],[dem_votes]]-Table1[[#This Row],[gop_votes]])</f>
        <v>11662</v>
      </c>
      <c r="I1529" s="5">
        <f>Table1[[#This Row],[margin]]/SUM(Table1[[#This Row],[dem_votes]:[gop_votes]])</f>
        <v>0.58644272352408733</v>
      </c>
      <c r="J1529" s="5">
        <f>Table1[[#This Row],[dem_votes]]/SUM(Table1[[#This Row],[dem_votes]:[gop_votes]])</f>
        <v>0.20677863823795636</v>
      </c>
      <c r="K1529" s="5">
        <f>Table1[[#This Row],[gop_votes]]/SUM(Table1[[#This Row],[dem_votes]:[gop_votes]])</f>
        <v>0.79322136176204361</v>
      </c>
      <c r="L1529" s="13">
        <v>-91.873823000000002</v>
      </c>
      <c r="M1529" s="13">
        <v>36.793132999999997</v>
      </c>
      <c r="N1529" s="11">
        <v>-92.478288565217298</v>
      </c>
      <c r="O1529" s="11">
        <v>38.447951660869464</v>
      </c>
      <c r="P1529" s="12">
        <f>VLOOKUP(Table1[[#This Row],[State]],Sheet1!A:G,7,FALSE)</f>
        <v>10</v>
      </c>
      <c r="Q1529" t="str">
        <f>VLOOKUP(Table1[[#This Row],[State]],Sheet1!A:F,6,FALSE)</f>
        <v>Republican</v>
      </c>
    </row>
    <row r="1530" spans="1:17" x14ac:dyDescent="0.2">
      <c r="A1530" t="s">
        <v>343</v>
      </c>
      <c r="B1530" s="10">
        <v>29093</v>
      </c>
      <c r="C1530" t="s">
        <v>1262</v>
      </c>
      <c r="D1530" s="4">
        <v>1522</v>
      </c>
      <c r="E1530" s="4">
        <v>3235</v>
      </c>
      <c r="F1530">
        <v>2024</v>
      </c>
      <c r="G1530" s="1">
        <f>Table1[[#This Row],[dem_votes]]+Table1[[#This Row],[gop_votes]]</f>
        <v>4757</v>
      </c>
      <c r="H1530" s="7">
        <f>ABS(Table1[[#This Row],[dem_votes]]-Table1[[#This Row],[gop_votes]])</f>
        <v>1713</v>
      </c>
      <c r="I1530" s="5">
        <f>Table1[[#This Row],[margin]]/SUM(Table1[[#This Row],[dem_votes]:[gop_votes]])</f>
        <v>0.36010090393104899</v>
      </c>
      <c r="J1530" s="5">
        <f>Table1[[#This Row],[dem_votes]]/SUM(Table1[[#This Row],[dem_votes]:[gop_votes]])</f>
        <v>0.31994954803447551</v>
      </c>
      <c r="K1530" s="5">
        <f>Table1[[#This Row],[gop_votes]]/SUM(Table1[[#This Row],[dem_votes]:[gop_votes]])</f>
        <v>0.68005045196552449</v>
      </c>
      <c r="L1530" s="13">
        <v>-90.711598999999893</v>
      </c>
      <c r="M1530" s="13">
        <v>37.571851000000002</v>
      </c>
      <c r="N1530" s="11">
        <v>-92.478288565217298</v>
      </c>
      <c r="O1530" s="11">
        <v>38.447951660869464</v>
      </c>
      <c r="P1530" s="12">
        <f>VLOOKUP(Table1[[#This Row],[State]],Sheet1!A:G,7,FALSE)</f>
        <v>10</v>
      </c>
      <c r="Q1530" t="str">
        <f>VLOOKUP(Table1[[#This Row],[State]],Sheet1!A:F,6,FALSE)</f>
        <v>Republican</v>
      </c>
    </row>
    <row r="1531" spans="1:17" x14ac:dyDescent="0.2">
      <c r="A1531" t="s">
        <v>343</v>
      </c>
      <c r="B1531" s="10">
        <v>29095</v>
      </c>
      <c r="C1531" t="s">
        <v>444</v>
      </c>
      <c r="D1531" s="4">
        <v>189910</v>
      </c>
      <c r="E1531" s="4">
        <v>112466</v>
      </c>
      <c r="F1531">
        <v>2024</v>
      </c>
      <c r="G1531" s="1">
        <f>Table1[[#This Row],[dem_votes]]+Table1[[#This Row],[gop_votes]]</f>
        <v>302376</v>
      </c>
      <c r="H1531" s="7">
        <f>ABS(Table1[[#This Row],[dem_votes]]-Table1[[#This Row],[gop_votes]])</f>
        <v>77444</v>
      </c>
      <c r="I1531" s="5">
        <f>Table1[[#This Row],[margin]]/SUM(Table1[[#This Row],[dem_votes]:[gop_votes]])</f>
        <v>0.25611821043998201</v>
      </c>
      <c r="J1531" s="5">
        <f>Table1[[#This Row],[dem_votes]]/SUM(Table1[[#This Row],[dem_votes]:[gop_votes]])</f>
        <v>0.62805910521999098</v>
      </c>
      <c r="K1531" s="5">
        <f>Table1[[#This Row],[gop_votes]]/SUM(Table1[[#This Row],[dem_votes]:[gop_votes]])</f>
        <v>0.37194089478000897</v>
      </c>
      <c r="L1531" s="13">
        <v>-94.446136999999993</v>
      </c>
      <c r="M1531" s="13">
        <v>39.010331999999998</v>
      </c>
      <c r="N1531" s="11">
        <v>-92.478288565217298</v>
      </c>
      <c r="O1531" s="11">
        <v>38.447951660869464</v>
      </c>
      <c r="P1531" s="12">
        <f>VLOOKUP(Table1[[#This Row],[State]],Sheet1!A:G,7,FALSE)</f>
        <v>10</v>
      </c>
      <c r="Q1531" t="str">
        <f>VLOOKUP(Table1[[#This Row],[State]],Sheet1!A:F,6,FALSE)</f>
        <v>Republican</v>
      </c>
    </row>
    <row r="1532" spans="1:17" x14ac:dyDescent="0.2">
      <c r="A1532" t="s">
        <v>343</v>
      </c>
      <c r="B1532" s="10">
        <v>29097</v>
      </c>
      <c r="C1532" t="s">
        <v>778</v>
      </c>
      <c r="D1532" s="4">
        <v>12393</v>
      </c>
      <c r="E1532" s="4">
        <v>38185</v>
      </c>
      <c r="F1532">
        <v>2024</v>
      </c>
      <c r="G1532" s="1">
        <f>Table1[[#This Row],[dem_votes]]+Table1[[#This Row],[gop_votes]]</f>
        <v>50578</v>
      </c>
      <c r="H1532" s="7">
        <f>ABS(Table1[[#This Row],[dem_votes]]-Table1[[#This Row],[gop_votes]])</f>
        <v>25792</v>
      </c>
      <c r="I1532" s="5">
        <f>Table1[[#This Row],[margin]]/SUM(Table1[[#This Row],[dem_votes]:[gop_votes]])</f>
        <v>0.50994503539088143</v>
      </c>
      <c r="J1532" s="5">
        <f>Table1[[#This Row],[dem_votes]]/SUM(Table1[[#This Row],[dem_votes]:[gop_votes]])</f>
        <v>0.24502748230455929</v>
      </c>
      <c r="K1532" s="5">
        <f>Table1[[#This Row],[gop_votes]]/SUM(Table1[[#This Row],[dem_votes]:[gop_votes]])</f>
        <v>0.75497251769544071</v>
      </c>
      <c r="L1532" s="13">
        <v>-94.443436000000005</v>
      </c>
      <c r="M1532" s="13">
        <v>37.128993000000001</v>
      </c>
      <c r="N1532" s="11">
        <v>-92.478288565217298</v>
      </c>
      <c r="O1532" s="11">
        <v>38.447951660869464</v>
      </c>
      <c r="P1532" s="12">
        <f>VLOOKUP(Table1[[#This Row],[State]],Sheet1!A:G,7,FALSE)</f>
        <v>10</v>
      </c>
      <c r="Q1532" t="str">
        <f>VLOOKUP(Table1[[#This Row],[State]],Sheet1!A:F,6,FALSE)</f>
        <v>Republican</v>
      </c>
    </row>
    <row r="1533" spans="1:17" x14ac:dyDescent="0.2">
      <c r="A1533" t="s">
        <v>343</v>
      </c>
      <c r="B1533" s="10">
        <v>29099</v>
      </c>
      <c r="C1533" t="s">
        <v>445</v>
      </c>
      <c r="D1533" s="4">
        <v>37272</v>
      </c>
      <c r="E1533" s="4">
        <v>85517</v>
      </c>
      <c r="F1533">
        <v>2024</v>
      </c>
      <c r="G1533" s="1">
        <f>Table1[[#This Row],[dem_votes]]+Table1[[#This Row],[gop_votes]]</f>
        <v>122789</v>
      </c>
      <c r="H1533" s="7">
        <f>ABS(Table1[[#This Row],[dem_votes]]-Table1[[#This Row],[gop_votes]])</f>
        <v>48245</v>
      </c>
      <c r="I1533" s="5">
        <f>Table1[[#This Row],[margin]]/SUM(Table1[[#This Row],[dem_votes]:[gop_votes]])</f>
        <v>0.39290978833608875</v>
      </c>
      <c r="J1533" s="5">
        <f>Table1[[#This Row],[dem_votes]]/SUM(Table1[[#This Row],[dem_votes]:[gop_votes]])</f>
        <v>0.30354510583195565</v>
      </c>
      <c r="K1533" s="5">
        <f>Table1[[#This Row],[gop_votes]]/SUM(Table1[[#This Row],[dem_votes]:[gop_votes]])</f>
        <v>0.6964548941680444</v>
      </c>
      <c r="L1533" s="13">
        <v>-90.475743999999906</v>
      </c>
      <c r="M1533" s="13">
        <v>38.340592999999998</v>
      </c>
      <c r="N1533" s="11">
        <v>-92.478288565217298</v>
      </c>
      <c r="O1533" s="11">
        <v>38.447951660869464</v>
      </c>
      <c r="P1533" s="12">
        <f>VLOOKUP(Table1[[#This Row],[State]],Sheet1!A:G,7,FALSE)</f>
        <v>10</v>
      </c>
      <c r="Q1533" t="str">
        <f>VLOOKUP(Table1[[#This Row],[State]],Sheet1!A:F,6,FALSE)</f>
        <v>Republican</v>
      </c>
    </row>
    <row r="1534" spans="1:17" x14ac:dyDescent="0.2">
      <c r="A1534" t="s">
        <v>343</v>
      </c>
      <c r="B1534" s="10">
        <v>29101</v>
      </c>
      <c r="C1534" t="s">
        <v>577</v>
      </c>
      <c r="D1534" s="4">
        <v>6664</v>
      </c>
      <c r="E1534" s="4">
        <v>16070</v>
      </c>
      <c r="F1534">
        <v>2024</v>
      </c>
      <c r="G1534" s="1">
        <f>Table1[[#This Row],[dem_votes]]+Table1[[#This Row],[gop_votes]]</f>
        <v>22734</v>
      </c>
      <c r="H1534" s="7">
        <f>ABS(Table1[[#This Row],[dem_votes]]-Table1[[#This Row],[gop_votes]])</f>
        <v>9406</v>
      </c>
      <c r="I1534" s="5">
        <f>Table1[[#This Row],[margin]]/SUM(Table1[[#This Row],[dem_votes]:[gop_votes]])</f>
        <v>0.41374153250637813</v>
      </c>
      <c r="J1534" s="5">
        <f>Table1[[#This Row],[dem_votes]]/SUM(Table1[[#This Row],[dem_votes]:[gop_votes]])</f>
        <v>0.29312923374681094</v>
      </c>
      <c r="K1534" s="5">
        <f>Table1[[#This Row],[gop_votes]]/SUM(Table1[[#This Row],[dem_votes]:[gop_votes]])</f>
        <v>0.70687076625318901</v>
      </c>
      <c r="L1534" s="13">
        <v>-93.770312000000004</v>
      </c>
      <c r="M1534" s="13">
        <v>38.757209000000003</v>
      </c>
      <c r="N1534" s="11">
        <v>-92.478288565217298</v>
      </c>
      <c r="O1534" s="11">
        <v>38.447951660869464</v>
      </c>
      <c r="P1534" s="12">
        <f>VLOOKUP(Table1[[#This Row],[State]],Sheet1!A:G,7,FALSE)</f>
        <v>10</v>
      </c>
      <c r="Q1534" t="str">
        <f>VLOOKUP(Table1[[#This Row],[State]],Sheet1!A:F,6,FALSE)</f>
        <v>Republican</v>
      </c>
    </row>
    <row r="1535" spans="1:17" x14ac:dyDescent="0.2">
      <c r="A1535" t="s">
        <v>343</v>
      </c>
      <c r="B1535" s="10">
        <v>29103</v>
      </c>
      <c r="C1535" t="s">
        <v>898</v>
      </c>
      <c r="D1535" s="4">
        <v>398</v>
      </c>
      <c r="E1535" s="4">
        <v>1356</v>
      </c>
      <c r="F1535">
        <v>2024</v>
      </c>
      <c r="G1535" s="1">
        <f>Table1[[#This Row],[dem_votes]]+Table1[[#This Row],[gop_votes]]</f>
        <v>1754</v>
      </c>
      <c r="H1535" s="7">
        <f>ABS(Table1[[#This Row],[dem_votes]]-Table1[[#This Row],[gop_votes]])</f>
        <v>958</v>
      </c>
      <c r="I1535" s="5">
        <f>Table1[[#This Row],[margin]]/SUM(Table1[[#This Row],[dem_votes]:[gop_votes]])</f>
        <v>0.54618015963511968</v>
      </c>
      <c r="J1535" s="5">
        <f>Table1[[#This Row],[dem_votes]]/SUM(Table1[[#This Row],[dem_votes]:[gop_votes]])</f>
        <v>0.22690992018244013</v>
      </c>
      <c r="K1535" s="5">
        <f>Table1[[#This Row],[gop_votes]]/SUM(Table1[[#This Row],[dem_votes]:[gop_votes]])</f>
        <v>0.77309007981755984</v>
      </c>
      <c r="L1535" s="13">
        <v>-92.150668999999994</v>
      </c>
      <c r="M1535" s="13">
        <v>40.151668000000001</v>
      </c>
      <c r="N1535" s="11">
        <v>-92.478288565217298</v>
      </c>
      <c r="O1535" s="11">
        <v>38.447951660869464</v>
      </c>
      <c r="P1535" s="12">
        <f>VLOOKUP(Table1[[#This Row],[State]],Sheet1!A:G,7,FALSE)</f>
        <v>10</v>
      </c>
      <c r="Q1535" t="str">
        <f>VLOOKUP(Table1[[#This Row],[State]],Sheet1!A:F,6,FALSE)</f>
        <v>Republican</v>
      </c>
    </row>
    <row r="1536" spans="1:17" x14ac:dyDescent="0.2">
      <c r="A1536" t="s">
        <v>343</v>
      </c>
      <c r="B1536" s="10">
        <v>29105</v>
      </c>
      <c r="C1536" t="s">
        <v>1411</v>
      </c>
      <c r="D1536" s="4">
        <v>3493</v>
      </c>
      <c r="E1536" s="4">
        <v>14595</v>
      </c>
      <c r="F1536">
        <v>2024</v>
      </c>
      <c r="G1536" s="1">
        <f>Table1[[#This Row],[dem_votes]]+Table1[[#This Row],[gop_votes]]</f>
        <v>18088</v>
      </c>
      <c r="H1536" s="7">
        <f>ABS(Table1[[#This Row],[dem_votes]]-Table1[[#This Row],[gop_votes]])</f>
        <v>11102</v>
      </c>
      <c r="I1536" s="5">
        <f>Table1[[#This Row],[margin]]/SUM(Table1[[#This Row],[dem_votes]:[gop_votes]])</f>
        <v>0.61377708978328172</v>
      </c>
      <c r="J1536" s="5">
        <f>Table1[[#This Row],[dem_votes]]/SUM(Table1[[#This Row],[dem_votes]:[gop_votes]])</f>
        <v>0.19311145510835914</v>
      </c>
      <c r="K1536" s="5">
        <f>Table1[[#This Row],[gop_votes]]/SUM(Table1[[#This Row],[dem_votes]:[gop_votes]])</f>
        <v>0.80688854489164086</v>
      </c>
      <c r="L1536" s="13">
        <v>-92.654560000000004</v>
      </c>
      <c r="M1536" s="13">
        <v>37.669645000000003</v>
      </c>
      <c r="N1536" s="11">
        <v>-92.478288565217298</v>
      </c>
      <c r="O1536" s="11">
        <v>38.447951660869464</v>
      </c>
      <c r="P1536" s="12">
        <f>VLOOKUP(Table1[[#This Row],[State]],Sheet1!A:G,7,FALSE)</f>
        <v>10</v>
      </c>
      <c r="Q1536" t="str">
        <f>VLOOKUP(Table1[[#This Row],[State]],Sheet1!A:F,6,FALSE)</f>
        <v>Republican</v>
      </c>
    </row>
    <row r="1537" spans="1:17" x14ac:dyDescent="0.2">
      <c r="A1537" t="s">
        <v>343</v>
      </c>
      <c r="B1537" s="10">
        <v>29107</v>
      </c>
      <c r="C1537" t="s">
        <v>446</v>
      </c>
      <c r="D1537" s="4">
        <v>5427</v>
      </c>
      <c r="E1537" s="4">
        <v>11510</v>
      </c>
      <c r="F1537">
        <v>2024</v>
      </c>
      <c r="G1537" s="1">
        <f>Table1[[#This Row],[dem_votes]]+Table1[[#This Row],[gop_votes]]</f>
        <v>16937</v>
      </c>
      <c r="H1537" s="7">
        <f>ABS(Table1[[#This Row],[dem_votes]]-Table1[[#This Row],[gop_votes]])</f>
        <v>6083</v>
      </c>
      <c r="I1537" s="5">
        <f>Table1[[#This Row],[margin]]/SUM(Table1[[#This Row],[dem_votes]:[gop_votes]])</f>
        <v>0.35915451378638485</v>
      </c>
      <c r="J1537" s="5">
        <f>Table1[[#This Row],[dem_votes]]/SUM(Table1[[#This Row],[dem_votes]:[gop_votes]])</f>
        <v>0.32042274310680757</v>
      </c>
      <c r="K1537" s="5">
        <f>Table1[[#This Row],[gop_votes]]/SUM(Table1[[#This Row],[dem_votes]:[gop_votes]])</f>
        <v>0.67957725689319237</v>
      </c>
      <c r="L1537" s="13">
        <v>-93.840081999999995</v>
      </c>
      <c r="M1537" s="13">
        <v>39.056328999999998</v>
      </c>
      <c r="N1537" s="11">
        <v>-92.478288565217298</v>
      </c>
      <c r="O1537" s="11">
        <v>38.447951660869464</v>
      </c>
      <c r="P1537" s="12">
        <f>VLOOKUP(Table1[[#This Row],[State]],Sheet1!A:G,7,FALSE)</f>
        <v>10</v>
      </c>
      <c r="Q1537" t="str">
        <f>VLOOKUP(Table1[[#This Row],[State]],Sheet1!A:F,6,FALSE)</f>
        <v>Republican</v>
      </c>
    </row>
    <row r="1538" spans="1:17" x14ac:dyDescent="0.2">
      <c r="A1538" t="s">
        <v>343</v>
      </c>
      <c r="B1538" s="10">
        <v>29109</v>
      </c>
      <c r="C1538" t="s">
        <v>514</v>
      </c>
      <c r="D1538" s="4">
        <v>4220</v>
      </c>
      <c r="E1538" s="4">
        <v>14595</v>
      </c>
      <c r="F1538">
        <v>2024</v>
      </c>
      <c r="G1538" s="1">
        <f>Table1[[#This Row],[dem_votes]]+Table1[[#This Row],[gop_votes]]</f>
        <v>18815</v>
      </c>
      <c r="H1538" s="7">
        <f>ABS(Table1[[#This Row],[dem_votes]]-Table1[[#This Row],[gop_votes]])</f>
        <v>10375</v>
      </c>
      <c r="I1538" s="5">
        <f>Table1[[#This Row],[margin]]/SUM(Table1[[#This Row],[dem_votes]:[gop_votes]])</f>
        <v>0.55142173797501992</v>
      </c>
      <c r="J1538" s="5">
        <f>Table1[[#This Row],[dem_votes]]/SUM(Table1[[#This Row],[dem_votes]:[gop_votes]])</f>
        <v>0.22428913101249004</v>
      </c>
      <c r="K1538" s="5">
        <f>Table1[[#This Row],[gop_votes]]/SUM(Table1[[#This Row],[dem_votes]:[gop_votes]])</f>
        <v>0.77571086898750996</v>
      </c>
      <c r="L1538" s="13">
        <v>-93.797073999999995</v>
      </c>
      <c r="M1538" s="13">
        <v>37.035398000000001</v>
      </c>
      <c r="N1538" s="11">
        <v>-92.478288565217298</v>
      </c>
      <c r="O1538" s="11">
        <v>38.447951660869464</v>
      </c>
      <c r="P1538" s="12">
        <f>VLOOKUP(Table1[[#This Row],[State]],Sheet1!A:G,7,FALSE)</f>
        <v>10</v>
      </c>
      <c r="Q1538" t="str">
        <f>VLOOKUP(Table1[[#This Row],[State]],Sheet1!A:F,6,FALSE)</f>
        <v>Republican</v>
      </c>
    </row>
    <row r="1539" spans="1:17" x14ac:dyDescent="0.2">
      <c r="A1539" t="s">
        <v>343</v>
      </c>
      <c r="B1539" s="10">
        <v>29111</v>
      </c>
      <c r="C1539" t="s">
        <v>855</v>
      </c>
      <c r="D1539" s="4">
        <v>1225</v>
      </c>
      <c r="E1539" s="4">
        <v>3062</v>
      </c>
      <c r="F1539">
        <v>2024</v>
      </c>
      <c r="G1539" s="1">
        <f>Table1[[#This Row],[dem_votes]]+Table1[[#This Row],[gop_votes]]</f>
        <v>4287</v>
      </c>
      <c r="H1539" s="7">
        <f>ABS(Table1[[#This Row],[dem_votes]]-Table1[[#This Row],[gop_votes]])</f>
        <v>1837</v>
      </c>
      <c r="I1539" s="5">
        <f>Table1[[#This Row],[margin]]/SUM(Table1[[#This Row],[dem_votes]:[gop_votes]])</f>
        <v>0.42850478189876373</v>
      </c>
      <c r="J1539" s="5">
        <f>Table1[[#This Row],[dem_votes]]/SUM(Table1[[#This Row],[dem_votes]:[gop_votes]])</f>
        <v>0.28574760905061813</v>
      </c>
      <c r="K1539" s="5">
        <f>Table1[[#This Row],[gop_votes]]/SUM(Table1[[#This Row],[dem_votes]:[gop_votes]])</f>
        <v>0.71425239094938187</v>
      </c>
      <c r="L1539" s="13">
        <v>-91.649081999999893</v>
      </c>
      <c r="M1539" s="13">
        <v>40.085504999999998</v>
      </c>
      <c r="N1539" s="11">
        <v>-92.478288565217298</v>
      </c>
      <c r="O1539" s="11">
        <v>38.447951660869464</v>
      </c>
      <c r="P1539" s="12">
        <f>VLOOKUP(Table1[[#This Row],[State]],Sheet1!A:G,7,FALSE)</f>
        <v>10</v>
      </c>
      <c r="Q1539" t="str">
        <f>VLOOKUP(Table1[[#This Row],[State]],Sheet1!A:F,6,FALSE)</f>
        <v>Republican</v>
      </c>
    </row>
    <row r="1540" spans="1:17" x14ac:dyDescent="0.2">
      <c r="A1540" t="s">
        <v>343</v>
      </c>
      <c r="B1540" s="10">
        <v>29113</v>
      </c>
      <c r="C1540" t="s">
        <v>578</v>
      </c>
      <c r="D1540" s="4">
        <v>6492</v>
      </c>
      <c r="E1540" s="4">
        <v>26066</v>
      </c>
      <c r="F1540">
        <v>2024</v>
      </c>
      <c r="G1540" s="1">
        <f>Table1[[#This Row],[dem_votes]]+Table1[[#This Row],[gop_votes]]</f>
        <v>32558</v>
      </c>
      <c r="H1540" s="7">
        <f>ABS(Table1[[#This Row],[dem_votes]]-Table1[[#This Row],[gop_votes]])</f>
        <v>19574</v>
      </c>
      <c r="I1540" s="5">
        <f>Table1[[#This Row],[margin]]/SUM(Table1[[#This Row],[dem_votes]:[gop_votes]])</f>
        <v>0.60120400516002215</v>
      </c>
      <c r="J1540" s="5">
        <f>Table1[[#This Row],[dem_votes]]/SUM(Table1[[#This Row],[dem_votes]:[gop_votes]])</f>
        <v>0.19939799741998895</v>
      </c>
      <c r="K1540" s="5">
        <f>Table1[[#This Row],[gop_votes]]/SUM(Table1[[#This Row],[dem_votes]:[gop_votes]])</f>
        <v>0.80060200258001102</v>
      </c>
      <c r="L1540" s="13">
        <v>-90.928670999999994</v>
      </c>
      <c r="M1540" s="13">
        <v>39.003625</v>
      </c>
      <c r="N1540" s="11">
        <v>-92.478288565217298</v>
      </c>
      <c r="O1540" s="11">
        <v>38.447951660869464</v>
      </c>
      <c r="P1540" s="12">
        <f>VLOOKUP(Table1[[#This Row],[State]],Sheet1!A:G,7,FALSE)</f>
        <v>10</v>
      </c>
      <c r="Q1540" t="str">
        <f>VLOOKUP(Table1[[#This Row],[State]],Sheet1!A:F,6,FALSE)</f>
        <v>Republican</v>
      </c>
    </row>
    <row r="1541" spans="1:17" x14ac:dyDescent="0.2">
      <c r="A1541" t="s">
        <v>343</v>
      </c>
      <c r="B1541" s="10">
        <v>29115</v>
      </c>
      <c r="C1541" t="s">
        <v>989</v>
      </c>
      <c r="D1541" s="4">
        <v>1433</v>
      </c>
      <c r="E1541" s="4">
        <v>3580</v>
      </c>
      <c r="F1541">
        <v>2024</v>
      </c>
      <c r="G1541" s="1">
        <f>Table1[[#This Row],[dem_votes]]+Table1[[#This Row],[gop_votes]]</f>
        <v>5013</v>
      </c>
      <c r="H1541" s="7">
        <f>ABS(Table1[[#This Row],[dem_votes]]-Table1[[#This Row],[gop_votes]])</f>
        <v>2147</v>
      </c>
      <c r="I1541" s="5">
        <f>Table1[[#This Row],[margin]]/SUM(Table1[[#This Row],[dem_votes]:[gop_votes]])</f>
        <v>0.42828645521643727</v>
      </c>
      <c r="J1541" s="5">
        <f>Table1[[#This Row],[dem_votes]]/SUM(Table1[[#This Row],[dem_votes]:[gop_votes]])</f>
        <v>0.28585677239178137</v>
      </c>
      <c r="K1541" s="5">
        <f>Table1[[#This Row],[gop_votes]]/SUM(Table1[[#This Row],[dem_votes]:[gop_votes]])</f>
        <v>0.71414322760821858</v>
      </c>
      <c r="L1541" s="13">
        <v>-93.065190999999999</v>
      </c>
      <c r="M1541" s="13">
        <v>39.796773999999999</v>
      </c>
      <c r="N1541" s="11">
        <v>-92.478288565217298</v>
      </c>
      <c r="O1541" s="11">
        <v>38.447951660869464</v>
      </c>
      <c r="P1541" s="12">
        <f>VLOOKUP(Table1[[#This Row],[State]],Sheet1!A:G,7,FALSE)</f>
        <v>10</v>
      </c>
      <c r="Q1541" t="str">
        <f>VLOOKUP(Table1[[#This Row],[State]],Sheet1!A:F,6,FALSE)</f>
        <v>Republican</v>
      </c>
    </row>
    <row r="1542" spans="1:17" x14ac:dyDescent="0.2">
      <c r="A1542" t="s">
        <v>343</v>
      </c>
      <c r="B1542" s="10">
        <v>29117</v>
      </c>
      <c r="C1542" t="s">
        <v>900</v>
      </c>
      <c r="D1542" s="4">
        <v>1754</v>
      </c>
      <c r="E1542" s="4">
        <v>4043</v>
      </c>
      <c r="F1542">
        <v>2024</v>
      </c>
      <c r="G1542" s="1">
        <f>Table1[[#This Row],[dem_votes]]+Table1[[#This Row],[gop_votes]]</f>
        <v>5797</v>
      </c>
      <c r="H1542" s="7">
        <f>ABS(Table1[[#This Row],[dem_votes]]-Table1[[#This Row],[gop_votes]])</f>
        <v>2289</v>
      </c>
      <c r="I1542" s="5">
        <f>Table1[[#This Row],[margin]]/SUM(Table1[[#This Row],[dem_votes]:[gop_votes]])</f>
        <v>0.39485941003967567</v>
      </c>
      <c r="J1542" s="5">
        <f>Table1[[#This Row],[dem_votes]]/SUM(Table1[[#This Row],[dem_votes]:[gop_votes]])</f>
        <v>0.30257029498016214</v>
      </c>
      <c r="K1542" s="5">
        <f>Table1[[#This Row],[gop_votes]]/SUM(Table1[[#This Row],[dem_votes]:[gop_votes]])</f>
        <v>0.69742970501983781</v>
      </c>
      <c r="L1542" s="13">
        <v>-93.554323999999994</v>
      </c>
      <c r="M1542" s="13">
        <v>39.795915999999998</v>
      </c>
      <c r="N1542" s="11">
        <v>-92.478288565217298</v>
      </c>
      <c r="O1542" s="11">
        <v>38.447951660869464</v>
      </c>
      <c r="P1542" s="12">
        <f>VLOOKUP(Table1[[#This Row],[State]],Sheet1!A:G,7,FALSE)</f>
        <v>10</v>
      </c>
      <c r="Q1542" t="str">
        <f>VLOOKUP(Table1[[#This Row],[State]],Sheet1!A:F,6,FALSE)</f>
        <v>Republican</v>
      </c>
    </row>
    <row r="1543" spans="1:17" x14ac:dyDescent="0.2">
      <c r="A1543" t="s">
        <v>343</v>
      </c>
      <c r="B1543" s="10">
        <v>29119</v>
      </c>
      <c r="C1543" t="s">
        <v>1412</v>
      </c>
      <c r="D1543" s="4">
        <v>1955</v>
      </c>
      <c r="E1543" s="4">
        <v>7574</v>
      </c>
      <c r="F1543">
        <v>2024</v>
      </c>
      <c r="G1543" s="1">
        <f>Table1[[#This Row],[dem_votes]]+Table1[[#This Row],[gop_votes]]</f>
        <v>9529</v>
      </c>
      <c r="H1543" s="7">
        <f>ABS(Table1[[#This Row],[dem_votes]]-Table1[[#This Row],[gop_votes]])</f>
        <v>5619</v>
      </c>
      <c r="I1543" s="5">
        <f>Table1[[#This Row],[margin]]/SUM(Table1[[#This Row],[dem_votes]:[gop_votes]])</f>
        <v>0.5896736278728093</v>
      </c>
      <c r="J1543" s="5">
        <f>Table1[[#This Row],[dem_votes]]/SUM(Table1[[#This Row],[dem_votes]:[gop_votes]])</f>
        <v>0.20516318606359535</v>
      </c>
      <c r="K1543" s="5">
        <f>Table1[[#This Row],[gop_votes]]/SUM(Table1[[#This Row],[dem_votes]:[gop_votes]])</f>
        <v>0.79483681393640471</v>
      </c>
      <c r="L1543" s="13">
        <v>-94.398079999999993</v>
      </c>
      <c r="M1543" s="13">
        <v>36.618063999999997</v>
      </c>
      <c r="N1543" s="11">
        <v>-92.478288565217298</v>
      </c>
      <c r="O1543" s="11">
        <v>38.447951660869464</v>
      </c>
      <c r="P1543" s="12">
        <f>VLOOKUP(Table1[[#This Row],[State]],Sheet1!A:G,7,FALSE)</f>
        <v>10</v>
      </c>
      <c r="Q1543" t="str">
        <f>VLOOKUP(Table1[[#This Row],[State]],Sheet1!A:F,6,FALSE)</f>
        <v>Republican</v>
      </c>
    </row>
    <row r="1544" spans="1:17" x14ac:dyDescent="0.2">
      <c r="A1544" t="s">
        <v>343</v>
      </c>
      <c r="B1544" s="10">
        <v>29121</v>
      </c>
      <c r="C1544" t="s">
        <v>517</v>
      </c>
      <c r="D1544" s="4">
        <v>2031</v>
      </c>
      <c r="E1544" s="4">
        <v>5244</v>
      </c>
      <c r="F1544">
        <v>2024</v>
      </c>
      <c r="G1544" s="1">
        <f>Table1[[#This Row],[dem_votes]]+Table1[[#This Row],[gop_votes]]</f>
        <v>7275</v>
      </c>
      <c r="H1544" s="7">
        <f>ABS(Table1[[#This Row],[dem_votes]]-Table1[[#This Row],[gop_votes]])</f>
        <v>3213</v>
      </c>
      <c r="I1544" s="5">
        <f>Table1[[#This Row],[margin]]/SUM(Table1[[#This Row],[dem_votes]:[gop_votes]])</f>
        <v>0.44164948453608249</v>
      </c>
      <c r="J1544" s="5">
        <f>Table1[[#This Row],[dem_votes]]/SUM(Table1[[#This Row],[dem_votes]:[gop_votes]])</f>
        <v>0.27917525773195878</v>
      </c>
      <c r="K1544" s="5">
        <f>Table1[[#This Row],[gop_votes]]/SUM(Table1[[#This Row],[dem_votes]:[gop_votes]])</f>
        <v>0.72082474226804127</v>
      </c>
      <c r="L1544" s="13">
        <v>-92.510329999999996</v>
      </c>
      <c r="M1544" s="13">
        <v>39.798521999999998</v>
      </c>
      <c r="N1544" s="11">
        <v>-92.478288565217298</v>
      </c>
      <c r="O1544" s="11">
        <v>38.447951660869464</v>
      </c>
      <c r="P1544" s="12">
        <f>VLOOKUP(Table1[[#This Row],[State]],Sheet1!A:G,7,FALSE)</f>
        <v>10</v>
      </c>
      <c r="Q1544" t="str">
        <f>VLOOKUP(Table1[[#This Row],[State]],Sheet1!A:F,6,FALSE)</f>
        <v>Republican</v>
      </c>
    </row>
    <row r="1545" spans="1:17" x14ac:dyDescent="0.2">
      <c r="A1545" t="s">
        <v>343</v>
      </c>
      <c r="B1545" s="10">
        <v>29123</v>
      </c>
      <c r="C1545" t="s">
        <v>452</v>
      </c>
      <c r="D1545" s="4">
        <v>1488</v>
      </c>
      <c r="E1545" s="4">
        <v>4230</v>
      </c>
      <c r="F1545">
        <v>2024</v>
      </c>
      <c r="G1545" s="1">
        <f>Table1[[#This Row],[dem_votes]]+Table1[[#This Row],[gop_votes]]</f>
        <v>5718</v>
      </c>
      <c r="H1545" s="7">
        <f>ABS(Table1[[#This Row],[dem_votes]]-Table1[[#This Row],[gop_votes]])</f>
        <v>2742</v>
      </c>
      <c r="I1545" s="5">
        <f>Table1[[#This Row],[margin]]/SUM(Table1[[#This Row],[dem_votes]:[gop_votes]])</f>
        <v>0.47953830010493181</v>
      </c>
      <c r="J1545" s="5">
        <f>Table1[[#This Row],[dem_votes]]/SUM(Table1[[#This Row],[dem_votes]:[gop_votes]])</f>
        <v>0.26023084994753409</v>
      </c>
      <c r="K1545" s="5">
        <f>Table1[[#This Row],[gop_votes]]/SUM(Table1[[#This Row],[dem_votes]:[gop_votes]])</f>
        <v>0.73976915005246591</v>
      </c>
      <c r="L1545" s="13">
        <v>-90.300055</v>
      </c>
      <c r="M1545" s="13">
        <v>37.535795</v>
      </c>
      <c r="N1545" s="11">
        <v>-92.478288565217298</v>
      </c>
      <c r="O1545" s="11">
        <v>38.447951660869464</v>
      </c>
      <c r="P1545" s="12">
        <f>VLOOKUP(Table1[[#This Row],[State]],Sheet1!A:G,7,FALSE)</f>
        <v>10</v>
      </c>
      <c r="Q1545" t="str">
        <f>VLOOKUP(Table1[[#This Row],[State]],Sheet1!A:F,6,FALSE)</f>
        <v>Republican</v>
      </c>
    </row>
    <row r="1546" spans="1:17" x14ac:dyDescent="0.2">
      <c r="A1546" t="s">
        <v>343</v>
      </c>
      <c r="B1546" s="10">
        <v>29125</v>
      </c>
      <c r="C1546" t="s">
        <v>1413</v>
      </c>
      <c r="D1546" s="4">
        <v>1114</v>
      </c>
      <c r="E1546" s="4">
        <v>4033</v>
      </c>
      <c r="F1546">
        <v>2024</v>
      </c>
      <c r="G1546" s="1">
        <f>Table1[[#This Row],[dem_votes]]+Table1[[#This Row],[gop_votes]]</f>
        <v>5147</v>
      </c>
      <c r="H1546" s="7">
        <f>ABS(Table1[[#This Row],[dem_votes]]-Table1[[#This Row],[gop_votes]])</f>
        <v>2919</v>
      </c>
      <c r="I1546" s="5">
        <f>Table1[[#This Row],[margin]]/SUM(Table1[[#This Row],[dem_votes]:[gop_votes]])</f>
        <v>0.56712648144550226</v>
      </c>
      <c r="J1546" s="5">
        <f>Table1[[#This Row],[dem_votes]]/SUM(Table1[[#This Row],[dem_votes]:[gop_votes]])</f>
        <v>0.21643675927724887</v>
      </c>
      <c r="K1546" s="5">
        <f>Table1[[#This Row],[gop_votes]]/SUM(Table1[[#This Row],[dem_votes]:[gop_votes]])</f>
        <v>0.78356324072275108</v>
      </c>
      <c r="L1546" s="13">
        <v>-91.878062</v>
      </c>
      <c r="M1546" s="13">
        <v>38.171917000000001</v>
      </c>
      <c r="N1546" s="11">
        <v>-92.478288565217298</v>
      </c>
      <c r="O1546" s="11">
        <v>38.447951660869464</v>
      </c>
      <c r="P1546" s="12">
        <f>VLOOKUP(Table1[[#This Row],[State]],Sheet1!A:G,7,FALSE)</f>
        <v>10</v>
      </c>
      <c r="Q1546" t="str">
        <f>VLOOKUP(Table1[[#This Row],[State]],Sheet1!A:F,6,FALSE)</f>
        <v>Republican</v>
      </c>
    </row>
    <row r="1547" spans="1:17" x14ac:dyDescent="0.2">
      <c r="A1547" t="s">
        <v>343</v>
      </c>
      <c r="B1547" s="10">
        <v>29127</v>
      </c>
      <c r="C1547" t="s">
        <v>454</v>
      </c>
      <c r="D1547" s="4">
        <v>3835</v>
      </c>
      <c r="E1547" s="4">
        <v>9263</v>
      </c>
      <c r="F1547">
        <v>2024</v>
      </c>
      <c r="G1547" s="1">
        <f>Table1[[#This Row],[dem_votes]]+Table1[[#This Row],[gop_votes]]</f>
        <v>13098</v>
      </c>
      <c r="H1547" s="7">
        <f>ABS(Table1[[#This Row],[dem_votes]]-Table1[[#This Row],[gop_votes]])</f>
        <v>5428</v>
      </c>
      <c r="I1547" s="5">
        <f>Table1[[#This Row],[margin]]/SUM(Table1[[#This Row],[dem_votes]:[gop_votes]])</f>
        <v>0.4144144144144144</v>
      </c>
      <c r="J1547" s="5">
        <f>Table1[[#This Row],[dem_votes]]/SUM(Table1[[#This Row],[dem_votes]:[gop_votes]])</f>
        <v>0.2927927927927928</v>
      </c>
      <c r="K1547" s="5">
        <f>Table1[[#This Row],[gop_votes]]/SUM(Table1[[#This Row],[dem_votes]:[gop_votes]])</f>
        <v>0.7072072072072072</v>
      </c>
      <c r="L1547" s="13">
        <v>-91.455660999999907</v>
      </c>
      <c r="M1547" s="13">
        <v>39.740805000000002</v>
      </c>
      <c r="N1547" s="11">
        <v>-92.478288565217298</v>
      </c>
      <c r="O1547" s="11">
        <v>38.447951660869464</v>
      </c>
      <c r="P1547" s="12">
        <f>VLOOKUP(Table1[[#This Row],[State]],Sheet1!A:G,7,FALSE)</f>
        <v>10</v>
      </c>
      <c r="Q1547" t="str">
        <f>VLOOKUP(Table1[[#This Row],[State]],Sheet1!A:F,6,FALSE)</f>
        <v>Republican</v>
      </c>
    </row>
    <row r="1548" spans="1:17" x14ac:dyDescent="0.2">
      <c r="A1548" t="s">
        <v>343</v>
      </c>
      <c r="B1548" s="10">
        <v>29129</v>
      </c>
      <c r="C1548" t="s">
        <v>908</v>
      </c>
      <c r="D1548" s="4">
        <v>313</v>
      </c>
      <c r="E1548" s="4">
        <v>1223</v>
      </c>
      <c r="F1548">
        <v>2024</v>
      </c>
      <c r="G1548" s="1">
        <f>Table1[[#This Row],[dem_votes]]+Table1[[#This Row],[gop_votes]]</f>
        <v>1536</v>
      </c>
      <c r="H1548" s="7">
        <f>ABS(Table1[[#This Row],[dem_votes]]-Table1[[#This Row],[gop_votes]])</f>
        <v>910</v>
      </c>
      <c r="I1548" s="5">
        <f>Table1[[#This Row],[margin]]/SUM(Table1[[#This Row],[dem_votes]:[gop_votes]])</f>
        <v>0.59244791666666663</v>
      </c>
      <c r="J1548" s="5">
        <f>Table1[[#This Row],[dem_votes]]/SUM(Table1[[#This Row],[dem_votes]:[gop_votes]])</f>
        <v>0.20377604166666666</v>
      </c>
      <c r="K1548" s="5">
        <f>Table1[[#This Row],[gop_votes]]/SUM(Table1[[#This Row],[dem_votes]:[gop_votes]])</f>
        <v>0.79622395833333337</v>
      </c>
      <c r="L1548" s="13">
        <v>-93.575858999999994</v>
      </c>
      <c r="M1548" s="13">
        <v>40.418590999999999</v>
      </c>
      <c r="N1548" s="11">
        <v>-92.478288565217298</v>
      </c>
      <c r="O1548" s="11">
        <v>38.447951660869464</v>
      </c>
      <c r="P1548" s="12">
        <f>VLOOKUP(Table1[[#This Row],[State]],Sheet1!A:G,7,FALSE)</f>
        <v>10</v>
      </c>
      <c r="Q1548" t="str">
        <f>VLOOKUP(Table1[[#This Row],[State]],Sheet1!A:F,6,FALSE)</f>
        <v>Republican</v>
      </c>
    </row>
    <row r="1549" spans="1:17" x14ac:dyDescent="0.2">
      <c r="A1549" t="s">
        <v>343</v>
      </c>
      <c r="B1549" s="10">
        <v>29131</v>
      </c>
      <c r="C1549" t="s">
        <v>582</v>
      </c>
      <c r="D1549" s="4">
        <v>2304</v>
      </c>
      <c r="E1549" s="4">
        <v>10389</v>
      </c>
      <c r="F1549">
        <v>2024</v>
      </c>
      <c r="G1549" s="1">
        <f>Table1[[#This Row],[dem_votes]]+Table1[[#This Row],[gop_votes]]</f>
        <v>12693</v>
      </c>
      <c r="H1549" s="7">
        <f>ABS(Table1[[#This Row],[dem_votes]]-Table1[[#This Row],[gop_votes]])</f>
        <v>8085</v>
      </c>
      <c r="I1549" s="5">
        <f>Table1[[#This Row],[margin]]/SUM(Table1[[#This Row],[dem_votes]:[gop_votes]])</f>
        <v>0.63696525644055779</v>
      </c>
      <c r="J1549" s="5">
        <f>Table1[[#This Row],[dem_votes]]/SUM(Table1[[#This Row],[dem_votes]:[gop_votes]])</f>
        <v>0.1815173717797211</v>
      </c>
      <c r="K1549" s="5">
        <f>Table1[[#This Row],[gop_votes]]/SUM(Table1[[#This Row],[dem_votes]:[gop_votes]])</f>
        <v>0.81848262822027884</v>
      </c>
      <c r="L1549" s="13">
        <v>-92.507085000000004</v>
      </c>
      <c r="M1549" s="13">
        <v>38.247836999999997</v>
      </c>
      <c r="N1549" s="11">
        <v>-92.478288565217298</v>
      </c>
      <c r="O1549" s="11">
        <v>38.447951660869464</v>
      </c>
      <c r="P1549" s="12">
        <f>VLOOKUP(Table1[[#This Row],[State]],Sheet1!A:G,7,FALSE)</f>
        <v>10</v>
      </c>
      <c r="Q1549" t="str">
        <f>VLOOKUP(Table1[[#This Row],[State]],Sheet1!A:F,6,FALSE)</f>
        <v>Republican</v>
      </c>
    </row>
    <row r="1550" spans="1:17" x14ac:dyDescent="0.2">
      <c r="A1550" t="s">
        <v>343</v>
      </c>
      <c r="B1550" s="10">
        <v>29133</v>
      </c>
      <c r="C1550" t="s">
        <v>583</v>
      </c>
      <c r="D1550" s="4">
        <v>1689</v>
      </c>
      <c r="E1550" s="4">
        <v>3133</v>
      </c>
      <c r="F1550">
        <v>2024</v>
      </c>
      <c r="G1550" s="1">
        <f>Table1[[#This Row],[dem_votes]]+Table1[[#This Row],[gop_votes]]</f>
        <v>4822</v>
      </c>
      <c r="H1550" s="7">
        <f>ABS(Table1[[#This Row],[dem_votes]]-Table1[[#This Row],[gop_votes]])</f>
        <v>1444</v>
      </c>
      <c r="I1550" s="5">
        <f>Table1[[#This Row],[margin]]/SUM(Table1[[#This Row],[dem_votes]:[gop_votes]])</f>
        <v>0.29946080464537539</v>
      </c>
      <c r="J1550" s="5">
        <f>Table1[[#This Row],[dem_votes]]/SUM(Table1[[#This Row],[dem_votes]:[gop_votes]])</f>
        <v>0.35026959767731231</v>
      </c>
      <c r="K1550" s="5">
        <f>Table1[[#This Row],[gop_votes]]/SUM(Table1[[#This Row],[dem_votes]:[gop_votes]])</f>
        <v>0.64973040232268764</v>
      </c>
      <c r="L1550" s="13">
        <v>-89.365459000000001</v>
      </c>
      <c r="M1550" s="13">
        <v>36.857050999999998</v>
      </c>
      <c r="N1550" s="11">
        <v>-92.478288565217298</v>
      </c>
      <c r="O1550" s="11">
        <v>38.447951660869464</v>
      </c>
      <c r="P1550" s="12">
        <f>VLOOKUP(Table1[[#This Row],[State]],Sheet1!A:G,7,FALSE)</f>
        <v>10</v>
      </c>
      <c r="Q1550" t="str">
        <f>VLOOKUP(Table1[[#This Row],[State]],Sheet1!A:F,6,FALSE)</f>
        <v>Republican</v>
      </c>
    </row>
    <row r="1551" spans="1:17" x14ac:dyDescent="0.2">
      <c r="A1551" t="s">
        <v>343</v>
      </c>
      <c r="B1551" s="10">
        <v>29135</v>
      </c>
      <c r="C1551" t="s">
        <v>1414</v>
      </c>
      <c r="D1551" s="4">
        <v>1695</v>
      </c>
      <c r="E1551" s="4">
        <v>5580</v>
      </c>
      <c r="F1551">
        <v>2024</v>
      </c>
      <c r="G1551" s="1">
        <f>Table1[[#This Row],[dem_votes]]+Table1[[#This Row],[gop_votes]]</f>
        <v>7275</v>
      </c>
      <c r="H1551" s="7">
        <f>ABS(Table1[[#This Row],[dem_votes]]-Table1[[#This Row],[gop_votes]])</f>
        <v>3885</v>
      </c>
      <c r="I1551" s="5">
        <f>Table1[[#This Row],[margin]]/SUM(Table1[[#This Row],[dem_votes]:[gop_votes]])</f>
        <v>0.53402061855670102</v>
      </c>
      <c r="J1551" s="5">
        <f>Table1[[#This Row],[dem_votes]]/SUM(Table1[[#This Row],[dem_votes]:[gop_votes]])</f>
        <v>0.23298969072164949</v>
      </c>
      <c r="K1551" s="5">
        <f>Table1[[#This Row],[gop_votes]]/SUM(Table1[[#This Row],[dem_votes]:[gop_votes]])</f>
        <v>0.76701030927835057</v>
      </c>
      <c r="L1551" s="13">
        <v>-92.616372999999996</v>
      </c>
      <c r="M1551" s="13">
        <v>38.628937999999998</v>
      </c>
      <c r="N1551" s="11">
        <v>-92.478288565217298</v>
      </c>
      <c r="O1551" s="11">
        <v>38.447951660869464</v>
      </c>
      <c r="P1551" s="12">
        <f>VLOOKUP(Table1[[#This Row],[State]],Sheet1!A:G,7,FALSE)</f>
        <v>10</v>
      </c>
      <c r="Q1551" t="str">
        <f>VLOOKUP(Table1[[#This Row],[State]],Sheet1!A:F,6,FALSE)</f>
        <v>Republican</v>
      </c>
    </row>
    <row r="1552" spans="1:17" x14ac:dyDescent="0.2">
      <c r="A1552" t="s">
        <v>343</v>
      </c>
      <c r="B1552" s="10">
        <v>29137</v>
      </c>
      <c r="C1552" t="s">
        <v>457</v>
      </c>
      <c r="D1552" s="4">
        <v>1037</v>
      </c>
      <c r="E1552" s="4">
        <v>3420</v>
      </c>
      <c r="F1552">
        <v>2024</v>
      </c>
      <c r="G1552" s="1">
        <f>Table1[[#This Row],[dem_votes]]+Table1[[#This Row],[gop_votes]]</f>
        <v>4457</v>
      </c>
      <c r="H1552" s="7">
        <f>ABS(Table1[[#This Row],[dem_votes]]-Table1[[#This Row],[gop_votes]])</f>
        <v>2383</v>
      </c>
      <c r="I1552" s="5">
        <f>Table1[[#This Row],[margin]]/SUM(Table1[[#This Row],[dem_votes]:[gop_votes]])</f>
        <v>0.53466457258245459</v>
      </c>
      <c r="J1552" s="5">
        <f>Table1[[#This Row],[dem_votes]]/SUM(Table1[[#This Row],[dem_votes]:[gop_votes]])</f>
        <v>0.23266771370877271</v>
      </c>
      <c r="K1552" s="5">
        <f>Table1[[#This Row],[gop_votes]]/SUM(Table1[[#This Row],[dem_votes]:[gop_votes]])</f>
        <v>0.76733228629122729</v>
      </c>
      <c r="L1552" s="13">
        <v>-91.973957999999996</v>
      </c>
      <c r="M1552" s="13">
        <v>39.520553</v>
      </c>
      <c r="N1552" s="11">
        <v>-92.478288565217298</v>
      </c>
      <c r="O1552" s="11">
        <v>38.447951660869464</v>
      </c>
      <c r="P1552" s="12">
        <f>VLOOKUP(Table1[[#This Row],[State]],Sheet1!A:G,7,FALSE)</f>
        <v>10</v>
      </c>
      <c r="Q1552" t="str">
        <f>VLOOKUP(Table1[[#This Row],[State]],Sheet1!A:F,6,FALSE)</f>
        <v>Republican</v>
      </c>
    </row>
    <row r="1553" spans="1:17" x14ac:dyDescent="0.2">
      <c r="A1553" t="s">
        <v>343</v>
      </c>
      <c r="B1553" s="10">
        <v>29139</v>
      </c>
      <c r="C1553" t="s">
        <v>521</v>
      </c>
      <c r="D1553" s="4">
        <v>1596</v>
      </c>
      <c r="E1553" s="4">
        <v>4030</v>
      </c>
      <c r="F1553">
        <v>2024</v>
      </c>
      <c r="G1553" s="1">
        <f>Table1[[#This Row],[dem_votes]]+Table1[[#This Row],[gop_votes]]</f>
        <v>5626</v>
      </c>
      <c r="H1553" s="7">
        <f>ABS(Table1[[#This Row],[dem_votes]]-Table1[[#This Row],[gop_votes]])</f>
        <v>2434</v>
      </c>
      <c r="I1553" s="5">
        <f>Table1[[#This Row],[margin]]/SUM(Table1[[#This Row],[dem_votes]:[gop_votes]])</f>
        <v>0.43263419836473516</v>
      </c>
      <c r="J1553" s="5">
        <f>Table1[[#This Row],[dem_votes]]/SUM(Table1[[#This Row],[dem_votes]:[gop_votes]])</f>
        <v>0.28368290081763242</v>
      </c>
      <c r="K1553" s="5">
        <f>Table1[[#This Row],[gop_votes]]/SUM(Table1[[#This Row],[dem_votes]:[gop_votes]])</f>
        <v>0.71631709918236763</v>
      </c>
      <c r="L1553" s="13">
        <v>-91.468473000000003</v>
      </c>
      <c r="M1553" s="13">
        <v>38.950802000000003</v>
      </c>
      <c r="N1553" s="11">
        <v>-92.478288565217298</v>
      </c>
      <c r="O1553" s="11">
        <v>38.447951660869464</v>
      </c>
      <c r="P1553" s="12">
        <f>VLOOKUP(Table1[[#This Row],[State]],Sheet1!A:G,7,FALSE)</f>
        <v>10</v>
      </c>
      <c r="Q1553" t="str">
        <f>VLOOKUP(Table1[[#This Row],[State]],Sheet1!A:F,6,FALSE)</f>
        <v>Republican</v>
      </c>
    </row>
    <row r="1554" spans="1:17" x14ac:dyDescent="0.2">
      <c r="A1554" t="s">
        <v>343</v>
      </c>
      <c r="B1554" s="10">
        <v>29141</v>
      </c>
      <c r="C1554" t="s">
        <v>522</v>
      </c>
      <c r="D1554" s="4">
        <v>2201</v>
      </c>
      <c r="E1554" s="4">
        <v>7696</v>
      </c>
      <c r="F1554">
        <v>2024</v>
      </c>
      <c r="G1554" s="1">
        <f>Table1[[#This Row],[dem_votes]]+Table1[[#This Row],[gop_votes]]</f>
        <v>9897</v>
      </c>
      <c r="H1554" s="7">
        <f>ABS(Table1[[#This Row],[dem_votes]]-Table1[[#This Row],[gop_votes]])</f>
        <v>5495</v>
      </c>
      <c r="I1554" s="5">
        <f>Table1[[#This Row],[margin]]/SUM(Table1[[#This Row],[dem_votes]:[gop_votes]])</f>
        <v>0.55521875315752245</v>
      </c>
      <c r="J1554" s="5">
        <f>Table1[[#This Row],[dem_votes]]/SUM(Table1[[#This Row],[dem_votes]:[gop_votes]])</f>
        <v>0.22239062342123875</v>
      </c>
      <c r="K1554" s="5">
        <f>Table1[[#This Row],[gop_votes]]/SUM(Table1[[#This Row],[dem_votes]:[gop_votes]])</f>
        <v>0.77760937657876128</v>
      </c>
      <c r="L1554" s="13">
        <v>-92.850303999999994</v>
      </c>
      <c r="M1554" s="13">
        <v>38.381506000000002</v>
      </c>
      <c r="N1554" s="11">
        <v>-92.478288565217298</v>
      </c>
      <c r="O1554" s="11">
        <v>38.447951660869464</v>
      </c>
      <c r="P1554" s="12">
        <f>VLOOKUP(Table1[[#This Row],[State]],Sheet1!A:G,7,FALSE)</f>
        <v>10</v>
      </c>
      <c r="Q1554" t="str">
        <f>VLOOKUP(Table1[[#This Row],[State]],Sheet1!A:F,6,FALSE)</f>
        <v>Republican</v>
      </c>
    </row>
    <row r="1555" spans="1:17" x14ac:dyDescent="0.2">
      <c r="A1555" t="s">
        <v>343</v>
      </c>
      <c r="B1555" s="10">
        <v>29143</v>
      </c>
      <c r="C1555" t="s">
        <v>1415</v>
      </c>
      <c r="D1555" s="4">
        <v>2263</v>
      </c>
      <c r="E1555" s="4">
        <v>4458</v>
      </c>
      <c r="F1555">
        <v>2024</v>
      </c>
      <c r="G1555" s="1">
        <f>Table1[[#This Row],[dem_votes]]+Table1[[#This Row],[gop_votes]]</f>
        <v>6721</v>
      </c>
      <c r="H1555" s="7">
        <f>ABS(Table1[[#This Row],[dem_votes]]-Table1[[#This Row],[gop_votes]])</f>
        <v>2195</v>
      </c>
      <c r="I1555" s="5">
        <f>Table1[[#This Row],[margin]]/SUM(Table1[[#This Row],[dem_votes]:[gop_votes]])</f>
        <v>0.32658830531170957</v>
      </c>
      <c r="J1555" s="5">
        <f>Table1[[#This Row],[dem_votes]]/SUM(Table1[[#This Row],[dem_votes]:[gop_votes]])</f>
        <v>0.33670584734414521</v>
      </c>
      <c r="K1555" s="5">
        <f>Table1[[#This Row],[gop_votes]]/SUM(Table1[[#This Row],[dem_votes]:[gop_votes]])</f>
        <v>0.66329415265585479</v>
      </c>
      <c r="L1555" s="13">
        <v>-89.658709999999999</v>
      </c>
      <c r="M1555" s="13">
        <v>36.605307000000003</v>
      </c>
      <c r="N1555" s="11">
        <v>-92.478288565217298</v>
      </c>
      <c r="O1555" s="11">
        <v>38.447951660869464</v>
      </c>
      <c r="P1555" s="12">
        <f>VLOOKUP(Table1[[#This Row],[State]],Sheet1!A:G,7,FALSE)</f>
        <v>10</v>
      </c>
      <c r="Q1555" t="str">
        <f>VLOOKUP(Table1[[#This Row],[State]],Sheet1!A:F,6,FALSE)</f>
        <v>Republican</v>
      </c>
    </row>
    <row r="1556" spans="1:17" x14ac:dyDescent="0.2">
      <c r="A1556" t="s">
        <v>343</v>
      </c>
      <c r="B1556" s="10">
        <v>29145</v>
      </c>
      <c r="C1556" t="s">
        <v>585</v>
      </c>
      <c r="D1556" s="4">
        <v>6019</v>
      </c>
      <c r="E1556" s="4">
        <v>23165</v>
      </c>
      <c r="F1556">
        <v>2024</v>
      </c>
      <c r="G1556" s="1">
        <f>Table1[[#This Row],[dem_votes]]+Table1[[#This Row],[gop_votes]]</f>
        <v>29184</v>
      </c>
      <c r="H1556" s="7">
        <f>ABS(Table1[[#This Row],[dem_votes]]-Table1[[#This Row],[gop_votes]])</f>
        <v>17146</v>
      </c>
      <c r="I1556" s="5">
        <f>Table1[[#This Row],[margin]]/SUM(Table1[[#This Row],[dem_votes]:[gop_votes]])</f>
        <v>0.58751370614035092</v>
      </c>
      <c r="J1556" s="5">
        <f>Table1[[#This Row],[dem_votes]]/SUM(Table1[[#This Row],[dem_votes]:[gop_votes]])</f>
        <v>0.20624314692982457</v>
      </c>
      <c r="K1556" s="5">
        <f>Table1[[#This Row],[gop_votes]]/SUM(Table1[[#This Row],[dem_votes]:[gop_votes]])</f>
        <v>0.79375685307017541</v>
      </c>
      <c r="L1556" s="13">
        <v>-94.411379999999994</v>
      </c>
      <c r="M1556" s="13">
        <v>36.921797999999903</v>
      </c>
      <c r="N1556" s="11">
        <v>-92.478288565217298</v>
      </c>
      <c r="O1556" s="11">
        <v>38.447951660869464</v>
      </c>
      <c r="P1556" s="12">
        <f>VLOOKUP(Table1[[#This Row],[State]],Sheet1!A:G,7,FALSE)</f>
        <v>10</v>
      </c>
      <c r="Q1556" t="str">
        <f>VLOOKUP(Table1[[#This Row],[State]],Sheet1!A:F,6,FALSE)</f>
        <v>Republican</v>
      </c>
    </row>
    <row r="1557" spans="1:17" x14ac:dyDescent="0.2">
      <c r="A1557" t="s">
        <v>343</v>
      </c>
      <c r="B1557" s="10">
        <v>29147</v>
      </c>
      <c r="C1557" t="s">
        <v>1416</v>
      </c>
      <c r="D1557" s="4">
        <v>3372</v>
      </c>
      <c r="E1557" s="4">
        <v>5921</v>
      </c>
      <c r="F1557">
        <v>2024</v>
      </c>
      <c r="G1557" s="1">
        <f>Table1[[#This Row],[dem_votes]]+Table1[[#This Row],[gop_votes]]</f>
        <v>9293</v>
      </c>
      <c r="H1557" s="7">
        <f>ABS(Table1[[#This Row],[dem_votes]]-Table1[[#This Row],[gop_votes]])</f>
        <v>2549</v>
      </c>
      <c r="I1557" s="5">
        <f>Table1[[#This Row],[margin]]/SUM(Table1[[#This Row],[dem_votes]:[gop_votes]])</f>
        <v>0.27429247820940494</v>
      </c>
      <c r="J1557" s="5">
        <f>Table1[[#This Row],[dem_votes]]/SUM(Table1[[#This Row],[dem_votes]:[gop_votes]])</f>
        <v>0.36285376089529753</v>
      </c>
      <c r="K1557" s="5">
        <f>Table1[[#This Row],[gop_votes]]/SUM(Table1[[#This Row],[dem_votes]:[gop_votes]])</f>
        <v>0.63714623910470247</v>
      </c>
      <c r="L1557" s="13">
        <v>-94.867915999999994</v>
      </c>
      <c r="M1557" s="13">
        <v>40.352748999999903</v>
      </c>
      <c r="N1557" s="11">
        <v>-92.478288565217298</v>
      </c>
      <c r="O1557" s="11">
        <v>38.447951660869464</v>
      </c>
      <c r="P1557" s="12">
        <f>VLOOKUP(Table1[[#This Row],[State]],Sheet1!A:G,7,FALSE)</f>
        <v>10</v>
      </c>
      <c r="Q1557" t="str">
        <f>VLOOKUP(Table1[[#This Row],[State]],Sheet1!A:F,6,FALSE)</f>
        <v>Republican</v>
      </c>
    </row>
    <row r="1558" spans="1:17" x14ac:dyDescent="0.2">
      <c r="A1558" t="s">
        <v>343</v>
      </c>
      <c r="B1558" s="10">
        <v>29149</v>
      </c>
      <c r="C1558" t="s">
        <v>1417</v>
      </c>
      <c r="D1558" s="4">
        <v>1318</v>
      </c>
      <c r="E1558" s="4">
        <v>3771</v>
      </c>
      <c r="F1558">
        <v>2024</v>
      </c>
      <c r="G1558" s="1">
        <f>Table1[[#This Row],[dem_votes]]+Table1[[#This Row],[gop_votes]]</f>
        <v>5089</v>
      </c>
      <c r="H1558" s="7">
        <f>ABS(Table1[[#This Row],[dem_votes]]-Table1[[#This Row],[gop_votes]])</f>
        <v>2453</v>
      </c>
      <c r="I1558" s="5">
        <f>Table1[[#This Row],[margin]]/SUM(Table1[[#This Row],[dem_votes]:[gop_votes]])</f>
        <v>0.48202004323049713</v>
      </c>
      <c r="J1558" s="5">
        <f>Table1[[#This Row],[dem_votes]]/SUM(Table1[[#This Row],[dem_votes]:[gop_votes]])</f>
        <v>0.25898997838475141</v>
      </c>
      <c r="K1558" s="5">
        <f>Table1[[#This Row],[gop_votes]]/SUM(Table1[[#This Row],[dem_votes]:[gop_votes]])</f>
        <v>0.74101002161524854</v>
      </c>
      <c r="L1558" s="13">
        <v>-91.464770999999999</v>
      </c>
      <c r="M1558" s="13">
        <v>36.618128999999897</v>
      </c>
      <c r="N1558" s="11">
        <v>-92.478288565217298</v>
      </c>
      <c r="O1558" s="11">
        <v>38.447951660869464</v>
      </c>
      <c r="P1558" s="12">
        <f>VLOOKUP(Table1[[#This Row],[State]],Sheet1!A:G,7,FALSE)</f>
        <v>10</v>
      </c>
      <c r="Q1558" t="str">
        <f>VLOOKUP(Table1[[#This Row],[State]],Sheet1!A:F,6,FALSE)</f>
        <v>Republican</v>
      </c>
    </row>
    <row r="1559" spans="1:17" x14ac:dyDescent="0.2">
      <c r="A1559" t="s">
        <v>343</v>
      </c>
      <c r="B1559" s="10">
        <v>29151</v>
      </c>
      <c r="C1559" t="s">
        <v>1052</v>
      </c>
      <c r="D1559" s="4">
        <v>1324</v>
      </c>
      <c r="E1559" s="4">
        <v>6421</v>
      </c>
      <c r="F1559">
        <v>2024</v>
      </c>
      <c r="G1559" s="1">
        <f>Table1[[#This Row],[dem_votes]]+Table1[[#This Row],[gop_votes]]</f>
        <v>7745</v>
      </c>
      <c r="H1559" s="7">
        <f>ABS(Table1[[#This Row],[dem_votes]]-Table1[[#This Row],[gop_votes]])</f>
        <v>5097</v>
      </c>
      <c r="I1559" s="5">
        <f>Table1[[#This Row],[margin]]/SUM(Table1[[#This Row],[dem_votes]:[gop_votes]])</f>
        <v>0.65810200129115559</v>
      </c>
      <c r="J1559" s="5">
        <f>Table1[[#This Row],[dem_votes]]/SUM(Table1[[#This Row],[dem_votes]:[gop_votes]])</f>
        <v>0.1709489993544222</v>
      </c>
      <c r="K1559" s="5">
        <f>Table1[[#This Row],[gop_votes]]/SUM(Table1[[#This Row],[dem_votes]:[gop_votes]])</f>
        <v>0.8290510006455778</v>
      </c>
      <c r="L1559" s="13">
        <v>-91.883135999999993</v>
      </c>
      <c r="M1559" s="13">
        <v>38.453819000000003</v>
      </c>
      <c r="N1559" s="11">
        <v>-92.478288565217298</v>
      </c>
      <c r="O1559" s="11">
        <v>38.447951660869464</v>
      </c>
      <c r="P1559" s="12">
        <f>VLOOKUP(Table1[[#This Row],[State]],Sheet1!A:G,7,FALSE)</f>
        <v>10</v>
      </c>
      <c r="Q1559" t="str">
        <f>VLOOKUP(Table1[[#This Row],[State]],Sheet1!A:F,6,FALSE)</f>
        <v>Republican</v>
      </c>
    </row>
    <row r="1560" spans="1:17" x14ac:dyDescent="0.2">
      <c r="A1560" t="s">
        <v>343</v>
      </c>
      <c r="B1560" s="10">
        <v>29153</v>
      </c>
      <c r="C1560" t="s">
        <v>1418</v>
      </c>
      <c r="D1560" s="4">
        <v>932</v>
      </c>
      <c r="E1560" s="4">
        <v>3982</v>
      </c>
      <c r="F1560">
        <v>2024</v>
      </c>
      <c r="G1560" s="1">
        <f>Table1[[#This Row],[dem_votes]]+Table1[[#This Row],[gop_votes]]</f>
        <v>4914</v>
      </c>
      <c r="H1560" s="7">
        <f>ABS(Table1[[#This Row],[dem_votes]]-Table1[[#This Row],[gop_votes]])</f>
        <v>3050</v>
      </c>
      <c r="I1560" s="5">
        <f>Table1[[#This Row],[margin]]/SUM(Table1[[#This Row],[dem_votes]:[gop_votes]])</f>
        <v>0.62067562067562065</v>
      </c>
      <c r="J1560" s="5">
        <f>Table1[[#This Row],[dem_votes]]/SUM(Table1[[#This Row],[dem_votes]:[gop_votes]])</f>
        <v>0.18966218966218967</v>
      </c>
      <c r="K1560" s="5">
        <f>Table1[[#This Row],[gop_votes]]/SUM(Table1[[#This Row],[dem_votes]:[gop_votes]])</f>
        <v>0.81033781033781038</v>
      </c>
      <c r="L1560" s="13">
        <v>-92.424289000000002</v>
      </c>
      <c r="M1560" s="13">
        <v>36.623089999999998</v>
      </c>
      <c r="N1560" s="11">
        <v>-92.478288565217298</v>
      </c>
      <c r="O1560" s="11">
        <v>38.447951660869464</v>
      </c>
      <c r="P1560" s="12">
        <f>VLOOKUP(Table1[[#This Row],[State]],Sheet1!A:G,7,FALSE)</f>
        <v>10</v>
      </c>
      <c r="Q1560" t="str">
        <f>VLOOKUP(Table1[[#This Row],[State]],Sheet1!A:F,6,FALSE)</f>
        <v>Republican</v>
      </c>
    </row>
    <row r="1561" spans="1:17" x14ac:dyDescent="0.2">
      <c r="A1561" t="s">
        <v>343</v>
      </c>
      <c r="B1561" s="10">
        <v>29155</v>
      </c>
      <c r="C1561" t="s">
        <v>1419</v>
      </c>
      <c r="D1561" s="4">
        <v>2413</v>
      </c>
      <c r="E1561" s="4">
        <v>3279</v>
      </c>
      <c r="F1561">
        <v>2024</v>
      </c>
      <c r="G1561" s="1">
        <f>Table1[[#This Row],[dem_votes]]+Table1[[#This Row],[gop_votes]]</f>
        <v>5692</v>
      </c>
      <c r="H1561" s="7">
        <f>ABS(Table1[[#This Row],[dem_votes]]-Table1[[#This Row],[gop_votes]])</f>
        <v>866</v>
      </c>
      <c r="I1561" s="5">
        <f>Table1[[#This Row],[margin]]/SUM(Table1[[#This Row],[dem_votes]:[gop_votes]])</f>
        <v>0.15214335910049193</v>
      </c>
      <c r="J1561" s="5">
        <f>Table1[[#This Row],[dem_votes]]/SUM(Table1[[#This Row],[dem_votes]:[gop_votes]])</f>
        <v>0.42392832044975404</v>
      </c>
      <c r="K1561" s="5">
        <f>Table1[[#This Row],[gop_votes]]/SUM(Table1[[#This Row],[dem_votes]:[gop_votes]])</f>
        <v>0.57607167955024596</v>
      </c>
      <c r="L1561" s="13">
        <v>-89.748715000000004</v>
      </c>
      <c r="M1561" s="13">
        <v>36.181793999999996</v>
      </c>
      <c r="N1561" s="11">
        <v>-92.478288565217298</v>
      </c>
      <c r="O1561" s="11">
        <v>38.447951660869464</v>
      </c>
      <c r="P1561" s="12">
        <f>VLOOKUP(Table1[[#This Row],[State]],Sheet1!A:G,7,FALSE)</f>
        <v>10</v>
      </c>
      <c r="Q1561" t="str">
        <f>VLOOKUP(Table1[[#This Row],[State]],Sheet1!A:F,6,FALSE)</f>
        <v>Republican</v>
      </c>
    </row>
    <row r="1562" spans="1:17" x14ac:dyDescent="0.2">
      <c r="A1562" t="s">
        <v>343</v>
      </c>
      <c r="B1562" s="10">
        <v>29157</v>
      </c>
      <c r="C1562" t="s">
        <v>523</v>
      </c>
      <c r="D1562" s="4">
        <v>2109</v>
      </c>
      <c r="E1562" s="4">
        <v>7861</v>
      </c>
      <c r="F1562">
        <v>2024</v>
      </c>
      <c r="G1562" s="1">
        <f>Table1[[#This Row],[dem_votes]]+Table1[[#This Row],[gop_votes]]</f>
        <v>9970</v>
      </c>
      <c r="H1562" s="7">
        <f>ABS(Table1[[#This Row],[dem_votes]]-Table1[[#This Row],[gop_votes]])</f>
        <v>5752</v>
      </c>
      <c r="I1562" s="5">
        <f>Table1[[#This Row],[margin]]/SUM(Table1[[#This Row],[dem_votes]:[gop_votes]])</f>
        <v>0.57693079237713141</v>
      </c>
      <c r="J1562" s="5">
        <f>Table1[[#This Row],[dem_votes]]/SUM(Table1[[#This Row],[dem_votes]:[gop_votes]])</f>
        <v>0.2115346038114343</v>
      </c>
      <c r="K1562" s="5">
        <f>Table1[[#This Row],[gop_votes]]/SUM(Table1[[#This Row],[dem_votes]:[gop_votes]])</f>
        <v>0.7884653961885657</v>
      </c>
      <c r="L1562" s="13">
        <v>-89.857096999999996</v>
      </c>
      <c r="M1562" s="13">
        <v>37.713671999999903</v>
      </c>
      <c r="N1562" s="11">
        <v>-92.478288565217298</v>
      </c>
      <c r="O1562" s="11">
        <v>38.447951660869464</v>
      </c>
      <c r="P1562" s="12">
        <f>VLOOKUP(Table1[[#This Row],[State]],Sheet1!A:G,7,FALSE)</f>
        <v>10</v>
      </c>
      <c r="Q1562" t="str">
        <f>VLOOKUP(Table1[[#This Row],[State]],Sheet1!A:F,6,FALSE)</f>
        <v>Republican</v>
      </c>
    </row>
    <row r="1563" spans="1:17" x14ac:dyDescent="0.2">
      <c r="A1563" t="s">
        <v>343</v>
      </c>
      <c r="B1563" s="10">
        <v>29159</v>
      </c>
      <c r="C1563" t="s">
        <v>1420</v>
      </c>
      <c r="D1563" s="4">
        <v>5680</v>
      </c>
      <c r="E1563" s="4">
        <v>12550</v>
      </c>
      <c r="F1563">
        <v>2024</v>
      </c>
      <c r="G1563" s="1">
        <f>Table1[[#This Row],[dem_votes]]+Table1[[#This Row],[gop_votes]]</f>
        <v>18230</v>
      </c>
      <c r="H1563" s="7">
        <f>ABS(Table1[[#This Row],[dem_votes]]-Table1[[#This Row],[gop_votes]])</f>
        <v>6870</v>
      </c>
      <c r="I1563" s="5">
        <f>Table1[[#This Row],[margin]]/SUM(Table1[[#This Row],[dem_votes]:[gop_votes]])</f>
        <v>0.37685134393856279</v>
      </c>
      <c r="J1563" s="5">
        <f>Table1[[#This Row],[dem_votes]]/SUM(Table1[[#This Row],[dem_votes]:[gop_votes]])</f>
        <v>0.31157432803071861</v>
      </c>
      <c r="K1563" s="5">
        <f>Table1[[#This Row],[gop_votes]]/SUM(Table1[[#This Row],[dem_votes]:[gop_votes]])</f>
        <v>0.68842567196928139</v>
      </c>
      <c r="L1563" s="13">
        <v>-93.246549000000002</v>
      </c>
      <c r="M1563" s="13">
        <v>38.702201000000002</v>
      </c>
      <c r="N1563" s="11">
        <v>-92.478288565217298</v>
      </c>
      <c r="O1563" s="11">
        <v>38.447951660869464</v>
      </c>
      <c r="P1563" s="12">
        <f>VLOOKUP(Table1[[#This Row],[State]],Sheet1!A:G,7,FALSE)</f>
        <v>10</v>
      </c>
      <c r="Q1563" t="str">
        <f>VLOOKUP(Table1[[#This Row],[State]],Sheet1!A:F,6,FALSE)</f>
        <v>Republican</v>
      </c>
    </row>
    <row r="1564" spans="1:17" x14ac:dyDescent="0.2">
      <c r="A1564" t="s">
        <v>343</v>
      </c>
      <c r="B1564" s="10">
        <v>29161</v>
      </c>
      <c r="C1564" t="s">
        <v>1421</v>
      </c>
      <c r="D1564" s="4">
        <v>5724</v>
      </c>
      <c r="E1564" s="4">
        <v>13588</v>
      </c>
      <c r="F1564">
        <v>2024</v>
      </c>
      <c r="G1564" s="1">
        <f>Table1[[#This Row],[dem_votes]]+Table1[[#This Row],[gop_votes]]</f>
        <v>19312</v>
      </c>
      <c r="H1564" s="7">
        <f>ABS(Table1[[#This Row],[dem_votes]]-Table1[[#This Row],[gop_votes]])</f>
        <v>7864</v>
      </c>
      <c r="I1564" s="5">
        <f>Table1[[#This Row],[margin]]/SUM(Table1[[#This Row],[dem_votes]:[gop_votes]])</f>
        <v>0.40720795360397682</v>
      </c>
      <c r="J1564" s="5">
        <f>Table1[[#This Row],[dem_votes]]/SUM(Table1[[#This Row],[dem_votes]:[gop_votes]])</f>
        <v>0.29639602319801162</v>
      </c>
      <c r="K1564" s="5">
        <f>Table1[[#This Row],[gop_votes]]/SUM(Table1[[#This Row],[dem_votes]:[gop_votes]])</f>
        <v>0.70360397680198838</v>
      </c>
      <c r="L1564" s="13">
        <v>-91.748715000000004</v>
      </c>
      <c r="M1564" s="13">
        <v>37.942881999999997</v>
      </c>
      <c r="N1564" s="11">
        <v>-92.478288565217298</v>
      </c>
      <c r="O1564" s="11">
        <v>38.447951660869464</v>
      </c>
      <c r="P1564" s="12">
        <f>VLOOKUP(Table1[[#This Row],[State]],Sheet1!A:G,7,FALSE)</f>
        <v>10</v>
      </c>
      <c r="Q1564" t="str">
        <f>VLOOKUP(Table1[[#This Row],[State]],Sheet1!A:F,6,FALSE)</f>
        <v>Republican</v>
      </c>
    </row>
    <row r="1565" spans="1:17" x14ac:dyDescent="0.2">
      <c r="A1565" t="s">
        <v>343</v>
      </c>
      <c r="B1565" s="10">
        <v>29163</v>
      </c>
      <c r="C1565" t="s">
        <v>525</v>
      </c>
      <c r="D1565" s="4">
        <v>2248</v>
      </c>
      <c r="E1565" s="4">
        <v>5241</v>
      </c>
      <c r="F1565">
        <v>2024</v>
      </c>
      <c r="G1565" s="1">
        <f>Table1[[#This Row],[dem_votes]]+Table1[[#This Row],[gop_votes]]</f>
        <v>7489</v>
      </c>
      <c r="H1565" s="7">
        <f>ABS(Table1[[#This Row],[dem_votes]]-Table1[[#This Row],[gop_votes]])</f>
        <v>2993</v>
      </c>
      <c r="I1565" s="5">
        <f>Table1[[#This Row],[margin]]/SUM(Table1[[#This Row],[dem_votes]:[gop_votes]])</f>
        <v>0.39965282414207504</v>
      </c>
      <c r="J1565" s="5">
        <f>Table1[[#This Row],[dem_votes]]/SUM(Table1[[#This Row],[dem_votes]:[gop_votes]])</f>
        <v>0.30017358792896248</v>
      </c>
      <c r="K1565" s="5">
        <f>Table1[[#This Row],[gop_votes]]/SUM(Table1[[#This Row],[dem_votes]:[gop_votes]])</f>
        <v>0.69982641207103757</v>
      </c>
      <c r="L1565" s="13">
        <v>-91.156138999999996</v>
      </c>
      <c r="M1565" s="13">
        <v>39.363534999999999</v>
      </c>
      <c r="N1565" s="11">
        <v>-92.478288565217298</v>
      </c>
      <c r="O1565" s="11">
        <v>38.447951660869464</v>
      </c>
      <c r="P1565" s="12">
        <f>VLOOKUP(Table1[[#This Row],[State]],Sheet1!A:G,7,FALSE)</f>
        <v>10</v>
      </c>
      <c r="Q1565" t="str">
        <f>VLOOKUP(Table1[[#This Row],[State]],Sheet1!A:F,6,FALSE)</f>
        <v>Republican</v>
      </c>
    </row>
    <row r="1566" spans="1:17" x14ac:dyDescent="0.2">
      <c r="A1566" t="s">
        <v>343</v>
      </c>
      <c r="B1566" s="10">
        <v>29165</v>
      </c>
      <c r="C1566" t="s">
        <v>1422</v>
      </c>
      <c r="D1566" s="4">
        <v>29805</v>
      </c>
      <c r="E1566" s="4">
        <v>30833</v>
      </c>
      <c r="F1566">
        <v>2024</v>
      </c>
      <c r="G1566" s="1">
        <f>Table1[[#This Row],[dem_votes]]+Table1[[#This Row],[gop_votes]]</f>
        <v>60638</v>
      </c>
      <c r="H1566" s="7">
        <f>ABS(Table1[[#This Row],[dem_votes]]-Table1[[#This Row],[gop_votes]])</f>
        <v>1028</v>
      </c>
      <c r="I1566" s="5">
        <f>Table1[[#This Row],[margin]]/SUM(Table1[[#This Row],[dem_votes]:[gop_votes]])</f>
        <v>1.6953065734357994E-2</v>
      </c>
      <c r="J1566" s="5">
        <f>Table1[[#This Row],[dem_votes]]/SUM(Table1[[#This Row],[dem_votes]:[gop_votes]])</f>
        <v>0.49152346713282102</v>
      </c>
      <c r="K1566" s="5">
        <f>Table1[[#This Row],[gop_votes]]/SUM(Table1[[#This Row],[dem_votes]:[gop_votes]])</f>
        <v>0.50847653286717898</v>
      </c>
      <c r="L1566" s="13">
        <v>-94.684697999999997</v>
      </c>
      <c r="M1566" s="13">
        <v>39.262166000000001</v>
      </c>
      <c r="N1566" s="11">
        <v>-92.478288565217298</v>
      </c>
      <c r="O1566" s="11">
        <v>38.447951660869464</v>
      </c>
      <c r="P1566" s="12">
        <f>VLOOKUP(Table1[[#This Row],[State]],Sheet1!A:G,7,FALSE)</f>
        <v>10</v>
      </c>
      <c r="Q1566" t="str">
        <f>VLOOKUP(Table1[[#This Row],[State]],Sheet1!A:F,6,FALSE)</f>
        <v>Republican</v>
      </c>
    </row>
    <row r="1567" spans="1:17" x14ac:dyDescent="0.2">
      <c r="A1567" t="s">
        <v>343</v>
      </c>
      <c r="B1567" s="10">
        <v>29167</v>
      </c>
      <c r="C1567" t="s">
        <v>466</v>
      </c>
      <c r="D1567" s="4">
        <v>3144</v>
      </c>
      <c r="E1567" s="4">
        <v>12728</v>
      </c>
      <c r="F1567">
        <v>2024</v>
      </c>
      <c r="G1567" s="1">
        <f>Table1[[#This Row],[dem_votes]]+Table1[[#This Row],[gop_votes]]</f>
        <v>15872</v>
      </c>
      <c r="H1567" s="7">
        <f>ABS(Table1[[#This Row],[dem_votes]]-Table1[[#This Row],[gop_votes]])</f>
        <v>9584</v>
      </c>
      <c r="I1567" s="5">
        <f>Table1[[#This Row],[margin]]/SUM(Table1[[#This Row],[dem_votes]:[gop_votes]])</f>
        <v>0.60383064516129037</v>
      </c>
      <c r="J1567" s="5">
        <f>Table1[[#This Row],[dem_votes]]/SUM(Table1[[#This Row],[dem_votes]:[gop_votes]])</f>
        <v>0.19808467741935484</v>
      </c>
      <c r="K1567" s="5">
        <f>Table1[[#This Row],[gop_votes]]/SUM(Table1[[#This Row],[dem_votes]:[gop_votes]])</f>
        <v>0.80191532258064513</v>
      </c>
      <c r="L1567" s="13">
        <v>-93.404415</v>
      </c>
      <c r="M1567" s="13">
        <v>37.601813</v>
      </c>
      <c r="N1567" s="11">
        <v>-92.478288565217298</v>
      </c>
      <c r="O1567" s="11">
        <v>38.447951660869464</v>
      </c>
      <c r="P1567" s="12">
        <f>VLOOKUP(Table1[[#This Row],[State]],Sheet1!A:G,7,FALSE)</f>
        <v>10</v>
      </c>
      <c r="Q1567" t="str">
        <f>VLOOKUP(Table1[[#This Row],[State]],Sheet1!A:F,6,FALSE)</f>
        <v>Republican</v>
      </c>
    </row>
    <row r="1568" spans="1:17" x14ac:dyDescent="0.2">
      <c r="A1568" t="s">
        <v>343</v>
      </c>
      <c r="B1568" s="10">
        <v>29169</v>
      </c>
      <c r="C1568" t="s">
        <v>591</v>
      </c>
      <c r="D1568" s="4">
        <v>3597</v>
      </c>
      <c r="E1568" s="4">
        <v>10716</v>
      </c>
      <c r="F1568">
        <v>2024</v>
      </c>
      <c r="G1568" s="1">
        <f>Table1[[#This Row],[dem_votes]]+Table1[[#This Row],[gop_votes]]</f>
        <v>14313</v>
      </c>
      <c r="H1568" s="7">
        <f>ABS(Table1[[#This Row],[dem_votes]]-Table1[[#This Row],[gop_votes]])</f>
        <v>7119</v>
      </c>
      <c r="I1568" s="5">
        <f>Table1[[#This Row],[margin]]/SUM(Table1[[#This Row],[dem_votes]:[gop_votes]])</f>
        <v>0.4973800041919933</v>
      </c>
      <c r="J1568" s="5">
        <f>Table1[[#This Row],[dem_votes]]/SUM(Table1[[#This Row],[dem_votes]:[gop_votes]])</f>
        <v>0.25130999790400338</v>
      </c>
      <c r="K1568" s="5">
        <f>Table1[[#This Row],[gop_votes]]/SUM(Table1[[#This Row],[dem_votes]:[gop_votes]])</f>
        <v>0.74869000209599668</v>
      </c>
      <c r="L1568" s="13">
        <v>-92.177300000000002</v>
      </c>
      <c r="M1568" s="13">
        <v>37.824257000000003</v>
      </c>
      <c r="N1568" s="11">
        <v>-92.478288565217298</v>
      </c>
      <c r="O1568" s="11">
        <v>38.447951660869464</v>
      </c>
      <c r="P1568" s="12">
        <f>VLOOKUP(Table1[[#This Row],[State]],Sheet1!A:G,7,FALSE)</f>
        <v>10</v>
      </c>
      <c r="Q1568" t="str">
        <f>VLOOKUP(Table1[[#This Row],[State]],Sheet1!A:F,6,FALSE)</f>
        <v>Republican</v>
      </c>
    </row>
    <row r="1569" spans="1:17" x14ac:dyDescent="0.2">
      <c r="A1569" t="s">
        <v>343</v>
      </c>
      <c r="B1569" s="10">
        <v>29171</v>
      </c>
      <c r="C1569" t="s">
        <v>467</v>
      </c>
      <c r="D1569" s="4">
        <v>528</v>
      </c>
      <c r="E1569" s="4">
        <v>1692</v>
      </c>
      <c r="F1569">
        <v>2024</v>
      </c>
      <c r="G1569" s="1">
        <f>Table1[[#This Row],[dem_votes]]+Table1[[#This Row],[gop_votes]]</f>
        <v>2220</v>
      </c>
      <c r="H1569" s="7">
        <f>ABS(Table1[[#This Row],[dem_votes]]-Table1[[#This Row],[gop_votes]])</f>
        <v>1164</v>
      </c>
      <c r="I1569" s="5">
        <f>Table1[[#This Row],[margin]]/SUM(Table1[[#This Row],[dem_votes]:[gop_votes]])</f>
        <v>0.5243243243243243</v>
      </c>
      <c r="J1569" s="5">
        <f>Table1[[#This Row],[dem_votes]]/SUM(Table1[[#This Row],[dem_votes]:[gop_votes]])</f>
        <v>0.23783783783783785</v>
      </c>
      <c r="K1569" s="5">
        <f>Table1[[#This Row],[gop_votes]]/SUM(Table1[[#This Row],[dem_votes]:[gop_votes]])</f>
        <v>0.76216216216216215</v>
      </c>
      <c r="L1569" s="13">
        <v>-92.979268999999903</v>
      </c>
      <c r="M1569" s="13">
        <v>40.480841999999903</v>
      </c>
      <c r="N1569" s="11">
        <v>-92.478288565217298</v>
      </c>
      <c r="O1569" s="11">
        <v>38.447951660869464</v>
      </c>
      <c r="P1569" s="12">
        <f>VLOOKUP(Table1[[#This Row],[State]],Sheet1!A:G,7,FALSE)</f>
        <v>10</v>
      </c>
      <c r="Q1569" t="str">
        <f>VLOOKUP(Table1[[#This Row],[State]],Sheet1!A:F,6,FALSE)</f>
        <v>Republican</v>
      </c>
    </row>
    <row r="1570" spans="1:17" x14ac:dyDescent="0.2">
      <c r="A1570" t="s">
        <v>343</v>
      </c>
      <c r="B1570" s="10">
        <v>29173</v>
      </c>
      <c r="C1570" t="s">
        <v>1423</v>
      </c>
      <c r="D1570" s="4">
        <v>1547</v>
      </c>
      <c r="E1570" s="4">
        <v>4703</v>
      </c>
      <c r="F1570">
        <v>2024</v>
      </c>
      <c r="G1570" s="1">
        <f>Table1[[#This Row],[dem_votes]]+Table1[[#This Row],[gop_votes]]</f>
        <v>6250</v>
      </c>
      <c r="H1570" s="7">
        <f>ABS(Table1[[#This Row],[dem_votes]]-Table1[[#This Row],[gop_votes]])</f>
        <v>3156</v>
      </c>
      <c r="I1570" s="5">
        <f>Table1[[#This Row],[margin]]/SUM(Table1[[#This Row],[dem_votes]:[gop_votes]])</f>
        <v>0.50495999999999996</v>
      </c>
      <c r="J1570" s="5">
        <f>Table1[[#This Row],[dem_votes]]/SUM(Table1[[#This Row],[dem_votes]:[gop_votes]])</f>
        <v>0.24751999999999999</v>
      </c>
      <c r="K1570" s="5">
        <f>Table1[[#This Row],[gop_votes]]/SUM(Table1[[#This Row],[dem_votes]:[gop_votes]])</f>
        <v>0.75248000000000004</v>
      </c>
      <c r="L1570" s="13">
        <v>-91.468632999999997</v>
      </c>
      <c r="M1570" s="13">
        <v>39.57958</v>
      </c>
      <c r="N1570" s="11">
        <v>-92.478288565217298</v>
      </c>
      <c r="O1570" s="11">
        <v>38.447951660869464</v>
      </c>
      <c r="P1570" s="12">
        <f>VLOOKUP(Table1[[#This Row],[State]],Sheet1!A:G,7,FALSE)</f>
        <v>10</v>
      </c>
      <c r="Q1570" t="str">
        <f>VLOOKUP(Table1[[#This Row],[State]],Sheet1!A:F,6,FALSE)</f>
        <v>Republican</v>
      </c>
    </row>
    <row r="1571" spans="1:17" x14ac:dyDescent="0.2">
      <c r="A1571" t="s">
        <v>343</v>
      </c>
      <c r="B1571" s="10">
        <v>29175</v>
      </c>
      <c r="C1571" t="s">
        <v>526</v>
      </c>
      <c r="D1571" s="4">
        <v>2873</v>
      </c>
      <c r="E1571" s="4">
        <v>7658</v>
      </c>
      <c r="F1571">
        <v>2024</v>
      </c>
      <c r="G1571" s="1">
        <f>Table1[[#This Row],[dem_votes]]+Table1[[#This Row],[gop_votes]]</f>
        <v>10531</v>
      </c>
      <c r="H1571" s="7">
        <f>ABS(Table1[[#This Row],[dem_votes]]-Table1[[#This Row],[gop_votes]])</f>
        <v>4785</v>
      </c>
      <c r="I1571" s="5">
        <f>Table1[[#This Row],[margin]]/SUM(Table1[[#This Row],[dem_votes]:[gop_votes]])</f>
        <v>0.45437280410217451</v>
      </c>
      <c r="J1571" s="5">
        <f>Table1[[#This Row],[dem_votes]]/SUM(Table1[[#This Row],[dem_votes]:[gop_votes]])</f>
        <v>0.27281359794891274</v>
      </c>
      <c r="K1571" s="5">
        <f>Table1[[#This Row],[gop_votes]]/SUM(Table1[[#This Row],[dem_votes]:[gop_votes]])</f>
        <v>0.72718640205108731</v>
      </c>
      <c r="L1571" s="13">
        <v>-92.451934999999906</v>
      </c>
      <c r="M1571" s="13">
        <v>39.412906</v>
      </c>
      <c r="N1571" s="11">
        <v>-92.478288565217298</v>
      </c>
      <c r="O1571" s="11">
        <v>38.447951660869464</v>
      </c>
      <c r="P1571" s="12">
        <f>VLOOKUP(Table1[[#This Row],[State]],Sheet1!A:G,7,FALSE)</f>
        <v>10</v>
      </c>
      <c r="Q1571" t="str">
        <f>VLOOKUP(Table1[[#This Row],[State]],Sheet1!A:F,6,FALSE)</f>
        <v>Republican</v>
      </c>
    </row>
    <row r="1572" spans="1:17" x14ac:dyDescent="0.2">
      <c r="A1572" t="s">
        <v>343</v>
      </c>
      <c r="B1572" s="10">
        <v>29177</v>
      </c>
      <c r="C1572" t="s">
        <v>1424</v>
      </c>
      <c r="D1572" s="4">
        <v>4078</v>
      </c>
      <c r="E1572" s="4">
        <v>8456</v>
      </c>
      <c r="F1572">
        <v>2024</v>
      </c>
      <c r="G1572" s="1">
        <f>Table1[[#This Row],[dem_votes]]+Table1[[#This Row],[gop_votes]]</f>
        <v>12534</v>
      </c>
      <c r="H1572" s="7">
        <f>ABS(Table1[[#This Row],[dem_votes]]-Table1[[#This Row],[gop_votes]])</f>
        <v>4378</v>
      </c>
      <c r="I1572" s="5">
        <f>Table1[[#This Row],[margin]]/SUM(Table1[[#This Row],[dem_votes]:[gop_votes]])</f>
        <v>0.34928993138662839</v>
      </c>
      <c r="J1572" s="5">
        <f>Table1[[#This Row],[dem_votes]]/SUM(Table1[[#This Row],[dem_votes]:[gop_votes]])</f>
        <v>0.32535503430668583</v>
      </c>
      <c r="K1572" s="5">
        <f>Table1[[#This Row],[gop_votes]]/SUM(Table1[[#This Row],[dem_votes]:[gop_votes]])</f>
        <v>0.67464496569331422</v>
      </c>
      <c r="L1572" s="13">
        <v>-94.061269999999993</v>
      </c>
      <c r="M1572" s="13">
        <v>39.335640999999903</v>
      </c>
      <c r="N1572" s="11">
        <v>-92.478288565217298</v>
      </c>
      <c r="O1572" s="11">
        <v>38.447951660869464</v>
      </c>
      <c r="P1572" s="12">
        <f>VLOOKUP(Table1[[#This Row],[State]],Sheet1!A:G,7,FALSE)</f>
        <v>10</v>
      </c>
      <c r="Q1572" t="str">
        <f>VLOOKUP(Table1[[#This Row],[State]],Sheet1!A:F,6,FALSE)</f>
        <v>Republican</v>
      </c>
    </row>
    <row r="1573" spans="1:17" x14ac:dyDescent="0.2">
      <c r="A1573" t="s">
        <v>343</v>
      </c>
      <c r="B1573" s="10">
        <v>29179</v>
      </c>
      <c r="C1573" t="s">
        <v>1425</v>
      </c>
      <c r="D1573" s="4">
        <v>882</v>
      </c>
      <c r="E1573" s="4">
        <v>2667</v>
      </c>
      <c r="F1573">
        <v>2024</v>
      </c>
      <c r="G1573" s="1">
        <f>Table1[[#This Row],[dem_votes]]+Table1[[#This Row],[gop_votes]]</f>
        <v>3549</v>
      </c>
      <c r="H1573" s="7">
        <f>ABS(Table1[[#This Row],[dem_votes]]-Table1[[#This Row],[gop_votes]])</f>
        <v>1785</v>
      </c>
      <c r="I1573" s="5">
        <f>Table1[[#This Row],[margin]]/SUM(Table1[[#This Row],[dem_votes]:[gop_votes]])</f>
        <v>0.50295857988165682</v>
      </c>
      <c r="J1573" s="5">
        <f>Table1[[#This Row],[dem_votes]]/SUM(Table1[[#This Row],[dem_votes]:[gop_votes]])</f>
        <v>0.24852071005917159</v>
      </c>
      <c r="K1573" s="5">
        <f>Table1[[#This Row],[gop_votes]]/SUM(Table1[[#This Row],[dem_votes]:[gop_votes]])</f>
        <v>0.75147928994082835</v>
      </c>
      <c r="L1573" s="13">
        <v>-90.972985999999906</v>
      </c>
      <c r="M1573" s="13">
        <v>37.336585999999997</v>
      </c>
      <c r="N1573" s="11">
        <v>-92.478288565217298</v>
      </c>
      <c r="O1573" s="11">
        <v>38.447951660869464</v>
      </c>
      <c r="P1573" s="12">
        <f>VLOOKUP(Table1[[#This Row],[State]],Sheet1!A:G,7,FALSE)</f>
        <v>10</v>
      </c>
      <c r="Q1573" t="str">
        <f>VLOOKUP(Table1[[#This Row],[State]],Sheet1!A:F,6,FALSE)</f>
        <v>Republican</v>
      </c>
    </row>
    <row r="1574" spans="1:17" x14ac:dyDescent="0.2">
      <c r="A1574" t="s">
        <v>343</v>
      </c>
      <c r="B1574" s="10">
        <v>29181</v>
      </c>
      <c r="C1574" t="s">
        <v>952</v>
      </c>
      <c r="D1574" s="4">
        <v>1393</v>
      </c>
      <c r="E1574" s="4">
        <v>4630</v>
      </c>
      <c r="F1574">
        <v>2024</v>
      </c>
      <c r="G1574" s="1">
        <f>Table1[[#This Row],[dem_votes]]+Table1[[#This Row],[gop_votes]]</f>
        <v>6023</v>
      </c>
      <c r="H1574" s="7">
        <f>ABS(Table1[[#This Row],[dem_votes]]-Table1[[#This Row],[gop_votes]])</f>
        <v>3237</v>
      </c>
      <c r="I1574" s="5">
        <f>Table1[[#This Row],[margin]]/SUM(Table1[[#This Row],[dem_votes]:[gop_votes]])</f>
        <v>0.53743981404615637</v>
      </c>
      <c r="J1574" s="5">
        <f>Table1[[#This Row],[dem_votes]]/SUM(Table1[[#This Row],[dem_votes]:[gop_votes]])</f>
        <v>0.23128009297692179</v>
      </c>
      <c r="K1574" s="5">
        <f>Table1[[#This Row],[gop_votes]]/SUM(Table1[[#This Row],[dem_votes]:[gop_votes]])</f>
        <v>0.76871990702307824</v>
      </c>
      <c r="L1574" s="13">
        <v>-90.791802000000004</v>
      </c>
      <c r="M1574" s="13">
        <v>36.627212</v>
      </c>
      <c r="N1574" s="11">
        <v>-92.478288565217298</v>
      </c>
      <c r="O1574" s="11">
        <v>38.447951660869464</v>
      </c>
      <c r="P1574" s="12">
        <f>VLOOKUP(Table1[[#This Row],[State]],Sheet1!A:G,7,FALSE)</f>
        <v>10</v>
      </c>
      <c r="Q1574" t="str">
        <f>VLOOKUP(Table1[[#This Row],[State]],Sheet1!A:F,6,FALSE)</f>
        <v>Republican</v>
      </c>
    </row>
    <row r="1575" spans="1:17" x14ac:dyDescent="0.2">
      <c r="A1575" t="s">
        <v>343</v>
      </c>
      <c r="B1575" s="10">
        <v>29183</v>
      </c>
      <c r="C1575" t="s">
        <v>1426</v>
      </c>
      <c r="D1575" s="4">
        <v>95996</v>
      </c>
      <c r="E1575" s="4">
        <v>139336</v>
      </c>
      <c r="F1575">
        <v>2024</v>
      </c>
      <c r="G1575" s="1">
        <f>Table1[[#This Row],[dem_votes]]+Table1[[#This Row],[gop_votes]]</f>
        <v>235332</v>
      </c>
      <c r="H1575" s="7">
        <f>ABS(Table1[[#This Row],[dem_votes]]-Table1[[#This Row],[gop_votes]])</f>
        <v>43340</v>
      </c>
      <c r="I1575" s="5">
        <f>Table1[[#This Row],[margin]]/SUM(Table1[[#This Row],[dem_votes]:[gop_votes]])</f>
        <v>0.18416534937875001</v>
      </c>
      <c r="J1575" s="5">
        <f>Table1[[#This Row],[dem_votes]]/SUM(Table1[[#This Row],[dem_votes]:[gop_votes]])</f>
        <v>0.40791732531062497</v>
      </c>
      <c r="K1575" s="5">
        <f>Table1[[#This Row],[gop_votes]]/SUM(Table1[[#This Row],[dem_votes]:[gop_votes]])</f>
        <v>0.59208267468937503</v>
      </c>
      <c r="L1575" s="13">
        <v>-90.659755000000004</v>
      </c>
      <c r="M1575" s="13">
        <v>38.776603999999999</v>
      </c>
      <c r="N1575" s="11">
        <v>-92.478288565217298</v>
      </c>
      <c r="O1575" s="11">
        <v>38.447951660869464</v>
      </c>
      <c r="P1575" s="12">
        <f>VLOOKUP(Table1[[#This Row],[State]],Sheet1!A:G,7,FALSE)</f>
        <v>10</v>
      </c>
      <c r="Q1575" t="str">
        <f>VLOOKUP(Table1[[#This Row],[State]],Sheet1!A:F,6,FALSE)</f>
        <v>Republican</v>
      </c>
    </row>
    <row r="1576" spans="1:17" x14ac:dyDescent="0.2">
      <c r="A1576" t="s">
        <v>343</v>
      </c>
      <c r="B1576" s="10">
        <v>29185</v>
      </c>
      <c r="C1576" t="s">
        <v>528</v>
      </c>
      <c r="D1576" s="4">
        <v>1452</v>
      </c>
      <c r="E1576" s="4">
        <v>3375</v>
      </c>
      <c r="F1576">
        <v>2024</v>
      </c>
      <c r="G1576" s="1">
        <f>Table1[[#This Row],[dem_votes]]+Table1[[#This Row],[gop_votes]]</f>
        <v>4827</v>
      </c>
      <c r="H1576" s="7">
        <f>ABS(Table1[[#This Row],[dem_votes]]-Table1[[#This Row],[gop_votes]])</f>
        <v>1923</v>
      </c>
      <c r="I1576" s="5">
        <f>Table1[[#This Row],[margin]]/SUM(Table1[[#This Row],[dem_votes]:[gop_votes]])</f>
        <v>0.39838408949658172</v>
      </c>
      <c r="J1576" s="5">
        <f>Table1[[#This Row],[dem_votes]]/SUM(Table1[[#This Row],[dem_votes]:[gop_votes]])</f>
        <v>0.30080795525170911</v>
      </c>
      <c r="K1576" s="5">
        <f>Table1[[#This Row],[gop_votes]]/SUM(Table1[[#This Row],[dem_votes]:[gop_votes]])</f>
        <v>0.69919204474829089</v>
      </c>
      <c r="L1576" s="13">
        <v>-93.765606000000005</v>
      </c>
      <c r="M1576" s="13">
        <v>38.056009000000003</v>
      </c>
      <c r="N1576" s="11">
        <v>-92.478288565217298</v>
      </c>
      <c r="O1576" s="11">
        <v>38.447951660869464</v>
      </c>
      <c r="P1576" s="12">
        <f>VLOOKUP(Table1[[#This Row],[State]],Sheet1!A:G,7,FALSE)</f>
        <v>10</v>
      </c>
      <c r="Q1576" t="str">
        <f>VLOOKUP(Table1[[#This Row],[State]],Sheet1!A:F,6,FALSE)</f>
        <v>Republican</v>
      </c>
    </row>
    <row r="1577" spans="1:17" x14ac:dyDescent="0.2">
      <c r="A1577" t="s">
        <v>343</v>
      </c>
      <c r="B1577" s="10">
        <v>29186</v>
      </c>
      <c r="C1577" t="s">
        <v>1427</v>
      </c>
      <c r="D1577" s="4">
        <v>3031</v>
      </c>
      <c r="E1577" s="4">
        <v>7353</v>
      </c>
      <c r="F1577">
        <v>2024</v>
      </c>
      <c r="G1577" s="1">
        <f>Table1[[#This Row],[dem_votes]]+Table1[[#This Row],[gop_votes]]</f>
        <v>10384</v>
      </c>
      <c r="H1577" s="7">
        <f>ABS(Table1[[#This Row],[dem_votes]]-Table1[[#This Row],[gop_votes]])</f>
        <v>4322</v>
      </c>
      <c r="I1577" s="5">
        <f>Table1[[#This Row],[margin]]/SUM(Table1[[#This Row],[dem_votes]:[gop_votes]])</f>
        <v>0.41621725731895226</v>
      </c>
      <c r="J1577" s="5">
        <f>Table1[[#This Row],[dem_votes]]/SUM(Table1[[#This Row],[dem_votes]:[gop_votes]])</f>
        <v>0.2918913713405239</v>
      </c>
      <c r="K1577" s="5">
        <f>Table1[[#This Row],[gop_votes]]/SUM(Table1[[#This Row],[dem_votes]:[gop_votes]])</f>
        <v>0.7081086286594761</v>
      </c>
      <c r="L1577" s="13">
        <v>-90.168494999999993</v>
      </c>
      <c r="M1577" s="13">
        <v>37.939467999999998</v>
      </c>
      <c r="N1577" s="11">
        <v>-92.478288565217298</v>
      </c>
      <c r="O1577" s="11">
        <v>38.447951660869464</v>
      </c>
      <c r="P1577" s="12">
        <f>VLOOKUP(Table1[[#This Row],[State]],Sheet1!A:G,7,FALSE)</f>
        <v>10</v>
      </c>
      <c r="Q1577" t="str">
        <f>VLOOKUP(Table1[[#This Row],[State]],Sheet1!A:F,6,FALSE)</f>
        <v>Republican</v>
      </c>
    </row>
    <row r="1578" spans="1:17" x14ac:dyDescent="0.2">
      <c r="A1578" t="s">
        <v>343</v>
      </c>
      <c r="B1578" s="10">
        <v>29187</v>
      </c>
      <c r="C1578" t="s">
        <v>1428</v>
      </c>
      <c r="D1578" s="4">
        <v>7994</v>
      </c>
      <c r="E1578" s="4">
        <v>22529</v>
      </c>
      <c r="F1578">
        <v>2024</v>
      </c>
      <c r="G1578" s="1">
        <f>Table1[[#This Row],[dem_votes]]+Table1[[#This Row],[gop_votes]]</f>
        <v>30523</v>
      </c>
      <c r="H1578" s="7">
        <f>ABS(Table1[[#This Row],[dem_votes]]-Table1[[#This Row],[gop_votes]])</f>
        <v>14535</v>
      </c>
      <c r="I1578" s="5">
        <f>Table1[[#This Row],[margin]]/SUM(Table1[[#This Row],[dem_votes]:[gop_votes]])</f>
        <v>0.47619827670936671</v>
      </c>
      <c r="J1578" s="5">
        <f>Table1[[#This Row],[dem_votes]]/SUM(Table1[[#This Row],[dem_votes]:[gop_votes]])</f>
        <v>0.26190086164531667</v>
      </c>
      <c r="K1578" s="5">
        <f>Table1[[#This Row],[gop_votes]]/SUM(Table1[[#This Row],[dem_votes]:[gop_votes]])</f>
        <v>0.73809913835468333</v>
      </c>
      <c r="L1578" s="13">
        <v>-90.492254000000003</v>
      </c>
      <c r="M1578" s="13">
        <v>37.835572999999997</v>
      </c>
      <c r="N1578" s="11">
        <v>-92.478288565217298</v>
      </c>
      <c r="O1578" s="11">
        <v>38.447951660869464</v>
      </c>
      <c r="P1578" s="12">
        <f>VLOOKUP(Table1[[#This Row],[State]],Sheet1!A:G,7,FALSE)</f>
        <v>10</v>
      </c>
      <c r="Q1578" t="str">
        <f>VLOOKUP(Table1[[#This Row],[State]],Sheet1!A:F,6,FALSE)</f>
        <v>Republican</v>
      </c>
    </row>
    <row r="1579" spans="1:17" x14ac:dyDescent="0.2">
      <c r="A1579" t="s">
        <v>343</v>
      </c>
      <c r="B1579" s="10">
        <v>29189</v>
      </c>
      <c r="C1579" t="s">
        <v>1345</v>
      </c>
      <c r="D1579" s="4">
        <v>326689</v>
      </c>
      <c r="E1579" s="4">
        <v>211673</v>
      </c>
      <c r="F1579">
        <v>2024</v>
      </c>
      <c r="G1579" s="1">
        <f>Table1[[#This Row],[dem_votes]]+Table1[[#This Row],[gop_votes]]</f>
        <v>538362</v>
      </c>
      <c r="H1579" s="7">
        <f>ABS(Table1[[#This Row],[dem_votes]]-Table1[[#This Row],[gop_votes]])</f>
        <v>115016</v>
      </c>
      <c r="I1579" s="5">
        <f>Table1[[#This Row],[margin]]/SUM(Table1[[#This Row],[dem_votes]:[gop_votes]])</f>
        <v>0.21364063585468512</v>
      </c>
      <c r="J1579" s="5">
        <f>Table1[[#This Row],[dem_votes]]/SUM(Table1[[#This Row],[dem_votes]:[gop_votes]])</f>
        <v>0.60682031792734259</v>
      </c>
      <c r="K1579" s="5">
        <f>Table1[[#This Row],[gop_votes]]/SUM(Table1[[#This Row],[dem_votes]:[gop_votes]])</f>
        <v>0.39317968207265741</v>
      </c>
      <c r="L1579" s="13">
        <v>-90.386218</v>
      </c>
      <c r="M1579" s="13">
        <v>38.647120999999999</v>
      </c>
      <c r="N1579" s="11">
        <v>-92.478288565217298</v>
      </c>
      <c r="O1579" s="11">
        <v>38.447951660869464</v>
      </c>
      <c r="P1579" s="12">
        <f>VLOOKUP(Table1[[#This Row],[State]],Sheet1!A:G,7,FALSE)</f>
        <v>10</v>
      </c>
      <c r="Q1579" t="str">
        <f>VLOOKUP(Table1[[#This Row],[State]],Sheet1!A:F,6,FALSE)</f>
        <v>Republican</v>
      </c>
    </row>
    <row r="1580" spans="1:17" x14ac:dyDescent="0.2">
      <c r="A1580" t="s">
        <v>343</v>
      </c>
      <c r="B1580" s="10">
        <v>29195</v>
      </c>
      <c r="C1580" t="s">
        <v>593</v>
      </c>
      <c r="D1580" s="4">
        <v>3741</v>
      </c>
      <c r="E1580" s="4">
        <v>5424</v>
      </c>
      <c r="F1580">
        <v>2024</v>
      </c>
      <c r="G1580" s="1">
        <f>Table1[[#This Row],[dem_votes]]+Table1[[#This Row],[gop_votes]]</f>
        <v>9165</v>
      </c>
      <c r="H1580" s="7">
        <f>ABS(Table1[[#This Row],[dem_votes]]-Table1[[#This Row],[gop_votes]])</f>
        <v>1683</v>
      </c>
      <c r="I1580" s="5">
        <f>Table1[[#This Row],[margin]]/SUM(Table1[[#This Row],[dem_votes]:[gop_votes]])</f>
        <v>0.18363338788870703</v>
      </c>
      <c r="J1580" s="5">
        <f>Table1[[#This Row],[dem_votes]]/SUM(Table1[[#This Row],[dem_votes]:[gop_votes]])</f>
        <v>0.40818330605564646</v>
      </c>
      <c r="K1580" s="5">
        <f>Table1[[#This Row],[gop_votes]]/SUM(Table1[[#This Row],[dem_votes]:[gop_votes]])</f>
        <v>0.59181669394435354</v>
      </c>
      <c r="L1580" s="13">
        <v>-93.204898</v>
      </c>
      <c r="M1580" s="13">
        <v>39.111933000000001</v>
      </c>
      <c r="N1580" s="11">
        <v>-92.478288565217298</v>
      </c>
      <c r="O1580" s="11">
        <v>38.447951660869464</v>
      </c>
      <c r="P1580" s="12">
        <f>VLOOKUP(Table1[[#This Row],[State]],Sheet1!A:G,7,FALSE)</f>
        <v>10</v>
      </c>
      <c r="Q1580" t="str">
        <f>VLOOKUP(Table1[[#This Row],[State]],Sheet1!A:F,6,FALSE)</f>
        <v>Republican</v>
      </c>
    </row>
    <row r="1581" spans="1:17" x14ac:dyDescent="0.2">
      <c r="A1581" t="s">
        <v>343</v>
      </c>
      <c r="B1581" s="10">
        <v>29197</v>
      </c>
      <c r="C1581" t="s">
        <v>916</v>
      </c>
      <c r="D1581" s="4">
        <v>427</v>
      </c>
      <c r="E1581" s="4">
        <v>1361</v>
      </c>
      <c r="F1581">
        <v>2024</v>
      </c>
      <c r="G1581" s="1">
        <f>Table1[[#This Row],[dem_votes]]+Table1[[#This Row],[gop_votes]]</f>
        <v>1788</v>
      </c>
      <c r="H1581" s="7">
        <f>ABS(Table1[[#This Row],[dem_votes]]-Table1[[#This Row],[gop_votes]])</f>
        <v>934</v>
      </c>
      <c r="I1581" s="5">
        <f>Table1[[#This Row],[margin]]/SUM(Table1[[#This Row],[dem_votes]:[gop_votes]])</f>
        <v>0.52237136465324385</v>
      </c>
      <c r="J1581" s="5">
        <f>Table1[[#This Row],[dem_votes]]/SUM(Table1[[#This Row],[dem_votes]:[gop_votes]])</f>
        <v>0.23881431767337807</v>
      </c>
      <c r="K1581" s="5">
        <f>Table1[[#This Row],[gop_votes]]/SUM(Table1[[#This Row],[dem_votes]:[gop_votes]])</f>
        <v>0.76118568232662187</v>
      </c>
      <c r="L1581" s="13">
        <v>-92.521984000000003</v>
      </c>
      <c r="M1581" s="13">
        <v>40.461815000000001</v>
      </c>
      <c r="N1581" s="11">
        <v>-92.478288565217298</v>
      </c>
      <c r="O1581" s="11">
        <v>38.447951660869464</v>
      </c>
      <c r="P1581" s="12">
        <f>VLOOKUP(Table1[[#This Row],[State]],Sheet1!A:G,7,FALSE)</f>
        <v>10</v>
      </c>
      <c r="Q1581" t="str">
        <f>VLOOKUP(Table1[[#This Row],[State]],Sheet1!A:F,6,FALSE)</f>
        <v>Republican</v>
      </c>
    </row>
    <row r="1582" spans="1:17" x14ac:dyDescent="0.2">
      <c r="A1582" t="s">
        <v>343</v>
      </c>
      <c r="B1582" s="10">
        <v>29199</v>
      </c>
      <c r="C1582" t="s">
        <v>1429</v>
      </c>
      <c r="D1582" s="4">
        <v>422</v>
      </c>
      <c r="E1582" s="4">
        <v>1395</v>
      </c>
      <c r="F1582">
        <v>2024</v>
      </c>
      <c r="G1582" s="1">
        <f>Table1[[#This Row],[dem_votes]]+Table1[[#This Row],[gop_votes]]</f>
        <v>1817</v>
      </c>
      <c r="H1582" s="7">
        <f>ABS(Table1[[#This Row],[dem_votes]]-Table1[[#This Row],[gop_votes]])</f>
        <v>973</v>
      </c>
      <c r="I1582" s="5">
        <f>Table1[[#This Row],[margin]]/SUM(Table1[[#This Row],[dem_votes]:[gop_votes]])</f>
        <v>0.53549807374793612</v>
      </c>
      <c r="J1582" s="5">
        <f>Table1[[#This Row],[dem_votes]]/SUM(Table1[[#This Row],[dem_votes]:[gop_votes]])</f>
        <v>0.23225096312603191</v>
      </c>
      <c r="K1582" s="5">
        <f>Table1[[#This Row],[gop_votes]]/SUM(Table1[[#This Row],[dem_votes]:[gop_votes]])</f>
        <v>0.76774903687396812</v>
      </c>
      <c r="L1582" s="13">
        <v>-92.146652000000003</v>
      </c>
      <c r="M1582" s="13">
        <v>40.448000999999998</v>
      </c>
      <c r="N1582" s="11">
        <v>-92.478288565217298</v>
      </c>
      <c r="O1582" s="11">
        <v>38.447951660869464</v>
      </c>
      <c r="P1582" s="12">
        <f>VLOOKUP(Table1[[#This Row],[State]],Sheet1!A:G,7,FALSE)</f>
        <v>10</v>
      </c>
      <c r="Q1582" t="str">
        <f>VLOOKUP(Table1[[#This Row],[State]],Sheet1!A:F,6,FALSE)</f>
        <v>Republican</v>
      </c>
    </row>
    <row r="1583" spans="1:17" x14ac:dyDescent="0.2">
      <c r="A1583" t="s">
        <v>343</v>
      </c>
      <c r="B1583" s="10">
        <v>29201</v>
      </c>
      <c r="C1583" t="s">
        <v>594</v>
      </c>
      <c r="D1583" s="4">
        <v>5169</v>
      </c>
      <c r="E1583" s="4">
        <v>13836</v>
      </c>
      <c r="F1583">
        <v>2024</v>
      </c>
      <c r="G1583" s="1">
        <f>Table1[[#This Row],[dem_votes]]+Table1[[#This Row],[gop_votes]]</f>
        <v>19005</v>
      </c>
      <c r="H1583" s="7">
        <f>ABS(Table1[[#This Row],[dem_votes]]-Table1[[#This Row],[gop_votes]])</f>
        <v>8667</v>
      </c>
      <c r="I1583" s="5">
        <f>Table1[[#This Row],[margin]]/SUM(Table1[[#This Row],[dem_votes]:[gop_votes]])</f>
        <v>0.45603788476716656</v>
      </c>
      <c r="J1583" s="5">
        <f>Table1[[#This Row],[dem_votes]]/SUM(Table1[[#This Row],[dem_votes]:[gop_votes]])</f>
        <v>0.27198105761641672</v>
      </c>
      <c r="K1583" s="5">
        <f>Table1[[#This Row],[gop_votes]]/SUM(Table1[[#This Row],[dem_votes]:[gop_votes]])</f>
        <v>0.72801894238358322</v>
      </c>
      <c r="L1583" s="13">
        <v>-89.577838999999997</v>
      </c>
      <c r="M1583" s="13">
        <v>37.014497999999897</v>
      </c>
      <c r="N1583" s="11">
        <v>-92.478288565217298</v>
      </c>
      <c r="O1583" s="11">
        <v>38.447951660869464</v>
      </c>
      <c r="P1583" s="12">
        <f>VLOOKUP(Table1[[#This Row],[State]],Sheet1!A:G,7,FALSE)</f>
        <v>10</v>
      </c>
      <c r="Q1583" t="str">
        <f>VLOOKUP(Table1[[#This Row],[State]],Sheet1!A:F,6,FALSE)</f>
        <v>Republican</v>
      </c>
    </row>
    <row r="1584" spans="1:17" x14ac:dyDescent="0.2">
      <c r="A1584" t="s">
        <v>343</v>
      </c>
      <c r="B1584" s="10">
        <v>29203</v>
      </c>
      <c r="C1584" t="s">
        <v>866</v>
      </c>
      <c r="D1584" s="4">
        <v>1230</v>
      </c>
      <c r="E1584" s="4">
        <v>3103</v>
      </c>
      <c r="F1584">
        <v>2024</v>
      </c>
      <c r="G1584" s="1">
        <f>Table1[[#This Row],[dem_votes]]+Table1[[#This Row],[gop_votes]]</f>
        <v>4333</v>
      </c>
      <c r="H1584" s="7">
        <f>ABS(Table1[[#This Row],[dem_votes]]-Table1[[#This Row],[gop_votes]])</f>
        <v>1873</v>
      </c>
      <c r="I1584" s="5">
        <f>Table1[[#This Row],[margin]]/SUM(Table1[[#This Row],[dem_votes]:[gop_votes]])</f>
        <v>0.43226402030925454</v>
      </c>
      <c r="J1584" s="5">
        <f>Table1[[#This Row],[dem_votes]]/SUM(Table1[[#This Row],[dem_votes]:[gop_votes]])</f>
        <v>0.2838679898453727</v>
      </c>
      <c r="K1584" s="5">
        <f>Table1[[#This Row],[gop_votes]]/SUM(Table1[[#This Row],[dem_votes]:[gop_votes]])</f>
        <v>0.71613201015462724</v>
      </c>
      <c r="L1584" s="13">
        <v>-91.429472000000004</v>
      </c>
      <c r="M1584" s="13">
        <v>37.069626999999997</v>
      </c>
      <c r="N1584" s="11">
        <v>-92.478288565217298</v>
      </c>
      <c r="O1584" s="11">
        <v>38.447951660869464</v>
      </c>
      <c r="P1584" s="12">
        <f>VLOOKUP(Table1[[#This Row],[State]],Sheet1!A:G,7,FALSE)</f>
        <v>10</v>
      </c>
      <c r="Q1584" t="str">
        <f>VLOOKUP(Table1[[#This Row],[State]],Sheet1!A:F,6,FALSE)</f>
        <v>Republican</v>
      </c>
    </row>
    <row r="1585" spans="1:17" x14ac:dyDescent="0.2">
      <c r="A1585" t="s">
        <v>343</v>
      </c>
      <c r="B1585" s="10">
        <v>29205</v>
      </c>
      <c r="C1585" t="s">
        <v>529</v>
      </c>
      <c r="D1585" s="4">
        <v>673</v>
      </c>
      <c r="E1585" s="4">
        <v>2328</v>
      </c>
      <c r="F1585">
        <v>2024</v>
      </c>
      <c r="G1585" s="1">
        <f>Table1[[#This Row],[dem_votes]]+Table1[[#This Row],[gop_votes]]</f>
        <v>3001</v>
      </c>
      <c r="H1585" s="7">
        <f>ABS(Table1[[#This Row],[dem_votes]]-Table1[[#This Row],[gop_votes]])</f>
        <v>1655</v>
      </c>
      <c r="I1585" s="5">
        <f>Table1[[#This Row],[margin]]/SUM(Table1[[#This Row],[dem_votes]:[gop_votes]])</f>
        <v>0.55148283905364881</v>
      </c>
      <c r="J1585" s="5">
        <f>Table1[[#This Row],[dem_votes]]/SUM(Table1[[#This Row],[dem_votes]:[gop_votes]])</f>
        <v>0.22425858047317559</v>
      </c>
      <c r="K1585" s="5">
        <f>Table1[[#This Row],[gop_votes]]/SUM(Table1[[#This Row],[dem_votes]:[gop_votes]])</f>
        <v>0.77574141952682441</v>
      </c>
      <c r="L1585" s="13">
        <v>-92.077051999999995</v>
      </c>
      <c r="M1585" s="13">
        <v>39.761774000000003</v>
      </c>
      <c r="N1585" s="11">
        <v>-92.478288565217298</v>
      </c>
      <c r="O1585" s="11">
        <v>38.447951660869464</v>
      </c>
      <c r="P1585" s="12">
        <f>VLOOKUP(Table1[[#This Row],[State]],Sheet1!A:G,7,FALSE)</f>
        <v>10</v>
      </c>
      <c r="Q1585" t="str">
        <f>VLOOKUP(Table1[[#This Row],[State]],Sheet1!A:F,6,FALSE)</f>
        <v>Republican</v>
      </c>
    </row>
    <row r="1586" spans="1:17" x14ac:dyDescent="0.2">
      <c r="A1586" t="s">
        <v>343</v>
      </c>
      <c r="B1586" s="10">
        <v>29207</v>
      </c>
      <c r="C1586" t="s">
        <v>1430</v>
      </c>
      <c r="D1586" s="4">
        <v>2817</v>
      </c>
      <c r="E1586" s="4">
        <v>11230</v>
      </c>
      <c r="F1586">
        <v>2024</v>
      </c>
      <c r="G1586" s="1">
        <f>Table1[[#This Row],[dem_votes]]+Table1[[#This Row],[gop_votes]]</f>
        <v>14047</v>
      </c>
      <c r="H1586" s="7">
        <f>ABS(Table1[[#This Row],[dem_votes]]-Table1[[#This Row],[gop_votes]])</f>
        <v>8413</v>
      </c>
      <c r="I1586" s="5">
        <f>Table1[[#This Row],[margin]]/SUM(Table1[[#This Row],[dem_votes]:[gop_votes]])</f>
        <v>0.5989179184167438</v>
      </c>
      <c r="J1586" s="5">
        <f>Table1[[#This Row],[dem_votes]]/SUM(Table1[[#This Row],[dem_votes]:[gop_votes]])</f>
        <v>0.2005410407916281</v>
      </c>
      <c r="K1586" s="5">
        <f>Table1[[#This Row],[gop_votes]]/SUM(Table1[[#This Row],[dem_votes]:[gop_votes]])</f>
        <v>0.79945895920837184</v>
      </c>
      <c r="L1586" s="13">
        <v>-89.969639000000001</v>
      </c>
      <c r="M1586" s="13">
        <v>36.850777000000001</v>
      </c>
      <c r="N1586" s="11">
        <v>-92.478288565217298</v>
      </c>
      <c r="O1586" s="11">
        <v>38.447951660869464</v>
      </c>
      <c r="P1586" s="12">
        <f>VLOOKUP(Table1[[#This Row],[State]],Sheet1!A:G,7,FALSE)</f>
        <v>10</v>
      </c>
      <c r="Q1586" t="str">
        <f>VLOOKUP(Table1[[#This Row],[State]],Sheet1!A:F,6,FALSE)</f>
        <v>Republican</v>
      </c>
    </row>
    <row r="1587" spans="1:17" x14ac:dyDescent="0.2">
      <c r="A1587" t="s">
        <v>343</v>
      </c>
      <c r="B1587" s="10">
        <v>29209</v>
      </c>
      <c r="C1587" t="s">
        <v>599</v>
      </c>
      <c r="D1587" s="4">
        <v>3516</v>
      </c>
      <c r="E1587" s="4">
        <v>16354</v>
      </c>
      <c r="F1587">
        <v>2024</v>
      </c>
      <c r="G1587" s="1">
        <f>Table1[[#This Row],[dem_votes]]+Table1[[#This Row],[gop_votes]]</f>
        <v>19870</v>
      </c>
      <c r="H1587" s="7">
        <f>ABS(Table1[[#This Row],[dem_votes]]-Table1[[#This Row],[gop_votes]])</f>
        <v>12838</v>
      </c>
      <c r="I1587" s="5">
        <f>Table1[[#This Row],[margin]]/SUM(Table1[[#This Row],[dem_votes]:[gop_votes]])</f>
        <v>0.64609964771011574</v>
      </c>
      <c r="J1587" s="5">
        <f>Table1[[#This Row],[dem_votes]]/SUM(Table1[[#This Row],[dem_votes]:[gop_votes]])</f>
        <v>0.17695017614494213</v>
      </c>
      <c r="K1587" s="5">
        <f>Table1[[#This Row],[gop_votes]]/SUM(Table1[[#This Row],[dem_votes]:[gop_votes]])</f>
        <v>0.82304982385505787</v>
      </c>
      <c r="L1587" s="13">
        <v>-93.438432999999904</v>
      </c>
      <c r="M1587" s="13">
        <v>36.717604999999999</v>
      </c>
      <c r="N1587" s="11">
        <v>-92.478288565217298</v>
      </c>
      <c r="O1587" s="11">
        <v>38.447951660869464</v>
      </c>
      <c r="P1587" s="12">
        <f>VLOOKUP(Table1[[#This Row],[State]],Sheet1!A:G,7,FALSE)</f>
        <v>10</v>
      </c>
      <c r="Q1587" t="str">
        <f>VLOOKUP(Table1[[#This Row],[State]],Sheet1!A:F,6,FALSE)</f>
        <v>Republican</v>
      </c>
    </row>
    <row r="1588" spans="1:17" x14ac:dyDescent="0.2">
      <c r="A1588" t="s">
        <v>343</v>
      </c>
      <c r="B1588" s="10">
        <v>29211</v>
      </c>
      <c r="C1588" t="s">
        <v>958</v>
      </c>
      <c r="D1588" s="4">
        <v>506</v>
      </c>
      <c r="E1588" s="4">
        <v>1924</v>
      </c>
      <c r="F1588">
        <v>2024</v>
      </c>
      <c r="G1588" s="1">
        <f>Table1[[#This Row],[dem_votes]]+Table1[[#This Row],[gop_votes]]</f>
        <v>2430</v>
      </c>
      <c r="H1588" s="7">
        <f>ABS(Table1[[#This Row],[dem_votes]]-Table1[[#This Row],[gop_votes]])</f>
        <v>1418</v>
      </c>
      <c r="I1588" s="5">
        <f>Table1[[#This Row],[margin]]/SUM(Table1[[#This Row],[dem_votes]:[gop_votes]])</f>
        <v>0.58353909465020581</v>
      </c>
      <c r="J1588" s="5">
        <f>Table1[[#This Row],[dem_votes]]/SUM(Table1[[#This Row],[dem_votes]:[gop_votes]])</f>
        <v>0.20823045267489712</v>
      </c>
      <c r="K1588" s="5">
        <f>Table1[[#This Row],[gop_votes]]/SUM(Table1[[#This Row],[dem_votes]:[gop_votes]])</f>
        <v>0.79176954732510285</v>
      </c>
      <c r="L1588" s="13">
        <v>-93.103734000000003</v>
      </c>
      <c r="M1588" s="13">
        <v>40.217733000000003</v>
      </c>
      <c r="N1588" s="11">
        <v>-92.478288565217298</v>
      </c>
      <c r="O1588" s="11">
        <v>38.447951660869464</v>
      </c>
      <c r="P1588" s="12">
        <f>VLOOKUP(Table1[[#This Row],[State]],Sheet1!A:G,7,FALSE)</f>
        <v>10</v>
      </c>
      <c r="Q1588" t="str">
        <f>VLOOKUP(Table1[[#This Row],[State]],Sheet1!A:F,6,FALSE)</f>
        <v>Republican</v>
      </c>
    </row>
    <row r="1589" spans="1:17" x14ac:dyDescent="0.2">
      <c r="A1589" t="s">
        <v>343</v>
      </c>
      <c r="B1589" s="10">
        <v>29213</v>
      </c>
      <c r="C1589" t="s">
        <v>1431</v>
      </c>
      <c r="D1589" s="4">
        <v>5232</v>
      </c>
      <c r="E1589" s="4">
        <v>23093</v>
      </c>
      <c r="F1589">
        <v>2024</v>
      </c>
      <c r="G1589" s="1">
        <f>Table1[[#This Row],[dem_votes]]+Table1[[#This Row],[gop_votes]]</f>
        <v>28325</v>
      </c>
      <c r="H1589" s="7">
        <f>ABS(Table1[[#This Row],[dem_votes]]-Table1[[#This Row],[gop_votes]])</f>
        <v>17861</v>
      </c>
      <c r="I1589" s="5">
        <f>Table1[[#This Row],[margin]]/SUM(Table1[[#This Row],[dem_votes]:[gop_votes]])</f>
        <v>0.63057369814651365</v>
      </c>
      <c r="J1589" s="5">
        <f>Table1[[#This Row],[dem_votes]]/SUM(Table1[[#This Row],[dem_votes]:[gop_votes]])</f>
        <v>0.18471315092674315</v>
      </c>
      <c r="K1589" s="5">
        <f>Table1[[#This Row],[gop_votes]]/SUM(Table1[[#This Row],[dem_votes]:[gop_votes]])</f>
        <v>0.81528684907325688</v>
      </c>
      <c r="L1589" s="13">
        <v>-93.189978999999994</v>
      </c>
      <c r="M1589" s="13">
        <v>36.656706</v>
      </c>
      <c r="N1589" s="11">
        <v>-92.478288565217298</v>
      </c>
      <c r="O1589" s="11">
        <v>38.447951660869464</v>
      </c>
      <c r="P1589" s="12">
        <f>VLOOKUP(Table1[[#This Row],[State]],Sheet1!A:G,7,FALSE)</f>
        <v>10</v>
      </c>
      <c r="Q1589" t="str">
        <f>VLOOKUP(Table1[[#This Row],[State]],Sheet1!A:F,6,FALSE)</f>
        <v>Republican</v>
      </c>
    </row>
    <row r="1590" spans="1:17" x14ac:dyDescent="0.2">
      <c r="A1590" t="s">
        <v>343</v>
      </c>
      <c r="B1590" s="10">
        <v>29215</v>
      </c>
      <c r="C1590" t="s">
        <v>1432</v>
      </c>
      <c r="D1590" s="4">
        <v>2452</v>
      </c>
      <c r="E1590" s="4">
        <v>9416</v>
      </c>
      <c r="F1590">
        <v>2024</v>
      </c>
      <c r="G1590" s="1">
        <f>Table1[[#This Row],[dem_votes]]+Table1[[#This Row],[gop_votes]]</f>
        <v>11868</v>
      </c>
      <c r="H1590" s="7">
        <f>ABS(Table1[[#This Row],[dem_votes]]-Table1[[#This Row],[gop_votes]])</f>
        <v>6964</v>
      </c>
      <c r="I1590" s="5">
        <f>Table1[[#This Row],[margin]]/SUM(Table1[[#This Row],[dem_votes]:[gop_votes]])</f>
        <v>0.58678800134816311</v>
      </c>
      <c r="J1590" s="5">
        <f>Table1[[#This Row],[dem_votes]]/SUM(Table1[[#This Row],[dem_votes]:[gop_votes]])</f>
        <v>0.20660599932591844</v>
      </c>
      <c r="K1590" s="5">
        <f>Table1[[#This Row],[gop_votes]]/SUM(Table1[[#This Row],[dem_votes]:[gop_votes]])</f>
        <v>0.79339400067408161</v>
      </c>
      <c r="L1590" s="13">
        <v>-91.968487999999994</v>
      </c>
      <c r="M1590" s="13">
        <v>37.328457</v>
      </c>
      <c r="N1590" s="11">
        <v>-92.478288565217298</v>
      </c>
      <c r="O1590" s="11">
        <v>38.447951660869464</v>
      </c>
      <c r="P1590" s="12">
        <f>VLOOKUP(Table1[[#This Row],[State]],Sheet1!A:G,7,FALSE)</f>
        <v>10</v>
      </c>
      <c r="Q1590" t="str">
        <f>VLOOKUP(Table1[[#This Row],[State]],Sheet1!A:F,6,FALSE)</f>
        <v>Republican</v>
      </c>
    </row>
    <row r="1591" spans="1:17" x14ac:dyDescent="0.2">
      <c r="A1591" t="s">
        <v>343</v>
      </c>
      <c r="B1591" s="10">
        <v>29217</v>
      </c>
      <c r="C1591" t="s">
        <v>1433</v>
      </c>
      <c r="D1591" s="4">
        <v>2610</v>
      </c>
      <c r="E1591" s="4">
        <v>6401</v>
      </c>
      <c r="F1591">
        <v>2024</v>
      </c>
      <c r="G1591" s="1">
        <f>Table1[[#This Row],[dem_votes]]+Table1[[#This Row],[gop_votes]]</f>
        <v>9011</v>
      </c>
      <c r="H1591" s="7">
        <f>ABS(Table1[[#This Row],[dem_votes]]-Table1[[#This Row],[gop_votes]])</f>
        <v>3791</v>
      </c>
      <c r="I1591" s="5">
        <f>Table1[[#This Row],[margin]]/SUM(Table1[[#This Row],[dem_votes]:[gop_votes]])</f>
        <v>0.42070802352680059</v>
      </c>
      <c r="J1591" s="5">
        <f>Table1[[#This Row],[dem_votes]]/SUM(Table1[[#This Row],[dem_votes]:[gop_votes]])</f>
        <v>0.28964598823659971</v>
      </c>
      <c r="K1591" s="5">
        <f>Table1[[#This Row],[gop_votes]]/SUM(Table1[[#This Row],[dem_votes]:[gop_votes]])</f>
        <v>0.71035401176340029</v>
      </c>
      <c r="L1591" s="13">
        <v>-94.340355000000002</v>
      </c>
      <c r="M1591" s="13">
        <v>37.835597999999997</v>
      </c>
      <c r="N1591" s="11">
        <v>-92.478288565217298</v>
      </c>
      <c r="O1591" s="11">
        <v>38.447951660869464</v>
      </c>
      <c r="P1591" s="12">
        <f>VLOOKUP(Table1[[#This Row],[State]],Sheet1!A:G,7,FALSE)</f>
        <v>10</v>
      </c>
      <c r="Q1591" t="str">
        <f>VLOOKUP(Table1[[#This Row],[State]],Sheet1!A:F,6,FALSE)</f>
        <v>Republican</v>
      </c>
    </row>
    <row r="1592" spans="1:17" x14ac:dyDescent="0.2">
      <c r="A1592" t="s">
        <v>343</v>
      </c>
      <c r="B1592" s="10">
        <v>29219</v>
      </c>
      <c r="C1592" t="s">
        <v>821</v>
      </c>
      <c r="D1592" s="4">
        <v>4763</v>
      </c>
      <c r="E1592" s="4">
        <v>15227</v>
      </c>
      <c r="F1592">
        <v>2024</v>
      </c>
      <c r="G1592" s="1">
        <f>Table1[[#This Row],[dem_votes]]+Table1[[#This Row],[gop_votes]]</f>
        <v>19990</v>
      </c>
      <c r="H1592" s="7">
        <f>ABS(Table1[[#This Row],[dem_votes]]-Table1[[#This Row],[gop_votes]])</f>
        <v>10464</v>
      </c>
      <c r="I1592" s="5">
        <f>Table1[[#This Row],[margin]]/SUM(Table1[[#This Row],[dem_votes]:[gop_votes]])</f>
        <v>0.52346173086543268</v>
      </c>
      <c r="J1592" s="5">
        <f>Table1[[#This Row],[dem_votes]]/SUM(Table1[[#This Row],[dem_votes]:[gop_votes]])</f>
        <v>0.23826913456728363</v>
      </c>
      <c r="K1592" s="5">
        <f>Table1[[#This Row],[gop_votes]]/SUM(Table1[[#This Row],[dem_votes]:[gop_votes]])</f>
        <v>0.7617308654327164</v>
      </c>
      <c r="L1592" s="13">
        <v>-91.103579999999994</v>
      </c>
      <c r="M1592" s="13">
        <v>38.788663</v>
      </c>
      <c r="N1592" s="11">
        <v>-92.478288565217298</v>
      </c>
      <c r="O1592" s="11">
        <v>38.447951660869464</v>
      </c>
      <c r="P1592" s="12">
        <f>VLOOKUP(Table1[[#This Row],[State]],Sheet1!A:G,7,FALSE)</f>
        <v>10</v>
      </c>
      <c r="Q1592" t="str">
        <f>VLOOKUP(Table1[[#This Row],[State]],Sheet1!A:F,6,FALSE)</f>
        <v>Republican</v>
      </c>
    </row>
    <row r="1593" spans="1:17" x14ac:dyDescent="0.2">
      <c r="A1593" t="s">
        <v>343</v>
      </c>
      <c r="B1593" s="10">
        <v>29221</v>
      </c>
      <c r="C1593" t="s">
        <v>480</v>
      </c>
      <c r="D1593" s="4">
        <v>2442</v>
      </c>
      <c r="E1593" s="4">
        <v>8673</v>
      </c>
      <c r="F1593">
        <v>2024</v>
      </c>
      <c r="G1593" s="1">
        <f>Table1[[#This Row],[dem_votes]]+Table1[[#This Row],[gop_votes]]</f>
        <v>11115</v>
      </c>
      <c r="H1593" s="7">
        <f>ABS(Table1[[#This Row],[dem_votes]]-Table1[[#This Row],[gop_votes]])</f>
        <v>6231</v>
      </c>
      <c r="I1593" s="5">
        <f>Table1[[#This Row],[margin]]/SUM(Table1[[#This Row],[dem_votes]:[gop_votes]])</f>
        <v>0.56059379217273952</v>
      </c>
      <c r="J1593" s="5">
        <f>Table1[[#This Row],[dem_votes]]/SUM(Table1[[#This Row],[dem_votes]:[gop_votes]])</f>
        <v>0.21970310391363024</v>
      </c>
      <c r="K1593" s="5">
        <f>Table1[[#This Row],[gop_votes]]/SUM(Table1[[#This Row],[dem_votes]:[gop_votes]])</f>
        <v>0.78029689608636976</v>
      </c>
      <c r="L1593" s="13">
        <v>-90.785674999999998</v>
      </c>
      <c r="M1593" s="13">
        <v>37.953146999999902</v>
      </c>
      <c r="N1593" s="11">
        <v>-92.478288565217298</v>
      </c>
      <c r="O1593" s="11">
        <v>38.447951660869464</v>
      </c>
      <c r="P1593" s="12">
        <f>VLOOKUP(Table1[[#This Row],[State]],Sheet1!A:G,7,FALSE)</f>
        <v>10</v>
      </c>
      <c r="Q1593" t="str">
        <f>VLOOKUP(Table1[[#This Row],[State]],Sheet1!A:F,6,FALSE)</f>
        <v>Republican</v>
      </c>
    </row>
    <row r="1594" spans="1:17" x14ac:dyDescent="0.2">
      <c r="A1594" t="s">
        <v>343</v>
      </c>
      <c r="B1594" s="10">
        <v>29223</v>
      </c>
      <c r="C1594" t="s">
        <v>822</v>
      </c>
      <c r="D1594" s="4">
        <v>1334</v>
      </c>
      <c r="E1594" s="4">
        <v>4806</v>
      </c>
      <c r="F1594">
        <v>2024</v>
      </c>
      <c r="G1594" s="1">
        <f>Table1[[#This Row],[dem_votes]]+Table1[[#This Row],[gop_votes]]</f>
        <v>6140</v>
      </c>
      <c r="H1594" s="7">
        <f>ABS(Table1[[#This Row],[dem_votes]]-Table1[[#This Row],[gop_votes]])</f>
        <v>3472</v>
      </c>
      <c r="I1594" s="5">
        <f>Table1[[#This Row],[margin]]/SUM(Table1[[#This Row],[dem_votes]:[gop_votes]])</f>
        <v>0.56547231270358311</v>
      </c>
      <c r="J1594" s="5">
        <f>Table1[[#This Row],[dem_votes]]/SUM(Table1[[#This Row],[dem_votes]:[gop_votes]])</f>
        <v>0.21726384364820847</v>
      </c>
      <c r="K1594" s="5">
        <f>Table1[[#This Row],[gop_votes]]/SUM(Table1[[#This Row],[dem_votes]:[gop_votes]])</f>
        <v>0.7827361563517915</v>
      </c>
      <c r="L1594" s="13">
        <v>-90.512621999999993</v>
      </c>
      <c r="M1594" s="13">
        <v>37.107087</v>
      </c>
      <c r="N1594" s="11">
        <v>-92.478288565217298</v>
      </c>
      <c r="O1594" s="11">
        <v>38.447951660869464</v>
      </c>
      <c r="P1594" s="12">
        <f>VLOOKUP(Table1[[#This Row],[State]],Sheet1!A:G,7,FALSE)</f>
        <v>10</v>
      </c>
      <c r="Q1594" t="str">
        <f>VLOOKUP(Table1[[#This Row],[State]],Sheet1!A:F,6,FALSE)</f>
        <v>Republican</v>
      </c>
    </row>
    <row r="1595" spans="1:17" x14ac:dyDescent="0.2">
      <c r="A1595" t="s">
        <v>343</v>
      </c>
      <c r="B1595" s="10">
        <v>29225</v>
      </c>
      <c r="C1595" t="s">
        <v>823</v>
      </c>
      <c r="D1595" s="4">
        <v>3702</v>
      </c>
      <c r="E1595" s="4">
        <v>16693</v>
      </c>
      <c r="F1595">
        <v>2024</v>
      </c>
      <c r="G1595" s="1">
        <f>Table1[[#This Row],[dem_votes]]+Table1[[#This Row],[gop_votes]]</f>
        <v>20395</v>
      </c>
      <c r="H1595" s="7">
        <f>ABS(Table1[[#This Row],[dem_votes]]-Table1[[#This Row],[gop_votes]])</f>
        <v>12991</v>
      </c>
      <c r="I1595" s="5">
        <f>Table1[[#This Row],[margin]]/SUM(Table1[[#This Row],[dem_votes]:[gop_votes]])</f>
        <v>0.63696984555037994</v>
      </c>
      <c r="J1595" s="5">
        <f>Table1[[#This Row],[dem_votes]]/SUM(Table1[[#This Row],[dem_votes]:[gop_votes]])</f>
        <v>0.18151507722481</v>
      </c>
      <c r="K1595" s="5">
        <f>Table1[[#This Row],[gop_votes]]/SUM(Table1[[#This Row],[dem_votes]:[gop_votes]])</f>
        <v>0.81848492277519003</v>
      </c>
      <c r="L1595" s="13">
        <v>-92.907363000000004</v>
      </c>
      <c r="M1595" s="13">
        <v>37.263337</v>
      </c>
      <c r="N1595" s="11">
        <v>-92.478288565217298</v>
      </c>
      <c r="O1595" s="11">
        <v>38.447951660869464</v>
      </c>
      <c r="P1595" s="12">
        <f>VLOOKUP(Table1[[#This Row],[State]],Sheet1!A:G,7,FALSE)</f>
        <v>10</v>
      </c>
      <c r="Q1595" t="str">
        <f>VLOOKUP(Table1[[#This Row],[State]],Sheet1!A:F,6,FALSE)</f>
        <v>Republican</v>
      </c>
    </row>
    <row r="1596" spans="1:17" x14ac:dyDescent="0.2">
      <c r="A1596" t="s">
        <v>343</v>
      </c>
      <c r="B1596" s="10">
        <v>29227</v>
      </c>
      <c r="C1596" t="s">
        <v>828</v>
      </c>
      <c r="D1596" s="4">
        <v>235</v>
      </c>
      <c r="E1596" s="4">
        <v>795</v>
      </c>
      <c r="F1596">
        <v>2024</v>
      </c>
      <c r="G1596" s="1">
        <f>Table1[[#This Row],[dem_votes]]+Table1[[#This Row],[gop_votes]]</f>
        <v>1030</v>
      </c>
      <c r="H1596" s="7">
        <f>ABS(Table1[[#This Row],[dem_votes]]-Table1[[#This Row],[gop_votes]])</f>
        <v>560</v>
      </c>
      <c r="I1596" s="5">
        <f>Table1[[#This Row],[margin]]/SUM(Table1[[#This Row],[dem_votes]:[gop_votes]])</f>
        <v>0.5436893203883495</v>
      </c>
      <c r="J1596" s="5">
        <f>Table1[[#This Row],[dem_votes]]/SUM(Table1[[#This Row],[dem_votes]:[gop_votes]])</f>
        <v>0.22815533980582525</v>
      </c>
      <c r="K1596" s="5">
        <f>Table1[[#This Row],[gop_votes]]/SUM(Table1[[#This Row],[dem_votes]:[gop_votes]])</f>
        <v>0.77184466019417475</v>
      </c>
      <c r="L1596" s="13">
        <v>-94.438796999999994</v>
      </c>
      <c r="M1596" s="13">
        <v>40.482258000000002</v>
      </c>
      <c r="N1596" s="11">
        <v>-92.478288565217298</v>
      </c>
      <c r="O1596" s="11">
        <v>38.447951660869464</v>
      </c>
      <c r="P1596" s="12">
        <f>VLOOKUP(Table1[[#This Row],[State]],Sheet1!A:G,7,FALSE)</f>
        <v>10</v>
      </c>
      <c r="Q1596" t="str">
        <f>VLOOKUP(Table1[[#This Row],[State]],Sheet1!A:F,6,FALSE)</f>
        <v>Republican</v>
      </c>
    </row>
    <row r="1597" spans="1:17" x14ac:dyDescent="0.2">
      <c r="A1597" t="s">
        <v>343</v>
      </c>
      <c r="B1597" s="10">
        <v>29229</v>
      </c>
      <c r="C1597" t="s">
        <v>1012</v>
      </c>
      <c r="D1597" s="4">
        <v>2051</v>
      </c>
      <c r="E1597" s="4">
        <v>7291</v>
      </c>
      <c r="F1597">
        <v>2024</v>
      </c>
      <c r="G1597" s="1">
        <f>Table1[[#This Row],[dem_votes]]+Table1[[#This Row],[gop_votes]]</f>
        <v>9342</v>
      </c>
      <c r="H1597" s="7">
        <f>ABS(Table1[[#This Row],[dem_votes]]-Table1[[#This Row],[gop_votes]])</f>
        <v>5240</v>
      </c>
      <c r="I1597" s="5">
        <f>Table1[[#This Row],[margin]]/SUM(Table1[[#This Row],[dem_votes]:[gop_votes]])</f>
        <v>0.56090772853778637</v>
      </c>
      <c r="J1597" s="5">
        <f>Table1[[#This Row],[dem_votes]]/SUM(Table1[[#This Row],[dem_votes]:[gop_votes]])</f>
        <v>0.21954613573110682</v>
      </c>
      <c r="K1597" s="5">
        <f>Table1[[#This Row],[gop_votes]]/SUM(Table1[[#This Row],[dem_votes]:[gop_votes]])</f>
        <v>0.78045386426889318</v>
      </c>
      <c r="L1597" s="13">
        <v>-92.429174000000003</v>
      </c>
      <c r="M1597" s="13">
        <v>37.192203999999997</v>
      </c>
      <c r="N1597" s="11">
        <v>-92.478288565217298</v>
      </c>
      <c r="O1597" s="11">
        <v>38.447951660869464</v>
      </c>
      <c r="P1597" s="12">
        <f>VLOOKUP(Table1[[#This Row],[State]],Sheet1!A:G,7,FALSE)</f>
        <v>10</v>
      </c>
      <c r="Q1597" t="str">
        <f>VLOOKUP(Table1[[#This Row],[State]],Sheet1!A:F,6,FALSE)</f>
        <v>Republican</v>
      </c>
    </row>
    <row r="1598" spans="1:17" x14ac:dyDescent="0.2">
      <c r="A1598" t="s">
        <v>343</v>
      </c>
      <c r="B1598" s="10">
        <v>29510</v>
      </c>
      <c r="C1598" t="s">
        <v>1434</v>
      </c>
      <c r="D1598" s="4">
        <v>109403</v>
      </c>
      <c r="E1598" s="4">
        <v>24464</v>
      </c>
      <c r="F1598">
        <v>2024</v>
      </c>
      <c r="G1598" s="1">
        <f>Table1[[#This Row],[dem_votes]]+Table1[[#This Row],[gop_votes]]</f>
        <v>133867</v>
      </c>
      <c r="H1598" s="7">
        <f>ABS(Table1[[#This Row],[dem_votes]]-Table1[[#This Row],[gop_votes]])</f>
        <v>84939</v>
      </c>
      <c r="I1598" s="5">
        <f>Table1[[#This Row],[margin]]/SUM(Table1[[#This Row],[dem_votes]:[gop_votes]])</f>
        <v>0.63450290213420779</v>
      </c>
      <c r="J1598" s="5">
        <f>Table1[[#This Row],[dem_votes]]/SUM(Table1[[#This Row],[dem_votes]:[gop_votes]])</f>
        <v>0.81725145106710395</v>
      </c>
      <c r="K1598" s="5">
        <f>Table1[[#This Row],[gop_votes]]/SUM(Table1[[#This Row],[dem_votes]:[gop_votes]])</f>
        <v>0.18274854893289608</v>
      </c>
      <c r="L1598" s="13">
        <v>-90.252990999999994</v>
      </c>
      <c r="M1598" s="13">
        <v>38.623609000000002</v>
      </c>
      <c r="N1598" s="11">
        <v>-92.478288565217298</v>
      </c>
      <c r="O1598" s="11">
        <v>38.447951660869464</v>
      </c>
      <c r="P1598" s="12">
        <f>VLOOKUP(Table1[[#This Row],[State]],Sheet1!A:G,7,FALSE)</f>
        <v>10</v>
      </c>
      <c r="Q1598" t="str">
        <f>VLOOKUP(Table1[[#This Row],[State]],Sheet1!A:F,6,FALSE)</f>
        <v>Republican</v>
      </c>
    </row>
    <row r="1599" spans="1:17" x14ac:dyDescent="0.2">
      <c r="A1599" t="s">
        <v>344</v>
      </c>
      <c r="B1599" s="10">
        <v>30001</v>
      </c>
      <c r="C1599" t="s">
        <v>1435</v>
      </c>
      <c r="D1599" s="4">
        <v>1268</v>
      </c>
      <c r="E1599" s="4">
        <v>3778</v>
      </c>
      <c r="F1599">
        <v>2024</v>
      </c>
      <c r="G1599" s="1">
        <f>Table1[[#This Row],[dem_votes]]+Table1[[#This Row],[gop_votes]]</f>
        <v>5046</v>
      </c>
      <c r="H1599" s="7">
        <f>ABS(Table1[[#This Row],[dem_votes]]-Table1[[#This Row],[gop_votes]])</f>
        <v>2510</v>
      </c>
      <c r="I1599" s="5">
        <f>Table1[[#This Row],[margin]]/SUM(Table1[[#This Row],[dem_votes]:[gop_votes]])</f>
        <v>0.49742370194213237</v>
      </c>
      <c r="J1599" s="5">
        <f>Table1[[#This Row],[dem_votes]]/SUM(Table1[[#This Row],[dem_votes]:[gop_votes]])</f>
        <v>0.25128814902893382</v>
      </c>
      <c r="K1599" s="5">
        <f>Table1[[#This Row],[gop_votes]]/SUM(Table1[[#This Row],[dem_votes]:[gop_votes]])</f>
        <v>0.74871185097106618</v>
      </c>
      <c r="L1599" s="13">
        <v>-112.696186</v>
      </c>
      <c r="M1599" s="13">
        <v>45.221055999999997</v>
      </c>
      <c r="N1599" s="11">
        <v>-109.6604381607136</v>
      </c>
      <c r="O1599" s="11">
        <v>46.956631678571362</v>
      </c>
      <c r="P1599" s="12">
        <f>VLOOKUP(Table1[[#This Row],[State]],Sheet1!A:G,7,FALSE)</f>
        <v>3</v>
      </c>
      <c r="Q1599" t="str">
        <f>VLOOKUP(Table1[[#This Row],[State]],Sheet1!A:F,6,FALSE)</f>
        <v>Republican</v>
      </c>
    </row>
    <row r="1600" spans="1:17" x14ac:dyDescent="0.2">
      <c r="A1600" t="s">
        <v>344</v>
      </c>
      <c r="B1600" s="10">
        <v>30003</v>
      </c>
      <c r="C1600" t="s">
        <v>1436</v>
      </c>
      <c r="D1600" s="4">
        <v>2319</v>
      </c>
      <c r="E1600" s="4">
        <v>1822</v>
      </c>
      <c r="F1600">
        <v>2024</v>
      </c>
      <c r="G1600" s="1">
        <f>Table1[[#This Row],[dem_votes]]+Table1[[#This Row],[gop_votes]]</f>
        <v>4141</v>
      </c>
      <c r="H1600" s="7">
        <f>ABS(Table1[[#This Row],[dem_votes]]-Table1[[#This Row],[gop_votes]])</f>
        <v>497</v>
      </c>
      <c r="I1600" s="5">
        <f>Table1[[#This Row],[margin]]/SUM(Table1[[#This Row],[dem_votes]:[gop_votes]])</f>
        <v>0.12001931900507123</v>
      </c>
      <c r="J1600" s="5">
        <f>Table1[[#This Row],[dem_votes]]/SUM(Table1[[#This Row],[dem_votes]:[gop_votes]])</f>
        <v>0.56000965950253567</v>
      </c>
      <c r="K1600" s="5">
        <f>Table1[[#This Row],[gop_votes]]/SUM(Table1[[#This Row],[dem_votes]:[gop_votes]])</f>
        <v>0.43999034049746438</v>
      </c>
      <c r="L1600" s="13">
        <v>-107.50277800000001</v>
      </c>
      <c r="M1600" s="13">
        <v>45.565831000000003</v>
      </c>
      <c r="N1600" s="11">
        <v>-109.6604381607136</v>
      </c>
      <c r="O1600" s="11">
        <v>46.956631678571362</v>
      </c>
      <c r="P1600" s="12">
        <f>VLOOKUP(Table1[[#This Row],[State]],Sheet1!A:G,7,FALSE)</f>
        <v>3</v>
      </c>
      <c r="Q1600" t="str">
        <f>VLOOKUP(Table1[[#This Row],[State]],Sheet1!A:F,6,FALSE)</f>
        <v>Republican</v>
      </c>
    </row>
    <row r="1601" spans="1:17" x14ac:dyDescent="0.2">
      <c r="A1601" t="s">
        <v>344</v>
      </c>
      <c r="B1601" s="10">
        <v>30005</v>
      </c>
      <c r="C1601" t="s">
        <v>838</v>
      </c>
      <c r="D1601" s="4">
        <v>1394</v>
      </c>
      <c r="E1601" s="4">
        <v>1382</v>
      </c>
      <c r="F1601">
        <v>2024</v>
      </c>
      <c r="G1601" s="1">
        <f>Table1[[#This Row],[dem_votes]]+Table1[[#This Row],[gop_votes]]</f>
        <v>2776</v>
      </c>
      <c r="H1601" s="7">
        <f>ABS(Table1[[#This Row],[dem_votes]]-Table1[[#This Row],[gop_votes]])</f>
        <v>12</v>
      </c>
      <c r="I1601" s="5">
        <f>Table1[[#This Row],[margin]]/SUM(Table1[[#This Row],[dem_votes]:[gop_votes]])</f>
        <v>4.3227665706051877E-3</v>
      </c>
      <c r="J1601" s="5">
        <f>Table1[[#This Row],[dem_votes]]/SUM(Table1[[#This Row],[dem_votes]:[gop_votes]])</f>
        <v>0.50216138328530258</v>
      </c>
      <c r="K1601" s="5">
        <f>Table1[[#This Row],[gop_votes]]/SUM(Table1[[#This Row],[dem_votes]:[gop_votes]])</f>
        <v>0.49783861671469742</v>
      </c>
      <c r="L1601" s="13">
        <v>-108.899086</v>
      </c>
      <c r="M1601" s="13">
        <v>48.441260999999997</v>
      </c>
      <c r="N1601" s="11">
        <v>-109.6604381607136</v>
      </c>
      <c r="O1601" s="11">
        <v>46.956631678571362</v>
      </c>
      <c r="P1601" s="12">
        <f>VLOOKUP(Table1[[#This Row],[State]],Sheet1!A:G,7,FALSE)</f>
        <v>3</v>
      </c>
      <c r="Q1601" t="str">
        <f>VLOOKUP(Table1[[#This Row],[State]],Sheet1!A:F,6,FALSE)</f>
        <v>Republican</v>
      </c>
    </row>
    <row r="1602" spans="1:17" x14ac:dyDescent="0.2">
      <c r="A1602" t="s">
        <v>344</v>
      </c>
      <c r="B1602" s="10">
        <v>30007</v>
      </c>
      <c r="C1602" t="s">
        <v>1437</v>
      </c>
      <c r="D1602" s="4">
        <v>499</v>
      </c>
      <c r="E1602" s="4">
        <v>3186</v>
      </c>
      <c r="F1602">
        <v>2024</v>
      </c>
      <c r="G1602" s="1">
        <f>Table1[[#This Row],[dem_votes]]+Table1[[#This Row],[gop_votes]]</f>
        <v>3685</v>
      </c>
      <c r="H1602" s="7">
        <f>ABS(Table1[[#This Row],[dem_votes]]-Table1[[#This Row],[gop_votes]])</f>
        <v>2687</v>
      </c>
      <c r="I1602" s="5">
        <f>Table1[[#This Row],[margin]]/SUM(Table1[[#This Row],[dem_votes]:[gop_votes]])</f>
        <v>0.72917232021709633</v>
      </c>
      <c r="J1602" s="5">
        <f>Table1[[#This Row],[dem_votes]]/SUM(Table1[[#This Row],[dem_votes]:[gop_votes]])</f>
        <v>0.13541383989145184</v>
      </c>
      <c r="K1602" s="5">
        <f>Table1[[#This Row],[gop_votes]]/SUM(Table1[[#This Row],[dem_votes]:[gop_votes]])</f>
        <v>0.86458616010854816</v>
      </c>
      <c r="L1602" s="13">
        <v>-111.535578</v>
      </c>
      <c r="M1602" s="13">
        <v>46.302846000000002</v>
      </c>
      <c r="N1602" s="11">
        <v>-109.6604381607136</v>
      </c>
      <c r="O1602" s="11">
        <v>46.956631678571362</v>
      </c>
      <c r="P1602" s="12">
        <f>VLOOKUP(Table1[[#This Row],[State]],Sheet1!A:G,7,FALSE)</f>
        <v>3</v>
      </c>
      <c r="Q1602" t="str">
        <f>VLOOKUP(Table1[[#This Row],[State]],Sheet1!A:F,6,FALSE)</f>
        <v>Republican</v>
      </c>
    </row>
    <row r="1603" spans="1:17" x14ac:dyDescent="0.2">
      <c r="A1603" t="s">
        <v>344</v>
      </c>
      <c r="B1603" s="10">
        <v>30009</v>
      </c>
      <c r="C1603" t="s">
        <v>1438</v>
      </c>
      <c r="D1603" s="4">
        <v>1926</v>
      </c>
      <c r="E1603" s="4">
        <v>4566</v>
      </c>
      <c r="F1603">
        <v>2024</v>
      </c>
      <c r="G1603" s="1">
        <f>Table1[[#This Row],[dem_votes]]+Table1[[#This Row],[gop_votes]]</f>
        <v>6492</v>
      </c>
      <c r="H1603" s="7">
        <f>ABS(Table1[[#This Row],[dem_votes]]-Table1[[#This Row],[gop_votes]])</f>
        <v>2640</v>
      </c>
      <c r="I1603" s="5">
        <f>Table1[[#This Row],[margin]]/SUM(Table1[[#This Row],[dem_votes]:[gop_votes]])</f>
        <v>0.40665434380776339</v>
      </c>
      <c r="J1603" s="5">
        <f>Table1[[#This Row],[dem_votes]]/SUM(Table1[[#This Row],[dem_votes]:[gop_votes]])</f>
        <v>0.29667282809611828</v>
      </c>
      <c r="K1603" s="5">
        <f>Table1[[#This Row],[gop_votes]]/SUM(Table1[[#This Row],[dem_votes]:[gop_votes]])</f>
        <v>0.70332717190388172</v>
      </c>
      <c r="L1603" s="13">
        <v>-109.084478</v>
      </c>
      <c r="M1603" s="13">
        <v>45.321483999999998</v>
      </c>
      <c r="N1603" s="11">
        <v>-109.6604381607136</v>
      </c>
      <c r="O1603" s="11">
        <v>46.956631678571362</v>
      </c>
      <c r="P1603" s="12">
        <f>VLOOKUP(Table1[[#This Row],[State]],Sheet1!A:G,7,FALSE)</f>
        <v>3</v>
      </c>
      <c r="Q1603" t="str">
        <f>VLOOKUP(Table1[[#This Row],[State]],Sheet1!A:F,6,FALSE)</f>
        <v>Republican</v>
      </c>
    </row>
    <row r="1604" spans="1:17" x14ac:dyDescent="0.2">
      <c r="A1604" t="s">
        <v>344</v>
      </c>
      <c r="B1604" s="10">
        <v>30011</v>
      </c>
      <c r="C1604" t="s">
        <v>1094</v>
      </c>
      <c r="D1604" s="4">
        <v>88</v>
      </c>
      <c r="E1604" s="4">
        <v>685</v>
      </c>
      <c r="F1604">
        <v>2024</v>
      </c>
      <c r="G1604" s="1">
        <f>Table1[[#This Row],[dem_votes]]+Table1[[#This Row],[gop_votes]]</f>
        <v>773</v>
      </c>
      <c r="H1604" s="7">
        <f>ABS(Table1[[#This Row],[dem_votes]]-Table1[[#This Row],[gop_votes]])</f>
        <v>597</v>
      </c>
      <c r="I1604" s="5">
        <f>Table1[[#This Row],[margin]]/SUM(Table1[[#This Row],[dem_votes]:[gop_votes]])</f>
        <v>0.77231565329883567</v>
      </c>
      <c r="J1604" s="5">
        <f>Table1[[#This Row],[dem_votes]]/SUM(Table1[[#This Row],[dem_votes]:[gop_votes]])</f>
        <v>0.11384217335058215</v>
      </c>
      <c r="K1604" s="5">
        <f>Table1[[#This Row],[gop_votes]]/SUM(Table1[[#This Row],[dem_votes]:[gop_votes]])</f>
        <v>0.88615782664941789</v>
      </c>
      <c r="L1604" s="13">
        <v>-104.52373299999999</v>
      </c>
      <c r="M1604" s="13">
        <v>45.679127000000001</v>
      </c>
      <c r="N1604" s="11">
        <v>-109.6604381607136</v>
      </c>
      <c r="O1604" s="11">
        <v>46.956631678571362</v>
      </c>
      <c r="P1604" s="12">
        <f>VLOOKUP(Table1[[#This Row],[State]],Sheet1!A:G,7,FALSE)</f>
        <v>3</v>
      </c>
      <c r="Q1604" t="str">
        <f>VLOOKUP(Table1[[#This Row],[State]],Sheet1!A:F,6,FALSE)</f>
        <v>Republican</v>
      </c>
    </row>
    <row r="1605" spans="1:17" x14ac:dyDescent="0.2">
      <c r="A1605" t="s">
        <v>344</v>
      </c>
      <c r="B1605" s="10">
        <v>30013</v>
      </c>
      <c r="C1605" t="s">
        <v>1439</v>
      </c>
      <c r="D1605" s="4">
        <v>14301</v>
      </c>
      <c r="E1605" s="4">
        <v>22172</v>
      </c>
      <c r="F1605">
        <v>2024</v>
      </c>
      <c r="G1605" s="1">
        <f>Table1[[#This Row],[dem_votes]]+Table1[[#This Row],[gop_votes]]</f>
        <v>36473</v>
      </c>
      <c r="H1605" s="7">
        <f>ABS(Table1[[#This Row],[dem_votes]]-Table1[[#This Row],[gop_votes]])</f>
        <v>7871</v>
      </c>
      <c r="I1605" s="5">
        <f>Table1[[#This Row],[margin]]/SUM(Table1[[#This Row],[dem_votes]:[gop_votes]])</f>
        <v>0.21580347106078468</v>
      </c>
      <c r="J1605" s="5">
        <f>Table1[[#This Row],[dem_votes]]/SUM(Table1[[#This Row],[dem_votes]:[gop_votes]])</f>
        <v>0.39209826446960766</v>
      </c>
      <c r="K1605" s="5">
        <f>Table1[[#This Row],[gop_votes]]/SUM(Table1[[#This Row],[dem_votes]:[gop_votes]])</f>
        <v>0.6079017355303924</v>
      </c>
      <c r="L1605" s="13">
        <v>-111.306258</v>
      </c>
      <c r="M1605" s="13">
        <v>47.491838999999999</v>
      </c>
      <c r="N1605" s="11">
        <v>-109.6604381607136</v>
      </c>
      <c r="O1605" s="11">
        <v>46.956631678571362</v>
      </c>
      <c r="P1605" s="12">
        <f>VLOOKUP(Table1[[#This Row],[State]],Sheet1!A:G,7,FALSE)</f>
        <v>3</v>
      </c>
      <c r="Q1605" t="str">
        <f>VLOOKUP(Table1[[#This Row],[State]],Sheet1!A:F,6,FALSE)</f>
        <v>Republican</v>
      </c>
    </row>
    <row r="1606" spans="1:17" x14ac:dyDescent="0.2">
      <c r="A1606" t="s">
        <v>344</v>
      </c>
      <c r="B1606" s="10">
        <v>30015</v>
      </c>
      <c r="C1606" t="s">
        <v>1440</v>
      </c>
      <c r="D1606" s="4">
        <v>1021</v>
      </c>
      <c r="E1606" s="4">
        <v>1873</v>
      </c>
      <c r="F1606">
        <v>2024</v>
      </c>
      <c r="G1606" s="1">
        <f>Table1[[#This Row],[dem_votes]]+Table1[[#This Row],[gop_votes]]</f>
        <v>2894</v>
      </c>
      <c r="H1606" s="7">
        <f>ABS(Table1[[#This Row],[dem_votes]]-Table1[[#This Row],[gop_votes]])</f>
        <v>852</v>
      </c>
      <c r="I1606" s="5">
        <f>Table1[[#This Row],[margin]]/SUM(Table1[[#This Row],[dem_votes]:[gop_votes]])</f>
        <v>0.29440221147201107</v>
      </c>
      <c r="J1606" s="5">
        <f>Table1[[#This Row],[dem_votes]]/SUM(Table1[[#This Row],[dem_votes]:[gop_votes]])</f>
        <v>0.35279889426399447</v>
      </c>
      <c r="K1606" s="5">
        <f>Table1[[#This Row],[gop_votes]]/SUM(Table1[[#This Row],[dem_votes]:[gop_votes]])</f>
        <v>0.64720110573600553</v>
      </c>
      <c r="L1606" s="13">
        <v>-110.403274</v>
      </c>
      <c r="M1606" s="13">
        <v>47.956365999999903</v>
      </c>
      <c r="N1606" s="11">
        <v>-109.6604381607136</v>
      </c>
      <c r="O1606" s="11">
        <v>46.956631678571362</v>
      </c>
      <c r="P1606" s="12">
        <f>VLOOKUP(Table1[[#This Row],[State]],Sheet1!A:G,7,FALSE)</f>
        <v>3</v>
      </c>
      <c r="Q1606" t="str">
        <f>VLOOKUP(Table1[[#This Row],[State]],Sheet1!A:F,6,FALSE)</f>
        <v>Republican</v>
      </c>
    </row>
    <row r="1607" spans="1:17" x14ac:dyDescent="0.2">
      <c r="A1607" t="s">
        <v>344</v>
      </c>
      <c r="B1607" s="10">
        <v>30017</v>
      </c>
      <c r="C1607" t="s">
        <v>672</v>
      </c>
      <c r="D1607" s="4">
        <v>1827</v>
      </c>
      <c r="E1607" s="4">
        <v>3793</v>
      </c>
      <c r="F1607">
        <v>2024</v>
      </c>
      <c r="G1607" s="1">
        <f>Table1[[#This Row],[dem_votes]]+Table1[[#This Row],[gop_votes]]</f>
        <v>5620</v>
      </c>
      <c r="H1607" s="7">
        <f>ABS(Table1[[#This Row],[dem_votes]]-Table1[[#This Row],[gop_votes]])</f>
        <v>1966</v>
      </c>
      <c r="I1607" s="5">
        <f>Table1[[#This Row],[margin]]/SUM(Table1[[#This Row],[dem_votes]:[gop_votes]])</f>
        <v>0.3498220640569395</v>
      </c>
      <c r="J1607" s="5">
        <f>Table1[[#This Row],[dem_votes]]/SUM(Table1[[#This Row],[dem_votes]:[gop_votes]])</f>
        <v>0.32508896797153025</v>
      </c>
      <c r="K1607" s="5">
        <f>Table1[[#This Row],[gop_votes]]/SUM(Table1[[#This Row],[dem_votes]:[gop_votes]])</f>
        <v>0.6749110320284698</v>
      </c>
      <c r="L1607" s="13">
        <v>-105.817008</v>
      </c>
      <c r="M1607" s="13">
        <v>46.403368999999998</v>
      </c>
      <c r="N1607" s="11">
        <v>-109.6604381607136</v>
      </c>
      <c r="O1607" s="11">
        <v>46.956631678571362</v>
      </c>
      <c r="P1607" s="12">
        <f>VLOOKUP(Table1[[#This Row],[State]],Sheet1!A:G,7,FALSE)</f>
        <v>3</v>
      </c>
      <c r="Q1607" t="str">
        <f>VLOOKUP(Table1[[#This Row],[State]],Sheet1!A:F,6,FALSE)</f>
        <v>Republican</v>
      </c>
    </row>
    <row r="1608" spans="1:17" x14ac:dyDescent="0.2">
      <c r="A1608" t="s">
        <v>344</v>
      </c>
      <c r="B1608" s="10">
        <v>30019</v>
      </c>
      <c r="C1608" t="s">
        <v>1441</v>
      </c>
      <c r="D1608" s="4">
        <v>226</v>
      </c>
      <c r="E1608" s="4">
        <v>793</v>
      </c>
      <c r="F1608">
        <v>2024</v>
      </c>
      <c r="G1608" s="1">
        <f>Table1[[#This Row],[dem_votes]]+Table1[[#This Row],[gop_votes]]</f>
        <v>1019</v>
      </c>
      <c r="H1608" s="7">
        <f>ABS(Table1[[#This Row],[dem_votes]]-Table1[[#This Row],[gop_votes]])</f>
        <v>567</v>
      </c>
      <c r="I1608" s="5">
        <f>Table1[[#This Row],[margin]]/SUM(Table1[[#This Row],[dem_votes]:[gop_votes]])</f>
        <v>0.55642787046123654</v>
      </c>
      <c r="J1608" s="5">
        <f>Table1[[#This Row],[dem_votes]]/SUM(Table1[[#This Row],[dem_votes]:[gop_votes]])</f>
        <v>0.22178606476938176</v>
      </c>
      <c r="K1608" s="5">
        <f>Table1[[#This Row],[gop_votes]]/SUM(Table1[[#This Row],[dem_votes]:[gop_votes]])</f>
        <v>0.77821393523061821</v>
      </c>
      <c r="L1608" s="13">
        <v>-105.43031999999999</v>
      </c>
      <c r="M1608" s="13">
        <v>48.783415999999903</v>
      </c>
      <c r="N1608" s="11">
        <v>-109.6604381607136</v>
      </c>
      <c r="O1608" s="11">
        <v>46.956631678571362</v>
      </c>
      <c r="P1608" s="12">
        <f>VLOOKUP(Table1[[#This Row],[State]],Sheet1!A:G,7,FALSE)</f>
        <v>3</v>
      </c>
      <c r="Q1608" t="str">
        <f>VLOOKUP(Table1[[#This Row],[State]],Sheet1!A:F,6,FALSE)</f>
        <v>Republican</v>
      </c>
    </row>
    <row r="1609" spans="1:17" x14ac:dyDescent="0.2">
      <c r="A1609" t="s">
        <v>344</v>
      </c>
      <c r="B1609" s="10">
        <v>30021</v>
      </c>
      <c r="C1609" t="s">
        <v>751</v>
      </c>
      <c r="D1609" s="4">
        <v>1228</v>
      </c>
      <c r="E1609" s="4">
        <v>3347</v>
      </c>
      <c r="F1609">
        <v>2024</v>
      </c>
      <c r="G1609" s="1">
        <f>Table1[[#This Row],[dem_votes]]+Table1[[#This Row],[gop_votes]]</f>
        <v>4575</v>
      </c>
      <c r="H1609" s="7">
        <f>ABS(Table1[[#This Row],[dem_votes]]-Table1[[#This Row],[gop_votes]])</f>
        <v>2119</v>
      </c>
      <c r="I1609" s="5">
        <f>Table1[[#This Row],[margin]]/SUM(Table1[[#This Row],[dem_votes]:[gop_votes]])</f>
        <v>0.46316939890710385</v>
      </c>
      <c r="J1609" s="5">
        <f>Table1[[#This Row],[dem_votes]]/SUM(Table1[[#This Row],[dem_votes]:[gop_votes]])</f>
        <v>0.26841530054644808</v>
      </c>
      <c r="K1609" s="5">
        <f>Table1[[#This Row],[gop_votes]]/SUM(Table1[[#This Row],[dem_votes]:[gop_votes]])</f>
        <v>0.73158469945355187</v>
      </c>
      <c r="L1609" s="13">
        <v>-104.750559</v>
      </c>
      <c r="M1609" s="13">
        <v>47.134481999999998</v>
      </c>
      <c r="N1609" s="11">
        <v>-109.6604381607136</v>
      </c>
      <c r="O1609" s="11">
        <v>46.956631678571362</v>
      </c>
      <c r="P1609" s="12">
        <f>VLOOKUP(Table1[[#This Row],[State]],Sheet1!A:G,7,FALSE)</f>
        <v>3</v>
      </c>
      <c r="Q1609" t="str">
        <f>VLOOKUP(Table1[[#This Row],[State]],Sheet1!A:F,6,FALSE)</f>
        <v>Republican</v>
      </c>
    </row>
    <row r="1610" spans="1:17" x14ac:dyDescent="0.2">
      <c r="A1610" t="s">
        <v>344</v>
      </c>
      <c r="B1610" s="10">
        <v>30023</v>
      </c>
      <c r="C1610" t="s">
        <v>1442</v>
      </c>
      <c r="D1610" s="4">
        <v>2657</v>
      </c>
      <c r="E1610" s="4">
        <v>1908</v>
      </c>
      <c r="F1610">
        <v>2024</v>
      </c>
      <c r="G1610" s="1">
        <f>Table1[[#This Row],[dem_votes]]+Table1[[#This Row],[gop_votes]]</f>
        <v>4565</v>
      </c>
      <c r="H1610" s="7">
        <f>ABS(Table1[[#This Row],[dem_votes]]-Table1[[#This Row],[gop_votes]])</f>
        <v>749</v>
      </c>
      <c r="I1610" s="5">
        <f>Table1[[#This Row],[margin]]/SUM(Table1[[#This Row],[dem_votes]:[gop_votes]])</f>
        <v>0.16407447973713035</v>
      </c>
      <c r="J1610" s="5">
        <f>Table1[[#This Row],[dem_votes]]/SUM(Table1[[#This Row],[dem_votes]:[gop_votes]])</f>
        <v>0.58203723986856515</v>
      </c>
      <c r="K1610" s="5">
        <f>Table1[[#This Row],[gop_votes]]/SUM(Table1[[#This Row],[dem_votes]:[gop_votes]])</f>
        <v>0.41796276013143485</v>
      </c>
      <c r="L1610" s="13">
        <v>-112.954087</v>
      </c>
      <c r="M1610" s="13">
        <v>46.137754999999999</v>
      </c>
      <c r="N1610" s="11">
        <v>-109.6604381607136</v>
      </c>
      <c r="O1610" s="11">
        <v>46.956631678571362</v>
      </c>
      <c r="P1610" s="12">
        <f>VLOOKUP(Table1[[#This Row],[State]],Sheet1!A:G,7,FALSE)</f>
        <v>3</v>
      </c>
      <c r="Q1610" t="str">
        <f>VLOOKUP(Table1[[#This Row],[State]],Sheet1!A:F,6,FALSE)</f>
        <v>Republican</v>
      </c>
    </row>
    <row r="1611" spans="1:17" x14ac:dyDescent="0.2">
      <c r="A1611" t="s">
        <v>344</v>
      </c>
      <c r="B1611" s="10">
        <v>30025</v>
      </c>
      <c r="C1611" t="s">
        <v>1443</v>
      </c>
      <c r="D1611" s="4">
        <v>238</v>
      </c>
      <c r="E1611" s="4">
        <v>1265</v>
      </c>
      <c r="F1611">
        <v>2024</v>
      </c>
      <c r="G1611" s="1">
        <f>Table1[[#This Row],[dem_votes]]+Table1[[#This Row],[gop_votes]]</f>
        <v>1503</v>
      </c>
      <c r="H1611" s="7">
        <f>ABS(Table1[[#This Row],[dem_votes]]-Table1[[#This Row],[gop_votes]])</f>
        <v>1027</v>
      </c>
      <c r="I1611" s="5">
        <f>Table1[[#This Row],[margin]]/SUM(Table1[[#This Row],[dem_votes]:[gop_votes]])</f>
        <v>0.68330006653359943</v>
      </c>
      <c r="J1611" s="5">
        <f>Table1[[#This Row],[dem_votes]]/SUM(Table1[[#This Row],[dem_votes]:[gop_votes]])</f>
        <v>0.15834996673320026</v>
      </c>
      <c r="K1611" s="5">
        <f>Table1[[#This Row],[gop_votes]]/SUM(Table1[[#This Row],[dem_votes]:[gop_votes]])</f>
        <v>0.84165003326679977</v>
      </c>
      <c r="L1611" s="13">
        <v>-104.309448</v>
      </c>
      <c r="M1611" s="13">
        <v>46.358862999999999</v>
      </c>
      <c r="N1611" s="11">
        <v>-109.6604381607136</v>
      </c>
      <c r="O1611" s="11">
        <v>46.956631678571362</v>
      </c>
      <c r="P1611" s="12">
        <f>VLOOKUP(Table1[[#This Row],[State]],Sheet1!A:G,7,FALSE)</f>
        <v>3</v>
      </c>
      <c r="Q1611" t="str">
        <f>VLOOKUP(Table1[[#This Row],[State]],Sheet1!A:F,6,FALSE)</f>
        <v>Republican</v>
      </c>
    </row>
    <row r="1612" spans="1:17" x14ac:dyDescent="0.2">
      <c r="A1612" t="s">
        <v>344</v>
      </c>
      <c r="B1612" s="10">
        <v>30027</v>
      </c>
      <c r="C1612" t="s">
        <v>1444</v>
      </c>
      <c r="D1612" s="4">
        <v>1637</v>
      </c>
      <c r="E1612" s="4">
        <v>4435</v>
      </c>
      <c r="F1612">
        <v>2024</v>
      </c>
      <c r="G1612" s="1">
        <f>Table1[[#This Row],[dem_votes]]+Table1[[#This Row],[gop_votes]]</f>
        <v>6072</v>
      </c>
      <c r="H1612" s="7">
        <f>ABS(Table1[[#This Row],[dem_votes]]-Table1[[#This Row],[gop_votes]])</f>
        <v>2798</v>
      </c>
      <c r="I1612" s="5">
        <f>Table1[[#This Row],[margin]]/SUM(Table1[[#This Row],[dem_votes]:[gop_votes]])</f>
        <v>0.46080368906455865</v>
      </c>
      <c r="J1612" s="5">
        <f>Table1[[#This Row],[dem_votes]]/SUM(Table1[[#This Row],[dem_votes]:[gop_votes]])</f>
        <v>0.2695981554677207</v>
      </c>
      <c r="K1612" s="5">
        <f>Table1[[#This Row],[gop_votes]]/SUM(Table1[[#This Row],[dem_votes]:[gop_votes]])</f>
        <v>0.7304018445322793</v>
      </c>
      <c r="L1612" s="13">
        <v>-109.41709499999899</v>
      </c>
      <c r="M1612" s="13">
        <v>47.097547999999897</v>
      </c>
      <c r="N1612" s="11">
        <v>-109.6604381607136</v>
      </c>
      <c r="O1612" s="11">
        <v>46.956631678571362</v>
      </c>
      <c r="P1612" s="12">
        <f>VLOOKUP(Table1[[#This Row],[State]],Sheet1!A:G,7,FALSE)</f>
        <v>3</v>
      </c>
      <c r="Q1612" t="str">
        <f>VLOOKUP(Table1[[#This Row],[State]],Sheet1!A:F,6,FALSE)</f>
        <v>Republican</v>
      </c>
    </row>
    <row r="1613" spans="1:17" x14ac:dyDescent="0.2">
      <c r="A1613" t="s">
        <v>344</v>
      </c>
      <c r="B1613" s="10">
        <v>30029</v>
      </c>
      <c r="C1613" t="s">
        <v>1445</v>
      </c>
      <c r="D1613" s="4">
        <v>20905</v>
      </c>
      <c r="E1613" s="4">
        <v>42689</v>
      </c>
      <c r="F1613">
        <v>2024</v>
      </c>
      <c r="G1613" s="1">
        <f>Table1[[#This Row],[dem_votes]]+Table1[[#This Row],[gop_votes]]</f>
        <v>63594</v>
      </c>
      <c r="H1613" s="7">
        <f>ABS(Table1[[#This Row],[dem_votes]]-Table1[[#This Row],[gop_votes]])</f>
        <v>21784</v>
      </c>
      <c r="I1613" s="5">
        <f>Table1[[#This Row],[margin]]/SUM(Table1[[#This Row],[dem_votes]:[gop_votes]])</f>
        <v>0.34254803912318771</v>
      </c>
      <c r="J1613" s="5">
        <f>Table1[[#This Row],[dem_votes]]/SUM(Table1[[#This Row],[dem_votes]:[gop_votes]])</f>
        <v>0.32872598043840612</v>
      </c>
      <c r="K1613" s="5">
        <f>Table1[[#This Row],[gop_votes]]/SUM(Table1[[#This Row],[dem_votes]:[gop_votes]])</f>
        <v>0.67127401956159383</v>
      </c>
      <c r="L1613" s="13">
        <v>-114.27952399999999</v>
      </c>
      <c r="M1613" s="13">
        <v>48.247203999999897</v>
      </c>
      <c r="N1613" s="11">
        <v>-109.6604381607136</v>
      </c>
      <c r="O1613" s="11">
        <v>46.956631678571362</v>
      </c>
      <c r="P1613" s="12">
        <f>VLOOKUP(Table1[[#This Row],[State]],Sheet1!A:G,7,FALSE)</f>
        <v>3</v>
      </c>
      <c r="Q1613" t="str">
        <f>VLOOKUP(Table1[[#This Row],[State]],Sheet1!A:F,6,FALSE)</f>
        <v>Republican</v>
      </c>
    </row>
    <row r="1614" spans="1:17" x14ac:dyDescent="0.2">
      <c r="A1614" t="s">
        <v>344</v>
      </c>
      <c r="B1614" s="10">
        <v>30031</v>
      </c>
      <c r="C1614" t="s">
        <v>888</v>
      </c>
      <c r="D1614" s="4">
        <v>45125</v>
      </c>
      <c r="E1614" s="4">
        <v>34546</v>
      </c>
      <c r="F1614">
        <v>2024</v>
      </c>
      <c r="G1614" s="1">
        <f>Table1[[#This Row],[dem_votes]]+Table1[[#This Row],[gop_votes]]</f>
        <v>79671</v>
      </c>
      <c r="H1614" s="7">
        <f>ABS(Table1[[#This Row],[dem_votes]]-Table1[[#This Row],[gop_votes]])</f>
        <v>10579</v>
      </c>
      <c r="I1614" s="5">
        <f>Table1[[#This Row],[margin]]/SUM(Table1[[#This Row],[dem_votes]:[gop_votes]])</f>
        <v>0.13278357244166636</v>
      </c>
      <c r="J1614" s="5">
        <f>Table1[[#This Row],[dem_votes]]/SUM(Table1[[#This Row],[dem_votes]:[gop_votes]])</f>
        <v>0.56639178622083319</v>
      </c>
      <c r="K1614" s="5">
        <f>Table1[[#This Row],[gop_votes]]/SUM(Table1[[#This Row],[dem_votes]:[gop_votes]])</f>
        <v>0.43360821377916681</v>
      </c>
      <c r="L1614" s="13">
        <v>-111.128283</v>
      </c>
      <c r="M1614" s="13">
        <v>45.682805000000002</v>
      </c>
      <c r="N1614" s="11">
        <v>-109.6604381607136</v>
      </c>
      <c r="O1614" s="11">
        <v>46.956631678571362</v>
      </c>
      <c r="P1614" s="12">
        <f>VLOOKUP(Table1[[#This Row],[State]],Sheet1!A:G,7,FALSE)</f>
        <v>3</v>
      </c>
      <c r="Q1614" t="str">
        <f>VLOOKUP(Table1[[#This Row],[State]],Sheet1!A:F,6,FALSE)</f>
        <v>Republican</v>
      </c>
    </row>
    <row r="1615" spans="1:17" x14ac:dyDescent="0.2">
      <c r="A1615" t="s">
        <v>344</v>
      </c>
      <c r="B1615" s="10">
        <v>30033</v>
      </c>
      <c r="C1615" t="s">
        <v>681</v>
      </c>
      <c r="D1615" s="4">
        <v>59</v>
      </c>
      <c r="E1615" s="4">
        <v>688</v>
      </c>
      <c r="F1615">
        <v>2024</v>
      </c>
      <c r="G1615" s="1">
        <f>Table1[[#This Row],[dem_votes]]+Table1[[#This Row],[gop_votes]]</f>
        <v>747</v>
      </c>
      <c r="H1615" s="7">
        <f>ABS(Table1[[#This Row],[dem_votes]]-Table1[[#This Row],[gop_votes]])</f>
        <v>629</v>
      </c>
      <c r="I1615" s="5">
        <f>Table1[[#This Row],[margin]]/SUM(Table1[[#This Row],[dem_votes]:[gop_votes]])</f>
        <v>0.84203480589022761</v>
      </c>
      <c r="J1615" s="5">
        <f>Table1[[#This Row],[dem_votes]]/SUM(Table1[[#This Row],[dem_votes]:[gop_votes]])</f>
        <v>7.8982597054886208E-2</v>
      </c>
      <c r="K1615" s="5">
        <f>Table1[[#This Row],[gop_votes]]/SUM(Table1[[#This Row],[dem_votes]:[gop_votes]])</f>
        <v>0.92101740294511381</v>
      </c>
      <c r="L1615" s="13">
        <v>-106.97783</v>
      </c>
      <c r="M1615" s="13">
        <v>47.299772999999902</v>
      </c>
      <c r="N1615" s="11">
        <v>-109.6604381607136</v>
      </c>
      <c r="O1615" s="11">
        <v>46.956631678571362</v>
      </c>
      <c r="P1615" s="12">
        <f>VLOOKUP(Table1[[#This Row],[State]],Sheet1!A:G,7,FALSE)</f>
        <v>3</v>
      </c>
      <c r="Q1615" t="str">
        <f>VLOOKUP(Table1[[#This Row],[State]],Sheet1!A:F,6,FALSE)</f>
        <v>Republican</v>
      </c>
    </row>
    <row r="1616" spans="1:17" x14ac:dyDescent="0.2">
      <c r="A1616" t="s">
        <v>344</v>
      </c>
      <c r="B1616" s="10">
        <v>30035</v>
      </c>
      <c r="C1616" t="s">
        <v>1446</v>
      </c>
      <c r="D1616" s="4">
        <v>3563</v>
      </c>
      <c r="E1616" s="4">
        <v>1801</v>
      </c>
      <c r="F1616">
        <v>2024</v>
      </c>
      <c r="G1616" s="1">
        <f>Table1[[#This Row],[dem_votes]]+Table1[[#This Row],[gop_votes]]</f>
        <v>5364</v>
      </c>
      <c r="H1616" s="7">
        <f>ABS(Table1[[#This Row],[dem_votes]]-Table1[[#This Row],[gop_votes]])</f>
        <v>1762</v>
      </c>
      <c r="I1616" s="5">
        <f>Table1[[#This Row],[margin]]/SUM(Table1[[#This Row],[dem_votes]:[gop_votes]])</f>
        <v>0.32848620432513048</v>
      </c>
      <c r="J1616" s="5">
        <f>Table1[[#This Row],[dem_votes]]/SUM(Table1[[#This Row],[dem_votes]:[gop_votes]])</f>
        <v>0.66424310216256521</v>
      </c>
      <c r="K1616" s="5">
        <f>Table1[[#This Row],[gop_votes]]/SUM(Table1[[#This Row],[dem_votes]:[gop_votes]])</f>
        <v>0.33575689783743473</v>
      </c>
      <c r="L1616" s="13">
        <v>-112.799156</v>
      </c>
      <c r="M1616" s="13">
        <v>48.602919999999997</v>
      </c>
      <c r="N1616" s="11">
        <v>-109.6604381607136</v>
      </c>
      <c r="O1616" s="11">
        <v>46.956631678571362</v>
      </c>
      <c r="P1616" s="12">
        <f>VLOOKUP(Table1[[#This Row],[State]],Sheet1!A:G,7,FALSE)</f>
        <v>3</v>
      </c>
      <c r="Q1616" t="str">
        <f>VLOOKUP(Table1[[#This Row],[State]],Sheet1!A:F,6,FALSE)</f>
        <v>Republican</v>
      </c>
    </row>
    <row r="1617" spans="1:17" x14ac:dyDescent="0.2">
      <c r="A1617" t="s">
        <v>344</v>
      </c>
      <c r="B1617" s="10">
        <v>30037</v>
      </c>
      <c r="C1617" t="s">
        <v>1447</v>
      </c>
      <c r="D1617" s="4">
        <v>100</v>
      </c>
      <c r="E1617" s="4">
        <v>354</v>
      </c>
      <c r="F1617">
        <v>2024</v>
      </c>
      <c r="G1617" s="1">
        <f>Table1[[#This Row],[dem_votes]]+Table1[[#This Row],[gop_votes]]</f>
        <v>454</v>
      </c>
      <c r="H1617" s="7">
        <f>ABS(Table1[[#This Row],[dem_votes]]-Table1[[#This Row],[gop_votes]])</f>
        <v>254</v>
      </c>
      <c r="I1617" s="5">
        <f>Table1[[#This Row],[margin]]/SUM(Table1[[#This Row],[dem_votes]:[gop_votes]])</f>
        <v>0.55947136563876654</v>
      </c>
      <c r="J1617" s="5">
        <f>Table1[[#This Row],[dem_votes]]/SUM(Table1[[#This Row],[dem_votes]:[gop_votes]])</f>
        <v>0.22026431718061673</v>
      </c>
      <c r="K1617" s="5">
        <f>Table1[[#This Row],[gop_votes]]/SUM(Table1[[#This Row],[dem_votes]:[gop_votes]])</f>
        <v>0.77973568281938321</v>
      </c>
      <c r="L1617" s="13">
        <v>-109.13969499999899</v>
      </c>
      <c r="M1617" s="13">
        <v>46.287061000000001</v>
      </c>
      <c r="N1617" s="11">
        <v>-109.6604381607136</v>
      </c>
      <c r="O1617" s="11">
        <v>46.956631678571362</v>
      </c>
      <c r="P1617" s="12">
        <f>VLOOKUP(Table1[[#This Row],[State]],Sheet1!A:G,7,FALSE)</f>
        <v>3</v>
      </c>
      <c r="Q1617" t="str">
        <f>VLOOKUP(Table1[[#This Row],[State]],Sheet1!A:F,6,FALSE)</f>
        <v>Republican</v>
      </c>
    </row>
    <row r="1618" spans="1:17" x14ac:dyDescent="0.2">
      <c r="A1618" t="s">
        <v>344</v>
      </c>
      <c r="B1618" s="10">
        <v>30039</v>
      </c>
      <c r="C1618" t="s">
        <v>1448</v>
      </c>
      <c r="D1618" s="4">
        <v>530</v>
      </c>
      <c r="E1618" s="4">
        <v>1394</v>
      </c>
      <c r="F1618">
        <v>2024</v>
      </c>
      <c r="G1618" s="1">
        <f>Table1[[#This Row],[dem_votes]]+Table1[[#This Row],[gop_votes]]</f>
        <v>1924</v>
      </c>
      <c r="H1618" s="7">
        <f>ABS(Table1[[#This Row],[dem_votes]]-Table1[[#This Row],[gop_votes]])</f>
        <v>864</v>
      </c>
      <c r="I1618" s="5">
        <f>Table1[[#This Row],[margin]]/SUM(Table1[[#This Row],[dem_votes]:[gop_votes]])</f>
        <v>0.44906444906444909</v>
      </c>
      <c r="J1618" s="5">
        <f>Table1[[#This Row],[dem_votes]]/SUM(Table1[[#This Row],[dem_votes]:[gop_votes]])</f>
        <v>0.27546777546777546</v>
      </c>
      <c r="K1618" s="5">
        <f>Table1[[#This Row],[gop_votes]]/SUM(Table1[[#This Row],[dem_votes]:[gop_votes]])</f>
        <v>0.72453222453222454</v>
      </c>
      <c r="L1618" s="13">
        <v>-113.293879</v>
      </c>
      <c r="M1618" s="13">
        <v>46.448832000000003</v>
      </c>
      <c r="N1618" s="11">
        <v>-109.6604381607136</v>
      </c>
      <c r="O1618" s="11">
        <v>46.956631678571362</v>
      </c>
      <c r="P1618" s="12">
        <f>VLOOKUP(Table1[[#This Row],[State]],Sheet1!A:G,7,FALSE)</f>
        <v>3</v>
      </c>
      <c r="Q1618" t="str">
        <f>VLOOKUP(Table1[[#This Row],[State]],Sheet1!A:F,6,FALSE)</f>
        <v>Republican</v>
      </c>
    </row>
    <row r="1619" spans="1:17" x14ac:dyDescent="0.2">
      <c r="A1619" t="s">
        <v>344</v>
      </c>
      <c r="B1619" s="10">
        <v>30041</v>
      </c>
      <c r="C1619" t="s">
        <v>1449</v>
      </c>
      <c r="D1619" s="4">
        <v>3301</v>
      </c>
      <c r="E1619" s="4">
        <v>3599</v>
      </c>
      <c r="F1619">
        <v>2024</v>
      </c>
      <c r="G1619" s="1">
        <f>Table1[[#This Row],[dem_votes]]+Table1[[#This Row],[gop_votes]]</f>
        <v>6900</v>
      </c>
      <c r="H1619" s="7">
        <f>ABS(Table1[[#This Row],[dem_votes]]-Table1[[#This Row],[gop_votes]])</f>
        <v>298</v>
      </c>
      <c r="I1619" s="5">
        <f>Table1[[#This Row],[margin]]/SUM(Table1[[#This Row],[dem_votes]:[gop_votes]])</f>
        <v>4.3188405797101447E-2</v>
      </c>
      <c r="J1619" s="5">
        <f>Table1[[#This Row],[dem_votes]]/SUM(Table1[[#This Row],[dem_votes]:[gop_votes]])</f>
        <v>0.47840579710144926</v>
      </c>
      <c r="K1619" s="5">
        <f>Table1[[#This Row],[gop_votes]]/SUM(Table1[[#This Row],[dem_votes]:[gop_votes]])</f>
        <v>0.52159420289855074</v>
      </c>
      <c r="L1619" s="13">
        <v>-109.762794</v>
      </c>
      <c r="M1619" s="13">
        <v>48.515785999999999</v>
      </c>
      <c r="N1619" s="11">
        <v>-109.6604381607136</v>
      </c>
      <c r="O1619" s="11">
        <v>46.956631678571362</v>
      </c>
      <c r="P1619" s="12">
        <f>VLOOKUP(Table1[[#This Row],[State]],Sheet1!A:G,7,FALSE)</f>
        <v>3</v>
      </c>
      <c r="Q1619" t="str">
        <f>VLOOKUP(Table1[[#This Row],[State]],Sheet1!A:F,6,FALSE)</f>
        <v>Republican</v>
      </c>
    </row>
    <row r="1620" spans="1:17" x14ac:dyDescent="0.2">
      <c r="A1620" t="s">
        <v>344</v>
      </c>
      <c r="B1620" s="10">
        <v>30043</v>
      </c>
      <c r="C1620" t="s">
        <v>445</v>
      </c>
      <c r="D1620" s="4">
        <v>2589</v>
      </c>
      <c r="E1620" s="4">
        <v>5859</v>
      </c>
      <c r="F1620">
        <v>2024</v>
      </c>
      <c r="G1620" s="1">
        <f>Table1[[#This Row],[dem_votes]]+Table1[[#This Row],[gop_votes]]</f>
        <v>8448</v>
      </c>
      <c r="H1620" s="7">
        <f>ABS(Table1[[#This Row],[dem_votes]]-Table1[[#This Row],[gop_votes]])</f>
        <v>3270</v>
      </c>
      <c r="I1620" s="5">
        <f>Table1[[#This Row],[margin]]/SUM(Table1[[#This Row],[dem_votes]:[gop_votes]])</f>
        <v>0.38707386363636365</v>
      </c>
      <c r="J1620" s="5">
        <f>Table1[[#This Row],[dem_votes]]/SUM(Table1[[#This Row],[dem_votes]:[gop_votes]])</f>
        <v>0.30646306818181818</v>
      </c>
      <c r="K1620" s="5">
        <f>Table1[[#This Row],[gop_votes]]/SUM(Table1[[#This Row],[dem_votes]:[gop_votes]])</f>
        <v>0.69353693181818177</v>
      </c>
      <c r="L1620" s="13">
        <v>-112.053101</v>
      </c>
      <c r="M1620" s="13">
        <v>46.254092</v>
      </c>
      <c r="N1620" s="11">
        <v>-109.6604381607136</v>
      </c>
      <c r="O1620" s="11">
        <v>46.956631678571362</v>
      </c>
      <c r="P1620" s="12">
        <f>VLOOKUP(Table1[[#This Row],[State]],Sheet1!A:G,7,FALSE)</f>
        <v>3</v>
      </c>
      <c r="Q1620" t="str">
        <f>VLOOKUP(Table1[[#This Row],[State]],Sheet1!A:F,6,FALSE)</f>
        <v>Republican</v>
      </c>
    </row>
    <row r="1621" spans="1:17" x14ac:dyDescent="0.2">
      <c r="A1621" t="s">
        <v>344</v>
      </c>
      <c r="B1621" s="10">
        <v>30045</v>
      </c>
      <c r="C1621" t="s">
        <v>1450</v>
      </c>
      <c r="D1621" s="4">
        <v>313</v>
      </c>
      <c r="E1621" s="4">
        <v>924</v>
      </c>
      <c r="F1621">
        <v>2024</v>
      </c>
      <c r="G1621" s="1">
        <f>Table1[[#This Row],[dem_votes]]+Table1[[#This Row],[gop_votes]]</f>
        <v>1237</v>
      </c>
      <c r="H1621" s="7">
        <f>ABS(Table1[[#This Row],[dem_votes]]-Table1[[#This Row],[gop_votes]])</f>
        <v>611</v>
      </c>
      <c r="I1621" s="5">
        <f>Table1[[#This Row],[margin]]/SUM(Table1[[#This Row],[dem_votes]:[gop_votes]])</f>
        <v>0.49393694421988682</v>
      </c>
      <c r="J1621" s="5">
        <f>Table1[[#This Row],[dem_votes]]/SUM(Table1[[#This Row],[dem_votes]:[gop_votes]])</f>
        <v>0.25303152789005656</v>
      </c>
      <c r="K1621" s="5">
        <f>Table1[[#This Row],[gop_votes]]/SUM(Table1[[#This Row],[dem_votes]:[gop_votes]])</f>
        <v>0.74696847210994344</v>
      </c>
      <c r="L1621" s="13">
        <v>-110.177444999999</v>
      </c>
      <c r="M1621" s="13">
        <v>47.102395000000001</v>
      </c>
      <c r="N1621" s="11">
        <v>-109.6604381607136</v>
      </c>
      <c r="O1621" s="11">
        <v>46.956631678571362</v>
      </c>
      <c r="P1621" s="12">
        <f>VLOOKUP(Table1[[#This Row],[State]],Sheet1!A:G,7,FALSE)</f>
        <v>3</v>
      </c>
      <c r="Q1621" t="str">
        <f>VLOOKUP(Table1[[#This Row],[State]],Sheet1!A:F,6,FALSE)</f>
        <v>Republican</v>
      </c>
    </row>
    <row r="1622" spans="1:17" x14ac:dyDescent="0.2">
      <c r="A1622" t="s">
        <v>344</v>
      </c>
      <c r="B1622" s="10">
        <v>30047</v>
      </c>
      <c r="C1622" t="s">
        <v>447</v>
      </c>
      <c r="D1622" s="4">
        <v>6682</v>
      </c>
      <c r="E1622" s="4">
        <v>9697</v>
      </c>
      <c r="F1622">
        <v>2024</v>
      </c>
      <c r="G1622" s="1">
        <f>Table1[[#This Row],[dem_votes]]+Table1[[#This Row],[gop_votes]]</f>
        <v>16379</v>
      </c>
      <c r="H1622" s="7">
        <f>ABS(Table1[[#This Row],[dem_votes]]-Table1[[#This Row],[gop_votes]])</f>
        <v>3015</v>
      </c>
      <c r="I1622" s="5">
        <f>Table1[[#This Row],[margin]]/SUM(Table1[[#This Row],[dem_votes]:[gop_votes]])</f>
        <v>0.18407717198852189</v>
      </c>
      <c r="J1622" s="5">
        <f>Table1[[#This Row],[dem_votes]]/SUM(Table1[[#This Row],[dem_votes]:[gop_votes]])</f>
        <v>0.40796141400573904</v>
      </c>
      <c r="K1622" s="5">
        <f>Table1[[#This Row],[gop_votes]]/SUM(Table1[[#This Row],[dem_votes]:[gop_votes]])</f>
        <v>0.59203858599426096</v>
      </c>
      <c r="L1622" s="13">
        <v>-114.120003</v>
      </c>
      <c r="M1622" s="13">
        <v>47.601937999999997</v>
      </c>
      <c r="N1622" s="11">
        <v>-109.6604381607136</v>
      </c>
      <c r="O1622" s="11">
        <v>46.956631678571362</v>
      </c>
      <c r="P1622" s="12">
        <f>VLOOKUP(Table1[[#This Row],[State]],Sheet1!A:G,7,FALSE)</f>
        <v>3</v>
      </c>
      <c r="Q1622" t="str">
        <f>VLOOKUP(Table1[[#This Row],[State]],Sheet1!A:F,6,FALSE)</f>
        <v>Republican</v>
      </c>
    </row>
    <row r="1623" spans="1:17" x14ac:dyDescent="0.2">
      <c r="A1623" t="s">
        <v>344</v>
      </c>
      <c r="B1623" s="10">
        <v>30049</v>
      </c>
      <c r="C1623" t="s">
        <v>1451</v>
      </c>
      <c r="D1623" s="4">
        <v>20237</v>
      </c>
      <c r="E1623" s="4">
        <v>22127</v>
      </c>
      <c r="F1623">
        <v>2024</v>
      </c>
      <c r="G1623" s="1">
        <f>Table1[[#This Row],[dem_votes]]+Table1[[#This Row],[gop_votes]]</f>
        <v>42364</v>
      </c>
      <c r="H1623" s="7">
        <f>ABS(Table1[[#This Row],[dem_votes]]-Table1[[#This Row],[gop_votes]])</f>
        <v>1890</v>
      </c>
      <c r="I1623" s="5">
        <f>Table1[[#This Row],[margin]]/SUM(Table1[[#This Row],[dem_votes]:[gop_votes]])</f>
        <v>4.4613350958360873E-2</v>
      </c>
      <c r="J1623" s="5">
        <f>Table1[[#This Row],[dem_votes]]/SUM(Table1[[#This Row],[dem_votes]:[gop_votes]])</f>
        <v>0.47769332452081958</v>
      </c>
      <c r="K1623" s="5">
        <f>Table1[[#This Row],[gop_votes]]/SUM(Table1[[#This Row],[dem_votes]:[gop_votes]])</f>
        <v>0.52230667547918042</v>
      </c>
      <c r="L1623" s="13">
        <v>-112.02195500000001</v>
      </c>
      <c r="M1623" s="13">
        <v>46.644770000000001</v>
      </c>
      <c r="N1623" s="11">
        <v>-109.6604381607136</v>
      </c>
      <c r="O1623" s="11">
        <v>46.956631678571362</v>
      </c>
      <c r="P1623" s="12">
        <f>VLOOKUP(Table1[[#This Row],[State]],Sheet1!A:G,7,FALSE)</f>
        <v>3</v>
      </c>
      <c r="Q1623" t="str">
        <f>VLOOKUP(Table1[[#This Row],[State]],Sheet1!A:F,6,FALSE)</f>
        <v>Republican</v>
      </c>
    </row>
    <row r="1624" spans="1:17" x14ac:dyDescent="0.2">
      <c r="A1624" t="s">
        <v>344</v>
      </c>
      <c r="B1624" s="10">
        <v>30051</v>
      </c>
      <c r="C1624" t="s">
        <v>451</v>
      </c>
      <c r="D1624" s="4">
        <v>301</v>
      </c>
      <c r="E1624" s="4">
        <v>739</v>
      </c>
      <c r="F1624">
        <v>2024</v>
      </c>
      <c r="G1624" s="1">
        <f>Table1[[#This Row],[dem_votes]]+Table1[[#This Row],[gop_votes]]</f>
        <v>1040</v>
      </c>
      <c r="H1624" s="7">
        <f>ABS(Table1[[#This Row],[dem_votes]]-Table1[[#This Row],[gop_votes]])</f>
        <v>438</v>
      </c>
      <c r="I1624" s="5">
        <f>Table1[[#This Row],[margin]]/SUM(Table1[[#This Row],[dem_votes]:[gop_votes]])</f>
        <v>0.42115384615384616</v>
      </c>
      <c r="J1624" s="5">
        <f>Table1[[#This Row],[dem_votes]]/SUM(Table1[[#This Row],[dem_votes]:[gop_votes]])</f>
        <v>0.28942307692307695</v>
      </c>
      <c r="K1624" s="5">
        <f>Table1[[#This Row],[gop_votes]]/SUM(Table1[[#This Row],[dem_votes]:[gop_votes]])</f>
        <v>0.71057692307692311</v>
      </c>
      <c r="L1624" s="13">
        <v>-111.000283</v>
      </c>
      <c r="M1624" s="13">
        <v>48.563509000000003</v>
      </c>
      <c r="N1624" s="11">
        <v>-109.6604381607136</v>
      </c>
      <c r="O1624" s="11">
        <v>46.956631678571362</v>
      </c>
      <c r="P1624" s="12">
        <f>VLOOKUP(Table1[[#This Row],[State]],Sheet1!A:G,7,FALSE)</f>
        <v>3</v>
      </c>
      <c r="Q1624" t="str">
        <f>VLOOKUP(Table1[[#This Row],[State]],Sheet1!A:F,6,FALSE)</f>
        <v>Republican</v>
      </c>
    </row>
    <row r="1625" spans="1:17" x14ac:dyDescent="0.2">
      <c r="A1625" t="s">
        <v>344</v>
      </c>
      <c r="B1625" s="10">
        <v>30053</v>
      </c>
      <c r="C1625" t="s">
        <v>578</v>
      </c>
      <c r="D1625" s="4">
        <v>2689</v>
      </c>
      <c r="E1625" s="4">
        <v>9385</v>
      </c>
      <c r="F1625">
        <v>2024</v>
      </c>
      <c r="G1625" s="1">
        <f>Table1[[#This Row],[dem_votes]]+Table1[[#This Row],[gop_votes]]</f>
        <v>12074</v>
      </c>
      <c r="H1625" s="7">
        <f>ABS(Table1[[#This Row],[dem_votes]]-Table1[[#This Row],[gop_votes]])</f>
        <v>6696</v>
      </c>
      <c r="I1625" s="5">
        <f>Table1[[#This Row],[margin]]/SUM(Table1[[#This Row],[dem_votes]:[gop_votes]])</f>
        <v>0.55458008944840154</v>
      </c>
      <c r="J1625" s="5">
        <f>Table1[[#This Row],[dem_votes]]/SUM(Table1[[#This Row],[dem_votes]:[gop_votes]])</f>
        <v>0.22270995527579923</v>
      </c>
      <c r="K1625" s="5">
        <f>Table1[[#This Row],[gop_votes]]/SUM(Table1[[#This Row],[dem_votes]:[gop_votes]])</f>
        <v>0.77729004472420071</v>
      </c>
      <c r="L1625" s="13">
        <v>-115.43767699999999</v>
      </c>
      <c r="M1625" s="13">
        <v>48.545504000000001</v>
      </c>
      <c r="N1625" s="11">
        <v>-109.6604381607136</v>
      </c>
      <c r="O1625" s="11">
        <v>46.956631678571362</v>
      </c>
      <c r="P1625" s="12">
        <f>VLOOKUP(Table1[[#This Row],[State]],Sheet1!A:G,7,FALSE)</f>
        <v>3</v>
      </c>
      <c r="Q1625" t="str">
        <f>VLOOKUP(Table1[[#This Row],[State]],Sheet1!A:F,6,FALSE)</f>
        <v>Republican</v>
      </c>
    </row>
    <row r="1626" spans="1:17" x14ac:dyDescent="0.2">
      <c r="A1626" t="s">
        <v>344</v>
      </c>
      <c r="B1626" s="10">
        <v>30055</v>
      </c>
      <c r="C1626" t="s">
        <v>1452</v>
      </c>
      <c r="D1626" s="4">
        <v>537</v>
      </c>
      <c r="E1626" s="4">
        <v>924</v>
      </c>
      <c r="F1626">
        <v>2024</v>
      </c>
      <c r="G1626" s="1">
        <f>Table1[[#This Row],[dem_votes]]+Table1[[#This Row],[gop_votes]]</f>
        <v>1461</v>
      </c>
      <c r="H1626" s="7">
        <f>ABS(Table1[[#This Row],[dem_votes]]-Table1[[#This Row],[gop_votes]])</f>
        <v>387</v>
      </c>
      <c r="I1626" s="5">
        <f>Table1[[#This Row],[margin]]/SUM(Table1[[#This Row],[dem_votes]:[gop_votes]])</f>
        <v>0.26488706365503079</v>
      </c>
      <c r="J1626" s="5">
        <f>Table1[[#This Row],[dem_votes]]/SUM(Table1[[#This Row],[dem_votes]:[gop_votes]])</f>
        <v>0.36755646817248461</v>
      </c>
      <c r="K1626" s="5">
        <f>Table1[[#This Row],[gop_votes]]/SUM(Table1[[#This Row],[dem_votes]:[gop_votes]])</f>
        <v>0.63244353182751545</v>
      </c>
      <c r="L1626" s="13">
        <v>-105.644548</v>
      </c>
      <c r="M1626" s="13">
        <v>47.561984000000002</v>
      </c>
      <c r="N1626" s="11">
        <v>-109.6604381607136</v>
      </c>
      <c r="O1626" s="11">
        <v>46.956631678571362</v>
      </c>
      <c r="P1626" s="12">
        <f>VLOOKUP(Table1[[#This Row],[State]],Sheet1!A:G,7,FALSE)</f>
        <v>3</v>
      </c>
      <c r="Q1626" t="str">
        <f>VLOOKUP(Table1[[#This Row],[State]],Sheet1!A:F,6,FALSE)</f>
        <v>Republican</v>
      </c>
    </row>
    <row r="1627" spans="1:17" x14ac:dyDescent="0.2">
      <c r="A1627" t="s">
        <v>344</v>
      </c>
      <c r="B1627" s="10">
        <v>30057</v>
      </c>
      <c r="C1627" t="s">
        <v>452</v>
      </c>
      <c r="D1627" s="4">
        <v>1074</v>
      </c>
      <c r="E1627" s="4">
        <v>3153</v>
      </c>
      <c r="F1627">
        <v>2024</v>
      </c>
      <c r="G1627" s="1">
        <f>Table1[[#This Row],[dem_votes]]+Table1[[#This Row],[gop_votes]]</f>
        <v>4227</v>
      </c>
      <c r="H1627" s="7">
        <f>ABS(Table1[[#This Row],[dem_votes]]-Table1[[#This Row],[gop_votes]])</f>
        <v>2079</v>
      </c>
      <c r="I1627" s="5">
        <f>Table1[[#This Row],[margin]]/SUM(Table1[[#This Row],[dem_votes]:[gop_votes]])</f>
        <v>0.49183818310858762</v>
      </c>
      <c r="J1627" s="5">
        <f>Table1[[#This Row],[dem_votes]]/SUM(Table1[[#This Row],[dem_votes]:[gop_votes]])</f>
        <v>0.25408090844570619</v>
      </c>
      <c r="K1627" s="5">
        <f>Table1[[#This Row],[gop_votes]]/SUM(Table1[[#This Row],[dem_votes]:[gop_votes]])</f>
        <v>0.74591909155429381</v>
      </c>
      <c r="L1627" s="13">
        <v>-111.949216999999</v>
      </c>
      <c r="M1627" s="13">
        <v>45.435989999999997</v>
      </c>
      <c r="N1627" s="11">
        <v>-109.6604381607136</v>
      </c>
      <c r="O1627" s="11">
        <v>46.956631678571362</v>
      </c>
      <c r="P1627" s="12">
        <f>VLOOKUP(Table1[[#This Row],[State]],Sheet1!A:G,7,FALSE)</f>
        <v>3</v>
      </c>
      <c r="Q1627" t="str">
        <f>VLOOKUP(Table1[[#This Row],[State]],Sheet1!A:F,6,FALSE)</f>
        <v>Republican</v>
      </c>
    </row>
    <row r="1628" spans="1:17" x14ac:dyDescent="0.2">
      <c r="A1628" t="s">
        <v>344</v>
      </c>
      <c r="B1628" s="10">
        <v>30059</v>
      </c>
      <c r="C1628" t="s">
        <v>1453</v>
      </c>
      <c r="D1628" s="4">
        <v>267</v>
      </c>
      <c r="E1628" s="4">
        <v>726</v>
      </c>
      <c r="F1628">
        <v>2024</v>
      </c>
      <c r="G1628" s="1">
        <f>Table1[[#This Row],[dem_votes]]+Table1[[#This Row],[gop_votes]]</f>
        <v>993</v>
      </c>
      <c r="H1628" s="7">
        <f>ABS(Table1[[#This Row],[dem_votes]]-Table1[[#This Row],[gop_votes]])</f>
        <v>459</v>
      </c>
      <c r="I1628" s="5">
        <f>Table1[[#This Row],[margin]]/SUM(Table1[[#This Row],[dem_votes]:[gop_votes]])</f>
        <v>0.46223564954682778</v>
      </c>
      <c r="J1628" s="5">
        <f>Table1[[#This Row],[dem_votes]]/SUM(Table1[[#This Row],[dem_votes]:[gop_votes]])</f>
        <v>0.26888217522658608</v>
      </c>
      <c r="K1628" s="5">
        <f>Table1[[#This Row],[gop_votes]]/SUM(Table1[[#This Row],[dem_votes]:[gop_votes]])</f>
        <v>0.73111782477341392</v>
      </c>
      <c r="L1628" s="13">
        <v>-110.875445</v>
      </c>
      <c r="M1628" s="13">
        <v>46.526826999999997</v>
      </c>
      <c r="N1628" s="11">
        <v>-109.6604381607136</v>
      </c>
      <c r="O1628" s="11">
        <v>46.956631678571362</v>
      </c>
      <c r="P1628" s="12">
        <f>VLOOKUP(Table1[[#This Row],[State]],Sheet1!A:G,7,FALSE)</f>
        <v>3</v>
      </c>
      <c r="Q1628" t="str">
        <f>VLOOKUP(Table1[[#This Row],[State]],Sheet1!A:F,6,FALSE)</f>
        <v>Republican</v>
      </c>
    </row>
    <row r="1629" spans="1:17" x14ac:dyDescent="0.2">
      <c r="A1629" t="s">
        <v>344</v>
      </c>
      <c r="B1629" s="10">
        <v>30061</v>
      </c>
      <c r="C1629" t="s">
        <v>693</v>
      </c>
      <c r="D1629" s="4">
        <v>674</v>
      </c>
      <c r="E1629" s="4">
        <v>1932</v>
      </c>
      <c r="F1629">
        <v>2024</v>
      </c>
      <c r="G1629" s="1">
        <f>Table1[[#This Row],[dem_votes]]+Table1[[#This Row],[gop_votes]]</f>
        <v>2606</v>
      </c>
      <c r="H1629" s="7">
        <f>ABS(Table1[[#This Row],[dem_votes]]-Table1[[#This Row],[gop_votes]])</f>
        <v>1258</v>
      </c>
      <c r="I1629" s="5">
        <f>Table1[[#This Row],[margin]]/SUM(Table1[[#This Row],[dem_votes]:[gop_votes]])</f>
        <v>0.48273215656178048</v>
      </c>
      <c r="J1629" s="5">
        <f>Table1[[#This Row],[dem_votes]]/SUM(Table1[[#This Row],[dem_votes]:[gop_votes]])</f>
        <v>0.25863392171910976</v>
      </c>
      <c r="K1629" s="5">
        <f>Table1[[#This Row],[gop_votes]]/SUM(Table1[[#This Row],[dem_votes]:[gop_votes]])</f>
        <v>0.74136607828089029</v>
      </c>
      <c r="L1629" s="13">
        <v>-114.899744</v>
      </c>
      <c r="M1629" s="13">
        <v>47.185565999999902</v>
      </c>
      <c r="N1629" s="11">
        <v>-109.6604381607136</v>
      </c>
      <c r="O1629" s="11">
        <v>46.956631678571362</v>
      </c>
      <c r="P1629" s="12">
        <f>VLOOKUP(Table1[[#This Row],[State]],Sheet1!A:G,7,FALSE)</f>
        <v>3</v>
      </c>
      <c r="Q1629" t="str">
        <f>VLOOKUP(Table1[[#This Row],[State]],Sheet1!A:F,6,FALSE)</f>
        <v>Republican</v>
      </c>
    </row>
    <row r="1630" spans="1:17" x14ac:dyDescent="0.2">
      <c r="A1630" t="s">
        <v>344</v>
      </c>
      <c r="B1630" s="10">
        <v>30063</v>
      </c>
      <c r="C1630" t="s">
        <v>1454</v>
      </c>
      <c r="D1630" s="4">
        <v>45244</v>
      </c>
      <c r="E1630" s="4">
        <v>25819</v>
      </c>
      <c r="F1630">
        <v>2024</v>
      </c>
      <c r="G1630" s="1">
        <f>Table1[[#This Row],[dem_votes]]+Table1[[#This Row],[gop_votes]]</f>
        <v>71063</v>
      </c>
      <c r="H1630" s="7">
        <f>ABS(Table1[[#This Row],[dem_votes]]-Table1[[#This Row],[gop_votes]])</f>
        <v>19425</v>
      </c>
      <c r="I1630" s="5">
        <f>Table1[[#This Row],[margin]]/SUM(Table1[[#This Row],[dem_votes]:[gop_votes]])</f>
        <v>0.27334900018293629</v>
      </c>
      <c r="J1630" s="5">
        <f>Table1[[#This Row],[dem_votes]]/SUM(Table1[[#This Row],[dem_votes]:[gop_votes]])</f>
        <v>0.63667450009146809</v>
      </c>
      <c r="K1630" s="5">
        <f>Table1[[#This Row],[gop_votes]]/SUM(Table1[[#This Row],[dem_votes]:[gop_votes]])</f>
        <v>0.36332549990853186</v>
      </c>
      <c r="L1630" s="13">
        <v>-114.019007</v>
      </c>
      <c r="M1630" s="13">
        <v>46.875471999999903</v>
      </c>
      <c r="N1630" s="11">
        <v>-109.6604381607136</v>
      </c>
      <c r="O1630" s="11">
        <v>46.956631678571362</v>
      </c>
      <c r="P1630" s="12">
        <f>VLOOKUP(Table1[[#This Row],[State]],Sheet1!A:G,7,FALSE)</f>
        <v>3</v>
      </c>
      <c r="Q1630" t="str">
        <f>VLOOKUP(Table1[[#This Row],[State]],Sheet1!A:F,6,FALSE)</f>
        <v>Republican</v>
      </c>
    </row>
    <row r="1631" spans="1:17" x14ac:dyDescent="0.2">
      <c r="A1631" t="s">
        <v>344</v>
      </c>
      <c r="B1631" s="10">
        <v>30065</v>
      </c>
      <c r="C1631" t="s">
        <v>1455</v>
      </c>
      <c r="D1631" s="4">
        <v>461</v>
      </c>
      <c r="E1631" s="4">
        <v>2541</v>
      </c>
      <c r="F1631">
        <v>2024</v>
      </c>
      <c r="G1631" s="1">
        <f>Table1[[#This Row],[dem_votes]]+Table1[[#This Row],[gop_votes]]</f>
        <v>3002</v>
      </c>
      <c r="H1631" s="7">
        <f>ABS(Table1[[#This Row],[dem_votes]]-Table1[[#This Row],[gop_votes]])</f>
        <v>2080</v>
      </c>
      <c r="I1631" s="5">
        <f>Table1[[#This Row],[margin]]/SUM(Table1[[#This Row],[dem_votes]:[gop_votes]])</f>
        <v>0.69287141905396399</v>
      </c>
      <c r="J1631" s="5">
        <f>Table1[[#This Row],[dem_votes]]/SUM(Table1[[#This Row],[dem_votes]:[gop_votes]])</f>
        <v>0.15356429047301798</v>
      </c>
      <c r="K1631" s="5">
        <f>Table1[[#This Row],[gop_votes]]/SUM(Table1[[#This Row],[dem_votes]:[gop_votes]])</f>
        <v>0.84643570952698199</v>
      </c>
      <c r="L1631" s="13">
        <v>-108.490425</v>
      </c>
      <c r="M1631" s="13">
        <v>46.417552000000001</v>
      </c>
      <c r="N1631" s="11">
        <v>-109.6604381607136</v>
      </c>
      <c r="O1631" s="11">
        <v>46.956631678571362</v>
      </c>
      <c r="P1631" s="12">
        <f>VLOOKUP(Table1[[#This Row],[State]],Sheet1!A:G,7,FALSE)</f>
        <v>3</v>
      </c>
      <c r="Q1631" t="str">
        <f>VLOOKUP(Table1[[#This Row],[State]],Sheet1!A:F,6,FALSE)</f>
        <v>Republican</v>
      </c>
    </row>
    <row r="1632" spans="1:17" x14ac:dyDescent="0.2">
      <c r="A1632" t="s">
        <v>344</v>
      </c>
      <c r="B1632" s="10">
        <v>30067</v>
      </c>
      <c r="C1632" t="s">
        <v>699</v>
      </c>
      <c r="D1632" s="4">
        <v>5237</v>
      </c>
      <c r="E1632" s="4">
        <v>5956</v>
      </c>
      <c r="F1632">
        <v>2024</v>
      </c>
      <c r="G1632" s="1">
        <f>Table1[[#This Row],[dem_votes]]+Table1[[#This Row],[gop_votes]]</f>
        <v>11193</v>
      </c>
      <c r="H1632" s="7">
        <f>ABS(Table1[[#This Row],[dem_votes]]-Table1[[#This Row],[gop_votes]])</f>
        <v>719</v>
      </c>
      <c r="I1632" s="5">
        <f>Table1[[#This Row],[margin]]/SUM(Table1[[#This Row],[dem_votes]:[gop_votes]])</f>
        <v>6.4236576431698389E-2</v>
      </c>
      <c r="J1632" s="5">
        <f>Table1[[#This Row],[dem_votes]]/SUM(Table1[[#This Row],[dem_votes]:[gop_votes]])</f>
        <v>0.46788171178415083</v>
      </c>
      <c r="K1632" s="5">
        <f>Table1[[#This Row],[gop_votes]]/SUM(Table1[[#This Row],[dem_votes]:[gop_votes]])</f>
        <v>0.53211828821584917</v>
      </c>
      <c r="L1632" s="13">
        <v>-110.59901499999999</v>
      </c>
      <c r="M1632" s="13">
        <v>45.597090000000001</v>
      </c>
      <c r="N1632" s="11">
        <v>-109.6604381607136</v>
      </c>
      <c r="O1632" s="11">
        <v>46.956631678571362</v>
      </c>
      <c r="P1632" s="12">
        <f>VLOOKUP(Table1[[#This Row],[State]],Sheet1!A:G,7,FALSE)</f>
        <v>3</v>
      </c>
      <c r="Q1632" t="str">
        <f>VLOOKUP(Table1[[#This Row],[State]],Sheet1!A:F,6,FALSE)</f>
        <v>Republican</v>
      </c>
    </row>
    <row r="1633" spans="1:17" x14ac:dyDescent="0.2">
      <c r="A1633" t="s">
        <v>344</v>
      </c>
      <c r="B1633" s="10">
        <v>30069</v>
      </c>
      <c r="C1633" t="s">
        <v>1456</v>
      </c>
      <c r="D1633" s="4">
        <v>45</v>
      </c>
      <c r="E1633" s="4">
        <v>258</v>
      </c>
      <c r="F1633">
        <v>2024</v>
      </c>
      <c r="G1633" s="1">
        <f>Table1[[#This Row],[dem_votes]]+Table1[[#This Row],[gop_votes]]</f>
        <v>303</v>
      </c>
      <c r="H1633" s="7">
        <f>ABS(Table1[[#This Row],[dem_votes]]-Table1[[#This Row],[gop_votes]])</f>
        <v>213</v>
      </c>
      <c r="I1633" s="5">
        <f>Table1[[#This Row],[margin]]/SUM(Table1[[#This Row],[dem_votes]:[gop_votes]])</f>
        <v>0.70297029702970293</v>
      </c>
      <c r="J1633" s="5">
        <f>Table1[[#This Row],[dem_votes]]/SUM(Table1[[#This Row],[dem_votes]:[gop_votes]])</f>
        <v>0.14851485148514851</v>
      </c>
      <c r="K1633" s="5">
        <f>Table1[[#This Row],[gop_votes]]/SUM(Table1[[#This Row],[dem_votes]:[gop_votes]])</f>
        <v>0.85148514851485146</v>
      </c>
      <c r="L1633" s="13">
        <v>-108.29671599999899</v>
      </c>
      <c r="M1633" s="13">
        <v>47.012440999999903</v>
      </c>
      <c r="N1633" s="11">
        <v>-109.6604381607136</v>
      </c>
      <c r="O1633" s="11">
        <v>46.956631678571362</v>
      </c>
      <c r="P1633" s="12">
        <f>VLOOKUP(Table1[[#This Row],[State]],Sheet1!A:G,7,FALSE)</f>
        <v>3</v>
      </c>
      <c r="Q1633" t="str">
        <f>VLOOKUP(Table1[[#This Row],[State]],Sheet1!A:F,6,FALSE)</f>
        <v>Republican</v>
      </c>
    </row>
    <row r="1634" spans="1:17" x14ac:dyDescent="0.2">
      <c r="A1634" t="s">
        <v>344</v>
      </c>
      <c r="B1634" s="10">
        <v>30071</v>
      </c>
      <c r="C1634" t="s">
        <v>587</v>
      </c>
      <c r="D1634" s="4">
        <v>459</v>
      </c>
      <c r="E1634" s="4">
        <v>1671</v>
      </c>
      <c r="F1634">
        <v>2024</v>
      </c>
      <c r="G1634" s="1">
        <f>Table1[[#This Row],[dem_votes]]+Table1[[#This Row],[gop_votes]]</f>
        <v>2130</v>
      </c>
      <c r="H1634" s="7">
        <f>ABS(Table1[[#This Row],[dem_votes]]-Table1[[#This Row],[gop_votes]])</f>
        <v>1212</v>
      </c>
      <c r="I1634" s="5">
        <f>Table1[[#This Row],[margin]]/SUM(Table1[[#This Row],[dem_votes]:[gop_votes]])</f>
        <v>0.56901408450704227</v>
      </c>
      <c r="J1634" s="5">
        <f>Table1[[#This Row],[dem_votes]]/SUM(Table1[[#This Row],[dem_votes]:[gop_votes]])</f>
        <v>0.21549295774647886</v>
      </c>
      <c r="K1634" s="5">
        <f>Table1[[#This Row],[gop_votes]]/SUM(Table1[[#This Row],[dem_votes]:[gop_votes]])</f>
        <v>0.78450704225352108</v>
      </c>
      <c r="L1634" s="13">
        <v>-107.857685</v>
      </c>
      <c r="M1634" s="13">
        <v>48.374315000000003</v>
      </c>
      <c r="N1634" s="11">
        <v>-109.6604381607136</v>
      </c>
      <c r="O1634" s="11">
        <v>46.956631678571362</v>
      </c>
      <c r="P1634" s="12">
        <f>VLOOKUP(Table1[[#This Row],[State]],Sheet1!A:G,7,FALSE)</f>
        <v>3</v>
      </c>
      <c r="Q1634" t="str">
        <f>VLOOKUP(Table1[[#This Row],[State]],Sheet1!A:F,6,FALSE)</f>
        <v>Republican</v>
      </c>
    </row>
    <row r="1635" spans="1:17" x14ac:dyDescent="0.2">
      <c r="A1635" t="s">
        <v>344</v>
      </c>
      <c r="B1635" s="10">
        <v>30073</v>
      </c>
      <c r="C1635" t="s">
        <v>1457</v>
      </c>
      <c r="D1635" s="4">
        <v>994</v>
      </c>
      <c r="E1635" s="4">
        <v>1874</v>
      </c>
      <c r="F1635">
        <v>2024</v>
      </c>
      <c r="G1635" s="1">
        <f>Table1[[#This Row],[dem_votes]]+Table1[[#This Row],[gop_votes]]</f>
        <v>2868</v>
      </c>
      <c r="H1635" s="7">
        <f>ABS(Table1[[#This Row],[dem_votes]]-Table1[[#This Row],[gop_votes]])</f>
        <v>880</v>
      </c>
      <c r="I1635" s="5">
        <f>Table1[[#This Row],[margin]]/SUM(Table1[[#This Row],[dem_votes]:[gop_votes]])</f>
        <v>0.30683403068340309</v>
      </c>
      <c r="J1635" s="5">
        <f>Table1[[#This Row],[dem_votes]]/SUM(Table1[[#This Row],[dem_votes]:[gop_votes]])</f>
        <v>0.34658298465829845</v>
      </c>
      <c r="K1635" s="5">
        <f>Table1[[#This Row],[gop_votes]]/SUM(Table1[[#This Row],[dem_votes]:[gop_votes]])</f>
        <v>0.65341701534170149</v>
      </c>
      <c r="L1635" s="13">
        <v>-112.14458</v>
      </c>
      <c r="M1635" s="13">
        <v>48.210126000000002</v>
      </c>
      <c r="N1635" s="11">
        <v>-109.6604381607136</v>
      </c>
      <c r="O1635" s="11">
        <v>46.956631678571362</v>
      </c>
      <c r="P1635" s="12">
        <f>VLOOKUP(Table1[[#This Row],[State]],Sheet1!A:G,7,FALSE)</f>
        <v>3</v>
      </c>
      <c r="Q1635" t="str">
        <f>VLOOKUP(Table1[[#This Row],[State]],Sheet1!A:F,6,FALSE)</f>
        <v>Republican</v>
      </c>
    </row>
    <row r="1636" spans="1:17" x14ac:dyDescent="0.2">
      <c r="A1636" t="s">
        <v>344</v>
      </c>
      <c r="B1636" s="10">
        <v>30075</v>
      </c>
      <c r="C1636" t="s">
        <v>1458</v>
      </c>
      <c r="D1636" s="4">
        <v>178</v>
      </c>
      <c r="E1636" s="4">
        <v>879</v>
      </c>
      <c r="F1636">
        <v>2024</v>
      </c>
      <c r="G1636" s="1">
        <f>Table1[[#This Row],[dem_votes]]+Table1[[#This Row],[gop_votes]]</f>
        <v>1057</v>
      </c>
      <c r="H1636" s="7">
        <f>ABS(Table1[[#This Row],[dem_votes]]-Table1[[#This Row],[gop_votes]])</f>
        <v>701</v>
      </c>
      <c r="I1636" s="5">
        <f>Table1[[#This Row],[margin]]/SUM(Table1[[#This Row],[dem_votes]:[gop_votes]])</f>
        <v>0.66319772942289501</v>
      </c>
      <c r="J1636" s="5">
        <f>Table1[[#This Row],[dem_votes]]/SUM(Table1[[#This Row],[dem_votes]:[gop_votes]])</f>
        <v>0.16840113528855249</v>
      </c>
      <c r="K1636" s="5">
        <f>Table1[[#This Row],[gop_votes]]/SUM(Table1[[#This Row],[dem_votes]:[gop_votes]])</f>
        <v>0.83159886471144751</v>
      </c>
      <c r="L1636" s="13">
        <v>-105.535004</v>
      </c>
      <c r="M1636" s="13">
        <v>45.440736999999999</v>
      </c>
      <c r="N1636" s="11">
        <v>-109.6604381607136</v>
      </c>
      <c r="O1636" s="11">
        <v>46.956631678571362</v>
      </c>
      <c r="P1636" s="12">
        <f>VLOOKUP(Table1[[#This Row],[State]],Sheet1!A:G,7,FALSE)</f>
        <v>3</v>
      </c>
      <c r="Q1636" t="str">
        <f>VLOOKUP(Table1[[#This Row],[State]],Sheet1!A:F,6,FALSE)</f>
        <v>Republican</v>
      </c>
    </row>
    <row r="1637" spans="1:17" x14ac:dyDescent="0.2">
      <c r="A1637" t="s">
        <v>344</v>
      </c>
      <c r="B1637" s="10">
        <v>30077</v>
      </c>
      <c r="C1637" t="s">
        <v>1126</v>
      </c>
      <c r="D1637" s="4">
        <v>837</v>
      </c>
      <c r="E1637" s="4">
        <v>2134</v>
      </c>
      <c r="F1637">
        <v>2024</v>
      </c>
      <c r="G1637" s="1">
        <f>Table1[[#This Row],[dem_votes]]+Table1[[#This Row],[gop_votes]]</f>
        <v>2971</v>
      </c>
      <c r="H1637" s="7">
        <f>ABS(Table1[[#This Row],[dem_votes]]-Table1[[#This Row],[gop_votes]])</f>
        <v>1297</v>
      </c>
      <c r="I1637" s="5">
        <f>Table1[[#This Row],[margin]]/SUM(Table1[[#This Row],[dem_votes]:[gop_votes]])</f>
        <v>0.43655334904072701</v>
      </c>
      <c r="J1637" s="5">
        <f>Table1[[#This Row],[dem_votes]]/SUM(Table1[[#This Row],[dem_votes]:[gop_votes]])</f>
        <v>0.28172332547963647</v>
      </c>
      <c r="K1637" s="5">
        <f>Table1[[#This Row],[gop_votes]]/SUM(Table1[[#This Row],[dem_votes]:[gop_votes]])</f>
        <v>0.71827667452036348</v>
      </c>
      <c r="L1637" s="13">
        <v>-112.76048400000001</v>
      </c>
      <c r="M1637" s="13">
        <v>46.449212000000003</v>
      </c>
      <c r="N1637" s="11">
        <v>-109.6604381607136</v>
      </c>
      <c r="O1637" s="11">
        <v>46.956631678571362</v>
      </c>
      <c r="P1637" s="12">
        <f>VLOOKUP(Table1[[#This Row],[State]],Sheet1!A:G,7,FALSE)</f>
        <v>3</v>
      </c>
      <c r="Q1637" t="str">
        <f>VLOOKUP(Table1[[#This Row],[State]],Sheet1!A:F,6,FALSE)</f>
        <v>Republican</v>
      </c>
    </row>
    <row r="1638" spans="1:17" x14ac:dyDescent="0.2">
      <c r="A1638" t="s">
        <v>344</v>
      </c>
      <c r="B1638" s="10">
        <v>30079</v>
      </c>
      <c r="C1638" t="s">
        <v>590</v>
      </c>
      <c r="D1638" s="4">
        <v>169</v>
      </c>
      <c r="E1638" s="4">
        <v>578</v>
      </c>
      <c r="F1638">
        <v>2024</v>
      </c>
      <c r="G1638" s="1">
        <f>Table1[[#This Row],[dem_votes]]+Table1[[#This Row],[gop_votes]]</f>
        <v>747</v>
      </c>
      <c r="H1638" s="7">
        <f>ABS(Table1[[#This Row],[dem_votes]]-Table1[[#This Row],[gop_votes]])</f>
        <v>409</v>
      </c>
      <c r="I1638" s="5">
        <f>Table1[[#This Row],[margin]]/SUM(Table1[[#This Row],[dem_votes]:[gop_votes]])</f>
        <v>0.54752342704149937</v>
      </c>
      <c r="J1638" s="5">
        <f>Table1[[#This Row],[dem_votes]]/SUM(Table1[[#This Row],[dem_votes]:[gop_votes]])</f>
        <v>0.22623828647925034</v>
      </c>
      <c r="K1638" s="5">
        <f>Table1[[#This Row],[gop_votes]]/SUM(Table1[[#This Row],[dem_votes]:[gop_votes]])</f>
        <v>0.77376171352074963</v>
      </c>
      <c r="L1638" s="13">
        <v>-105.269953</v>
      </c>
      <c r="M1638" s="13">
        <v>46.807846999999903</v>
      </c>
      <c r="N1638" s="11">
        <v>-109.6604381607136</v>
      </c>
      <c r="O1638" s="11">
        <v>46.956631678571362</v>
      </c>
      <c r="P1638" s="12">
        <f>VLOOKUP(Table1[[#This Row],[State]],Sheet1!A:G,7,FALSE)</f>
        <v>3</v>
      </c>
      <c r="Q1638" t="str">
        <f>VLOOKUP(Table1[[#This Row],[State]],Sheet1!A:F,6,FALSE)</f>
        <v>Republican</v>
      </c>
    </row>
    <row r="1639" spans="1:17" x14ac:dyDescent="0.2">
      <c r="A1639" t="s">
        <v>344</v>
      </c>
      <c r="B1639" s="10">
        <v>30081</v>
      </c>
      <c r="C1639" t="s">
        <v>1459</v>
      </c>
      <c r="D1639" s="4">
        <v>8686</v>
      </c>
      <c r="E1639" s="4">
        <v>21150</v>
      </c>
      <c r="F1639">
        <v>2024</v>
      </c>
      <c r="G1639" s="1">
        <f>Table1[[#This Row],[dem_votes]]+Table1[[#This Row],[gop_votes]]</f>
        <v>29836</v>
      </c>
      <c r="H1639" s="7">
        <f>ABS(Table1[[#This Row],[dem_votes]]-Table1[[#This Row],[gop_votes]])</f>
        <v>12464</v>
      </c>
      <c r="I1639" s="5">
        <f>Table1[[#This Row],[margin]]/SUM(Table1[[#This Row],[dem_votes]:[gop_votes]])</f>
        <v>0.41775036868212895</v>
      </c>
      <c r="J1639" s="5">
        <f>Table1[[#This Row],[dem_votes]]/SUM(Table1[[#This Row],[dem_votes]:[gop_votes]])</f>
        <v>0.2911248156589355</v>
      </c>
      <c r="K1639" s="5">
        <f>Table1[[#This Row],[gop_votes]]/SUM(Table1[[#This Row],[dem_votes]:[gop_votes]])</f>
        <v>0.70887518434106445</v>
      </c>
      <c r="L1639" s="13">
        <v>-114.117267</v>
      </c>
      <c r="M1639" s="13">
        <v>46.352649</v>
      </c>
      <c r="N1639" s="11">
        <v>-109.6604381607136</v>
      </c>
      <c r="O1639" s="11">
        <v>46.956631678571362</v>
      </c>
      <c r="P1639" s="12">
        <f>VLOOKUP(Table1[[#This Row],[State]],Sheet1!A:G,7,FALSE)</f>
        <v>3</v>
      </c>
      <c r="Q1639" t="str">
        <f>VLOOKUP(Table1[[#This Row],[State]],Sheet1!A:F,6,FALSE)</f>
        <v>Republican</v>
      </c>
    </row>
    <row r="1640" spans="1:17" x14ac:dyDescent="0.2">
      <c r="A1640" t="s">
        <v>344</v>
      </c>
      <c r="B1640" s="10">
        <v>30083</v>
      </c>
      <c r="C1640" t="s">
        <v>913</v>
      </c>
      <c r="D1640" s="4">
        <v>1098</v>
      </c>
      <c r="E1640" s="4">
        <v>4543</v>
      </c>
      <c r="F1640">
        <v>2024</v>
      </c>
      <c r="G1640" s="1">
        <f>Table1[[#This Row],[dem_votes]]+Table1[[#This Row],[gop_votes]]</f>
        <v>5641</v>
      </c>
      <c r="H1640" s="7">
        <f>ABS(Table1[[#This Row],[dem_votes]]-Table1[[#This Row],[gop_votes]])</f>
        <v>3445</v>
      </c>
      <c r="I1640" s="5">
        <f>Table1[[#This Row],[margin]]/SUM(Table1[[#This Row],[dem_votes]:[gop_votes]])</f>
        <v>0.61070732139691541</v>
      </c>
      <c r="J1640" s="5">
        <f>Table1[[#This Row],[dem_votes]]/SUM(Table1[[#This Row],[dem_votes]:[gop_votes]])</f>
        <v>0.19464633930154229</v>
      </c>
      <c r="K1640" s="5">
        <f>Table1[[#This Row],[gop_votes]]/SUM(Table1[[#This Row],[dem_votes]:[gop_votes]])</f>
        <v>0.80535366069845771</v>
      </c>
      <c r="L1640" s="13">
        <v>-104.20390399999999</v>
      </c>
      <c r="M1640" s="13">
        <v>47.718571999999902</v>
      </c>
      <c r="N1640" s="11">
        <v>-109.6604381607136</v>
      </c>
      <c r="O1640" s="11">
        <v>46.956631678571362</v>
      </c>
      <c r="P1640" s="12">
        <f>VLOOKUP(Table1[[#This Row],[State]],Sheet1!A:G,7,FALSE)</f>
        <v>3</v>
      </c>
      <c r="Q1640" t="str">
        <f>VLOOKUP(Table1[[#This Row],[State]],Sheet1!A:F,6,FALSE)</f>
        <v>Republican</v>
      </c>
    </row>
    <row r="1641" spans="1:17" x14ac:dyDescent="0.2">
      <c r="A1641" t="s">
        <v>344</v>
      </c>
      <c r="B1641" s="10">
        <v>30085</v>
      </c>
      <c r="C1641" t="s">
        <v>1460</v>
      </c>
      <c r="D1641" s="4">
        <v>1957</v>
      </c>
      <c r="E1641" s="4">
        <v>1897</v>
      </c>
      <c r="F1641">
        <v>2024</v>
      </c>
      <c r="G1641" s="1">
        <f>Table1[[#This Row],[dem_votes]]+Table1[[#This Row],[gop_votes]]</f>
        <v>3854</v>
      </c>
      <c r="H1641" s="7">
        <f>ABS(Table1[[#This Row],[dem_votes]]-Table1[[#This Row],[gop_votes]])</f>
        <v>60</v>
      </c>
      <c r="I1641" s="5">
        <f>Table1[[#This Row],[margin]]/SUM(Table1[[#This Row],[dem_votes]:[gop_votes]])</f>
        <v>1.5568240788790867E-2</v>
      </c>
      <c r="J1641" s="5">
        <f>Table1[[#This Row],[dem_votes]]/SUM(Table1[[#This Row],[dem_votes]:[gop_votes]])</f>
        <v>0.50778412039439547</v>
      </c>
      <c r="K1641" s="5">
        <f>Table1[[#This Row],[gop_votes]]/SUM(Table1[[#This Row],[dem_votes]:[gop_votes]])</f>
        <v>0.49221587960560459</v>
      </c>
      <c r="L1641" s="13">
        <v>-105.24766</v>
      </c>
      <c r="M1641" s="13">
        <v>48.132540999999897</v>
      </c>
      <c r="N1641" s="11">
        <v>-109.6604381607136</v>
      </c>
      <c r="O1641" s="11">
        <v>46.956631678571362</v>
      </c>
      <c r="P1641" s="12">
        <f>VLOOKUP(Table1[[#This Row],[State]],Sheet1!A:G,7,FALSE)</f>
        <v>3</v>
      </c>
      <c r="Q1641" t="str">
        <f>VLOOKUP(Table1[[#This Row],[State]],Sheet1!A:F,6,FALSE)</f>
        <v>Republican</v>
      </c>
    </row>
    <row r="1642" spans="1:17" x14ac:dyDescent="0.2">
      <c r="A1642" t="s">
        <v>344</v>
      </c>
      <c r="B1642" s="10">
        <v>30087</v>
      </c>
      <c r="C1642" t="s">
        <v>1461</v>
      </c>
      <c r="D1642" s="4">
        <v>1304</v>
      </c>
      <c r="E1642" s="4">
        <v>2315</v>
      </c>
      <c r="F1642">
        <v>2024</v>
      </c>
      <c r="G1642" s="1">
        <f>Table1[[#This Row],[dem_votes]]+Table1[[#This Row],[gop_votes]]</f>
        <v>3619</v>
      </c>
      <c r="H1642" s="7">
        <f>ABS(Table1[[#This Row],[dem_votes]]-Table1[[#This Row],[gop_votes]])</f>
        <v>1011</v>
      </c>
      <c r="I1642" s="5">
        <f>Table1[[#This Row],[margin]]/SUM(Table1[[#This Row],[dem_votes]:[gop_votes]])</f>
        <v>0.27935893893340702</v>
      </c>
      <c r="J1642" s="5">
        <f>Table1[[#This Row],[dem_votes]]/SUM(Table1[[#This Row],[dem_votes]:[gop_votes]])</f>
        <v>0.36032053053329649</v>
      </c>
      <c r="K1642" s="5">
        <f>Table1[[#This Row],[gop_votes]]/SUM(Table1[[#This Row],[dem_votes]:[gop_votes]])</f>
        <v>0.63967946946670351</v>
      </c>
      <c r="L1642" s="13">
        <v>-106.61133700000001</v>
      </c>
      <c r="M1642" s="13">
        <v>45.907995999999997</v>
      </c>
      <c r="N1642" s="11">
        <v>-109.6604381607136</v>
      </c>
      <c r="O1642" s="11">
        <v>46.956631678571362</v>
      </c>
      <c r="P1642" s="12">
        <f>VLOOKUP(Table1[[#This Row],[State]],Sheet1!A:G,7,FALSE)</f>
        <v>3</v>
      </c>
      <c r="Q1642" t="str">
        <f>VLOOKUP(Table1[[#This Row],[State]],Sheet1!A:F,6,FALSE)</f>
        <v>Republican</v>
      </c>
    </row>
    <row r="1643" spans="1:17" x14ac:dyDescent="0.2">
      <c r="A1643" t="s">
        <v>344</v>
      </c>
      <c r="B1643" s="10">
        <v>30089</v>
      </c>
      <c r="C1643" t="s">
        <v>1462</v>
      </c>
      <c r="D1643" s="4">
        <v>1552</v>
      </c>
      <c r="E1643" s="4">
        <v>6432</v>
      </c>
      <c r="F1643">
        <v>2024</v>
      </c>
      <c r="G1643" s="1">
        <f>Table1[[#This Row],[dem_votes]]+Table1[[#This Row],[gop_votes]]</f>
        <v>7984</v>
      </c>
      <c r="H1643" s="7">
        <f>ABS(Table1[[#This Row],[dem_votes]]-Table1[[#This Row],[gop_votes]])</f>
        <v>4880</v>
      </c>
      <c r="I1643" s="5">
        <f>Table1[[#This Row],[margin]]/SUM(Table1[[#This Row],[dem_votes]:[gop_votes]])</f>
        <v>0.6112224448897795</v>
      </c>
      <c r="J1643" s="5">
        <f>Table1[[#This Row],[dem_votes]]/SUM(Table1[[#This Row],[dem_votes]:[gop_votes]])</f>
        <v>0.19438877755511022</v>
      </c>
      <c r="K1643" s="5">
        <f>Table1[[#This Row],[gop_votes]]/SUM(Table1[[#This Row],[dem_votes]:[gop_votes]])</f>
        <v>0.80561122244488981</v>
      </c>
      <c r="L1643" s="13">
        <v>-115.17708500000001</v>
      </c>
      <c r="M1643" s="13">
        <v>47.636130999999999</v>
      </c>
      <c r="N1643" s="11">
        <v>-109.6604381607136</v>
      </c>
      <c r="O1643" s="11">
        <v>46.956631678571362</v>
      </c>
      <c r="P1643" s="12">
        <f>VLOOKUP(Table1[[#This Row],[State]],Sheet1!A:G,7,FALSE)</f>
        <v>3</v>
      </c>
      <c r="Q1643" t="str">
        <f>VLOOKUP(Table1[[#This Row],[State]],Sheet1!A:F,6,FALSE)</f>
        <v>Republican</v>
      </c>
    </row>
    <row r="1644" spans="1:17" x14ac:dyDescent="0.2">
      <c r="A1644" t="s">
        <v>344</v>
      </c>
      <c r="B1644" s="10">
        <v>30091</v>
      </c>
      <c r="C1644" t="s">
        <v>1066</v>
      </c>
      <c r="D1644" s="4">
        <v>710</v>
      </c>
      <c r="E1644" s="4">
        <v>1287</v>
      </c>
      <c r="F1644">
        <v>2024</v>
      </c>
      <c r="G1644" s="1">
        <f>Table1[[#This Row],[dem_votes]]+Table1[[#This Row],[gop_votes]]</f>
        <v>1997</v>
      </c>
      <c r="H1644" s="7">
        <f>ABS(Table1[[#This Row],[dem_votes]]-Table1[[#This Row],[gop_votes]])</f>
        <v>577</v>
      </c>
      <c r="I1644" s="5">
        <f>Table1[[#This Row],[margin]]/SUM(Table1[[#This Row],[dem_votes]:[gop_votes]])</f>
        <v>0.28893340010015023</v>
      </c>
      <c r="J1644" s="5">
        <f>Table1[[#This Row],[dem_votes]]/SUM(Table1[[#This Row],[dem_votes]:[gop_votes]])</f>
        <v>0.35553329994992489</v>
      </c>
      <c r="K1644" s="5">
        <f>Table1[[#This Row],[gop_votes]]/SUM(Table1[[#This Row],[dem_votes]:[gop_votes]])</f>
        <v>0.64446670005007511</v>
      </c>
      <c r="L1644" s="13">
        <v>-104.499376</v>
      </c>
      <c r="M1644" s="13">
        <v>48.737464000000003</v>
      </c>
      <c r="N1644" s="11">
        <v>-109.6604381607136</v>
      </c>
      <c r="O1644" s="11">
        <v>46.956631678571362</v>
      </c>
      <c r="P1644" s="12">
        <f>VLOOKUP(Table1[[#This Row],[State]],Sheet1!A:G,7,FALSE)</f>
        <v>3</v>
      </c>
      <c r="Q1644" t="str">
        <f>VLOOKUP(Table1[[#This Row],[State]],Sheet1!A:F,6,FALSE)</f>
        <v>Republican</v>
      </c>
    </row>
    <row r="1645" spans="1:17" x14ac:dyDescent="0.2">
      <c r="A1645" t="s">
        <v>344</v>
      </c>
      <c r="B1645" s="10">
        <v>30093</v>
      </c>
      <c r="C1645" t="s">
        <v>1463</v>
      </c>
      <c r="D1645" s="4">
        <v>10565</v>
      </c>
      <c r="E1645" s="4">
        <v>6739</v>
      </c>
      <c r="F1645">
        <v>2024</v>
      </c>
      <c r="G1645" s="1">
        <f>Table1[[#This Row],[dem_votes]]+Table1[[#This Row],[gop_votes]]</f>
        <v>17304</v>
      </c>
      <c r="H1645" s="7">
        <f>ABS(Table1[[#This Row],[dem_votes]]-Table1[[#This Row],[gop_votes]])</f>
        <v>3826</v>
      </c>
      <c r="I1645" s="5">
        <f>Table1[[#This Row],[margin]]/SUM(Table1[[#This Row],[dem_votes]:[gop_votes]])</f>
        <v>0.22110494683310217</v>
      </c>
      <c r="J1645" s="5">
        <f>Table1[[#This Row],[dem_votes]]/SUM(Table1[[#This Row],[dem_votes]:[gop_votes]])</f>
        <v>0.61055247341655106</v>
      </c>
      <c r="K1645" s="5">
        <f>Table1[[#This Row],[gop_votes]]/SUM(Table1[[#This Row],[dem_votes]:[gop_votes]])</f>
        <v>0.38944752658344889</v>
      </c>
      <c r="L1645" s="13">
        <v>-112.524356</v>
      </c>
      <c r="M1645" s="13">
        <v>45.987960000000001</v>
      </c>
      <c r="N1645" s="11">
        <v>-109.6604381607136</v>
      </c>
      <c r="O1645" s="11">
        <v>46.956631678571362</v>
      </c>
      <c r="P1645" s="12">
        <f>VLOOKUP(Table1[[#This Row],[State]],Sheet1!A:G,7,FALSE)</f>
        <v>3</v>
      </c>
      <c r="Q1645" t="str">
        <f>VLOOKUP(Table1[[#This Row],[State]],Sheet1!A:F,6,FALSE)</f>
        <v>Republican</v>
      </c>
    </row>
    <row r="1646" spans="1:17" x14ac:dyDescent="0.2">
      <c r="A1646" t="s">
        <v>344</v>
      </c>
      <c r="B1646" s="10">
        <v>30095</v>
      </c>
      <c r="C1646" t="s">
        <v>1464</v>
      </c>
      <c r="D1646" s="4">
        <v>1098</v>
      </c>
      <c r="E1646" s="4">
        <v>4930</v>
      </c>
      <c r="F1646">
        <v>2024</v>
      </c>
      <c r="G1646" s="1">
        <f>Table1[[#This Row],[dem_votes]]+Table1[[#This Row],[gop_votes]]</f>
        <v>6028</v>
      </c>
      <c r="H1646" s="7">
        <f>ABS(Table1[[#This Row],[dem_votes]]-Table1[[#This Row],[gop_votes]])</f>
        <v>3832</v>
      </c>
      <c r="I1646" s="5">
        <f>Table1[[#This Row],[margin]]/SUM(Table1[[#This Row],[dem_votes]:[gop_votes]])</f>
        <v>0.63570006635700071</v>
      </c>
      <c r="J1646" s="5">
        <f>Table1[[#This Row],[dem_votes]]/SUM(Table1[[#This Row],[dem_votes]:[gop_votes]])</f>
        <v>0.18214996682149967</v>
      </c>
      <c r="K1646" s="5">
        <f>Table1[[#This Row],[gop_votes]]/SUM(Table1[[#This Row],[dem_votes]:[gop_votes]])</f>
        <v>0.81785003317850036</v>
      </c>
      <c r="L1646" s="13">
        <v>-109.24949299999901</v>
      </c>
      <c r="M1646" s="13">
        <v>45.613805999999997</v>
      </c>
      <c r="N1646" s="11">
        <v>-109.6604381607136</v>
      </c>
      <c r="O1646" s="11">
        <v>46.956631678571362</v>
      </c>
      <c r="P1646" s="12">
        <f>VLOOKUP(Table1[[#This Row],[State]],Sheet1!A:G,7,FALSE)</f>
        <v>3</v>
      </c>
      <c r="Q1646" t="str">
        <f>VLOOKUP(Table1[[#This Row],[State]],Sheet1!A:F,6,FALSE)</f>
        <v>Republican</v>
      </c>
    </row>
    <row r="1647" spans="1:17" x14ac:dyDescent="0.2">
      <c r="A1647" t="s">
        <v>344</v>
      </c>
      <c r="B1647" s="10">
        <v>30097</v>
      </c>
      <c r="C1647" t="s">
        <v>1465</v>
      </c>
      <c r="D1647" s="4">
        <v>435</v>
      </c>
      <c r="E1647" s="4">
        <v>1778</v>
      </c>
      <c r="F1647">
        <v>2024</v>
      </c>
      <c r="G1647" s="1">
        <f>Table1[[#This Row],[dem_votes]]+Table1[[#This Row],[gop_votes]]</f>
        <v>2213</v>
      </c>
      <c r="H1647" s="7">
        <f>ABS(Table1[[#This Row],[dem_votes]]-Table1[[#This Row],[gop_votes]])</f>
        <v>1343</v>
      </c>
      <c r="I1647" s="5">
        <f>Table1[[#This Row],[margin]]/SUM(Table1[[#This Row],[dem_votes]:[gop_votes]])</f>
        <v>0.60686850429281514</v>
      </c>
      <c r="J1647" s="5">
        <f>Table1[[#This Row],[dem_votes]]/SUM(Table1[[#This Row],[dem_votes]:[gop_votes]])</f>
        <v>0.1965657478535924</v>
      </c>
      <c r="K1647" s="5">
        <f>Table1[[#This Row],[gop_votes]]/SUM(Table1[[#This Row],[dem_votes]:[gop_votes]])</f>
        <v>0.80343425214640762</v>
      </c>
      <c r="L1647" s="13">
        <v>-109.91591899999899</v>
      </c>
      <c r="M1647" s="13">
        <v>45.830247999999997</v>
      </c>
      <c r="N1647" s="11">
        <v>-109.6604381607136</v>
      </c>
      <c r="O1647" s="11">
        <v>46.956631678571362</v>
      </c>
      <c r="P1647" s="12">
        <f>VLOOKUP(Table1[[#This Row],[State]],Sheet1!A:G,7,FALSE)</f>
        <v>3</v>
      </c>
      <c r="Q1647" t="str">
        <f>VLOOKUP(Table1[[#This Row],[State]],Sheet1!A:F,6,FALSE)</f>
        <v>Republican</v>
      </c>
    </row>
    <row r="1648" spans="1:17" x14ac:dyDescent="0.2">
      <c r="A1648" t="s">
        <v>344</v>
      </c>
      <c r="B1648" s="10">
        <v>30099</v>
      </c>
      <c r="C1648" t="s">
        <v>863</v>
      </c>
      <c r="D1648" s="4">
        <v>1097</v>
      </c>
      <c r="E1648" s="4">
        <v>2288</v>
      </c>
      <c r="F1648">
        <v>2024</v>
      </c>
      <c r="G1648" s="1">
        <f>Table1[[#This Row],[dem_votes]]+Table1[[#This Row],[gop_votes]]</f>
        <v>3385</v>
      </c>
      <c r="H1648" s="7">
        <f>ABS(Table1[[#This Row],[dem_votes]]-Table1[[#This Row],[gop_votes]])</f>
        <v>1191</v>
      </c>
      <c r="I1648" s="5">
        <f>Table1[[#This Row],[margin]]/SUM(Table1[[#This Row],[dem_votes]:[gop_votes]])</f>
        <v>0.3518463810930576</v>
      </c>
      <c r="J1648" s="5">
        <f>Table1[[#This Row],[dem_votes]]/SUM(Table1[[#This Row],[dem_votes]:[gop_votes]])</f>
        <v>0.32407680945347117</v>
      </c>
      <c r="K1648" s="5">
        <f>Table1[[#This Row],[gop_votes]]/SUM(Table1[[#This Row],[dem_votes]:[gop_votes]])</f>
        <v>0.67592319054652883</v>
      </c>
      <c r="L1648" s="13">
        <v>-112.05461200000001</v>
      </c>
      <c r="M1648" s="13">
        <v>47.771875000000001</v>
      </c>
      <c r="N1648" s="11">
        <v>-109.6604381607136</v>
      </c>
      <c r="O1648" s="11">
        <v>46.956631678571362</v>
      </c>
      <c r="P1648" s="12">
        <f>VLOOKUP(Table1[[#This Row],[State]],Sheet1!A:G,7,FALSE)</f>
        <v>3</v>
      </c>
      <c r="Q1648" t="str">
        <f>VLOOKUP(Table1[[#This Row],[State]],Sheet1!A:F,6,FALSE)</f>
        <v>Republican</v>
      </c>
    </row>
    <row r="1649" spans="1:17" x14ac:dyDescent="0.2">
      <c r="A1649" t="s">
        <v>344</v>
      </c>
      <c r="B1649" s="10">
        <v>30101</v>
      </c>
      <c r="C1649" t="s">
        <v>1466</v>
      </c>
      <c r="D1649" s="4">
        <v>543</v>
      </c>
      <c r="E1649" s="4">
        <v>1528</v>
      </c>
      <c r="F1649">
        <v>2024</v>
      </c>
      <c r="G1649" s="1">
        <f>Table1[[#This Row],[dem_votes]]+Table1[[#This Row],[gop_votes]]</f>
        <v>2071</v>
      </c>
      <c r="H1649" s="7">
        <f>ABS(Table1[[#This Row],[dem_votes]]-Table1[[#This Row],[gop_votes]])</f>
        <v>985</v>
      </c>
      <c r="I1649" s="5">
        <f>Table1[[#This Row],[margin]]/SUM(Table1[[#This Row],[dem_votes]:[gop_votes]])</f>
        <v>0.47561564461612749</v>
      </c>
      <c r="J1649" s="5">
        <f>Table1[[#This Row],[dem_votes]]/SUM(Table1[[#This Row],[dem_votes]:[gop_votes]])</f>
        <v>0.26219217769193626</v>
      </c>
      <c r="K1649" s="5">
        <f>Table1[[#This Row],[gop_votes]]/SUM(Table1[[#This Row],[dem_votes]:[gop_votes]])</f>
        <v>0.73780782230806374</v>
      </c>
      <c r="L1649" s="13">
        <v>-111.85338</v>
      </c>
      <c r="M1649" s="13">
        <v>48.585262</v>
      </c>
      <c r="N1649" s="11">
        <v>-109.6604381607136</v>
      </c>
      <c r="O1649" s="11">
        <v>46.956631678571362</v>
      </c>
      <c r="P1649" s="12">
        <f>VLOOKUP(Table1[[#This Row],[State]],Sheet1!A:G,7,FALSE)</f>
        <v>3</v>
      </c>
      <c r="Q1649" t="str">
        <f>VLOOKUP(Table1[[#This Row],[State]],Sheet1!A:F,6,FALSE)</f>
        <v>Republican</v>
      </c>
    </row>
    <row r="1650" spans="1:17" x14ac:dyDescent="0.2">
      <c r="A1650" t="s">
        <v>344</v>
      </c>
      <c r="B1650" s="10">
        <v>30103</v>
      </c>
      <c r="C1650" t="s">
        <v>1467</v>
      </c>
      <c r="D1650" s="4">
        <v>95</v>
      </c>
      <c r="E1650" s="4">
        <v>338</v>
      </c>
      <c r="F1650">
        <v>2024</v>
      </c>
      <c r="G1650" s="1">
        <f>Table1[[#This Row],[dem_votes]]+Table1[[#This Row],[gop_votes]]</f>
        <v>433</v>
      </c>
      <c r="H1650" s="7">
        <f>ABS(Table1[[#This Row],[dem_votes]]-Table1[[#This Row],[gop_votes]])</f>
        <v>243</v>
      </c>
      <c r="I1650" s="5">
        <f>Table1[[#This Row],[margin]]/SUM(Table1[[#This Row],[dem_votes]:[gop_votes]])</f>
        <v>0.56120092378752884</v>
      </c>
      <c r="J1650" s="5">
        <f>Table1[[#This Row],[dem_votes]]/SUM(Table1[[#This Row],[dem_votes]:[gop_votes]])</f>
        <v>0.21939953810623555</v>
      </c>
      <c r="K1650" s="5">
        <f>Table1[[#This Row],[gop_votes]]/SUM(Table1[[#This Row],[dem_votes]:[gop_votes]])</f>
        <v>0.78060046189376442</v>
      </c>
      <c r="L1650" s="13">
        <v>-107.24100199999999</v>
      </c>
      <c r="M1650" s="13">
        <v>46.255884000000002</v>
      </c>
      <c r="N1650" s="11">
        <v>-109.6604381607136</v>
      </c>
      <c r="O1650" s="11">
        <v>46.956631678571362</v>
      </c>
      <c r="P1650" s="12">
        <f>VLOOKUP(Table1[[#This Row],[State]],Sheet1!A:G,7,FALSE)</f>
        <v>3</v>
      </c>
      <c r="Q1650" t="str">
        <f>VLOOKUP(Table1[[#This Row],[State]],Sheet1!A:F,6,FALSE)</f>
        <v>Republican</v>
      </c>
    </row>
    <row r="1651" spans="1:17" x14ac:dyDescent="0.2">
      <c r="A1651" t="s">
        <v>344</v>
      </c>
      <c r="B1651" s="10">
        <v>30105</v>
      </c>
      <c r="C1651" t="s">
        <v>865</v>
      </c>
      <c r="D1651" s="4">
        <v>1199</v>
      </c>
      <c r="E1651" s="4">
        <v>2775</v>
      </c>
      <c r="F1651">
        <v>2024</v>
      </c>
      <c r="G1651" s="1">
        <f>Table1[[#This Row],[dem_votes]]+Table1[[#This Row],[gop_votes]]</f>
        <v>3974</v>
      </c>
      <c r="H1651" s="7">
        <f>ABS(Table1[[#This Row],[dem_votes]]-Table1[[#This Row],[gop_votes]])</f>
        <v>1576</v>
      </c>
      <c r="I1651" s="5">
        <f>Table1[[#This Row],[margin]]/SUM(Table1[[#This Row],[dem_votes]:[gop_votes]])</f>
        <v>0.3965777554101661</v>
      </c>
      <c r="J1651" s="5">
        <f>Table1[[#This Row],[dem_votes]]/SUM(Table1[[#This Row],[dem_votes]:[gop_votes]])</f>
        <v>0.30171112229491698</v>
      </c>
      <c r="K1651" s="5">
        <f>Table1[[#This Row],[gop_votes]]/SUM(Table1[[#This Row],[dem_votes]:[gop_votes]])</f>
        <v>0.69828887770508308</v>
      </c>
      <c r="L1651" s="13">
        <v>-106.54614299999901</v>
      </c>
      <c r="M1651" s="13">
        <v>48.233938999999999</v>
      </c>
      <c r="N1651" s="11">
        <v>-109.6604381607136</v>
      </c>
      <c r="O1651" s="11">
        <v>46.956631678571362</v>
      </c>
      <c r="P1651" s="12">
        <f>VLOOKUP(Table1[[#This Row],[State]],Sheet1!A:G,7,FALSE)</f>
        <v>3</v>
      </c>
      <c r="Q1651" t="str">
        <f>VLOOKUP(Table1[[#This Row],[State]],Sheet1!A:F,6,FALSE)</f>
        <v>Republican</v>
      </c>
    </row>
    <row r="1652" spans="1:17" x14ac:dyDescent="0.2">
      <c r="A1652" t="s">
        <v>344</v>
      </c>
      <c r="B1652" s="10">
        <v>30107</v>
      </c>
      <c r="C1652" t="s">
        <v>1468</v>
      </c>
      <c r="D1652" s="4">
        <v>240</v>
      </c>
      <c r="E1652" s="4">
        <v>724</v>
      </c>
      <c r="F1652">
        <v>2024</v>
      </c>
      <c r="G1652" s="1">
        <f>Table1[[#This Row],[dem_votes]]+Table1[[#This Row],[gop_votes]]</f>
        <v>964</v>
      </c>
      <c r="H1652" s="7">
        <f>ABS(Table1[[#This Row],[dem_votes]]-Table1[[#This Row],[gop_votes]])</f>
        <v>484</v>
      </c>
      <c r="I1652" s="5">
        <f>Table1[[#This Row],[margin]]/SUM(Table1[[#This Row],[dem_votes]:[gop_votes]])</f>
        <v>0.50207468879668049</v>
      </c>
      <c r="J1652" s="5">
        <f>Table1[[#This Row],[dem_votes]]/SUM(Table1[[#This Row],[dem_votes]:[gop_votes]])</f>
        <v>0.24896265560165975</v>
      </c>
      <c r="K1652" s="5">
        <f>Table1[[#This Row],[gop_votes]]/SUM(Table1[[#This Row],[dem_votes]:[gop_votes]])</f>
        <v>0.75103734439834025</v>
      </c>
      <c r="L1652" s="13">
        <v>-109.844090999999</v>
      </c>
      <c r="M1652" s="13">
        <v>46.459735999999999</v>
      </c>
      <c r="N1652" s="11">
        <v>-109.6604381607136</v>
      </c>
      <c r="O1652" s="11">
        <v>46.956631678571362</v>
      </c>
      <c r="P1652" s="12">
        <f>VLOOKUP(Table1[[#This Row],[State]],Sheet1!A:G,7,FALSE)</f>
        <v>3</v>
      </c>
      <c r="Q1652" t="str">
        <f>VLOOKUP(Table1[[#This Row],[State]],Sheet1!A:F,6,FALSE)</f>
        <v>Republican</v>
      </c>
    </row>
    <row r="1653" spans="1:17" x14ac:dyDescent="0.2">
      <c r="A1653" t="s">
        <v>344</v>
      </c>
      <c r="B1653" s="10">
        <v>30109</v>
      </c>
      <c r="C1653" t="s">
        <v>1469</v>
      </c>
      <c r="D1653" s="4">
        <v>92</v>
      </c>
      <c r="E1653" s="4">
        <v>454</v>
      </c>
      <c r="F1653">
        <v>2024</v>
      </c>
      <c r="G1653" s="1">
        <f>Table1[[#This Row],[dem_votes]]+Table1[[#This Row],[gop_votes]]</f>
        <v>546</v>
      </c>
      <c r="H1653" s="7">
        <f>ABS(Table1[[#This Row],[dem_votes]]-Table1[[#This Row],[gop_votes]])</f>
        <v>362</v>
      </c>
      <c r="I1653" s="5">
        <f>Table1[[#This Row],[margin]]/SUM(Table1[[#This Row],[dem_votes]:[gop_votes]])</f>
        <v>0.66300366300366298</v>
      </c>
      <c r="J1653" s="5">
        <f>Table1[[#This Row],[dem_votes]]/SUM(Table1[[#This Row],[dem_votes]:[gop_votes]])</f>
        <v>0.16849816849816851</v>
      </c>
      <c r="K1653" s="5">
        <f>Table1[[#This Row],[gop_votes]]/SUM(Table1[[#This Row],[dem_votes]:[gop_votes]])</f>
        <v>0.83150183150183155</v>
      </c>
      <c r="L1653" s="13">
        <v>-104.19615899999999</v>
      </c>
      <c r="M1653" s="13">
        <v>46.969011000000002</v>
      </c>
      <c r="N1653" s="11">
        <v>-109.6604381607136</v>
      </c>
      <c r="O1653" s="11">
        <v>46.956631678571362</v>
      </c>
      <c r="P1653" s="12">
        <f>VLOOKUP(Table1[[#This Row],[State]],Sheet1!A:G,7,FALSE)</f>
        <v>3</v>
      </c>
      <c r="Q1653" t="str">
        <f>VLOOKUP(Table1[[#This Row],[State]],Sheet1!A:F,6,FALSE)</f>
        <v>Republican</v>
      </c>
    </row>
    <row r="1654" spans="1:17" x14ac:dyDescent="0.2">
      <c r="A1654" t="s">
        <v>344</v>
      </c>
      <c r="B1654" s="10">
        <v>30111</v>
      </c>
      <c r="C1654" t="s">
        <v>1470</v>
      </c>
      <c r="D1654" s="4">
        <v>27951</v>
      </c>
      <c r="E1654" s="4">
        <v>51721</v>
      </c>
      <c r="F1654">
        <v>2024</v>
      </c>
      <c r="G1654" s="1">
        <f>Table1[[#This Row],[dem_votes]]+Table1[[#This Row],[gop_votes]]</f>
        <v>79672</v>
      </c>
      <c r="H1654" s="7">
        <f>ABS(Table1[[#This Row],[dem_votes]]-Table1[[#This Row],[gop_votes]])</f>
        <v>23770</v>
      </c>
      <c r="I1654" s="5">
        <f>Table1[[#This Row],[margin]]/SUM(Table1[[#This Row],[dem_votes]:[gop_votes]])</f>
        <v>0.29834822773370823</v>
      </c>
      <c r="J1654" s="5">
        <f>Table1[[#This Row],[dem_votes]]/SUM(Table1[[#This Row],[dem_votes]:[gop_votes]])</f>
        <v>0.35082588613314591</v>
      </c>
      <c r="K1654" s="5">
        <f>Table1[[#This Row],[gop_votes]]/SUM(Table1[[#This Row],[dem_votes]:[gop_votes]])</f>
        <v>0.64917411386685409</v>
      </c>
      <c r="L1654" s="13">
        <v>-108.53941699999901</v>
      </c>
      <c r="M1654" s="13">
        <v>45.791308999999998</v>
      </c>
      <c r="N1654" s="11">
        <v>-109.6604381607136</v>
      </c>
      <c r="O1654" s="11">
        <v>46.956631678571362</v>
      </c>
      <c r="P1654" s="12">
        <f>VLOOKUP(Table1[[#This Row],[State]],Sheet1!A:G,7,FALSE)</f>
        <v>3</v>
      </c>
      <c r="Q1654" t="str">
        <f>VLOOKUP(Table1[[#This Row],[State]],Sheet1!A:F,6,FALSE)</f>
        <v>Republican</v>
      </c>
    </row>
    <row r="1655" spans="1:17" x14ac:dyDescent="0.2">
      <c r="A1655" t="s">
        <v>345</v>
      </c>
      <c r="B1655" s="10">
        <v>31001</v>
      </c>
      <c r="C1655" t="s">
        <v>658</v>
      </c>
      <c r="D1655" s="4">
        <v>3967</v>
      </c>
      <c r="E1655" s="4">
        <v>8970</v>
      </c>
      <c r="F1655">
        <v>2024</v>
      </c>
      <c r="G1655" s="1">
        <f>Table1[[#This Row],[dem_votes]]+Table1[[#This Row],[gop_votes]]</f>
        <v>12937</v>
      </c>
      <c r="H1655" s="7">
        <f>ABS(Table1[[#This Row],[dem_votes]]-Table1[[#This Row],[gop_votes]])</f>
        <v>5003</v>
      </c>
      <c r="I1655" s="5">
        <f>Table1[[#This Row],[margin]]/SUM(Table1[[#This Row],[dem_votes]:[gop_votes]])</f>
        <v>0.38672025972018242</v>
      </c>
      <c r="J1655" s="5">
        <f>Table1[[#This Row],[dem_votes]]/SUM(Table1[[#This Row],[dem_votes]:[gop_votes]])</f>
        <v>0.30663987013990879</v>
      </c>
      <c r="K1655" s="5">
        <f>Table1[[#This Row],[gop_votes]]/SUM(Table1[[#This Row],[dem_votes]:[gop_votes]])</f>
        <v>0.69336012986009121</v>
      </c>
      <c r="L1655" s="13">
        <v>-98.414535999999998</v>
      </c>
      <c r="M1655" s="13">
        <v>40.583762999999998</v>
      </c>
      <c r="N1655" s="11">
        <v>-99.01110323655935</v>
      </c>
      <c r="O1655" s="11">
        <v>41.32245289247323</v>
      </c>
      <c r="P1655" s="12">
        <f>VLOOKUP(Table1[[#This Row],[State]],Sheet1!A:G,7,FALSE)</f>
        <v>5</v>
      </c>
      <c r="Q1655" t="str">
        <f>VLOOKUP(Table1[[#This Row],[State]],Sheet1!A:F,6,FALSE)</f>
        <v>Republican</v>
      </c>
    </row>
    <row r="1656" spans="1:17" x14ac:dyDescent="0.2">
      <c r="A1656" t="s">
        <v>345</v>
      </c>
      <c r="B1656" s="10">
        <v>31003</v>
      </c>
      <c r="C1656" t="s">
        <v>1471</v>
      </c>
      <c r="D1656" s="4">
        <v>616</v>
      </c>
      <c r="E1656" s="4">
        <v>2759</v>
      </c>
      <c r="F1656">
        <v>2024</v>
      </c>
      <c r="G1656" s="1">
        <f>Table1[[#This Row],[dem_votes]]+Table1[[#This Row],[gop_votes]]</f>
        <v>3375</v>
      </c>
      <c r="H1656" s="7">
        <f>ABS(Table1[[#This Row],[dem_votes]]-Table1[[#This Row],[gop_votes]])</f>
        <v>2143</v>
      </c>
      <c r="I1656" s="5">
        <f>Table1[[#This Row],[margin]]/SUM(Table1[[#This Row],[dem_votes]:[gop_votes]])</f>
        <v>0.63496296296296295</v>
      </c>
      <c r="J1656" s="5">
        <f>Table1[[#This Row],[dem_votes]]/SUM(Table1[[#This Row],[dem_votes]:[gop_votes]])</f>
        <v>0.18251851851851852</v>
      </c>
      <c r="K1656" s="5">
        <f>Table1[[#This Row],[gop_votes]]/SUM(Table1[[#This Row],[dem_votes]:[gop_votes]])</f>
        <v>0.81748148148148148</v>
      </c>
      <c r="L1656" s="13">
        <v>-98.056830000000005</v>
      </c>
      <c r="M1656" s="13">
        <v>42.149596000000003</v>
      </c>
      <c r="N1656" s="11">
        <v>-99.01110323655935</v>
      </c>
      <c r="O1656" s="11">
        <v>41.32245289247323</v>
      </c>
      <c r="P1656" s="12">
        <f>VLOOKUP(Table1[[#This Row],[State]],Sheet1!A:G,7,FALSE)</f>
        <v>5</v>
      </c>
      <c r="Q1656" t="str">
        <f>VLOOKUP(Table1[[#This Row],[State]],Sheet1!A:F,6,FALSE)</f>
        <v>Republican</v>
      </c>
    </row>
    <row r="1657" spans="1:17" x14ac:dyDescent="0.2">
      <c r="A1657" t="s">
        <v>345</v>
      </c>
      <c r="B1657" s="10">
        <v>31005</v>
      </c>
      <c r="C1657" t="s">
        <v>1472</v>
      </c>
      <c r="D1657" s="4">
        <v>33</v>
      </c>
      <c r="E1657" s="4">
        <v>233</v>
      </c>
      <c r="F1657">
        <v>2024</v>
      </c>
      <c r="G1657" s="1">
        <f>Table1[[#This Row],[dem_votes]]+Table1[[#This Row],[gop_votes]]</f>
        <v>266</v>
      </c>
      <c r="H1657" s="7">
        <f>ABS(Table1[[#This Row],[dem_votes]]-Table1[[#This Row],[gop_votes]])</f>
        <v>200</v>
      </c>
      <c r="I1657" s="5">
        <f>Table1[[#This Row],[margin]]/SUM(Table1[[#This Row],[dem_votes]:[gop_votes]])</f>
        <v>0.75187969924812026</v>
      </c>
      <c r="J1657" s="5">
        <f>Table1[[#This Row],[dem_votes]]/SUM(Table1[[#This Row],[dem_votes]:[gop_votes]])</f>
        <v>0.12406015037593984</v>
      </c>
      <c r="K1657" s="5">
        <f>Table1[[#This Row],[gop_votes]]/SUM(Table1[[#This Row],[dem_votes]:[gop_votes]])</f>
        <v>0.87593984962406013</v>
      </c>
      <c r="L1657" s="13">
        <v>-101.673813</v>
      </c>
      <c r="M1657" s="13">
        <v>41.569808000000002</v>
      </c>
      <c r="N1657" s="11">
        <v>-99.01110323655935</v>
      </c>
      <c r="O1657" s="11">
        <v>41.32245289247323</v>
      </c>
      <c r="P1657" s="12">
        <f>VLOOKUP(Table1[[#This Row],[State]],Sheet1!A:G,7,FALSE)</f>
        <v>5</v>
      </c>
      <c r="Q1657" t="str">
        <f>VLOOKUP(Table1[[#This Row],[State]],Sheet1!A:F,6,FALSE)</f>
        <v>Republican</v>
      </c>
    </row>
    <row r="1658" spans="1:17" x14ac:dyDescent="0.2">
      <c r="A1658" t="s">
        <v>345</v>
      </c>
      <c r="B1658" s="10">
        <v>31007</v>
      </c>
      <c r="C1658" t="s">
        <v>1473</v>
      </c>
      <c r="D1658" s="4">
        <v>67</v>
      </c>
      <c r="E1658" s="4">
        <v>364</v>
      </c>
      <c r="F1658">
        <v>2024</v>
      </c>
      <c r="G1658" s="1">
        <f>Table1[[#This Row],[dem_votes]]+Table1[[#This Row],[gop_votes]]</f>
        <v>431</v>
      </c>
      <c r="H1658" s="7">
        <f>ABS(Table1[[#This Row],[dem_votes]]-Table1[[#This Row],[gop_votes]])</f>
        <v>297</v>
      </c>
      <c r="I1658" s="5">
        <f>Table1[[#This Row],[margin]]/SUM(Table1[[#This Row],[dem_votes]:[gop_votes]])</f>
        <v>0.68909512761020886</v>
      </c>
      <c r="J1658" s="5">
        <f>Table1[[#This Row],[dem_votes]]/SUM(Table1[[#This Row],[dem_votes]:[gop_votes]])</f>
        <v>0.1554524361948956</v>
      </c>
      <c r="K1658" s="5">
        <f>Table1[[#This Row],[gop_votes]]/SUM(Table1[[#This Row],[dem_votes]:[gop_votes]])</f>
        <v>0.84454756380510443</v>
      </c>
      <c r="L1658" s="13">
        <v>-103.702088</v>
      </c>
      <c r="M1658" s="13">
        <v>41.557924999999997</v>
      </c>
      <c r="N1658" s="11">
        <v>-99.01110323655935</v>
      </c>
      <c r="O1658" s="11">
        <v>41.32245289247323</v>
      </c>
      <c r="P1658" s="12">
        <f>VLOOKUP(Table1[[#This Row],[State]],Sheet1!A:G,7,FALSE)</f>
        <v>5</v>
      </c>
      <c r="Q1658" t="str">
        <f>VLOOKUP(Table1[[#This Row],[State]],Sheet1!A:F,6,FALSE)</f>
        <v>Republican</v>
      </c>
    </row>
    <row r="1659" spans="1:17" x14ac:dyDescent="0.2">
      <c r="A1659" t="s">
        <v>345</v>
      </c>
      <c r="B1659" s="10">
        <v>31009</v>
      </c>
      <c r="C1659" t="s">
        <v>838</v>
      </c>
      <c r="D1659" s="4">
        <v>52</v>
      </c>
      <c r="E1659" s="4">
        <v>293</v>
      </c>
      <c r="F1659">
        <v>2024</v>
      </c>
      <c r="G1659" s="1">
        <f>Table1[[#This Row],[dem_votes]]+Table1[[#This Row],[gop_votes]]</f>
        <v>345</v>
      </c>
      <c r="H1659" s="7">
        <f>ABS(Table1[[#This Row],[dem_votes]]-Table1[[#This Row],[gop_votes]])</f>
        <v>241</v>
      </c>
      <c r="I1659" s="5">
        <f>Table1[[#This Row],[margin]]/SUM(Table1[[#This Row],[dem_votes]:[gop_votes]])</f>
        <v>0.6985507246376812</v>
      </c>
      <c r="J1659" s="5">
        <f>Table1[[#This Row],[dem_votes]]/SUM(Table1[[#This Row],[dem_votes]:[gop_votes]])</f>
        <v>0.15072463768115943</v>
      </c>
      <c r="K1659" s="5">
        <f>Table1[[#This Row],[gop_votes]]/SUM(Table1[[#This Row],[dem_votes]:[gop_votes]])</f>
        <v>0.8492753623188406</v>
      </c>
      <c r="L1659" s="13">
        <v>-100.007203</v>
      </c>
      <c r="M1659" s="13">
        <v>41.901108000000001</v>
      </c>
      <c r="N1659" s="11">
        <v>-99.01110323655935</v>
      </c>
      <c r="O1659" s="11">
        <v>41.32245289247323</v>
      </c>
      <c r="P1659" s="12">
        <f>VLOOKUP(Table1[[#This Row],[State]],Sheet1!A:G,7,FALSE)</f>
        <v>5</v>
      </c>
      <c r="Q1659" t="str">
        <f>VLOOKUP(Table1[[#This Row],[State]],Sheet1!A:F,6,FALSE)</f>
        <v>Republican</v>
      </c>
    </row>
    <row r="1660" spans="1:17" x14ac:dyDescent="0.2">
      <c r="A1660" t="s">
        <v>345</v>
      </c>
      <c r="B1660" s="10">
        <v>31011</v>
      </c>
      <c r="C1660" t="s">
        <v>555</v>
      </c>
      <c r="D1660" s="4">
        <v>619</v>
      </c>
      <c r="E1660" s="4">
        <v>2239</v>
      </c>
      <c r="F1660">
        <v>2024</v>
      </c>
      <c r="G1660" s="1">
        <f>Table1[[#This Row],[dem_votes]]+Table1[[#This Row],[gop_votes]]</f>
        <v>2858</v>
      </c>
      <c r="H1660" s="7">
        <f>ABS(Table1[[#This Row],[dem_votes]]-Table1[[#This Row],[gop_votes]])</f>
        <v>1620</v>
      </c>
      <c r="I1660" s="5">
        <f>Table1[[#This Row],[margin]]/SUM(Table1[[#This Row],[dem_votes]:[gop_votes]])</f>
        <v>0.56682995101469558</v>
      </c>
      <c r="J1660" s="5">
        <f>Table1[[#This Row],[dem_votes]]/SUM(Table1[[#This Row],[dem_votes]:[gop_votes]])</f>
        <v>0.21658502449265221</v>
      </c>
      <c r="K1660" s="5">
        <f>Table1[[#This Row],[gop_votes]]/SUM(Table1[[#This Row],[dem_votes]:[gop_votes]])</f>
        <v>0.78341497550734784</v>
      </c>
      <c r="L1660" s="13">
        <v>-98.016359999999906</v>
      </c>
      <c r="M1660" s="13">
        <v>41.68018</v>
      </c>
      <c r="N1660" s="11">
        <v>-99.01110323655935</v>
      </c>
      <c r="O1660" s="11">
        <v>41.32245289247323</v>
      </c>
      <c r="P1660" s="12">
        <f>VLOOKUP(Table1[[#This Row],[State]],Sheet1!A:G,7,FALSE)</f>
        <v>5</v>
      </c>
      <c r="Q1660" t="str">
        <f>VLOOKUP(Table1[[#This Row],[State]],Sheet1!A:F,6,FALSE)</f>
        <v>Republican</v>
      </c>
    </row>
    <row r="1661" spans="1:17" x14ac:dyDescent="0.2">
      <c r="A1661" t="s">
        <v>345</v>
      </c>
      <c r="B1661" s="10">
        <v>31013</v>
      </c>
      <c r="C1661" t="s">
        <v>1474</v>
      </c>
      <c r="D1661" s="4">
        <v>1326</v>
      </c>
      <c r="E1661" s="4">
        <v>3511</v>
      </c>
      <c r="F1661">
        <v>2024</v>
      </c>
      <c r="G1661" s="1">
        <f>Table1[[#This Row],[dem_votes]]+Table1[[#This Row],[gop_votes]]</f>
        <v>4837</v>
      </c>
      <c r="H1661" s="7">
        <f>ABS(Table1[[#This Row],[dem_votes]]-Table1[[#This Row],[gop_votes]])</f>
        <v>2185</v>
      </c>
      <c r="I1661" s="5">
        <f>Table1[[#This Row],[margin]]/SUM(Table1[[#This Row],[dem_votes]:[gop_votes]])</f>
        <v>0.45172627661773829</v>
      </c>
      <c r="J1661" s="5">
        <f>Table1[[#This Row],[dem_votes]]/SUM(Table1[[#This Row],[dem_votes]:[gop_votes]])</f>
        <v>0.27413686169113088</v>
      </c>
      <c r="K1661" s="5">
        <f>Table1[[#This Row],[gop_votes]]/SUM(Table1[[#This Row],[dem_votes]:[gop_votes]])</f>
        <v>0.72586313830886917</v>
      </c>
      <c r="L1661" s="13">
        <v>-102.903704</v>
      </c>
      <c r="M1661" s="13">
        <v>42.135039999999996</v>
      </c>
      <c r="N1661" s="11">
        <v>-99.01110323655935</v>
      </c>
      <c r="O1661" s="11">
        <v>41.32245289247323</v>
      </c>
      <c r="P1661" s="12">
        <f>VLOOKUP(Table1[[#This Row],[State]],Sheet1!A:G,7,FALSE)</f>
        <v>5</v>
      </c>
      <c r="Q1661" t="str">
        <f>VLOOKUP(Table1[[#This Row],[State]],Sheet1!A:F,6,FALSE)</f>
        <v>Republican</v>
      </c>
    </row>
    <row r="1662" spans="1:17" x14ac:dyDescent="0.2">
      <c r="A1662" t="s">
        <v>345</v>
      </c>
      <c r="B1662" s="10">
        <v>31015</v>
      </c>
      <c r="C1662" t="s">
        <v>1084</v>
      </c>
      <c r="D1662" s="4">
        <v>208</v>
      </c>
      <c r="E1662" s="4">
        <v>999</v>
      </c>
      <c r="F1662">
        <v>2024</v>
      </c>
      <c r="G1662" s="1">
        <f>Table1[[#This Row],[dem_votes]]+Table1[[#This Row],[gop_votes]]</f>
        <v>1207</v>
      </c>
      <c r="H1662" s="7">
        <f>ABS(Table1[[#This Row],[dem_votes]]-Table1[[#This Row],[gop_votes]])</f>
        <v>791</v>
      </c>
      <c r="I1662" s="5">
        <f>Table1[[#This Row],[margin]]/SUM(Table1[[#This Row],[dem_votes]:[gop_votes]])</f>
        <v>0.65534382767191379</v>
      </c>
      <c r="J1662" s="5">
        <f>Table1[[#This Row],[dem_votes]]/SUM(Table1[[#This Row],[dem_votes]:[gop_votes]])</f>
        <v>0.17232808616404308</v>
      </c>
      <c r="K1662" s="5">
        <f>Table1[[#This Row],[gop_votes]]/SUM(Table1[[#This Row],[dem_votes]:[gop_votes]])</f>
        <v>0.82767191383595695</v>
      </c>
      <c r="L1662" s="13">
        <v>-98.730816000000004</v>
      </c>
      <c r="M1662" s="13">
        <v>42.891083999999999</v>
      </c>
      <c r="N1662" s="11">
        <v>-99.01110323655935</v>
      </c>
      <c r="O1662" s="11">
        <v>41.32245289247323</v>
      </c>
      <c r="P1662" s="12">
        <f>VLOOKUP(Table1[[#This Row],[State]],Sheet1!A:G,7,FALSE)</f>
        <v>5</v>
      </c>
      <c r="Q1662" t="str">
        <f>VLOOKUP(Table1[[#This Row],[State]],Sheet1!A:F,6,FALSE)</f>
        <v>Republican</v>
      </c>
    </row>
    <row r="1663" spans="1:17" x14ac:dyDescent="0.2">
      <c r="A1663" t="s">
        <v>345</v>
      </c>
      <c r="B1663" s="10">
        <v>31017</v>
      </c>
      <c r="C1663" t="s">
        <v>875</v>
      </c>
      <c r="D1663" s="4">
        <v>287</v>
      </c>
      <c r="E1663" s="4">
        <v>1349</v>
      </c>
      <c r="F1663">
        <v>2024</v>
      </c>
      <c r="G1663" s="1">
        <f>Table1[[#This Row],[dem_votes]]+Table1[[#This Row],[gop_votes]]</f>
        <v>1636</v>
      </c>
      <c r="H1663" s="7">
        <f>ABS(Table1[[#This Row],[dem_votes]]-Table1[[#This Row],[gop_votes]])</f>
        <v>1062</v>
      </c>
      <c r="I1663" s="5">
        <f>Table1[[#This Row],[margin]]/SUM(Table1[[#This Row],[dem_votes]:[gop_votes]])</f>
        <v>0.64914425427872857</v>
      </c>
      <c r="J1663" s="5">
        <f>Table1[[#This Row],[dem_votes]]/SUM(Table1[[#This Row],[dem_votes]:[gop_votes]])</f>
        <v>0.17542787286063569</v>
      </c>
      <c r="K1663" s="5">
        <f>Table1[[#This Row],[gop_votes]]/SUM(Table1[[#This Row],[dem_votes]:[gop_votes]])</f>
        <v>0.82457212713936434</v>
      </c>
      <c r="L1663" s="13">
        <v>-99.852141000000003</v>
      </c>
      <c r="M1663" s="13">
        <v>42.538835999999897</v>
      </c>
      <c r="N1663" s="11">
        <v>-99.01110323655935</v>
      </c>
      <c r="O1663" s="11">
        <v>41.32245289247323</v>
      </c>
      <c r="P1663" s="12">
        <f>VLOOKUP(Table1[[#This Row],[State]],Sheet1!A:G,7,FALSE)</f>
        <v>5</v>
      </c>
      <c r="Q1663" t="str">
        <f>VLOOKUP(Table1[[#This Row],[State]],Sheet1!A:F,6,FALSE)</f>
        <v>Republican</v>
      </c>
    </row>
    <row r="1664" spans="1:17" x14ac:dyDescent="0.2">
      <c r="A1664" t="s">
        <v>345</v>
      </c>
      <c r="B1664" s="10">
        <v>31019</v>
      </c>
      <c r="C1664" t="s">
        <v>1475</v>
      </c>
      <c r="D1664" s="4">
        <v>4865</v>
      </c>
      <c r="E1664" s="4">
        <v>17220</v>
      </c>
      <c r="F1664">
        <v>2024</v>
      </c>
      <c r="G1664" s="1">
        <f>Table1[[#This Row],[dem_votes]]+Table1[[#This Row],[gop_votes]]</f>
        <v>22085</v>
      </c>
      <c r="H1664" s="7">
        <f>ABS(Table1[[#This Row],[dem_votes]]-Table1[[#This Row],[gop_votes]])</f>
        <v>12355</v>
      </c>
      <c r="I1664" s="5">
        <f>Table1[[#This Row],[margin]]/SUM(Table1[[#This Row],[dem_votes]:[gop_votes]])</f>
        <v>0.55942947702060219</v>
      </c>
      <c r="J1664" s="5">
        <f>Table1[[#This Row],[dem_votes]]/SUM(Table1[[#This Row],[dem_votes]:[gop_votes]])</f>
        <v>0.2202852614896989</v>
      </c>
      <c r="K1664" s="5">
        <f>Table1[[#This Row],[gop_votes]]/SUM(Table1[[#This Row],[dem_votes]:[gop_votes]])</f>
        <v>0.77971473851030115</v>
      </c>
      <c r="L1664" s="13">
        <v>-99.070160000000001</v>
      </c>
      <c r="M1664" s="13">
        <v>40.737667000000002</v>
      </c>
      <c r="N1664" s="11">
        <v>-99.01110323655935</v>
      </c>
      <c r="O1664" s="11">
        <v>41.32245289247323</v>
      </c>
      <c r="P1664" s="12">
        <f>VLOOKUP(Table1[[#This Row],[State]],Sheet1!A:G,7,FALSE)</f>
        <v>5</v>
      </c>
      <c r="Q1664" t="str">
        <f>VLOOKUP(Table1[[#This Row],[State]],Sheet1!A:F,6,FALSE)</f>
        <v>Republican</v>
      </c>
    </row>
    <row r="1665" spans="1:17" x14ac:dyDescent="0.2">
      <c r="A1665" t="s">
        <v>345</v>
      </c>
      <c r="B1665" s="10">
        <v>31021</v>
      </c>
      <c r="C1665" t="s">
        <v>1476</v>
      </c>
      <c r="D1665" s="4">
        <v>1225</v>
      </c>
      <c r="E1665" s="4">
        <v>2394</v>
      </c>
      <c r="F1665">
        <v>2024</v>
      </c>
      <c r="G1665" s="1">
        <f>Table1[[#This Row],[dem_votes]]+Table1[[#This Row],[gop_votes]]</f>
        <v>3619</v>
      </c>
      <c r="H1665" s="7">
        <f>ABS(Table1[[#This Row],[dem_votes]]-Table1[[#This Row],[gop_votes]])</f>
        <v>1169</v>
      </c>
      <c r="I1665" s="5">
        <f>Table1[[#This Row],[margin]]/SUM(Table1[[#This Row],[dem_votes]:[gop_votes]])</f>
        <v>0.32301740812379109</v>
      </c>
      <c r="J1665" s="5">
        <f>Table1[[#This Row],[dem_votes]]/SUM(Table1[[#This Row],[dem_votes]:[gop_votes]])</f>
        <v>0.33849129593810445</v>
      </c>
      <c r="K1665" s="5">
        <f>Table1[[#This Row],[gop_votes]]/SUM(Table1[[#This Row],[dem_votes]:[gop_votes]])</f>
        <v>0.66150870406189555</v>
      </c>
      <c r="L1665" s="13">
        <v>-96.34254</v>
      </c>
      <c r="M1665" s="13">
        <v>41.845796999999997</v>
      </c>
      <c r="N1665" s="11">
        <v>-99.01110323655935</v>
      </c>
      <c r="O1665" s="11">
        <v>41.32245289247323</v>
      </c>
      <c r="P1665" s="12">
        <f>VLOOKUP(Table1[[#This Row],[State]],Sheet1!A:G,7,FALSE)</f>
        <v>5</v>
      </c>
      <c r="Q1665" t="str">
        <f>VLOOKUP(Table1[[#This Row],[State]],Sheet1!A:F,6,FALSE)</f>
        <v>Republican</v>
      </c>
    </row>
    <row r="1666" spans="1:17" x14ac:dyDescent="0.2">
      <c r="A1666" t="s">
        <v>345</v>
      </c>
      <c r="B1666" s="10">
        <v>31023</v>
      </c>
      <c r="C1666" t="s">
        <v>487</v>
      </c>
      <c r="D1666" s="4">
        <v>1038</v>
      </c>
      <c r="E1666" s="4">
        <v>3314</v>
      </c>
      <c r="F1666">
        <v>2024</v>
      </c>
      <c r="G1666" s="1">
        <f>Table1[[#This Row],[dem_votes]]+Table1[[#This Row],[gop_votes]]</f>
        <v>4352</v>
      </c>
      <c r="H1666" s="7">
        <f>ABS(Table1[[#This Row],[dem_votes]]-Table1[[#This Row],[gop_votes]])</f>
        <v>2276</v>
      </c>
      <c r="I1666" s="5">
        <f>Table1[[#This Row],[margin]]/SUM(Table1[[#This Row],[dem_votes]:[gop_votes]])</f>
        <v>0.52297794117647056</v>
      </c>
      <c r="J1666" s="5">
        <f>Table1[[#This Row],[dem_votes]]/SUM(Table1[[#This Row],[dem_votes]:[gop_votes]])</f>
        <v>0.23851102941176472</v>
      </c>
      <c r="K1666" s="5">
        <f>Table1[[#This Row],[gop_votes]]/SUM(Table1[[#This Row],[dem_votes]:[gop_votes]])</f>
        <v>0.76148897058823528</v>
      </c>
      <c r="L1666" s="13">
        <v>-97.141233999999997</v>
      </c>
      <c r="M1666" s="13">
        <v>41.248948999999897</v>
      </c>
      <c r="N1666" s="11">
        <v>-99.01110323655935</v>
      </c>
      <c r="O1666" s="11">
        <v>41.32245289247323</v>
      </c>
      <c r="P1666" s="12">
        <f>VLOOKUP(Table1[[#This Row],[State]],Sheet1!A:G,7,FALSE)</f>
        <v>5</v>
      </c>
      <c r="Q1666" t="str">
        <f>VLOOKUP(Table1[[#This Row],[State]],Sheet1!A:F,6,FALSE)</f>
        <v>Republican</v>
      </c>
    </row>
    <row r="1667" spans="1:17" x14ac:dyDescent="0.2">
      <c r="A1667" t="s">
        <v>345</v>
      </c>
      <c r="B1667" s="10">
        <v>31025</v>
      </c>
      <c r="C1667" t="s">
        <v>877</v>
      </c>
      <c r="D1667" s="4">
        <v>3912</v>
      </c>
      <c r="E1667" s="4">
        <v>10834</v>
      </c>
      <c r="F1667">
        <v>2024</v>
      </c>
      <c r="G1667" s="1">
        <f>Table1[[#This Row],[dem_votes]]+Table1[[#This Row],[gop_votes]]</f>
        <v>14746</v>
      </c>
      <c r="H1667" s="7">
        <f>ABS(Table1[[#This Row],[dem_votes]]-Table1[[#This Row],[gop_votes]])</f>
        <v>6922</v>
      </c>
      <c r="I1667" s="5">
        <f>Table1[[#This Row],[margin]]/SUM(Table1[[#This Row],[dem_votes]:[gop_votes]])</f>
        <v>0.46941543469415437</v>
      </c>
      <c r="J1667" s="5">
        <f>Table1[[#This Row],[dem_votes]]/SUM(Table1[[#This Row],[dem_votes]:[gop_votes]])</f>
        <v>0.26529228265292282</v>
      </c>
      <c r="K1667" s="5">
        <f>Table1[[#This Row],[gop_votes]]/SUM(Table1[[#This Row],[dem_votes]:[gop_votes]])</f>
        <v>0.73470771734707718</v>
      </c>
      <c r="L1667" s="13">
        <v>-96.062534999999997</v>
      </c>
      <c r="M1667" s="13">
        <v>40.946525999999999</v>
      </c>
      <c r="N1667" s="11">
        <v>-99.01110323655935</v>
      </c>
      <c r="O1667" s="11">
        <v>41.32245289247323</v>
      </c>
      <c r="P1667" s="12">
        <f>VLOOKUP(Table1[[#This Row],[State]],Sheet1!A:G,7,FALSE)</f>
        <v>5</v>
      </c>
      <c r="Q1667" t="str">
        <f>VLOOKUP(Table1[[#This Row],[State]],Sheet1!A:F,6,FALSE)</f>
        <v>Republican</v>
      </c>
    </row>
    <row r="1668" spans="1:17" x14ac:dyDescent="0.2">
      <c r="A1668" t="s">
        <v>345</v>
      </c>
      <c r="B1668" s="10">
        <v>31027</v>
      </c>
      <c r="C1668" t="s">
        <v>976</v>
      </c>
      <c r="D1668" s="4">
        <v>930</v>
      </c>
      <c r="E1668" s="4">
        <v>3657</v>
      </c>
      <c r="F1668">
        <v>2024</v>
      </c>
      <c r="G1668" s="1">
        <f>Table1[[#This Row],[dem_votes]]+Table1[[#This Row],[gop_votes]]</f>
        <v>4587</v>
      </c>
      <c r="H1668" s="7">
        <f>ABS(Table1[[#This Row],[dem_votes]]-Table1[[#This Row],[gop_votes]])</f>
        <v>2727</v>
      </c>
      <c r="I1668" s="5">
        <f>Table1[[#This Row],[margin]]/SUM(Table1[[#This Row],[dem_votes]:[gop_votes]])</f>
        <v>0.59450621321124919</v>
      </c>
      <c r="J1668" s="5">
        <f>Table1[[#This Row],[dem_votes]]/SUM(Table1[[#This Row],[dem_votes]:[gop_votes]])</f>
        <v>0.2027468933943754</v>
      </c>
      <c r="K1668" s="5">
        <f>Table1[[#This Row],[gop_votes]]/SUM(Table1[[#This Row],[dem_votes]:[gop_votes]])</f>
        <v>0.79725310660562454</v>
      </c>
      <c r="L1668" s="13">
        <v>-97.254859999999994</v>
      </c>
      <c r="M1668" s="13">
        <v>42.576273</v>
      </c>
      <c r="N1668" s="11">
        <v>-99.01110323655935</v>
      </c>
      <c r="O1668" s="11">
        <v>41.32245289247323</v>
      </c>
      <c r="P1668" s="12">
        <f>VLOOKUP(Table1[[#This Row],[State]],Sheet1!A:G,7,FALSE)</f>
        <v>5</v>
      </c>
      <c r="Q1668" t="str">
        <f>VLOOKUP(Table1[[#This Row],[State]],Sheet1!A:F,6,FALSE)</f>
        <v>Republican</v>
      </c>
    </row>
    <row r="1669" spans="1:17" x14ac:dyDescent="0.2">
      <c r="A1669" t="s">
        <v>345</v>
      </c>
      <c r="B1669" s="10">
        <v>31029</v>
      </c>
      <c r="C1669" t="s">
        <v>1018</v>
      </c>
      <c r="D1669" s="4">
        <v>342</v>
      </c>
      <c r="E1669" s="4">
        <v>1565</v>
      </c>
      <c r="F1669">
        <v>2024</v>
      </c>
      <c r="G1669" s="1">
        <f>Table1[[#This Row],[dem_votes]]+Table1[[#This Row],[gop_votes]]</f>
        <v>1907</v>
      </c>
      <c r="H1669" s="7">
        <f>ABS(Table1[[#This Row],[dem_votes]]-Table1[[#This Row],[gop_votes]])</f>
        <v>1223</v>
      </c>
      <c r="I1669" s="5">
        <f>Table1[[#This Row],[margin]]/SUM(Table1[[#This Row],[dem_votes]:[gop_votes]])</f>
        <v>0.6413214472994232</v>
      </c>
      <c r="J1669" s="5">
        <f>Table1[[#This Row],[dem_votes]]/SUM(Table1[[#This Row],[dem_votes]:[gop_votes]])</f>
        <v>0.1793392763502884</v>
      </c>
      <c r="K1669" s="5">
        <f>Table1[[#This Row],[gop_votes]]/SUM(Table1[[#This Row],[dem_votes]:[gop_votes]])</f>
        <v>0.82066072364971154</v>
      </c>
      <c r="L1669" s="13">
        <v>-101.619767</v>
      </c>
      <c r="M1669" s="13">
        <v>40.500253999999998</v>
      </c>
      <c r="N1669" s="11">
        <v>-99.01110323655935</v>
      </c>
      <c r="O1669" s="11">
        <v>41.32245289247323</v>
      </c>
      <c r="P1669" s="12">
        <f>VLOOKUP(Table1[[#This Row],[State]],Sheet1!A:G,7,FALSE)</f>
        <v>5</v>
      </c>
      <c r="Q1669" t="str">
        <f>VLOOKUP(Table1[[#This Row],[State]],Sheet1!A:F,6,FALSE)</f>
        <v>Republican</v>
      </c>
    </row>
    <row r="1670" spans="1:17" x14ac:dyDescent="0.2">
      <c r="A1670" t="s">
        <v>345</v>
      </c>
      <c r="B1670" s="10">
        <v>31031</v>
      </c>
      <c r="C1670" t="s">
        <v>1477</v>
      </c>
      <c r="D1670" s="4">
        <v>488</v>
      </c>
      <c r="E1670" s="4">
        <v>2557</v>
      </c>
      <c r="F1670">
        <v>2024</v>
      </c>
      <c r="G1670" s="1">
        <f>Table1[[#This Row],[dem_votes]]+Table1[[#This Row],[gop_votes]]</f>
        <v>3045</v>
      </c>
      <c r="H1670" s="7">
        <f>ABS(Table1[[#This Row],[dem_votes]]-Table1[[#This Row],[gop_votes]])</f>
        <v>2069</v>
      </c>
      <c r="I1670" s="5">
        <f>Table1[[#This Row],[margin]]/SUM(Table1[[#This Row],[dem_votes]:[gop_votes]])</f>
        <v>0.67947454844006572</v>
      </c>
      <c r="J1670" s="5">
        <f>Table1[[#This Row],[dem_votes]]/SUM(Table1[[#This Row],[dem_votes]:[gop_votes]])</f>
        <v>0.16026272577996717</v>
      </c>
      <c r="K1670" s="5">
        <f>Table1[[#This Row],[gop_votes]]/SUM(Table1[[#This Row],[dem_votes]:[gop_votes]])</f>
        <v>0.83973727422003286</v>
      </c>
      <c r="L1670" s="13">
        <v>-100.754886</v>
      </c>
      <c r="M1670" s="13">
        <v>42.784560999999997</v>
      </c>
      <c r="N1670" s="11">
        <v>-99.01110323655935</v>
      </c>
      <c r="O1670" s="11">
        <v>41.32245289247323</v>
      </c>
      <c r="P1670" s="12">
        <f>VLOOKUP(Table1[[#This Row],[State]],Sheet1!A:G,7,FALSE)</f>
        <v>5</v>
      </c>
      <c r="Q1670" t="str">
        <f>VLOOKUP(Table1[[#This Row],[State]],Sheet1!A:F,6,FALSE)</f>
        <v>Republican</v>
      </c>
    </row>
    <row r="1671" spans="1:17" x14ac:dyDescent="0.2">
      <c r="A1671" t="s">
        <v>345</v>
      </c>
      <c r="B1671" s="10">
        <v>31033</v>
      </c>
      <c r="C1671" t="s">
        <v>667</v>
      </c>
      <c r="D1671" s="4">
        <v>969</v>
      </c>
      <c r="E1671" s="4">
        <v>3385</v>
      </c>
      <c r="F1671">
        <v>2024</v>
      </c>
      <c r="G1671" s="1">
        <f>Table1[[#This Row],[dem_votes]]+Table1[[#This Row],[gop_votes]]</f>
        <v>4354</v>
      </c>
      <c r="H1671" s="7">
        <f>ABS(Table1[[#This Row],[dem_votes]]-Table1[[#This Row],[gop_votes]])</f>
        <v>2416</v>
      </c>
      <c r="I1671" s="5">
        <f>Table1[[#This Row],[margin]]/SUM(Table1[[#This Row],[dem_votes]:[gop_votes]])</f>
        <v>0.55489205328433622</v>
      </c>
      <c r="J1671" s="5">
        <f>Table1[[#This Row],[dem_votes]]/SUM(Table1[[#This Row],[dem_votes]:[gop_votes]])</f>
        <v>0.22255397335783189</v>
      </c>
      <c r="K1671" s="5">
        <f>Table1[[#This Row],[gop_votes]]/SUM(Table1[[#This Row],[dem_votes]:[gop_votes]])</f>
        <v>0.77744602664216811</v>
      </c>
      <c r="L1671" s="13">
        <v>-102.982623</v>
      </c>
      <c r="M1671" s="13">
        <v>41.166245000000004</v>
      </c>
      <c r="N1671" s="11">
        <v>-99.01110323655935</v>
      </c>
      <c r="O1671" s="11">
        <v>41.32245289247323</v>
      </c>
      <c r="P1671" s="12">
        <f>VLOOKUP(Table1[[#This Row],[State]],Sheet1!A:G,7,FALSE)</f>
        <v>5</v>
      </c>
      <c r="Q1671" t="str">
        <f>VLOOKUP(Table1[[#This Row],[State]],Sheet1!A:F,6,FALSE)</f>
        <v>Republican</v>
      </c>
    </row>
    <row r="1672" spans="1:17" x14ac:dyDescent="0.2">
      <c r="A1672" t="s">
        <v>345</v>
      </c>
      <c r="B1672" s="10">
        <v>31035</v>
      </c>
      <c r="C1672" t="s">
        <v>423</v>
      </c>
      <c r="D1672" s="4">
        <v>790</v>
      </c>
      <c r="E1672" s="4">
        <v>2372</v>
      </c>
      <c r="F1672">
        <v>2024</v>
      </c>
      <c r="G1672" s="1">
        <f>Table1[[#This Row],[dem_votes]]+Table1[[#This Row],[gop_votes]]</f>
        <v>3162</v>
      </c>
      <c r="H1672" s="7">
        <f>ABS(Table1[[#This Row],[dem_votes]]-Table1[[#This Row],[gop_votes]])</f>
        <v>1582</v>
      </c>
      <c r="I1672" s="5">
        <f>Table1[[#This Row],[margin]]/SUM(Table1[[#This Row],[dem_votes]:[gop_votes]])</f>
        <v>0.5003162555344719</v>
      </c>
      <c r="J1672" s="5">
        <f>Table1[[#This Row],[dem_votes]]/SUM(Table1[[#This Row],[dem_votes]:[gop_votes]])</f>
        <v>0.24984187223276408</v>
      </c>
      <c r="K1672" s="5">
        <f>Table1[[#This Row],[gop_votes]]/SUM(Table1[[#This Row],[dem_votes]:[gop_votes]])</f>
        <v>0.75015812776723589</v>
      </c>
      <c r="L1672" s="13">
        <v>-98.029666000000006</v>
      </c>
      <c r="M1672" s="13">
        <v>40.545465</v>
      </c>
      <c r="N1672" s="11">
        <v>-99.01110323655935</v>
      </c>
      <c r="O1672" s="11">
        <v>41.32245289247323</v>
      </c>
      <c r="P1672" s="12">
        <f>VLOOKUP(Table1[[#This Row],[State]],Sheet1!A:G,7,FALSE)</f>
        <v>5</v>
      </c>
      <c r="Q1672" t="str">
        <f>VLOOKUP(Table1[[#This Row],[State]],Sheet1!A:F,6,FALSE)</f>
        <v>Republican</v>
      </c>
    </row>
    <row r="1673" spans="1:17" x14ac:dyDescent="0.2">
      <c r="A1673" t="s">
        <v>345</v>
      </c>
      <c r="B1673" s="10">
        <v>31037</v>
      </c>
      <c r="C1673" t="s">
        <v>1478</v>
      </c>
      <c r="D1673" s="4">
        <v>1104</v>
      </c>
      <c r="E1673" s="4">
        <v>2464</v>
      </c>
      <c r="F1673">
        <v>2024</v>
      </c>
      <c r="G1673" s="1">
        <f>Table1[[#This Row],[dem_votes]]+Table1[[#This Row],[gop_votes]]</f>
        <v>3568</v>
      </c>
      <c r="H1673" s="7">
        <f>ABS(Table1[[#This Row],[dem_votes]]-Table1[[#This Row],[gop_votes]])</f>
        <v>1360</v>
      </c>
      <c r="I1673" s="5">
        <f>Table1[[#This Row],[margin]]/SUM(Table1[[#This Row],[dem_votes]:[gop_votes]])</f>
        <v>0.3811659192825112</v>
      </c>
      <c r="J1673" s="5">
        <f>Table1[[#This Row],[dem_votes]]/SUM(Table1[[#This Row],[dem_votes]:[gop_votes]])</f>
        <v>0.3094170403587444</v>
      </c>
      <c r="K1673" s="5">
        <f>Table1[[#This Row],[gop_votes]]/SUM(Table1[[#This Row],[dem_votes]:[gop_votes]])</f>
        <v>0.6905829596412556</v>
      </c>
      <c r="L1673" s="13">
        <v>-97.076554000000002</v>
      </c>
      <c r="M1673" s="13">
        <v>41.517570999999997</v>
      </c>
      <c r="N1673" s="11">
        <v>-99.01110323655935</v>
      </c>
      <c r="O1673" s="11">
        <v>41.32245289247323</v>
      </c>
      <c r="P1673" s="12">
        <f>VLOOKUP(Table1[[#This Row],[State]],Sheet1!A:G,7,FALSE)</f>
        <v>5</v>
      </c>
      <c r="Q1673" t="str">
        <f>VLOOKUP(Table1[[#This Row],[State]],Sheet1!A:F,6,FALSE)</f>
        <v>Republican</v>
      </c>
    </row>
    <row r="1674" spans="1:17" x14ac:dyDescent="0.2">
      <c r="A1674" t="s">
        <v>345</v>
      </c>
      <c r="B1674" s="10">
        <v>31039</v>
      </c>
      <c r="C1674" t="s">
        <v>1479</v>
      </c>
      <c r="D1674" s="4">
        <v>984</v>
      </c>
      <c r="E1674" s="4">
        <v>3321</v>
      </c>
      <c r="F1674">
        <v>2024</v>
      </c>
      <c r="G1674" s="1">
        <f>Table1[[#This Row],[dem_votes]]+Table1[[#This Row],[gop_votes]]</f>
        <v>4305</v>
      </c>
      <c r="H1674" s="7">
        <f>ABS(Table1[[#This Row],[dem_votes]]-Table1[[#This Row],[gop_votes]])</f>
        <v>2337</v>
      </c>
      <c r="I1674" s="5">
        <f>Table1[[#This Row],[margin]]/SUM(Table1[[#This Row],[dem_votes]:[gop_votes]])</f>
        <v>0.54285714285714282</v>
      </c>
      <c r="J1674" s="5">
        <f>Table1[[#This Row],[dem_votes]]/SUM(Table1[[#This Row],[dem_votes]:[gop_votes]])</f>
        <v>0.22857142857142856</v>
      </c>
      <c r="K1674" s="5">
        <f>Table1[[#This Row],[gop_votes]]/SUM(Table1[[#This Row],[dem_votes]:[gop_votes]])</f>
        <v>0.77142857142857146</v>
      </c>
      <c r="L1674" s="13">
        <v>-96.759174999999999</v>
      </c>
      <c r="M1674" s="13">
        <v>41.897578000000003</v>
      </c>
      <c r="N1674" s="11">
        <v>-99.01110323655935</v>
      </c>
      <c r="O1674" s="11">
        <v>41.32245289247323</v>
      </c>
      <c r="P1674" s="12">
        <f>VLOOKUP(Table1[[#This Row],[State]],Sheet1!A:G,7,FALSE)</f>
        <v>5</v>
      </c>
      <c r="Q1674" t="str">
        <f>VLOOKUP(Table1[[#This Row],[State]],Sheet1!A:F,6,FALSE)</f>
        <v>Republican</v>
      </c>
    </row>
    <row r="1675" spans="1:17" x14ac:dyDescent="0.2">
      <c r="A1675" t="s">
        <v>345</v>
      </c>
      <c r="B1675" s="10">
        <v>31041</v>
      </c>
      <c r="C1675" t="s">
        <v>672</v>
      </c>
      <c r="D1675" s="4">
        <v>1062</v>
      </c>
      <c r="E1675" s="4">
        <v>4368</v>
      </c>
      <c r="F1675">
        <v>2024</v>
      </c>
      <c r="G1675" s="1">
        <f>Table1[[#This Row],[dem_votes]]+Table1[[#This Row],[gop_votes]]</f>
        <v>5430</v>
      </c>
      <c r="H1675" s="7">
        <f>ABS(Table1[[#This Row],[dem_votes]]-Table1[[#This Row],[gop_votes]])</f>
        <v>3306</v>
      </c>
      <c r="I1675" s="5">
        <f>Table1[[#This Row],[margin]]/SUM(Table1[[#This Row],[dem_votes]:[gop_votes]])</f>
        <v>0.60883977900552488</v>
      </c>
      <c r="J1675" s="5">
        <f>Table1[[#This Row],[dem_votes]]/SUM(Table1[[#This Row],[dem_votes]:[gop_votes]])</f>
        <v>0.19558011049723756</v>
      </c>
      <c r="K1675" s="5">
        <f>Table1[[#This Row],[gop_votes]]/SUM(Table1[[#This Row],[dem_votes]:[gop_votes]])</f>
        <v>0.80441988950276244</v>
      </c>
      <c r="L1675" s="13">
        <v>-99.672832</v>
      </c>
      <c r="M1675" s="13">
        <v>41.401092999999896</v>
      </c>
      <c r="N1675" s="11">
        <v>-99.01110323655935</v>
      </c>
      <c r="O1675" s="11">
        <v>41.32245289247323</v>
      </c>
      <c r="P1675" s="12">
        <f>VLOOKUP(Table1[[#This Row],[State]],Sheet1!A:G,7,FALSE)</f>
        <v>5</v>
      </c>
      <c r="Q1675" t="str">
        <f>VLOOKUP(Table1[[#This Row],[State]],Sheet1!A:F,6,FALSE)</f>
        <v>Republican</v>
      </c>
    </row>
    <row r="1676" spans="1:17" x14ac:dyDescent="0.2">
      <c r="A1676" t="s">
        <v>345</v>
      </c>
      <c r="B1676" s="10">
        <v>31043</v>
      </c>
      <c r="C1676" t="s">
        <v>1309</v>
      </c>
      <c r="D1676" s="4">
        <v>2647</v>
      </c>
      <c r="E1676" s="4">
        <v>3568</v>
      </c>
      <c r="F1676">
        <v>2024</v>
      </c>
      <c r="G1676" s="1">
        <f>Table1[[#This Row],[dem_votes]]+Table1[[#This Row],[gop_votes]]</f>
        <v>6215</v>
      </c>
      <c r="H1676" s="7">
        <f>ABS(Table1[[#This Row],[dem_votes]]-Table1[[#This Row],[gop_votes]])</f>
        <v>921</v>
      </c>
      <c r="I1676" s="5">
        <f>Table1[[#This Row],[margin]]/SUM(Table1[[#This Row],[dem_votes]:[gop_votes]])</f>
        <v>0.14818986323411101</v>
      </c>
      <c r="J1676" s="5">
        <f>Table1[[#This Row],[dem_votes]]/SUM(Table1[[#This Row],[dem_votes]:[gop_votes]])</f>
        <v>0.42590506838294451</v>
      </c>
      <c r="K1676" s="5">
        <f>Table1[[#This Row],[gop_votes]]/SUM(Table1[[#This Row],[dem_votes]:[gop_votes]])</f>
        <v>0.57409493161705549</v>
      </c>
      <c r="L1676" s="13">
        <v>-96.441514999999995</v>
      </c>
      <c r="M1676" s="13">
        <v>42.445678000000001</v>
      </c>
      <c r="N1676" s="11">
        <v>-99.01110323655935</v>
      </c>
      <c r="O1676" s="11">
        <v>41.32245289247323</v>
      </c>
      <c r="P1676" s="12">
        <f>VLOOKUP(Table1[[#This Row],[State]],Sheet1!A:G,7,FALSE)</f>
        <v>5</v>
      </c>
      <c r="Q1676" t="str">
        <f>VLOOKUP(Table1[[#This Row],[State]],Sheet1!A:F,6,FALSE)</f>
        <v>Republican</v>
      </c>
    </row>
    <row r="1677" spans="1:17" x14ac:dyDescent="0.2">
      <c r="A1677" t="s">
        <v>345</v>
      </c>
      <c r="B1677" s="10">
        <v>31045</v>
      </c>
      <c r="C1677" t="s">
        <v>1480</v>
      </c>
      <c r="D1677" s="4">
        <v>1015</v>
      </c>
      <c r="E1677" s="4">
        <v>2711</v>
      </c>
      <c r="F1677">
        <v>2024</v>
      </c>
      <c r="G1677" s="1">
        <f>Table1[[#This Row],[dem_votes]]+Table1[[#This Row],[gop_votes]]</f>
        <v>3726</v>
      </c>
      <c r="H1677" s="7">
        <f>ABS(Table1[[#This Row],[dem_votes]]-Table1[[#This Row],[gop_votes]])</f>
        <v>1696</v>
      </c>
      <c r="I1677" s="5">
        <f>Table1[[#This Row],[margin]]/SUM(Table1[[#This Row],[dem_votes]:[gop_votes]])</f>
        <v>0.4551798174986581</v>
      </c>
      <c r="J1677" s="5">
        <f>Table1[[#This Row],[dem_votes]]/SUM(Table1[[#This Row],[dem_votes]:[gop_votes]])</f>
        <v>0.27241009125067095</v>
      </c>
      <c r="K1677" s="5">
        <f>Table1[[#This Row],[gop_votes]]/SUM(Table1[[#This Row],[dem_votes]:[gop_votes]])</f>
        <v>0.72758990874932905</v>
      </c>
      <c r="L1677" s="13">
        <v>-103.066266</v>
      </c>
      <c r="M1677" s="13">
        <v>42.785305999999999</v>
      </c>
      <c r="N1677" s="11">
        <v>-99.01110323655935</v>
      </c>
      <c r="O1677" s="11">
        <v>41.32245289247323</v>
      </c>
      <c r="P1677" s="12">
        <f>VLOOKUP(Table1[[#This Row],[State]],Sheet1!A:G,7,FALSE)</f>
        <v>5</v>
      </c>
      <c r="Q1677" t="str">
        <f>VLOOKUP(Table1[[#This Row],[State]],Sheet1!A:F,6,FALSE)</f>
        <v>Republican</v>
      </c>
    </row>
    <row r="1678" spans="1:17" x14ac:dyDescent="0.2">
      <c r="A1678" t="s">
        <v>345</v>
      </c>
      <c r="B1678" s="10">
        <v>31047</v>
      </c>
      <c r="C1678" t="s">
        <v>751</v>
      </c>
      <c r="D1678" s="4">
        <v>2050</v>
      </c>
      <c r="E1678" s="4">
        <v>5808</v>
      </c>
      <c r="F1678">
        <v>2024</v>
      </c>
      <c r="G1678" s="1">
        <f>Table1[[#This Row],[dem_votes]]+Table1[[#This Row],[gop_votes]]</f>
        <v>7858</v>
      </c>
      <c r="H1678" s="7">
        <f>ABS(Table1[[#This Row],[dem_votes]]-Table1[[#This Row],[gop_votes]])</f>
        <v>3758</v>
      </c>
      <c r="I1678" s="5">
        <f>Table1[[#This Row],[margin]]/SUM(Table1[[#This Row],[dem_votes]:[gop_votes]])</f>
        <v>0.47823873759226265</v>
      </c>
      <c r="J1678" s="5">
        <f>Table1[[#This Row],[dem_votes]]/SUM(Table1[[#This Row],[dem_votes]:[gop_votes]])</f>
        <v>0.26088063120386867</v>
      </c>
      <c r="K1678" s="5">
        <f>Table1[[#This Row],[gop_votes]]/SUM(Table1[[#This Row],[dem_votes]:[gop_votes]])</f>
        <v>0.73911936879613138</v>
      </c>
      <c r="L1678" s="13">
        <v>-99.858943999999994</v>
      </c>
      <c r="M1678" s="13">
        <v>40.828530999999998</v>
      </c>
      <c r="N1678" s="11">
        <v>-99.01110323655935</v>
      </c>
      <c r="O1678" s="11">
        <v>41.32245289247323</v>
      </c>
      <c r="P1678" s="12">
        <f>VLOOKUP(Table1[[#This Row],[State]],Sheet1!A:G,7,FALSE)</f>
        <v>5</v>
      </c>
      <c r="Q1678" t="str">
        <f>VLOOKUP(Table1[[#This Row],[State]],Sheet1!A:F,6,FALSE)</f>
        <v>Republican</v>
      </c>
    </row>
    <row r="1679" spans="1:17" x14ac:dyDescent="0.2">
      <c r="A1679" t="s">
        <v>345</v>
      </c>
      <c r="B1679" s="10">
        <v>31049</v>
      </c>
      <c r="C1679" t="s">
        <v>1481</v>
      </c>
      <c r="D1679" s="4">
        <v>207</v>
      </c>
      <c r="E1679" s="4">
        <v>834</v>
      </c>
      <c r="F1679">
        <v>2024</v>
      </c>
      <c r="G1679" s="1">
        <f>Table1[[#This Row],[dem_votes]]+Table1[[#This Row],[gop_votes]]</f>
        <v>1041</v>
      </c>
      <c r="H1679" s="7">
        <f>ABS(Table1[[#This Row],[dem_votes]]-Table1[[#This Row],[gop_votes]])</f>
        <v>627</v>
      </c>
      <c r="I1679" s="5">
        <f>Table1[[#This Row],[margin]]/SUM(Table1[[#This Row],[dem_votes]:[gop_votes]])</f>
        <v>0.60230547550432278</v>
      </c>
      <c r="J1679" s="5">
        <f>Table1[[#This Row],[dem_votes]]/SUM(Table1[[#This Row],[dem_votes]:[gop_votes]])</f>
        <v>0.19884726224783861</v>
      </c>
      <c r="K1679" s="5">
        <f>Table1[[#This Row],[gop_votes]]/SUM(Table1[[#This Row],[dem_votes]:[gop_votes]])</f>
        <v>0.80115273775216134</v>
      </c>
      <c r="L1679" s="13">
        <v>-102.345568</v>
      </c>
      <c r="M1679" s="13">
        <v>41.088793000000003</v>
      </c>
      <c r="N1679" s="11">
        <v>-99.01110323655935</v>
      </c>
      <c r="O1679" s="11">
        <v>41.32245289247323</v>
      </c>
      <c r="P1679" s="12">
        <f>VLOOKUP(Table1[[#This Row],[State]],Sheet1!A:G,7,FALSE)</f>
        <v>5</v>
      </c>
      <c r="Q1679" t="str">
        <f>VLOOKUP(Table1[[#This Row],[State]],Sheet1!A:F,6,FALSE)</f>
        <v>Republican</v>
      </c>
    </row>
    <row r="1680" spans="1:17" x14ac:dyDescent="0.2">
      <c r="A1680" t="s">
        <v>345</v>
      </c>
      <c r="B1680" s="10">
        <v>31051</v>
      </c>
      <c r="C1680" t="s">
        <v>1482</v>
      </c>
      <c r="D1680" s="4">
        <v>859</v>
      </c>
      <c r="E1680" s="4">
        <v>2042</v>
      </c>
      <c r="F1680">
        <v>2024</v>
      </c>
      <c r="G1680" s="1">
        <f>Table1[[#This Row],[dem_votes]]+Table1[[#This Row],[gop_votes]]</f>
        <v>2901</v>
      </c>
      <c r="H1680" s="7">
        <f>ABS(Table1[[#This Row],[dem_votes]]-Table1[[#This Row],[gop_votes]])</f>
        <v>1183</v>
      </c>
      <c r="I1680" s="5">
        <f>Table1[[#This Row],[margin]]/SUM(Table1[[#This Row],[dem_votes]:[gop_votes]])</f>
        <v>0.40779041709755259</v>
      </c>
      <c r="J1680" s="5">
        <f>Table1[[#This Row],[dem_votes]]/SUM(Table1[[#This Row],[dem_votes]:[gop_votes]])</f>
        <v>0.2961047914512237</v>
      </c>
      <c r="K1680" s="5">
        <f>Table1[[#This Row],[gop_votes]]/SUM(Table1[[#This Row],[dem_votes]:[gop_votes]])</f>
        <v>0.7038952085487763</v>
      </c>
      <c r="L1680" s="13">
        <v>-96.830001999999993</v>
      </c>
      <c r="M1680" s="13">
        <v>42.438516999999997</v>
      </c>
      <c r="N1680" s="11">
        <v>-99.01110323655935</v>
      </c>
      <c r="O1680" s="11">
        <v>41.32245289247323</v>
      </c>
      <c r="P1680" s="12">
        <f>VLOOKUP(Table1[[#This Row],[State]],Sheet1!A:G,7,FALSE)</f>
        <v>5</v>
      </c>
      <c r="Q1680" t="str">
        <f>VLOOKUP(Table1[[#This Row],[State]],Sheet1!A:F,6,FALSE)</f>
        <v>Republican</v>
      </c>
    </row>
    <row r="1681" spans="1:17" x14ac:dyDescent="0.2">
      <c r="A1681" t="s">
        <v>345</v>
      </c>
      <c r="B1681" s="10">
        <v>31053</v>
      </c>
      <c r="C1681" t="s">
        <v>753</v>
      </c>
      <c r="D1681" s="4">
        <v>5009</v>
      </c>
      <c r="E1681" s="4">
        <v>9438</v>
      </c>
      <c r="F1681">
        <v>2024</v>
      </c>
      <c r="G1681" s="1">
        <f>Table1[[#This Row],[dem_votes]]+Table1[[#This Row],[gop_votes]]</f>
        <v>14447</v>
      </c>
      <c r="H1681" s="7">
        <f>ABS(Table1[[#This Row],[dem_votes]]-Table1[[#This Row],[gop_votes]])</f>
        <v>4429</v>
      </c>
      <c r="I1681" s="5">
        <f>Table1[[#This Row],[margin]]/SUM(Table1[[#This Row],[dem_votes]:[gop_votes]])</f>
        <v>0.30656883782100092</v>
      </c>
      <c r="J1681" s="5">
        <f>Table1[[#This Row],[dem_votes]]/SUM(Table1[[#This Row],[dem_votes]:[gop_votes]])</f>
        <v>0.34671558108949957</v>
      </c>
      <c r="K1681" s="5">
        <f>Table1[[#This Row],[gop_votes]]/SUM(Table1[[#This Row],[dem_votes]:[gop_votes]])</f>
        <v>0.65328441891050049</v>
      </c>
      <c r="L1681" s="13">
        <v>-96.530630000000002</v>
      </c>
      <c r="M1681" s="13">
        <v>41.473484999999997</v>
      </c>
      <c r="N1681" s="11">
        <v>-99.01110323655935</v>
      </c>
      <c r="O1681" s="11">
        <v>41.32245289247323</v>
      </c>
      <c r="P1681" s="12">
        <f>VLOOKUP(Table1[[#This Row],[State]],Sheet1!A:G,7,FALSE)</f>
        <v>5</v>
      </c>
      <c r="Q1681" t="str">
        <f>VLOOKUP(Table1[[#This Row],[State]],Sheet1!A:F,6,FALSE)</f>
        <v>Republican</v>
      </c>
    </row>
    <row r="1682" spans="1:17" x14ac:dyDescent="0.2">
      <c r="A1682" t="s">
        <v>345</v>
      </c>
      <c r="B1682" s="10">
        <v>31055</v>
      </c>
      <c r="C1682" t="s">
        <v>676</v>
      </c>
      <c r="D1682" s="4">
        <v>159767</v>
      </c>
      <c r="E1682" s="4">
        <v>113661</v>
      </c>
      <c r="F1682">
        <v>2024</v>
      </c>
      <c r="G1682" s="1">
        <f>Table1[[#This Row],[dem_votes]]+Table1[[#This Row],[gop_votes]]</f>
        <v>273428</v>
      </c>
      <c r="H1682" s="7">
        <f>ABS(Table1[[#This Row],[dem_votes]]-Table1[[#This Row],[gop_votes]])</f>
        <v>46106</v>
      </c>
      <c r="I1682" s="5">
        <f>Table1[[#This Row],[margin]]/SUM(Table1[[#This Row],[dem_votes]:[gop_votes]])</f>
        <v>0.16862208698450781</v>
      </c>
      <c r="J1682" s="5">
        <f>Table1[[#This Row],[dem_votes]]/SUM(Table1[[#This Row],[dem_votes]:[gop_votes]])</f>
        <v>0.58431104349225393</v>
      </c>
      <c r="K1682" s="5">
        <f>Table1[[#This Row],[gop_votes]]/SUM(Table1[[#This Row],[dem_votes]:[gop_votes]])</f>
        <v>0.41568895650774612</v>
      </c>
      <c r="L1682" s="13">
        <v>-96.061470999999997</v>
      </c>
      <c r="M1682" s="13">
        <v>41.259909999999998</v>
      </c>
      <c r="N1682" s="11">
        <v>-99.01110323655935</v>
      </c>
      <c r="O1682" s="11">
        <v>41.32245289247323</v>
      </c>
      <c r="P1682" s="12">
        <f>VLOOKUP(Table1[[#This Row],[State]],Sheet1!A:G,7,FALSE)</f>
        <v>5</v>
      </c>
      <c r="Q1682" t="str">
        <f>VLOOKUP(Table1[[#This Row],[State]],Sheet1!A:F,6,FALSE)</f>
        <v>Republican</v>
      </c>
    </row>
    <row r="1683" spans="1:17" x14ac:dyDescent="0.2">
      <c r="A1683" t="s">
        <v>345</v>
      </c>
      <c r="B1683" s="10">
        <v>31057</v>
      </c>
      <c r="C1683" t="s">
        <v>1483</v>
      </c>
      <c r="D1683" s="4">
        <v>186</v>
      </c>
      <c r="E1683" s="4">
        <v>865</v>
      </c>
      <c r="F1683">
        <v>2024</v>
      </c>
      <c r="G1683" s="1">
        <f>Table1[[#This Row],[dem_votes]]+Table1[[#This Row],[gop_votes]]</f>
        <v>1051</v>
      </c>
      <c r="H1683" s="7">
        <f>ABS(Table1[[#This Row],[dem_votes]]-Table1[[#This Row],[gop_votes]])</f>
        <v>679</v>
      </c>
      <c r="I1683" s="5">
        <f>Table1[[#This Row],[margin]]/SUM(Table1[[#This Row],[dem_votes]:[gop_votes]])</f>
        <v>0.64605137963843962</v>
      </c>
      <c r="J1683" s="5">
        <f>Table1[[#This Row],[dem_votes]]/SUM(Table1[[#This Row],[dem_votes]:[gop_votes]])</f>
        <v>0.17697431018078022</v>
      </c>
      <c r="K1683" s="5">
        <f>Table1[[#This Row],[gop_votes]]/SUM(Table1[[#This Row],[dem_votes]:[gop_votes]])</f>
        <v>0.82302568981921975</v>
      </c>
      <c r="L1683" s="13">
        <v>-101.601584</v>
      </c>
      <c r="M1683" s="13">
        <v>40.093189000000002</v>
      </c>
      <c r="N1683" s="11">
        <v>-99.01110323655935</v>
      </c>
      <c r="O1683" s="11">
        <v>41.32245289247323</v>
      </c>
      <c r="P1683" s="12">
        <f>VLOOKUP(Table1[[#This Row],[State]],Sheet1!A:G,7,FALSE)</f>
        <v>5</v>
      </c>
      <c r="Q1683" t="str">
        <f>VLOOKUP(Table1[[#This Row],[State]],Sheet1!A:F,6,FALSE)</f>
        <v>Republican</v>
      </c>
    </row>
    <row r="1684" spans="1:17" x14ac:dyDescent="0.2">
      <c r="A1684" t="s">
        <v>345</v>
      </c>
      <c r="B1684" s="10">
        <v>31059</v>
      </c>
      <c r="C1684" t="s">
        <v>1311</v>
      </c>
      <c r="D1684" s="4">
        <v>842</v>
      </c>
      <c r="E1684" s="4">
        <v>2142</v>
      </c>
      <c r="F1684">
        <v>2024</v>
      </c>
      <c r="G1684" s="1">
        <f>Table1[[#This Row],[dem_votes]]+Table1[[#This Row],[gop_votes]]</f>
        <v>2984</v>
      </c>
      <c r="H1684" s="7">
        <f>ABS(Table1[[#This Row],[dem_votes]]-Table1[[#This Row],[gop_votes]])</f>
        <v>1300</v>
      </c>
      <c r="I1684" s="5">
        <f>Table1[[#This Row],[margin]]/SUM(Table1[[#This Row],[dem_votes]:[gop_votes]])</f>
        <v>0.43565683646112602</v>
      </c>
      <c r="J1684" s="5">
        <f>Table1[[#This Row],[dem_votes]]/SUM(Table1[[#This Row],[dem_votes]:[gop_votes]])</f>
        <v>0.28217158176943702</v>
      </c>
      <c r="K1684" s="5">
        <f>Table1[[#This Row],[gop_votes]]/SUM(Table1[[#This Row],[dem_votes]:[gop_votes]])</f>
        <v>0.71782841823056298</v>
      </c>
      <c r="L1684" s="13">
        <v>-97.578023999999999</v>
      </c>
      <c r="M1684" s="13">
        <v>40.540681999999997</v>
      </c>
      <c r="N1684" s="11">
        <v>-99.01110323655935</v>
      </c>
      <c r="O1684" s="11">
        <v>41.32245289247323</v>
      </c>
      <c r="P1684" s="12">
        <f>VLOOKUP(Table1[[#This Row],[State]],Sheet1!A:G,7,FALSE)</f>
        <v>5</v>
      </c>
      <c r="Q1684" t="str">
        <f>VLOOKUP(Table1[[#This Row],[State]],Sheet1!A:F,6,FALSE)</f>
        <v>Republican</v>
      </c>
    </row>
    <row r="1685" spans="1:17" x14ac:dyDescent="0.2">
      <c r="A1685" t="s">
        <v>345</v>
      </c>
      <c r="B1685" s="10">
        <v>31061</v>
      </c>
      <c r="C1685" t="s">
        <v>431</v>
      </c>
      <c r="D1685" s="4">
        <v>406</v>
      </c>
      <c r="E1685" s="4">
        <v>1320</v>
      </c>
      <c r="F1685">
        <v>2024</v>
      </c>
      <c r="G1685" s="1">
        <f>Table1[[#This Row],[dem_votes]]+Table1[[#This Row],[gop_votes]]</f>
        <v>1726</v>
      </c>
      <c r="H1685" s="7">
        <f>ABS(Table1[[#This Row],[dem_votes]]-Table1[[#This Row],[gop_votes]])</f>
        <v>914</v>
      </c>
      <c r="I1685" s="5">
        <f>Table1[[#This Row],[margin]]/SUM(Table1[[#This Row],[dem_votes]:[gop_votes]])</f>
        <v>0.52954808806488995</v>
      </c>
      <c r="J1685" s="5">
        <f>Table1[[#This Row],[dem_votes]]/SUM(Table1[[#This Row],[dem_votes]:[gop_votes]])</f>
        <v>0.23522595596755505</v>
      </c>
      <c r="K1685" s="5">
        <f>Table1[[#This Row],[gop_votes]]/SUM(Table1[[#This Row],[dem_votes]:[gop_votes]])</f>
        <v>0.76477404403244498</v>
      </c>
      <c r="L1685" s="13">
        <v>-98.946914000000007</v>
      </c>
      <c r="M1685" s="13">
        <v>40.187621</v>
      </c>
      <c r="N1685" s="11">
        <v>-99.01110323655935</v>
      </c>
      <c r="O1685" s="11">
        <v>41.32245289247323</v>
      </c>
      <c r="P1685" s="12">
        <f>VLOOKUP(Table1[[#This Row],[State]],Sheet1!A:G,7,FALSE)</f>
        <v>5</v>
      </c>
      <c r="Q1685" t="str">
        <f>VLOOKUP(Table1[[#This Row],[State]],Sheet1!A:F,6,FALSE)</f>
        <v>Republican</v>
      </c>
    </row>
    <row r="1686" spans="1:17" x14ac:dyDescent="0.2">
      <c r="A1686" t="s">
        <v>345</v>
      </c>
      <c r="B1686" s="10">
        <v>31063</v>
      </c>
      <c r="C1686" t="s">
        <v>1484</v>
      </c>
      <c r="D1686" s="4">
        <v>291</v>
      </c>
      <c r="E1686" s="4">
        <v>1124</v>
      </c>
      <c r="F1686">
        <v>2024</v>
      </c>
      <c r="G1686" s="1">
        <f>Table1[[#This Row],[dem_votes]]+Table1[[#This Row],[gop_votes]]</f>
        <v>1415</v>
      </c>
      <c r="H1686" s="7">
        <f>ABS(Table1[[#This Row],[dem_votes]]-Table1[[#This Row],[gop_votes]])</f>
        <v>833</v>
      </c>
      <c r="I1686" s="5">
        <f>Table1[[#This Row],[margin]]/SUM(Table1[[#This Row],[dem_votes]:[gop_votes]])</f>
        <v>0.58869257950530041</v>
      </c>
      <c r="J1686" s="5">
        <f>Table1[[#This Row],[dem_votes]]/SUM(Table1[[#This Row],[dem_votes]:[gop_votes]])</f>
        <v>0.20565371024734982</v>
      </c>
      <c r="K1686" s="5">
        <f>Table1[[#This Row],[gop_votes]]/SUM(Table1[[#This Row],[dem_votes]:[gop_votes]])</f>
        <v>0.7943462897526502</v>
      </c>
      <c r="L1686" s="13">
        <v>-100.40419399999899</v>
      </c>
      <c r="M1686" s="13">
        <v>40.607971999999997</v>
      </c>
      <c r="N1686" s="11">
        <v>-99.01110323655935</v>
      </c>
      <c r="O1686" s="11">
        <v>41.32245289247323</v>
      </c>
      <c r="P1686" s="12">
        <f>VLOOKUP(Table1[[#This Row],[State]],Sheet1!A:G,7,FALSE)</f>
        <v>5</v>
      </c>
      <c r="Q1686" t="str">
        <f>VLOOKUP(Table1[[#This Row],[State]],Sheet1!A:F,6,FALSE)</f>
        <v>Republican</v>
      </c>
    </row>
    <row r="1687" spans="1:17" x14ac:dyDescent="0.2">
      <c r="A1687" t="s">
        <v>345</v>
      </c>
      <c r="B1687" s="10">
        <v>31065</v>
      </c>
      <c r="C1687" t="s">
        <v>1485</v>
      </c>
      <c r="D1687" s="4">
        <v>547</v>
      </c>
      <c r="E1687" s="4">
        <v>1998</v>
      </c>
      <c r="F1687">
        <v>2024</v>
      </c>
      <c r="G1687" s="1">
        <f>Table1[[#This Row],[dem_votes]]+Table1[[#This Row],[gop_votes]]</f>
        <v>2545</v>
      </c>
      <c r="H1687" s="7">
        <f>ABS(Table1[[#This Row],[dem_votes]]-Table1[[#This Row],[gop_votes]])</f>
        <v>1451</v>
      </c>
      <c r="I1687" s="5">
        <f>Table1[[#This Row],[margin]]/SUM(Table1[[#This Row],[dem_votes]:[gop_votes]])</f>
        <v>0.57013752455795674</v>
      </c>
      <c r="J1687" s="5">
        <f>Table1[[#This Row],[dem_votes]]/SUM(Table1[[#This Row],[dem_votes]:[gop_votes]])</f>
        <v>0.2149312377210216</v>
      </c>
      <c r="K1687" s="5">
        <f>Table1[[#This Row],[gop_votes]]/SUM(Table1[[#This Row],[dem_votes]:[gop_votes]])</f>
        <v>0.78506876227897837</v>
      </c>
      <c r="L1687" s="13">
        <v>-99.925599000000005</v>
      </c>
      <c r="M1687" s="13">
        <v>40.248005999999997</v>
      </c>
      <c r="N1687" s="11">
        <v>-99.01110323655935</v>
      </c>
      <c r="O1687" s="11">
        <v>41.32245289247323</v>
      </c>
      <c r="P1687" s="12">
        <f>VLOOKUP(Table1[[#This Row],[State]],Sheet1!A:G,7,FALSE)</f>
        <v>5</v>
      </c>
      <c r="Q1687" t="str">
        <f>VLOOKUP(Table1[[#This Row],[State]],Sheet1!A:F,6,FALSE)</f>
        <v>Republican</v>
      </c>
    </row>
    <row r="1688" spans="1:17" x14ac:dyDescent="0.2">
      <c r="A1688" t="s">
        <v>345</v>
      </c>
      <c r="B1688" s="10">
        <v>31067</v>
      </c>
      <c r="C1688" t="s">
        <v>1486</v>
      </c>
      <c r="D1688" s="4">
        <v>3750</v>
      </c>
      <c r="E1688" s="4">
        <v>5577</v>
      </c>
      <c r="F1688">
        <v>2024</v>
      </c>
      <c r="G1688" s="1">
        <f>Table1[[#This Row],[dem_votes]]+Table1[[#This Row],[gop_votes]]</f>
        <v>9327</v>
      </c>
      <c r="H1688" s="7">
        <f>ABS(Table1[[#This Row],[dem_votes]]-Table1[[#This Row],[gop_votes]])</f>
        <v>1827</v>
      </c>
      <c r="I1688" s="5">
        <f>Table1[[#This Row],[margin]]/SUM(Table1[[#This Row],[dem_votes]:[gop_votes]])</f>
        <v>0.19588292055323256</v>
      </c>
      <c r="J1688" s="5">
        <f>Table1[[#This Row],[dem_votes]]/SUM(Table1[[#This Row],[dem_votes]:[gop_votes]])</f>
        <v>0.40205853972338373</v>
      </c>
      <c r="K1688" s="5">
        <f>Table1[[#This Row],[gop_votes]]/SUM(Table1[[#This Row],[dem_votes]:[gop_votes]])</f>
        <v>0.59794146027661632</v>
      </c>
      <c r="L1688" s="13">
        <v>-96.714139000000003</v>
      </c>
      <c r="M1688" s="13">
        <v>40.274481999999999</v>
      </c>
      <c r="N1688" s="11">
        <v>-99.01110323655935</v>
      </c>
      <c r="O1688" s="11">
        <v>41.32245289247323</v>
      </c>
      <c r="P1688" s="12">
        <f>VLOOKUP(Table1[[#This Row],[State]],Sheet1!A:G,7,FALSE)</f>
        <v>5</v>
      </c>
      <c r="Q1688" t="str">
        <f>VLOOKUP(Table1[[#This Row],[State]],Sheet1!A:F,6,FALSE)</f>
        <v>Republican</v>
      </c>
    </row>
    <row r="1689" spans="1:17" x14ac:dyDescent="0.2">
      <c r="A1689" t="s">
        <v>345</v>
      </c>
      <c r="B1689" s="10">
        <v>31069</v>
      </c>
      <c r="C1689" t="s">
        <v>1487</v>
      </c>
      <c r="D1689" s="4">
        <v>249</v>
      </c>
      <c r="E1689" s="4">
        <v>989</v>
      </c>
      <c r="F1689">
        <v>2024</v>
      </c>
      <c r="G1689" s="1">
        <f>Table1[[#This Row],[dem_votes]]+Table1[[#This Row],[gop_votes]]</f>
        <v>1238</v>
      </c>
      <c r="H1689" s="7">
        <f>ABS(Table1[[#This Row],[dem_votes]]-Table1[[#This Row],[gop_votes]])</f>
        <v>740</v>
      </c>
      <c r="I1689" s="5">
        <f>Table1[[#This Row],[margin]]/SUM(Table1[[#This Row],[dem_votes]:[gop_votes]])</f>
        <v>0.59773828756058156</v>
      </c>
      <c r="J1689" s="5">
        <f>Table1[[#This Row],[dem_votes]]/SUM(Table1[[#This Row],[dem_votes]:[gop_votes]])</f>
        <v>0.20113085621970922</v>
      </c>
      <c r="K1689" s="5">
        <f>Table1[[#This Row],[gop_votes]]/SUM(Table1[[#This Row],[dem_votes]:[gop_votes]])</f>
        <v>0.79886914378029084</v>
      </c>
      <c r="L1689" s="13">
        <v>-102.32076499999999</v>
      </c>
      <c r="M1689" s="13">
        <v>41.422767999999998</v>
      </c>
      <c r="N1689" s="11">
        <v>-99.01110323655935</v>
      </c>
      <c r="O1689" s="11">
        <v>41.32245289247323</v>
      </c>
      <c r="P1689" s="12">
        <f>VLOOKUP(Table1[[#This Row],[State]],Sheet1!A:G,7,FALSE)</f>
        <v>5</v>
      </c>
      <c r="Q1689" t="str">
        <f>VLOOKUP(Table1[[#This Row],[State]],Sheet1!A:F,6,FALSE)</f>
        <v>Republican</v>
      </c>
    </row>
    <row r="1690" spans="1:17" x14ac:dyDescent="0.2">
      <c r="A1690" t="s">
        <v>345</v>
      </c>
      <c r="B1690" s="10">
        <v>31071</v>
      </c>
      <c r="C1690" t="s">
        <v>681</v>
      </c>
      <c r="D1690" s="4">
        <v>197</v>
      </c>
      <c r="E1690" s="4">
        <v>811</v>
      </c>
      <c r="F1690">
        <v>2024</v>
      </c>
      <c r="G1690" s="1">
        <f>Table1[[#This Row],[dem_votes]]+Table1[[#This Row],[gop_votes]]</f>
        <v>1008</v>
      </c>
      <c r="H1690" s="7">
        <f>ABS(Table1[[#This Row],[dem_votes]]-Table1[[#This Row],[gop_votes]])</f>
        <v>614</v>
      </c>
      <c r="I1690" s="5">
        <f>Table1[[#This Row],[margin]]/SUM(Table1[[#This Row],[dem_votes]:[gop_votes]])</f>
        <v>0.60912698412698407</v>
      </c>
      <c r="J1690" s="5">
        <f>Table1[[#This Row],[dem_votes]]/SUM(Table1[[#This Row],[dem_votes]:[gop_votes]])</f>
        <v>0.19543650793650794</v>
      </c>
      <c r="K1690" s="5">
        <f>Table1[[#This Row],[gop_votes]]/SUM(Table1[[#This Row],[dem_votes]:[gop_votes]])</f>
        <v>0.80456349206349209</v>
      </c>
      <c r="L1690" s="13">
        <v>-99.107237999999995</v>
      </c>
      <c r="M1690" s="13">
        <v>41.800942999999997</v>
      </c>
      <c r="N1690" s="11">
        <v>-99.01110323655935</v>
      </c>
      <c r="O1690" s="11">
        <v>41.32245289247323</v>
      </c>
      <c r="P1690" s="12">
        <f>VLOOKUP(Table1[[#This Row],[State]],Sheet1!A:G,7,FALSE)</f>
        <v>5</v>
      </c>
      <c r="Q1690" t="str">
        <f>VLOOKUP(Table1[[#This Row],[State]],Sheet1!A:F,6,FALSE)</f>
        <v>Republican</v>
      </c>
    </row>
    <row r="1691" spans="1:17" x14ac:dyDescent="0.2">
      <c r="A1691" t="s">
        <v>345</v>
      </c>
      <c r="B1691" s="10">
        <v>31073</v>
      </c>
      <c r="C1691" t="s">
        <v>1488</v>
      </c>
      <c r="D1691" s="4">
        <v>252</v>
      </c>
      <c r="E1691" s="4">
        <v>754</v>
      </c>
      <c r="F1691">
        <v>2024</v>
      </c>
      <c r="G1691" s="1">
        <f>Table1[[#This Row],[dem_votes]]+Table1[[#This Row],[gop_votes]]</f>
        <v>1006</v>
      </c>
      <c r="H1691" s="7">
        <f>ABS(Table1[[#This Row],[dem_votes]]-Table1[[#This Row],[gop_votes]])</f>
        <v>502</v>
      </c>
      <c r="I1691" s="5">
        <f>Table1[[#This Row],[margin]]/SUM(Table1[[#This Row],[dem_votes]:[gop_votes]])</f>
        <v>0.49900596421471172</v>
      </c>
      <c r="J1691" s="5">
        <f>Table1[[#This Row],[dem_votes]]/SUM(Table1[[#This Row],[dem_votes]:[gop_votes]])</f>
        <v>0.25049701789264411</v>
      </c>
      <c r="K1691" s="5">
        <f>Table1[[#This Row],[gop_votes]]/SUM(Table1[[#This Row],[dem_votes]:[gop_votes]])</f>
        <v>0.74950298210735589</v>
      </c>
      <c r="L1691" s="13">
        <v>-99.830993000000007</v>
      </c>
      <c r="M1691" s="13">
        <v>40.592123999999998</v>
      </c>
      <c r="N1691" s="11">
        <v>-99.01110323655935</v>
      </c>
      <c r="O1691" s="11">
        <v>41.32245289247323</v>
      </c>
      <c r="P1691" s="12">
        <f>VLOOKUP(Table1[[#This Row],[State]],Sheet1!A:G,7,FALSE)</f>
        <v>5</v>
      </c>
      <c r="Q1691" t="str">
        <f>VLOOKUP(Table1[[#This Row],[State]],Sheet1!A:F,6,FALSE)</f>
        <v>Republican</v>
      </c>
    </row>
    <row r="1692" spans="1:17" x14ac:dyDescent="0.2">
      <c r="A1692" t="s">
        <v>345</v>
      </c>
      <c r="B1692" s="10">
        <v>31075</v>
      </c>
      <c r="C1692" t="s">
        <v>571</v>
      </c>
      <c r="D1692" s="4">
        <v>38</v>
      </c>
      <c r="E1692" s="4">
        <v>339</v>
      </c>
      <c r="F1692">
        <v>2024</v>
      </c>
      <c r="G1692" s="1">
        <f>Table1[[#This Row],[dem_votes]]+Table1[[#This Row],[gop_votes]]</f>
        <v>377</v>
      </c>
      <c r="H1692" s="7">
        <f>ABS(Table1[[#This Row],[dem_votes]]-Table1[[#This Row],[gop_votes]])</f>
        <v>301</v>
      </c>
      <c r="I1692" s="5">
        <f>Table1[[#This Row],[margin]]/SUM(Table1[[#This Row],[dem_votes]:[gop_votes]])</f>
        <v>0.79840848806366049</v>
      </c>
      <c r="J1692" s="5">
        <f>Table1[[#This Row],[dem_votes]]/SUM(Table1[[#This Row],[dem_votes]:[gop_votes]])</f>
        <v>0.10079575596816977</v>
      </c>
      <c r="K1692" s="5">
        <f>Table1[[#This Row],[gop_votes]]/SUM(Table1[[#This Row],[dem_votes]:[gop_votes]])</f>
        <v>0.89920424403183019</v>
      </c>
      <c r="L1692" s="13">
        <v>-101.731402</v>
      </c>
      <c r="M1692" s="13">
        <v>41.984367999999897</v>
      </c>
      <c r="N1692" s="11">
        <v>-99.01110323655935</v>
      </c>
      <c r="O1692" s="11">
        <v>41.32245289247323</v>
      </c>
      <c r="P1692" s="12">
        <f>VLOOKUP(Table1[[#This Row],[State]],Sheet1!A:G,7,FALSE)</f>
        <v>5</v>
      </c>
      <c r="Q1692" t="str">
        <f>VLOOKUP(Table1[[#This Row],[State]],Sheet1!A:F,6,FALSE)</f>
        <v>Republican</v>
      </c>
    </row>
    <row r="1693" spans="1:17" x14ac:dyDescent="0.2">
      <c r="A1693" t="s">
        <v>345</v>
      </c>
      <c r="B1693" s="10">
        <v>31077</v>
      </c>
      <c r="C1693" t="s">
        <v>1032</v>
      </c>
      <c r="D1693" s="4">
        <v>278</v>
      </c>
      <c r="E1693" s="4">
        <v>894</v>
      </c>
      <c r="F1693">
        <v>2024</v>
      </c>
      <c r="G1693" s="1">
        <f>Table1[[#This Row],[dem_votes]]+Table1[[#This Row],[gop_votes]]</f>
        <v>1172</v>
      </c>
      <c r="H1693" s="7">
        <f>ABS(Table1[[#This Row],[dem_votes]]-Table1[[#This Row],[gop_votes]])</f>
        <v>616</v>
      </c>
      <c r="I1693" s="5">
        <f>Table1[[#This Row],[margin]]/SUM(Table1[[#This Row],[dem_votes]:[gop_votes]])</f>
        <v>0.52559726962457343</v>
      </c>
      <c r="J1693" s="5">
        <f>Table1[[#This Row],[dem_votes]]/SUM(Table1[[#This Row],[dem_votes]:[gop_votes]])</f>
        <v>0.23720136518771331</v>
      </c>
      <c r="K1693" s="5">
        <f>Table1[[#This Row],[gop_votes]]/SUM(Table1[[#This Row],[dem_votes]:[gop_votes]])</f>
        <v>0.76279863481228671</v>
      </c>
      <c r="L1693" s="13">
        <v>-98.497703000000001</v>
      </c>
      <c r="M1693" s="13">
        <v>41.556319000000002</v>
      </c>
      <c r="N1693" s="11">
        <v>-99.01110323655935</v>
      </c>
      <c r="O1693" s="11">
        <v>41.32245289247323</v>
      </c>
      <c r="P1693" s="12">
        <f>VLOOKUP(Table1[[#This Row],[State]],Sheet1!A:G,7,FALSE)</f>
        <v>5</v>
      </c>
      <c r="Q1693" t="str">
        <f>VLOOKUP(Table1[[#This Row],[State]],Sheet1!A:F,6,FALSE)</f>
        <v>Republican</v>
      </c>
    </row>
    <row r="1694" spans="1:17" x14ac:dyDescent="0.2">
      <c r="A1694" t="s">
        <v>345</v>
      </c>
      <c r="B1694" s="10">
        <v>31079</v>
      </c>
      <c r="C1694" t="s">
        <v>771</v>
      </c>
      <c r="D1694" s="4">
        <v>6203</v>
      </c>
      <c r="E1694" s="4">
        <v>15496</v>
      </c>
      <c r="F1694">
        <v>2024</v>
      </c>
      <c r="G1694" s="1">
        <f>Table1[[#This Row],[dem_votes]]+Table1[[#This Row],[gop_votes]]</f>
        <v>21699</v>
      </c>
      <c r="H1694" s="7">
        <f>ABS(Table1[[#This Row],[dem_votes]]-Table1[[#This Row],[gop_votes]])</f>
        <v>9293</v>
      </c>
      <c r="I1694" s="5">
        <f>Table1[[#This Row],[margin]]/SUM(Table1[[#This Row],[dem_votes]:[gop_votes]])</f>
        <v>0.42826858380570532</v>
      </c>
      <c r="J1694" s="5">
        <f>Table1[[#This Row],[dem_votes]]/SUM(Table1[[#This Row],[dem_votes]:[gop_votes]])</f>
        <v>0.28586570809714734</v>
      </c>
      <c r="K1694" s="5">
        <f>Table1[[#This Row],[gop_votes]]/SUM(Table1[[#This Row],[dem_votes]:[gop_votes]])</f>
        <v>0.71413429190285271</v>
      </c>
      <c r="L1694" s="13">
        <v>-98.377534999999995</v>
      </c>
      <c r="M1694" s="13">
        <v>40.915596999999998</v>
      </c>
      <c r="N1694" s="11">
        <v>-99.01110323655935</v>
      </c>
      <c r="O1694" s="11">
        <v>41.32245289247323</v>
      </c>
      <c r="P1694" s="12">
        <f>VLOOKUP(Table1[[#This Row],[State]],Sheet1!A:G,7,FALSE)</f>
        <v>5</v>
      </c>
      <c r="Q1694" t="str">
        <f>VLOOKUP(Table1[[#This Row],[State]],Sheet1!A:F,6,FALSE)</f>
        <v>Republican</v>
      </c>
    </row>
    <row r="1695" spans="1:17" x14ac:dyDescent="0.2">
      <c r="A1695" t="s">
        <v>345</v>
      </c>
      <c r="B1695" s="10">
        <v>31081</v>
      </c>
      <c r="C1695" t="s">
        <v>436</v>
      </c>
      <c r="D1695" s="4">
        <v>1111</v>
      </c>
      <c r="E1695" s="4">
        <v>3972</v>
      </c>
      <c r="F1695">
        <v>2024</v>
      </c>
      <c r="G1695" s="1">
        <f>Table1[[#This Row],[dem_votes]]+Table1[[#This Row],[gop_votes]]</f>
        <v>5083</v>
      </c>
      <c r="H1695" s="7">
        <f>ABS(Table1[[#This Row],[dem_votes]]-Table1[[#This Row],[gop_votes]])</f>
        <v>2861</v>
      </c>
      <c r="I1695" s="5">
        <f>Table1[[#This Row],[margin]]/SUM(Table1[[#This Row],[dem_votes]:[gop_votes]])</f>
        <v>0.56285658075939404</v>
      </c>
      <c r="J1695" s="5">
        <f>Table1[[#This Row],[dem_votes]]/SUM(Table1[[#This Row],[dem_votes]:[gop_votes]])</f>
        <v>0.21857170962030298</v>
      </c>
      <c r="K1695" s="5">
        <f>Table1[[#This Row],[gop_votes]]/SUM(Table1[[#This Row],[dem_votes]:[gop_votes]])</f>
        <v>0.78142829037969708</v>
      </c>
      <c r="L1695" s="13">
        <v>-98.021089000000003</v>
      </c>
      <c r="M1695" s="13">
        <v>40.878695</v>
      </c>
      <c r="N1695" s="11">
        <v>-99.01110323655935</v>
      </c>
      <c r="O1695" s="11">
        <v>41.32245289247323</v>
      </c>
      <c r="P1695" s="12">
        <f>VLOOKUP(Table1[[#This Row],[State]],Sheet1!A:G,7,FALSE)</f>
        <v>5</v>
      </c>
      <c r="Q1695" t="str">
        <f>VLOOKUP(Table1[[#This Row],[State]],Sheet1!A:F,6,FALSE)</f>
        <v>Republican</v>
      </c>
    </row>
    <row r="1696" spans="1:17" x14ac:dyDescent="0.2">
      <c r="A1696" t="s">
        <v>345</v>
      </c>
      <c r="B1696" s="10">
        <v>31083</v>
      </c>
      <c r="C1696" t="s">
        <v>1105</v>
      </c>
      <c r="D1696" s="4">
        <v>386</v>
      </c>
      <c r="E1696" s="4">
        <v>1430</v>
      </c>
      <c r="F1696">
        <v>2024</v>
      </c>
      <c r="G1696" s="1">
        <f>Table1[[#This Row],[dem_votes]]+Table1[[#This Row],[gop_votes]]</f>
        <v>1816</v>
      </c>
      <c r="H1696" s="7">
        <f>ABS(Table1[[#This Row],[dem_votes]]-Table1[[#This Row],[gop_votes]])</f>
        <v>1044</v>
      </c>
      <c r="I1696" s="5">
        <f>Table1[[#This Row],[margin]]/SUM(Table1[[#This Row],[dem_votes]:[gop_votes]])</f>
        <v>0.57488986784140972</v>
      </c>
      <c r="J1696" s="5">
        <f>Table1[[#This Row],[dem_votes]]/SUM(Table1[[#This Row],[dem_votes]:[gop_votes]])</f>
        <v>0.21255506607929514</v>
      </c>
      <c r="K1696" s="5">
        <f>Table1[[#This Row],[gop_votes]]/SUM(Table1[[#This Row],[dem_votes]:[gop_votes]])</f>
        <v>0.7874449339207048</v>
      </c>
      <c r="L1696" s="13">
        <v>-99.402209999999997</v>
      </c>
      <c r="M1696" s="13">
        <v>40.145693000000001</v>
      </c>
      <c r="N1696" s="11">
        <v>-99.01110323655935</v>
      </c>
      <c r="O1696" s="11">
        <v>41.32245289247323</v>
      </c>
      <c r="P1696" s="12">
        <f>VLOOKUP(Table1[[#This Row],[State]],Sheet1!A:G,7,FALSE)</f>
        <v>5</v>
      </c>
      <c r="Q1696" t="str">
        <f>VLOOKUP(Table1[[#This Row],[State]],Sheet1!A:F,6,FALSE)</f>
        <v>Republican</v>
      </c>
    </row>
    <row r="1697" spans="1:17" x14ac:dyDescent="0.2">
      <c r="A1697" t="s">
        <v>345</v>
      </c>
      <c r="B1697" s="10">
        <v>31085</v>
      </c>
      <c r="C1697" t="s">
        <v>1489</v>
      </c>
      <c r="D1697" s="4">
        <v>71</v>
      </c>
      <c r="E1697" s="4">
        <v>487</v>
      </c>
      <c r="F1697">
        <v>2024</v>
      </c>
      <c r="G1697" s="1">
        <f>Table1[[#This Row],[dem_votes]]+Table1[[#This Row],[gop_votes]]</f>
        <v>558</v>
      </c>
      <c r="H1697" s="7">
        <f>ABS(Table1[[#This Row],[dem_votes]]-Table1[[#This Row],[gop_votes]])</f>
        <v>416</v>
      </c>
      <c r="I1697" s="5">
        <f>Table1[[#This Row],[margin]]/SUM(Table1[[#This Row],[dem_votes]:[gop_votes]])</f>
        <v>0.74551971326164879</v>
      </c>
      <c r="J1697" s="5">
        <f>Table1[[#This Row],[dem_votes]]/SUM(Table1[[#This Row],[dem_votes]:[gop_votes]])</f>
        <v>0.12724014336917563</v>
      </c>
      <c r="K1697" s="5">
        <f>Table1[[#This Row],[gop_votes]]/SUM(Table1[[#This Row],[dem_votes]:[gop_votes]])</f>
        <v>0.87275985663082434</v>
      </c>
      <c r="L1697" s="13">
        <v>-101.058515</v>
      </c>
      <c r="M1697" s="13">
        <v>40.495629999999998</v>
      </c>
      <c r="N1697" s="11">
        <v>-99.01110323655935</v>
      </c>
      <c r="O1697" s="11">
        <v>41.32245289247323</v>
      </c>
      <c r="P1697" s="12">
        <f>VLOOKUP(Table1[[#This Row],[State]],Sheet1!A:G,7,FALSE)</f>
        <v>5</v>
      </c>
      <c r="Q1697" t="str">
        <f>VLOOKUP(Table1[[#This Row],[State]],Sheet1!A:F,6,FALSE)</f>
        <v>Republican</v>
      </c>
    </row>
    <row r="1698" spans="1:17" x14ac:dyDescent="0.2">
      <c r="A1698" t="s">
        <v>345</v>
      </c>
      <c r="B1698" s="10">
        <v>31087</v>
      </c>
      <c r="C1698" t="s">
        <v>1490</v>
      </c>
      <c r="D1698" s="4">
        <v>318</v>
      </c>
      <c r="E1698" s="4">
        <v>1167</v>
      </c>
      <c r="F1698">
        <v>2024</v>
      </c>
      <c r="G1698" s="1">
        <f>Table1[[#This Row],[dem_votes]]+Table1[[#This Row],[gop_votes]]</f>
        <v>1485</v>
      </c>
      <c r="H1698" s="7">
        <f>ABS(Table1[[#This Row],[dem_votes]]-Table1[[#This Row],[gop_votes]])</f>
        <v>849</v>
      </c>
      <c r="I1698" s="5">
        <f>Table1[[#This Row],[margin]]/SUM(Table1[[#This Row],[dem_votes]:[gop_votes]])</f>
        <v>0.57171717171717173</v>
      </c>
      <c r="J1698" s="5">
        <f>Table1[[#This Row],[dem_votes]]/SUM(Table1[[#This Row],[dem_votes]:[gop_votes]])</f>
        <v>0.21414141414141413</v>
      </c>
      <c r="K1698" s="5">
        <f>Table1[[#This Row],[gop_votes]]/SUM(Table1[[#This Row],[dem_votes]:[gop_votes]])</f>
        <v>0.78585858585858581</v>
      </c>
      <c r="L1698" s="13">
        <v>-101.006845</v>
      </c>
      <c r="M1698" s="13">
        <v>40.211960999999903</v>
      </c>
      <c r="N1698" s="11">
        <v>-99.01110323655935</v>
      </c>
      <c r="O1698" s="11">
        <v>41.32245289247323</v>
      </c>
      <c r="P1698" s="12">
        <f>VLOOKUP(Table1[[#This Row],[State]],Sheet1!A:G,7,FALSE)</f>
        <v>5</v>
      </c>
      <c r="Q1698" t="str">
        <f>VLOOKUP(Table1[[#This Row],[State]],Sheet1!A:F,6,FALSE)</f>
        <v>Republican</v>
      </c>
    </row>
    <row r="1699" spans="1:17" x14ac:dyDescent="0.2">
      <c r="A1699" t="s">
        <v>345</v>
      </c>
      <c r="B1699" s="10">
        <v>31089</v>
      </c>
      <c r="C1699" t="s">
        <v>1409</v>
      </c>
      <c r="D1699" s="4">
        <v>845</v>
      </c>
      <c r="E1699" s="4">
        <v>4097</v>
      </c>
      <c r="F1699">
        <v>2024</v>
      </c>
      <c r="G1699" s="1">
        <f>Table1[[#This Row],[dem_votes]]+Table1[[#This Row],[gop_votes]]</f>
        <v>4942</v>
      </c>
      <c r="H1699" s="7">
        <f>ABS(Table1[[#This Row],[dem_votes]]-Table1[[#This Row],[gop_votes]])</f>
        <v>3252</v>
      </c>
      <c r="I1699" s="5">
        <f>Table1[[#This Row],[margin]]/SUM(Table1[[#This Row],[dem_votes]:[gop_votes]])</f>
        <v>0.65803318494536622</v>
      </c>
      <c r="J1699" s="5">
        <f>Table1[[#This Row],[dem_votes]]/SUM(Table1[[#This Row],[dem_votes]:[gop_votes]])</f>
        <v>0.17098340752731689</v>
      </c>
      <c r="K1699" s="5">
        <f>Table1[[#This Row],[gop_votes]]/SUM(Table1[[#This Row],[dem_votes]:[gop_votes]])</f>
        <v>0.82901659247268311</v>
      </c>
      <c r="L1699" s="13">
        <v>-98.742987999999997</v>
      </c>
      <c r="M1699" s="13">
        <v>42.458399999999997</v>
      </c>
      <c r="N1699" s="11">
        <v>-99.01110323655935</v>
      </c>
      <c r="O1699" s="11">
        <v>41.32245289247323</v>
      </c>
      <c r="P1699" s="12">
        <f>VLOOKUP(Table1[[#This Row],[State]],Sheet1!A:G,7,FALSE)</f>
        <v>5</v>
      </c>
      <c r="Q1699" t="str">
        <f>VLOOKUP(Table1[[#This Row],[State]],Sheet1!A:F,6,FALSE)</f>
        <v>Republican</v>
      </c>
    </row>
    <row r="1700" spans="1:17" x14ac:dyDescent="0.2">
      <c r="A1700" t="s">
        <v>345</v>
      </c>
      <c r="B1700" s="10">
        <v>31091</v>
      </c>
      <c r="C1700" t="s">
        <v>1491</v>
      </c>
      <c r="D1700" s="4">
        <v>75</v>
      </c>
      <c r="E1700" s="4">
        <v>356</v>
      </c>
      <c r="F1700">
        <v>2024</v>
      </c>
      <c r="G1700" s="1">
        <f>Table1[[#This Row],[dem_votes]]+Table1[[#This Row],[gop_votes]]</f>
        <v>431</v>
      </c>
      <c r="H1700" s="7">
        <f>ABS(Table1[[#This Row],[dem_votes]]-Table1[[#This Row],[gop_votes]])</f>
        <v>281</v>
      </c>
      <c r="I1700" s="5">
        <f>Table1[[#This Row],[margin]]/SUM(Table1[[#This Row],[dem_votes]:[gop_votes]])</f>
        <v>0.65197215777262185</v>
      </c>
      <c r="J1700" s="5">
        <f>Table1[[#This Row],[dem_votes]]/SUM(Table1[[#This Row],[dem_votes]:[gop_votes]])</f>
        <v>0.1740139211136891</v>
      </c>
      <c r="K1700" s="5">
        <f>Table1[[#This Row],[gop_votes]]/SUM(Table1[[#This Row],[dem_votes]:[gop_votes]])</f>
        <v>0.82598607888631093</v>
      </c>
      <c r="L1700" s="13">
        <v>-101.062839</v>
      </c>
      <c r="M1700" s="13">
        <v>42.016040999999902</v>
      </c>
      <c r="N1700" s="11">
        <v>-99.01110323655935</v>
      </c>
      <c r="O1700" s="11">
        <v>41.32245289247323</v>
      </c>
      <c r="P1700" s="12">
        <f>VLOOKUP(Table1[[#This Row],[State]],Sheet1!A:G,7,FALSE)</f>
        <v>5</v>
      </c>
      <c r="Q1700" t="str">
        <f>VLOOKUP(Table1[[#This Row],[State]],Sheet1!A:F,6,FALSE)</f>
        <v>Republican</v>
      </c>
    </row>
    <row r="1701" spans="1:17" x14ac:dyDescent="0.2">
      <c r="A1701" t="s">
        <v>345</v>
      </c>
      <c r="B1701" s="10">
        <v>31093</v>
      </c>
      <c r="C1701" t="s">
        <v>574</v>
      </c>
      <c r="D1701" s="4">
        <v>844</v>
      </c>
      <c r="E1701" s="4">
        <v>2585</v>
      </c>
      <c r="F1701">
        <v>2024</v>
      </c>
      <c r="G1701" s="1">
        <f>Table1[[#This Row],[dem_votes]]+Table1[[#This Row],[gop_votes]]</f>
        <v>3429</v>
      </c>
      <c r="H1701" s="7">
        <f>ABS(Table1[[#This Row],[dem_votes]]-Table1[[#This Row],[gop_votes]])</f>
        <v>1741</v>
      </c>
      <c r="I1701" s="5">
        <f>Table1[[#This Row],[margin]]/SUM(Table1[[#This Row],[dem_votes]:[gop_votes]])</f>
        <v>0.50772820064158641</v>
      </c>
      <c r="J1701" s="5">
        <f>Table1[[#This Row],[dem_votes]]/SUM(Table1[[#This Row],[dem_votes]:[gop_votes]])</f>
        <v>0.24613589967920677</v>
      </c>
      <c r="K1701" s="5">
        <f>Table1[[#This Row],[gop_votes]]/SUM(Table1[[#This Row],[dem_votes]:[gop_votes]])</f>
        <v>0.75386410032079321</v>
      </c>
      <c r="L1701" s="13">
        <v>-98.493475000000004</v>
      </c>
      <c r="M1701" s="13">
        <v>41.189549</v>
      </c>
      <c r="N1701" s="11">
        <v>-99.01110323655935</v>
      </c>
      <c r="O1701" s="11">
        <v>41.32245289247323</v>
      </c>
      <c r="P1701" s="12">
        <f>VLOOKUP(Table1[[#This Row],[State]],Sheet1!A:G,7,FALSE)</f>
        <v>5</v>
      </c>
      <c r="Q1701" t="str">
        <f>VLOOKUP(Table1[[#This Row],[State]],Sheet1!A:F,6,FALSE)</f>
        <v>Republican</v>
      </c>
    </row>
    <row r="1702" spans="1:17" x14ac:dyDescent="0.2">
      <c r="A1702" t="s">
        <v>345</v>
      </c>
      <c r="B1702" s="10">
        <v>31095</v>
      </c>
      <c r="C1702" t="s">
        <v>445</v>
      </c>
      <c r="D1702" s="4">
        <v>1331</v>
      </c>
      <c r="E1702" s="4">
        <v>2496</v>
      </c>
      <c r="F1702">
        <v>2024</v>
      </c>
      <c r="G1702" s="1">
        <f>Table1[[#This Row],[dem_votes]]+Table1[[#This Row],[gop_votes]]</f>
        <v>3827</v>
      </c>
      <c r="H1702" s="7">
        <f>ABS(Table1[[#This Row],[dem_votes]]-Table1[[#This Row],[gop_votes]])</f>
        <v>1165</v>
      </c>
      <c r="I1702" s="5">
        <f>Table1[[#This Row],[margin]]/SUM(Table1[[#This Row],[dem_votes]:[gop_votes]])</f>
        <v>0.30441599163835903</v>
      </c>
      <c r="J1702" s="5">
        <f>Table1[[#This Row],[dem_votes]]/SUM(Table1[[#This Row],[dem_votes]:[gop_votes]])</f>
        <v>0.34779200418082051</v>
      </c>
      <c r="K1702" s="5">
        <f>Table1[[#This Row],[gop_votes]]/SUM(Table1[[#This Row],[dem_votes]:[gop_votes]])</f>
        <v>0.65220799581917954</v>
      </c>
      <c r="L1702" s="13">
        <v>-97.140354000000002</v>
      </c>
      <c r="M1702" s="13">
        <v>40.164028000000002</v>
      </c>
      <c r="N1702" s="11">
        <v>-99.01110323655935</v>
      </c>
      <c r="O1702" s="11">
        <v>41.32245289247323</v>
      </c>
      <c r="P1702" s="12">
        <f>VLOOKUP(Table1[[#This Row],[State]],Sheet1!A:G,7,FALSE)</f>
        <v>5</v>
      </c>
      <c r="Q1702" t="str">
        <f>VLOOKUP(Table1[[#This Row],[State]],Sheet1!A:F,6,FALSE)</f>
        <v>Republican</v>
      </c>
    </row>
    <row r="1703" spans="1:17" x14ac:dyDescent="0.2">
      <c r="A1703" t="s">
        <v>345</v>
      </c>
      <c r="B1703" s="10">
        <v>31097</v>
      </c>
      <c r="C1703" t="s">
        <v>577</v>
      </c>
      <c r="D1703" s="4">
        <v>832</v>
      </c>
      <c r="E1703" s="4">
        <v>1366</v>
      </c>
      <c r="F1703">
        <v>2024</v>
      </c>
      <c r="G1703" s="1">
        <f>Table1[[#This Row],[dem_votes]]+Table1[[#This Row],[gop_votes]]</f>
        <v>2198</v>
      </c>
      <c r="H1703" s="7">
        <f>ABS(Table1[[#This Row],[dem_votes]]-Table1[[#This Row],[gop_votes]])</f>
        <v>534</v>
      </c>
      <c r="I1703" s="5">
        <f>Table1[[#This Row],[margin]]/SUM(Table1[[#This Row],[dem_votes]:[gop_votes]])</f>
        <v>0.2429481346678799</v>
      </c>
      <c r="J1703" s="5">
        <f>Table1[[#This Row],[dem_votes]]/SUM(Table1[[#This Row],[dem_votes]:[gop_votes]])</f>
        <v>0.37852593266606005</v>
      </c>
      <c r="K1703" s="5">
        <f>Table1[[#This Row],[gop_votes]]/SUM(Table1[[#This Row],[dem_votes]:[gop_votes]])</f>
        <v>0.62147406733393995</v>
      </c>
      <c r="L1703" s="13">
        <v>-96.228932999999998</v>
      </c>
      <c r="M1703" s="13">
        <v>40.401369000000003</v>
      </c>
      <c r="N1703" s="11">
        <v>-99.01110323655935</v>
      </c>
      <c r="O1703" s="11">
        <v>41.32245289247323</v>
      </c>
      <c r="P1703" s="12">
        <f>VLOOKUP(Table1[[#This Row],[State]],Sheet1!A:G,7,FALSE)</f>
        <v>5</v>
      </c>
      <c r="Q1703" t="str">
        <f>VLOOKUP(Table1[[#This Row],[State]],Sheet1!A:F,6,FALSE)</f>
        <v>Republican</v>
      </c>
    </row>
    <row r="1704" spans="1:17" x14ac:dyDescent="0.2">
      <c r="A1704" t="s">
        <v>345</v>
      </c>
      <c r="B1704" s="10">
        <v>31099</v>
      </c>
      <c r="C1704" t="s">
        <v>1492</v>
      </c>
      <c r="D1704" s="4">
        <v>806</v>
      </c>
      <c r="E1704" s="4">
        <v>2511</v>
      </c>
      <c r="F1704">
        <v>2024</v>
      </c>
      <c r="G1704" s="1">
        <f>Table1[[#This Row],[dem_votes]]+Table1[[#This Row],[gop_votes]]</f>
        <v>3317</v>
      </c>
      <c r="H1704" s="7">
        <f>ABS(Table1[[#This Row],[dem_votes]]-Table1[[#This Row],[gop_votes]])</f>
        <v>1705</v>
      </c>
      <c r="I1704" s="5">
        <f>Table1[[#This Row],[margin]]/SUM(Table1[[#This Row],[dem_votes]:[gop_votes]])</f>
        <v>0.51401869158878499</v>
      </c>
      <c r="J1704" s="5">
        <f>Table1[[#This Row],[dem_votes]]/SUM(Table1[[#This Row],[dem_votes]:[gop_votes]])</f>
        <v>0.24299065420560748</v>
      </c>
      <c r="K1704" s="5">
        <f>Table1[[#This Row],[gop_votes]]/SUM(Table1[[#This Row],[dem_votes]:[gop_votes]])</f>
        <v>0.7570093457943925</v>
      </c>
      <c r="L1704" s="13">
        <v>-98.992742000000007</v>
      </c>
      <c r="M1704" s="13">
        <v>40.506264000000002</v>
      </c>
      <c r="N1704" s="11">
        <v>-99.01110323655935</v>
      </c>
      <c r="O1704" s="11">
        <v>41.32245289247323</v>
      </c>
      <c r="P1704" s="12">
        <f>VLOOKUP(Table1[[#This Row],[State]],Sheet1!A:G,7,FALSE)</f>
        <v>5</v>
      </c>
      <c r="Q1704" t="str">
        <f>VLOOKUP(Table1[[#This Row],[State]],Sheet1!A:F,6,FALSE)</f>
        <v>Republican</v>
      </c>
    </row>
    <row r="1705" spans="1:17" x14ac:dyDescent="0.2">
      <c r="A1705" t="s">
        <v>345</v>
      </c>
      <c r="B1705" s="10">
        <v>31101</v>
      </c>
      <c r="C1705" t="s">
        <v>1493</v>
      </c>
      <c r="D1705" s="4">
        <v>859</v>
      </c>
      <c r="E1705" s="4">
        <v>3271</v>
      </c>
      <c r="F1705">
        <v>2024</v>
      </c>
      <c r="G1705" s="1">
        <f>Table1[[#This Row],[dem_votes]]+Table1[[#This Row],[gop_votes]]</f>
        <v>4130</v>
      </c>
      <c r="H1705" s="7">
        <f>ABS(Table1[[#This Row],[dem_votes]]-Table1[[#This Row],[gop_votes]])</f>
        <v>2412</v>
      </c>
      <c r="I1705" s="5">
        <f>Table1[[#This Row],[margin]]/SUM(Table1[[#This Row],[dem_votes]:[gop_votes]])</f>
        <v>0.58401937046004848</v>
      </c>
      <c r="J1705" s="5">
        <f>Table1[[#This Row],[dem_votes]]/SUM(Table1[[#This Row],[dem_votes]:[gop_votes]])</f>
        <v>0.20799031476997579</v>
      </c>
      <c r="K1705" s="5">
        <f>Table1[[#This Row],[gop_votes]]/SUM(Table1[[#This Row],[dem_votes]:[gop_votes]])</f>
        <v>0.79200968523002424</v>
      </c>
      <c r="L1705" s="13">
        <v>-101.69649200000001</v>
      </c>
      <c r="M1705" s="13">
        <v>41.141877000000001</v>
      </c>
      <c r="N1705" s="11">
        <v>-99.01110323655935</v>
      </c>
      <c r="O1705" s="11">
        <v>41.32245289247323</v>
      </c>
      <c r="P1705" s="12">
        <f>VLOOKUP(Table1[[#This Row],[State]],Sheet1!A:G,7,FALSE)</f>
        <v>5</v>
      </c>
      <c r="Q1705" t="str">
        <f>VLOOKUP(Table1[[#This Row],[State]],Sheet1!A:F,6,FALSE)</f>
        <v>Republican</v>
      </c>
    </row>
    <row r="1706" spans="1:17" x14ac:dyDescent="0.2">
      <c r="A1706" t="s">
        <v>345</v>
      </c>
      <c r="B1706" s="10">
        <v>31103</v>
      </c>
      <c r="C1706" t="s">
        <v>1494</v>
      </c>
      <c r="D1706" s="4">
        <v>84</v>
      </c>
      <c r="E1706" s="4">
        <v>459</v>
      </c>
      <c r="F1706">
        <v>2024</v>
      </c>
      <c r="G1706" s="1">
        <f>Table1[[#This Row],[dem_votes]]+Table1[[#This Row],[gop_votes]]</f>
        <v>543</v>
      </c>
      <c r="H1706" s="7">
        <f>ABS(Table1[[#This Row],[dem_votes]]-Table1[[#This Row],[gop_votes]])</f>
        <v>375</v>
      </c>
      <c r="I1706" s="5">
        <f>Table1[[#This Row],[margin]]/SUM(Table1[[#This Row],[dem_votes]:[gop_votes]])</f>
        <v>0.69060773480662985</v>
      </c>
      <c r="J1706" s="5">
        <f>Table1[[#This Row],[dem_votes]]/SUM(Table1[[#This Row],[dem_votes]:[gop_votes]])</f>
        <v>0.15469613259668508</v>
      </c>
      <c r="K1706" s="5">
        <f>Table1[[#This Row],[gop_votes]]/SUM(Table1[[#This Row],[dem_votes]:[gop_votes]])</f>
        <v>0.84530386740331487</v>
      </c>
      <c r="L1706" s="13">
        <v>-99.703606999999906</v>
      </c>
      <c r="M1706" s="13">
        <v>42.868344</v>
      </c>
      <c r="N1706" s="11">
        <v>-99.01110323655935</v>
      </c>
      <c r="O1706" s="11">
        <v>41.32245289247323</v>
      </c>
      <c r="P1706" s="12">
        <f>VLOOKUP(Table1[[#This Row],[State]],Sheet1!A:G,7,FALSE)</f>
        <v>5</v>
      </c>
      <c r="Q1706" t="str">
        <f>VLOOKUP(Table1[[#This Row],[State]],Sheet1!A:F,6,FALSE)</f>
        <v>Republican</v>
      </c>
    </row>
    <row r="1707" spans="1:17" x14ac:dyDescent="0.2">
      <c r="A1707" t="s">
        <v>345</v>
      </c>
      <c r="B1707" s="10">
        <v>31105</v>
      </c>
      <c r="C1707" t="s">
        <v>1495</v>
      </c>
      <c r="D1707" s="4">
        <v>367</v>
      </c>
      <c r="E1707" s="4">
        <v>1427</v>
      </c>
      <c r="F1707">
        <v>2024</v>
      </c>
      <c r="G1707" s="1">
        <f>Table1[[#This Row],[dem_votes]]+Table1[[#This Row],[gop_votes]]</f>
        <v>1794</v>
      </c>
      <c r="H1707" s="7">
        <f>ABS(Table1[[#This Row],[dem_votes]]-Table1[[#This Row],[gop_votes]])</f>
        <v>1060</v>
      </c>
      <c r="I1707" s="5">
        <f>Table1[[#This Row],[margin]]/SUM(Table1[[#This Row],[dem_votes]:[gop_votes]])</f>
        <v>0.59085841694537344</v>
      </c>
      <c r="J1707" s="5">
        <f>Table1[[#This Row],[dem_votes]]/SUM(Table1[[#This Row],[dem_votes]:[gop_votes]])</f>
        <v>0.20457079152731328</v>
      </c>
      <c r="K1707" s="5">
        <f>Table1[[#This Row],[gop_votes]]/SUM(Table1[[#This Row],[dem_votes]:[gop_votes]])</f>
        <v>0.79542920847268672</v>
      </c>
      <c r="L1707" s="13">
        <v>-103.660710999999</v>
      </c>
      <c r="M1707" s="13">
        <v>41.232889</v>
      </c>
      <c r="N1707" s="11">
        <v>-99.01110323655935</v>
      </c>
      <c r="O1707" s="11">
        <v>41.32245289247323</v>
      </c>
      <c r="P1707" s="12">
        <f>VLOOKUP(Table1[[#This Row],[State]],Sheet1!A:G,7,FALSE)</f>
        <v>5</v>
      </c>
      <c r="Q1707" t="str">
        <f>VLOOKUP(Table1[[#This Row],[State]],Sheet1!A:F,6,FALSE)</f>
        <v>Republican</v>
      </c>
    </row>
    <row r="1708" spans="1:17" x14ac:dyDescent="0.2">
      <c r="A1708" t="s">
        <v>345</v>
      </c>
      <c r="B1708" s="10">
        <v>31107</v>
      </c>
      <c r="C1708" t="s">
        <v>898</v>
      </c>
      <c r="D1708" s="4">
        <v>1120</v>
      </c>
      <c r="E1708" s="4">
        <v>3135</v>
      </c>
      <c r="F1708">
        <v>2024</v>
      </c>
      <c r="G1708" s="1">
        <f>Table1[[#This Row],[dem_votes]]+Table1[[#This Row],[gop_votes]]</f>
        <v>4255</v>
      </c>
      <c r="H1708" s="7">
        <f>ABS(Table1[[#This Row],[dem_votes]]-Table1[[#This Row],[gop_votes]])</f>
        <v>2015</v>
      </c>
      <c r="I1708" s="5">
        <f>Table1[[#This Row],[margin]]/SUM(Table1[[#This Row],[dem_votes]:[gop_votes]])</f>
        <v>0.47356051703877788</v>
      </c>
      <c r="J1708" s="5">
        <f>Table1[[#This Row],[dem_votes]]/SUM(Table1[[#This Row],[dem_votes]:[gop_votes]])</f>
        <v>0.26321974148061106</v>
      </c>
      <c r="K1708" s="5">
        <f>Table1[[#This Row],[gop_votes]]/SUM(Table1[[#This Row],[dem_votes]:[gop_votes]])</f>
        <v>0.736780258519389</v>
      </c>
      <c r="L1708" s="13">
        <v>-97.786962000000003</v>
      </c>
      <c r="M1708" s="13">
        <v>42.619109999999999</v>
      </c>
      <c r="N1708" s="11">
        <v>-99.01110323655935</v>
      </c>
      <c r="O1708" s="11">
        <v>41.32245289247323</v>
      </c>
      <c r="P1708" s="12">
        <f>VLOOKUP(Table1[[#This Row],[State]],Sheet1!A:G,7,FALSE)</f>
        <v>5</v>
      </c>
      <c r="Q1708" t="str">
        <f>VLOOKUP(Table1[[#This Row],[State]],Sheet1!A:F,6,FALSE)</f>
        <v>Republican</v>
      </c>
    </row>
    <row r="1709" spans="1:17" x14ac:dyDescent="0.2">
      <c r="A1709" t="s">
        <v>345</v>
      </c>
      <c r="B1709" s="10">
        <v>31109</v>
      </c>
      <c r="C1709" t="s">
        <v>1496</v>
      </c>
      <c r="D1709" s="4">
        <v>87942</v>
      </c>
      <c r="E1709" s="4">
        <v>69112</v>
      </c>
      <c r="F1709">
        <v>2024</v>
      </c>
      <c r="G1709" s="1">
        <f>Table1[[#This Row],[dem_votes]]+Table1[[#This Row],[gop_votes]]</f>
        <v>157054</v>
      </c>
      <c r="H1709" s="7">
        <f>ABS(Table1[[#This Row],[dem_votes]]-Table1[[#This Row],[gop_votes]])</f>
        <v>18830</v>
      </c>
      <c r="I1709" s="5">
        <f>Table1[[#This Row],[margin]]/SUM(Table1[[#This Row],[dem_votes]:[gop_votes]])</f>
        <v>0.11989506793841609</v>
      </c>
      <c r="J1709" s="5">
        <f>Table1[[#This Row],[dem_votes]]/SUM(Table1[[#This Row],[dem_votes]:[gop_votes]])</f>
        <v>0.55994753396920804</v>
      </c>
      <c r="K1709" s="5">
        <f>Table1[[#This Row],[gop_votes]]/SUM(Table1[[#This Row],[dem_votes]:[gop_votes]])</f>
        <v>0.44005246603079196</v>
      </c>
      <c r="L1709" s="13">
        <v>-96.673551000000003</v>
      </c>
      <c r="M1709" s="13">
        <v>40.801057999999998</v>
      </c>
      <c r="N1709" s="11">
        <v>-99.01110323655935</v>
      </c>
      <c r="O1709" s="11">
        <v>41.32245289247323</v>
      </c>
      <c r="P1709" s="12">
        <f>VLOOKUP(Table1[[#This Row],[State]],Sheet1!A:G,7,FALSE)</f>
        <v>5</v>
      </c>
      <c r="Q1709" t="str">
        <f>VLOOKUP(Table1[[#This Row],[State]],Sheet1!A:F,6,FALSE)</f>
        <v>Republican</v>
      </c>
    </row>
    <row r="1710" spans="1:17" x14ac:dyDescent="0.2">
      <c r="A1710" t="s">
        <v>345</v>
      </c>
      <c r="B1710" s="10">
        <v>31111</v>
      </c>
      <c r="C1710" t="s">
        <v>578</v>
      </c>
      <c r="D1710" s="4">
        <v>4493</v>
      </c>
      <c r="E1710" s="4">
        <v>12764</v>
      </c>
      <c r="F1710">
        <v>2024</v>
      </c>
      <c r="G1710" s="1">
        <f>Table1[[#This Row],[dem_votes]]+Table1[[#This Row],[gop_votes]]</f>
        <v>17257</v>
      </c>
      <c r="H1710" s="7">
        <f>ABS(Table1[[#This Row],[dem_votes]]-Table1[[#This Row],[gop_votes]])</f>
        <v>8271</v>
      </c>
      <c r="I1710" s="5">
        <f>Table1[[#This Row],[margin]]/SUM(Table1[[#This Row],[dem_votes]:[gop_votes]])</f>
        <v>0.47928376890537172</v>
      </c>
      <c r="J1710" s="5">
        <f>Table1[[#This Row],[dem_votes]]/SUM(Table1[[#This Row],[dem_votes]:[gop_votes]])</f>
        <v>0.26035811554731414</v>
      </c>
      <c r="K1710" s="5">
        <f>Table1[[#This Row],[gop_votes]]/SUM(Table1[[#This Row],[dem_votes]:[gop_votes]])</f>
        <v>0.73964188445268586</v>
      </c>
      <c r="L1710" s="13">
        <v>-100.78923</v>
      </c>
      <c r="M1710" s="13">
        <v>41.119634999999903</v>
      </c>
      <c r="N1710" s="11">
        <v>-99.01110323655935</v>
      </c>
      <c r="O1710" s="11">
        <v>41.32245289247323</v>
      </c>
      <c r="P1710" s="12">
        <f>VLOOKUP(Table1[[#This Row],[State]],Sheet1!A:G,7,FALSE)</f>
        <v>5</v>
      </c>
      <c r="Q1710" t="str">
        <f>VLOOKUP(Table1[[#This Row],[State]],Sheet1!A:F,6,FALSE)</f>
        <v>Republican</v>
      </c>
    </row>
    <row r="1711" spans="1:17" x14ac:dyDescent="0.2">
      <c r="A1711" t="s">
        <v>345</v>
      </c>
      <c r="B1711" s="10">
        <v>31113</v>
      </c>
      <c r="C1711" t="s">
        <v>580</v>
      </c>
      <c r="D1711" s="4">
        <v>71</v>
      </c>
      <c r="E1711" s="4">
        <v>360</v>
      </c>
      <c r="F1711">
        <v>2024</v>
      </c>
      <c r="G1711" s="1">
        <f>Table1[[#This Row],[dem_votes]]+Table1[[#This Row],[gop_votes]]</f>
        <v>431</v>
      </c>
      <c r="H1711" s="7">
        <f>ABS(Table1[[#This Row],[dem_votes]]-Table1[[#This Row],[gop_votes]])</f>
        <v>289</v>
      </c>
      <c r="I1711" s="5">
        <f>Table1[[#This Row],[margin]]/SUM(Table1[[#This Row],[dem_votes]:[gop_votes]])</f>
        <v>0.67053364269141535</v>
      </c>
      <c r="J1711" s="5">
        <f>Table1[[#This Row],[dem_votes]]/SUM(Table1[[#This Row],[dem_votes]:[gop_votes]])</f>
        <v>0.16473317865429235</v>
      </c>
      <c r="K1711" s="5">
        <f>Table1[[#This Row],[gop_votes]]/SUM(Table1[[#This Row],[dem_votes]:[gop_votes]])</f>
        <v>0.83526682134570762</v>
      </c>
      <c r="L1711" s="13">
        <v>-100.500737</v>
      </c>
      <c r="M1711" s="13">
        <v>41.484178</v>
      </c>
      <c r="N1711" s="11">
        <v>-99.01110323655935</v>
      </c>
      <c r="O1711" s="11">
        <v>41.32245289247323</v>
      </c>
      <c r="P1711" s="12">
        <f>VLOOKUP(Table1[[#This Row],[State]],Sheet1!A:G,7,FALSE)</f>
        <v>5</v>
      </c>
      <c r="Q1711" t="str">
        <f>VLOOKUP(Table1[[#This Row],[State]],Sheet1!A:F,6,FALSE)</f>
        <v>Republican</v>
      </c>
    </row>
    <row r="1712" spans="1:17" x14ac:dyDescent="0.2">
      <c r="A1712" t="s">
        <v>345</v>
      </c>
      <c r="B1712" s="10">
        <v>31115</v>
      </c>
      <c r="C1712" t="s">
        <v>1497</v>
      </c>
      <c r="D1712" s="4">
        <v>82</v>
      </c>
      <c r="E1712" s="4">
        <v>333</v>
      </c>
      <c r="F1712">
        <v>2024</v>
      </c>
      <c r="G1712" s="1">
        <f>Table1[[#This Row],[dem_votes]]+Table1[[#This Row],[gop_votes]]</f>
        <v>415</v>
      </c>
      <c r="H1712" s="7">
        <f>ABS(Table1[[#This Row],[dem_votes]]-Table1[[#This Row],[gop_votes]])</f>
        <v>251</v>
      </c>
      <c r="I1712" s="5">
        <f>Table1[[#This Row],[margin]]/SUM(Table1[[#This Row],[dem_votes]:[gop_votes]])</f>
        <v>0.60481927710843375</v>
      </c>
      <c r="J1712" s="5">
        <f>Table1[[#This Row],[dem_votes]]/SUM(Table1[[#This Row],[dem_votes]:[gop_votes]])</f>
        <v>0.19759036144578312</v>
      </c>
      <c r="K1712" s="5">
        <f>Table1[[#This Row],[gop_votes]]/SUM(Table1[[#This Row],[dem_votes]:[gop_votes]])</f>
        <v>0.80240963855421688</v>
      </c>
      <c r="L1712" s="13">
        <v>-99.402546000000001</v>
      </c>
      <c r="M1712" s="13">
        <v>41.816482999999998</v>
      </c>
      <c r="N1712" s="11">
        <v>-99.01110323655935</v>
      </c>
      <c r="O1712" s="11">
        <v>41.32245289247323</v>
      </c>
      <c r="P1712" s="12">
        <f>VLOOKUP(Table1[[#This Row],[State]],Sheet1!A:G,7,FALSE)</f>
        <v>5</v>
      </c>
      <c r="Q1712" t="str">
        <f>VLOOKUP(Table1[[#This Row],[State]],Sheet1!A:F,6,FALSE)</f>
        <v>Republican</v>
      </c>
    </row>
    <row r="1713" spans="1:17" x14ac:dyDescent="0.2">
      <c r="A1713" t="s">
        <v>345</v>
      </c>
      <c r="B1713" s="10">
        <v>31117</v>
      </c>
      <c r="C1713" t="s">
        <v>1044</v>
      </c>
      <c r="D1713" s="4">
        <v>44</v>
      </c>
      <c r="E1713" s="4">
        <v>246</v>
      </c>
      <c r="F1713">
        <v>2024</v>
      </c>
      <c r="G1713" s="1">
        <f>Table1[[#This Row],[dem_votes]]+Table1[[#This Row],[gop_votes]]</f>
        <v>290</v>
      </c>
      <c r="H1713" s="7">
        <f>ABS(Table1[[#This Row],[dem_votes]]-Table1[[#This Row],[gop_votes]])</f>
        <v>202</v>
      </c>
      <c r="I1713" s="5">
        <f>Table1[[#This Row],[margin]]/SUM(Table1[[#This Row],[dem_votes]:[gop_votes]])</f>
        <v>0.69655172413793098</v>
      </c>
      <c r="J1713" s="5">
        <f>Table1[[#This Row],[dem_votes]]/SUM(Table1[[#This Row],[dem_votes]:[gop_votes]])</f>
        <v>0.15172413793103448</v>
      </c>
      <c r="K1713" s="5">
        <f>Table1[[#This Row],[gop_votes]]/SUM(Table1[[#This Row],[dem_votes]:[gop_votes]])</f>
        <v>0.84827586206896555</v>
      </c>
      <c r="L1713" s="13">
        <v>-100.98634699999999</v>
      </c>
      <c r="M1713" s="13">
        <v>41.573309999999999</v>
      </c>
      <c r="N1713" s="11">
        <v>-99.01110323655935</v>
      </c>
      <c r="O1713" s="11">
        <v>41.32245289247323</v>
      </c>
      <c r="P1713" s="12">
        <f>VLOOKUP(Table1[[#This Row],[State]],Sheet1!A:G,7,FALSE)</f>
        <v>5</v>
      </c>
      <c r="Q1713" t="str">
        <f>VLOOKUP(Table1[[#This Row],[State]],Sheet1!A:F,6,FALSE)</f>
        <v>Republican</v>
      </c>
    </row>
    <row r="1714" spans="1:17" x14ac:dyDescent="0.2">
      <c r="A1714" t="s">
        <v>345</v>
      </c>
      <c r="B1714" s="10">
        <v>31119</v>
      </c>
      <c r="C1714" t="s">
        <v>452</v>
      </c>
      <c r="D1714" s="4">
        <v>2954</v>
      </c>
      <c r="E1714" s="4">
        <v>11332</v>
      </c>
      <c r="F1714">
        <v>2024</v>
      </c>
      <c r="G1714" s="1">
        <f>Table1[[#This Row],[dem_votes]]+Table1[[#This Row],[gop_votes]]</f>
        <v>14286</v>
      </c>
      <c r="H1714" s="7">
        <f>ABS(Table1[[#This Row],[dem_votes]]-Table1[[#This Row],[gop_votes]])</f>
        <v>8378</v>
      </c>
      <c r="I1714" s="5">
        <f>Table1[[#This Row],[margin]]/SUM(Table1[[#This Row],[dem_votes]:[gop_votes]])</f>
        <v>0.5864482710345793</v>
      </c>
      <c r="J1714" s="5">
        <f>Table1[[#This Row],[dem_votes]]/SUM(Table1[[#This Row],[dem_votes]:[gop_votes]])</f>
        <v>0.20677586448271035</v>
      </c>
      <c r="K1714" s="5">
        <f>Table1[[#This Row],[gop_votes]]/SUM(Table1[[#This Row],[dem_votes]:[gop_votes]])</f>
        <v>0.79322413551728965</v>
      </c>
      <c r="L1714" s="13">
        <v>-97.461691999999999</v>
      </c>
      <c r="M1714" s="13">
        <v>42.003908000000003</v>
      </c>
      <c r="N1714" s="11">
        <v>-99.01110323655935</v>
      </c>
      <c r="O1714" s="11">
        <v>41.32245289247323</v>
      </c>
      <c r="P1714" s="12">
        <f>VLOOKUP(Table1[[#This Row],[State]],Sheet1!A:G,7,FALSE)</f>
        <v>5</v>
      </c>
      <c r="Q1714" t="str">
        <f>VLOOKUP(Table1[[#This Row],[State]],Sheet1!A:F,6,FALSE)</f>
        <v>Republican</v>
      </c>
    </row>
    <row r="1715" spans="1:17" x14ac:dyDescent="0.2">
      <c r="A1715" t="s">
        <v>345</v>
      </c>
      <c r="B1715" s="10">
        <v>31121</v>
      </c>
      <c r="C1715" t="s">
        <v>1498</v>
      </c>
      <c r="D1715" s="4">
        <v>940</v>
      </c>
      <c r="E1715" s="4">
        <v>2925</v>
      </c>
      <c r="F1715">
        <v>2024</v>
      </c>
      <c r="G1715" s="1">
        <f>Table1[[#This Row],[dem_votes]]+Table1[[#This Row],[gop_votes]]</f>
        <v>3865</v>
      </c>
      <c r="H1715" s="7">
        <f>ABS(Table1[[#This Row],[dem_votes]]-Table1[[#This Row],[gop_votes]])</f>
        <v>1985</v>
      </c>
      <c r="I1715" s="5">
        <f>Table1[[#This Row],[margin]]/SUM(Table1[[#This Row],[dem_votes]:[gop_votes]])</f>
        <v>0.51358344113842169</v>
      </c>
      <c r="J1715" s="5">
        <f>Table1[[#This Row],[dem_votes]]/SUM(Table1[[#This Row],[dem_votes]:[gop_votes]])</f>
        <v>0.24320827943078913</v>
      </c>
      <c r="K1715" s="5">
        <f>Table1[[#This Row],[gop_votes]]/SUM(Table1[[#This Row],[dem_votes]:[gop_votes]])</f>
        <v>0.75679172056921085</v>
      </c>
      <c r="L1715" s="13">
        <v>-98.039353000000006</v>
      </c>
      <c r="M1715" s="13">
        <v>41.1312</v>
      </c>
      <c r="N1715" s="11">
        <v>-99.01110323655935</v>
      </c>
      <c r="O1715" s="11">
        <v>41.32245289247323</v>
      </c>
      <c r="P1715" s="12">
        <f>VLOOKUP(Table1[[#This Row],[State]],Sheet1!A:G,7,FALSE)</f>
        <v>5</v>
      </c>
      <c r="Q1715" t="str">
        <f>VLOOKUP(Table1[[#This Row],[State]],Sheet1!A:F,6,FALSE)</f>
        <v>Republican</v>
      </c>
    </row>
    <row r="1716" spans="1:17" x14ac:dyDescent="0.2">
      <c r="A1716" t="s">
        <v>345</v>
      </c>
      <c r="B1716" s="10">
        <v>31123</v>
      </c>
      <c r="C1716" t="s">
        <v>1499</v>
      </c>
      <c r="D1716" s="4">
        <v>496</v>
      </c>
      <c r="E1716" s="4">
        <v>1784</v>
      </c>
      <c r="F1716">
        <v>2024</v>
      </c>
      <c r="G1716" s="1">
        <f>Table1[[#This Row],[dem_votes]]+Table1[[#This Row],[gop_votes]]</f>
        <v>2280</v>
      </c>
      <c r="H1716" s="7">
        <f>ABS(Table1[[#This Row],[dem_votes]]-Table1[[#This Row],[gop_votes]])</f>
        <v>1288</v>
      </c>
      <c r="I1716" s="5">
        <f>Table1[[#This Row],[margin]]/SUM(Table1[[#This Row],[dem_votes]:[gop_votes]])</f>
        <v>0.56491228070175437</v>
      </c>
      <c r="J1716" s="5">
        <f>Table1[[#This Row],[dem_votes]]/SUM(Table1[[#This Row],[dem_votes]:[gop_votes]])</f>
        <v>0.21754385964912282</v>
      </c>
      <c r="K1716" s="5">
        <f>Table1[[#This Row],[gop_votes]]/SUM(Table1[[#This Row],[dem_votes]:[gop_votes]])</f>
        <v>0.78245614035087718</v>
      </c>
      <c r="L1716" s="13">
        <v>-103.15922399999999</v>
      </c>
      <c r="M1716" s="13">
        <v>41.707122999999903</v>
      </c>
      <c r="N1716" s="11">
        <v>-99.01110323655935</v>
      </c>
      <c r="O1716" s="11">
        <v>41.32245289247323</v>
      </c>
      <c r="P1716" s="12">
        <f>VLOOKUP(Table1[[#This Row],[State]],Sheet1!A:G,7,FALSE)</f>
        <v>5</v>
      </c>
      <c r="Q1716" t="str">
        <f>VLOOKUP(Table1[[#This Row],[State]],Sheet1!A:F,6,FALSE)</f>
        <v>Republican</v>
      </c>
    </row>
    <row r="1717" spans="1:17" x14ac:dyDescent="0.2">
      <c r="A1717" t="s">
        <v>345</v>
      </c>
      <c r="B1717" s="10">
        <v>31125</v>
      </c>
      <c r="C1717" t="s">
        <v>1500</v>
      </c>
      <c r="D1717" s="4">
        <v>468</v>
      </c>
      <c r="E1717" s="4">
        <v>1253</v>
      </c>
      <c r="F1717">
        <v>2024</v>
      </c>
      <c r="G1717" s="1">
        <f>Table1[[#This Row],[dem_votes]]+Table1[[#This Row],[gop_votes]]</f>
        <v>1721</v>
      </c>
      <c r="H1717" s="7">
        <f>ABS(Table1[[#This Row],[dem_votes]]-Table1[[#This Row],[gop_votes]])</f>
        <v>785</v>
      </c>
      <c r="I1717" s="5">
        <f>Table1[[#This Row],[margin]]/SUM(Table1[[#This Row],[dem_votes]:[gop_votes]])</f>
        <v>0.45613015688553166</v>
      </c>
      <c r="J1717" s="5">
        <f>Table1[[#This Row],[dem_votes]]/SUM(Table1[[#This Row],[dem_votes]:[gop_votes]])</f>
        <v>0.27193492155723414</v>
      </c>
      <c r="K1717" s="5">
        <f>Table1[[#This Row],[gop_votes]]/SUM(Table1[[#This Row],[dem_votes]:[gop_votes]])</f>
        <v>0.7280650784427658</v>
      </c>
      <c r="L1717" s="13">
        <v>-97.895027999999996</v>
      </c>
      <c r="M1717" s="13">
        <v>41.403828999999902</v>
      </c>
      <c r="N1717" s="11">
        <v>-99.01110323655935</v>
      </c>
      <c r="O1717" s="11">
        <v>41.32245289247323</v>
      </c>
      <c r="P1717" s="12">
        <f>VLOOKUP(Table1[[#This Row],[State]],Sheet1!A:G,7,FALSE)</f>
        <v>5</v>
      </c>
      <c r="Q1717" t="str">
        <f>VLOOKUP(Table1[[#This Row],[State]],Sheet1!A:F,6,FALSE)</f>
        <v>Republican</v>
      </c>
    </row>
    <row r="1718" spans="1:17" x14ac:dyDescent="0.2">
      <c r="A1718" t="s">
        <v>345</v>
      </c>
      <c r="B1718" s="10">
        <v>31127</v>
      </c>
      <c r="C1718" t="s">
        <v>1048</v>
      </c>
      <c r="D1718" s="4">
        <v>1139</v>
      </c>
      <c r="E1718" s="4">
        <v>2247</v>
      </c>
      <c r="F1718">
        <v>2024</v>
      </c>
      <c r="G1718" s="1">
        <f>Table1[[#This Row],[dem_votes]]+Table1[[#This Row],[gop_votes]]</f>
        <v>3386</v>
      </c>
      <c r="H1718" s="7">
        <f>ABS(Table1[[#This Row],[dem_votes]]-Table1[[#This Row],[gop_votes]])</f>
        <v>1108</v>
      </c>
      <c r="I1718" s="5">
        <f>Table1[[#This Row],[margin]]/SUM(Table1[[#This Row],[dem_votes]:[gop_votes]])</f>
        <v>0.32722976963969286</v>
      </c>
      <c r="J1718" s="5">
        <f>Table1[[#This Row],[dem_votes]]/SUM(Table1[[#This Row],[dem_votes]:[gop_votes]])</f>
        <v>0.33638511518015357</v>
      </c>
      <c r="K1718" s="5">
        <f>Table1[[#This Row],[gop_votes]]/SUM(Table1[[#This Row],[dem_votes]:[gop_votes]])</f>
        <v>0.66361488481984643</v>
      </c>
      <c r="L1718" s="13">
        <v>-95.836309</v>
      </c>
      <c r="M1718" s="13">
        <v>40.403956999999998</v>
      </c>
      <c r="N1718" s="11">
        <v>-99.01110323655935</v>
      </c>
      <c r="O1718" s="11">
        <v>41.32245289247323</v>
      </c>
      <c r="P1718" s="12">
        <f>VLOOKUP(Table1[[#This Row],[State]],Sheet1!A:G,7,FALSE)</f>
        <v>5</v>
      </c>
      <c r="Q1718" t="str">
        <f>VLOOKUP(Table1[[#This Row],[State]],Sheet1!A:F,6,FALSE)</f>
        <v>Republican</v>
      </c>
    </row>
    <row r="1719" spans="1:17" x14ac:dyDescent="0.2">
      <c r="A1719" t="s">
        <v>345</v>
      </c>
      <c r="B1719" s="10">
        <v>31129</v>
      </c>
      <c r="C1719" t="s">
        <v>1501</v>
      </c>
      <c r="D1719" s="4">
        <v>533</v>
      </c>
      <c r="E1719" s="4">
        <v>1760</v>
      </c>
      <c r="F1719">
        <v>2024</v>
      </c>
      <c r="G1719" s="1">
        <f>Table1[[#This Row],[dem_votes]]+Table1[[#This Row],[gop_votes]]</f>
        <v>2293</v>
      </c>
      <c r="H1719" s="7">
        <f>ABS(Table1[[#This Row],[dem_votes]]-Table1[[#This Row],[gop_votes]])</f>
        <v>1227</v>
      </c>
      <c r="I1719" s="5">
        <f>Table1[[#This Row],[margin]]/SUM(Table1[[#This Row],[dem_votes]:[gop_votes]])</f>
        <v>0.53510684692542521</v>
      </c>
      <c r="J1719" s="5">
        <f>Table1[[#This Row],[dem_votes]]/SUM(Table1[[#This Row],[dem_votes]:[gop_votes]])</f>
        <v>0.2324465765372874</v>
      </c>
      <c r="K1719" s="5">
        <f>Table1[[#This Row],[gop_votes]]/SUM(Table1[[#This Row],[dem_votes]:[gop_votes]])</f>
        <v>0.7675534234627126</v>
      </c>
      <c r="L1719" s="13">
        <v>-98.061107999999905</v>
      </c>
      <c r="M1719" s="13">
        <v>40.115020999999999</v>
      </c>
      <c r="N1719" s="11">
        <v>-99.01110323655935</v>
      </c>
      <c r="O1719" s="11">
        <v>41.32245289247323</v>
      </c>
      <c r="P1719" s="12">
        <f>VLOOKUP(Table1[[#This Row],[State]],Sheet1!A:G,7,FALSE)</f>
        <v>5</v>
      </c>
      <c r="Q1719" t="str">
        <f>VLOOKUP(Table1[[#This Row],[State]],Sheet1!A:F,6,FALSE)</f>
        <v>Republican</v>
      </c>
    </row>
    <row r="1720" spans="1:17" x14ac:dyDescent="0.2">
      <c r="A1720" t="s">
        <v>345</v>
      </c>
      <c r="B1720" s="10">
        <v>31131</v>
      </c>
      <c r="C1720" t="s">
        <v>1502</v>
      </c>
      <c r="D1720" s="4">
        <v>2229</v>
      </c>
      <c r="E1720" s="4">
        <v>4585</v>
      </c>
      <c r="F1720">
        <v>2024</v>
      </c>
      <c r="G1720" s="1">
        <f>Table1[[#This Row],[dem_votes]]+Table1[[#This Row],[gop_votes]]</f>
        <v>6814</v>
      </c>
      <c r="H1720" s="7">
        <f>ABS(Table1[[#This Row],[dem_votes]]-Table1[[#This Row],[gop_votes]])</f>
        <v>2356</v>
      </c>
      <c r="I1720" s="5">
        <f>Table1[[#This Row],[margin]]/SUM(Table1[[#This Row],[dem_votes]:[gop_votes]])</f>
        <v>0.345758732022307</v>
      </c>
      <c r="J1720" s="5">
        <f>Table1[[#This Row],[dem_votes]]/SUM(Table1[[#This Row],[dem_votes]:[gop_votes]])</f>
        <v>0.3271206339888465</v>
      </c>
      <c r="K1720" s="5">
        <f>Table1[[#This Row],[gop_votes]]/SUM(Table1[[#This Row],[dem_votes]:[gop_votes]])</f>
        <v>0.6728793660111535</v>
      </c>
      <c r="L1720" s="13">
        <v>-96.029873999999893</v>
      </c>
      <c r="M1720" s="13">
        <v>40.669494999999998</v>
      </c>
      <c r="N1720" s="11">
        <v>-99.01110323655935</v>
      </c>
      <c r="O1720" s="11">
        <v>41.32245289247323</v>
      </c>
      <c r="P1720" s="12">
        <f>VLOOKUP(Table1[[#This Row],[State]],Sheet1!A:G,7,FALSE)</f>
        <v>5</v>
      </c>
      <c r="Q1720" t="str">
        <f>VLOOKUP(Table1[[#This Row],[State]],Sheet1!A:F,6,FALSE)</f>
        <v>Republican</v>
      </c>
    </row>
    <row r="1721" spans="1:17" x14ac:dyDescent="0.2">
      <c r="A1721" t="s">
        <v>345</v>
      </c>
      <c r="B1721" s="10">
        <v>31133</v>
      </c>
      <c r="C1721" t="s">
        <v>1055</v>
      </c>
      <c r="D1721" s="4">
        <v>428</v>
      </c>
      <c r="E1721" s="4">
        <v>1032</v>
      </c>
      <c r="F1721">
        <v>2024</v>
      </c>
      <c r="G1721" s="1">
        <f>Table1[[#This Row],[dem_votes]]+Table1[[#This Row],[gop_votes]]</f>
        <v>1460</v>
      </c>
      <c r="H1721" s="7">
        <f>ABS(Table1[[#This Row],[dem_votes]]-Table1[[#This Row],[gop_votes]])</f>
        <v>604</v>
      </c>
      <c r="I1721" s="5">
        <f>Table1[[#This Row],[margin]]/SUM(Table1[[#This Row],[dem_votes]:[gop_votes]])</f>
        <v>0.41369863013698632</v>
      </c>
      <c r="J1721" s="5">
        <f>Table1[[#This Row],[dem_votes]]/SUM(Table1[[#This Row],[dem_votes]:[gop_votes]])</f>
        <v>0.29315068493150687</v>
      </c>
      <c r="K1721" s="5">
        <f>Table1[[#This Row],[gop_votes]]/SUM(Table1[[#This Row],[dem_votes]:[gop_votes]])</f>
        <v>0.70684931506849313</v>
      </c>
      <c r="L1721" s="13">
        <v>-96.184058999999905</v>
      </c>
      <c r="M1721" s="13">
        <v>40.134920999999999</v>
      </c>
      <c r="N1721" s="11">
        <v>-99.01110323655935</v>
      </c>
      <c r="O1721" s="11">
        <v>41.32245289247323</v>
      </c>
      <c r="P1721" s="12">
        <f>VLOOKUP(Table1[[#This Row],[State]],Sheet1!A:G,7,FALSE)</f>
        <v>5</v>
      </c>
      <c r="Q1721" t="str">
        <f>VLOOKUP(Table1[[#This Row],[State]],Sheet1!A:F,6,FALSE)</f>
        <v>Republican</v>
      </c>
    </row>
    <row r="1722" spans="1:17" x14ac:dyDescent="0.2">
      <c r="A1722" t="s">
        <v>345</v>
      </c>
      <c r="B1722" s="10">
        <v>31135</v>
      </c>
      <c r="C1722" t="s">
        <v>1503</v>
      </c>
      <c r="D1722" s="4">
        <v>275</v>
      </c>
      <c r="E1722" s="4">
        <v>1154</v>
      </c>
      <c r="F1722">
        <v>2024</v>
      </c>
      <c r="G1722" s="1">
        <f>Table1[[#This Row],[dem_votes]]+Table1[[#This Row],[gop_votes]]</f>
        <v>1429</v>
      </c>
      <c r="H1722" s="7">
        <f>ABS(Table1[[#This Row],[dem_votes]]-Table1[[#This Row],[gop_votes]])</f>
        <v>879</v>
      </c>
      <c r="I1722" s="5">
        <f>Table1[[#This Row],[margin]]/SUM(Table1[[#This Row],[dem_votes]:[gop_votes]])</f>
        <v>0.61511546536039186</v>
      </c>
      <c r="J1722" s="5">
        <f>Table1[[#This Row],[dem_votes]]/SUM(Table1[[#This Row],[dem_votes]:[gop_votes]])</f>
        <v>0.19244226731980407</v>
      </c>
      <c r="K1722" s="5">
        <f>Table1[[#This Row],[gop_votes]]/SUM(Table1[[#This Row],[dem_votes]:[gop_votes]])</f>
        <v>0.80755773268019593</v>
      </c>
      <c r="L1722" s="13">
        <v>-101.67253100000001</v>
      </c>
      <c r="M1722" s="13">
        <v>40.847278000000003</v>
      </c>
      <c r="N1722" s="11">
        <v>-99.01110323655935</v>
      </c>
      <c r="O1722" s="11">
        <v>41.32245289247323</v>
      </c>
      <c r="P1722" s="12">
        <f>VLOOKUP(Table1[[#This Row],[State]],Sheet1!A:G,7,FALSE)</f>
        <v>5</v>
      </c>
      <c r="Q1722" t="str">
        <f>VLOOKUP(Table1[[#This Row],[State]],Sheet1!A:F,6,FALSE)</f>
        <v>Republican</v>
      </c>
    </row>
    <row r="1723" spans="1:17" x14ac:dyDescent="0.2">
      <c r="A1723" t="s">
        <v>345</v>
      </c>
      <c r="B1723" s="10">
        <v>31137</v>
      </c>
      <c r="C1723" t="s">
        <v>1421</v>
      </c>
      <c r="D1723" s="4">
        <v>927</v>
      </c>
      <c r="E1723" s="4">
        <v>3575</v>
      </c>
      <c r="F1723">
        <v>2024</v>
      </c>
      <c r="G1723" s="1">
        <f>Table1[[#This Row],[dem_votes]]+Table1[[#This Row],[gop_votes]]</f>
        <v>4502</v>
      </c>
      <c r="H1723" s="7">
        <f>ABS(Table1[[#This Row],[dem_votes]]-Table1[[#This Row],[gop_votes]])</f>
        <v>2648</v>
      </c>
      <c r="I1723" s="5">
        <f>Table1[[#This Row],[margin]]/SUM(Table1[[#This Row],[dem_votes]:[gop_votes]])</f>
        <v>0.58818302976454906</v>
      </c>
      <c r="J1723" s="5">
        <f>Table1[[#This Row],[dem_votes]]/SUM(Table1[[#This Row],[dem_votes]:[gop_votes]])</f>
        <v>0.20590848511772544</v>
      </c>
      <c r="K1723" s="5">
        <f>Table1[[#This Row],[gop_votes]]/SUM(Table1[[#This Row],[dem_votes]:[gop_votes]])</f>
        <v>0.79409151488227459</v>
      </c>
      <c r="L1723" s="13">
        <v>-99.406756000000001</v>
      </c>
      <c r="M1723" s="13">
        <v>40.468150999999999</v>
      </c>
      <c r="N1723" s="11">
        <v>-99.01110323655935</v>
      </c>
      <c r="O1723" s="11">
        <v>41.32245289247323</v>
      </c>
      <c r="P1723" s="12">
        <f>VLOOKUP(Table1[[#This Row],[State]],Sheet1!A:G,7,FALSE)</f>
        <v>5</v>
      </c>
      <c r="Q1723" t="str">
        <f>VLOOKUP(Table1[[#This Row],[State]],Sheet1!A:F,6,FALSE)</f>
        <v>Republican</v>
      </c>
    </row>
    <row r="1724" spans="1:17" x14ac:dyDescent="0.2">
      <c r="A1724" t="s">
        <v>345</v>
      </c>
      <c r="B1724" s="10">
        <v>31139</v>
      </c>
      <c r="C1724" t="s">
        <v>796</v>
      </c>
      <c r="D1724" s="4">
        <v>640</v>
      </c>
      <c r="E1724" s="4">
        <v>2896</v>
      </c>
      <c r="F1724">
        <v>2024</v>
      </c>
      <c r="G1724" s="1">
        <f>Table1[[#This Row],[dem_votes]]+Table1[[#This Row],[gop_votes]]</f>
        <v>3536</v>
      </c>
      <c r="H1724" s="7">
        <f>ABS(Table1[[#This Row],[dem_votes]]-Table1[[#This Row],[gop_votes]])</f>
        <v>2256</v>
      </c>
      <c r="I1724" s="5">
        <f>Table1[[#This Row],[margin]]/SUM(Table1[[#This Row],[dem_votes]:[gop_votes]])</f>
        <v>0.63800904977375561</v>
      </c>
      <c r="J1724" s="5">
        <f>Table1[[#This Row],[dem_votes]]/SUM(Table1[[#This Row],[dem_votes]:[gop_votes]])</f>
        <v>0.18099547511312217</v>
      </c>
      <c r="K1724" s="5">
        <f>Table1[[#This Row],[gop_votes]]/SUM(Table1[[#This Row],[dem_votes]:[gop_votes]])</f>
        <v>0.8190045248868778</v>
      </c>
      <c r="L1724" s="13">
        <v>-97.591986000000006</v>
      </c>
      <c r="M1724" s="13">
        <v>42.262663000000003</v>
      </c>
      <c r="N1724" s="11">
        <v>-99.01110323655935</v>
      </c>
      <c r="O1724" s="11">
        <v>41.32245289247323</v>
      </c>
      <c r="P1724" s="12">
        <f>VLOOKUP(Table1[[#This Row],[State]],Sheet1!A:G,7,FALSE)</f>
        <v>5</v>
      </c>
      <c r="Q1724" t="str">
        <f>VLOOKUP(Table1[[#This Row],[State]],Sheet1!A:F,6,FALSE)</f>
        <v>Republican</v>
      </c>
    </row>
    <row r="1725" spans="1:17" x14ac:dyDescent="0.2">
      <c r="A1725" t="s">
        <v>345</v>
      </c>
      <c r="B1725" s="10">
        <v>31141</v>
      </c>
      <c r="C1725" t="s">
        <v>1422</v>
      </c>
      <c r="D1725" s="4">
        <v>3090</v>
      </c>
      <c r="E1725" s="4">
        <v>11942</v>
      </c>
      <c r="F1725">
        <v>2024</v>
      </c>
      <c r="G1725" s="1">
        <f>Table1[[#This Row],[dem_votes]]+Table1[[#This Row],[gop_votes]]</f>
        <v>15032</v>
      </c>
      <c r="H1725" s="7">
        <f>ABS(Table1[[#This Row],[dem_votes]]-Table1[[#This Row],[gop_votes]])</f>
        <v>8852</v>
      </c>
      <c r="I1725" s="5">
        <f>Table1[[#This Row],[margin]]/SUM(Table1[[#This Row],[dem_votes]:[gop_votes]])</f>
        <v>0.58887706226716341</v>
      </c>
      <c r="J1725" s="5">
        <f>Table1[[#This Row],[dem_votes]]/SUM(Table1[[#This Row],[dem_votes]:[gop_votes]])</f>
        <v>0.2055614688664183</v>
      </c>
      <c r="K1725" s="5">
        <f>Table1[[#This Row],[gop_votes]]/SUM(Table1[[#This Row],[dem_votes]:[gop_votes]])</f>
        <v>0.79443853113358165</v>
      </c>
      <c r="L1725" s="13">
        <v>-97.387408999999906</v>
      </c>
      <c r="M1725" s="13">
        <v>41.469012999999997</v>
      </c>
      <c r="N1725" s="11">
        <v>-99.01110323655935</v>
      </c>
      <c r="O1725" s="11">
        <v>41.32245289247323</v>
      </c>
      <c r="P1725" s="12">
        <f>VLOOKUP(Table1[[#This Row],[State]],Sheet1!A:G,7,FALSE)</f>
        <v>5</v>
      </c>
      <c r="Q1725" t="str">
        <f>VLOOKUP(Table1[[#This Row],[State]],Sheet1!A:F,6,FALSE)</f>
        <v>Republican</v>
      </c>
    </row>
    <row r="1726" spans="1:17" x14ac:dyDescent="0.2">
      <c r="A1726" t="s">
        <v>345</v>
      </c>
      <c r="B1726" s="10">
        <v>31143</v>
      </c>
      <c r="C1726" t="s">
        <v>466</v>
      </c>
      <c r="D1726" s="4">
        <v>670</v>
      </c>
      <c r="E1726" s="4">
        <v>1945</v>
      </c>
      <c r="F1726">
        <v>2024</v>
      </c>
      <c r="G1726" s="1">
        <f>Table1[[#This Row],[dem_votes]]+Table1[[#This Row],[gop_votes]]</f>
        <v>2615</v>
      </c>
      <c r="H1726" s="7">
        <f>ABS(Table1[[#This Row],[dem_votes]]-Table1[[#This Row],[gop_votes]])</f>
        <v>1275</v>
      </c>
      <c r="I1726" s="5">
        <f>Table1[[#This Row],[margin]]/SUM(Table1[[#This Row],[dem_votes]:[gop_votes]])</f>
        <v>0.4875717017208413</v>
      </c>
      <c r="J1726" s="5">
        <f>Table1[[#This Row],[dem_votes]]/SUM(Table1[[#This Row],[dem_votes]:[gop_votes]])</f>
        <v>0.25621414913957935</v>
      </c>
      <c r="K1726" s="5">
        <f>Table1[[#This Row],[gop_votes]]/SUM(Table1[[#This Row],[dem_votes]:[gop_votes]])</f>
        <v>0.74378585086042071</v>
      </c>
      <c r="L1726" s="13">
        <v>-97.555813000000001</v>
      </c>
      <c r="M1726" s="13">
        <v>41.174759000000002</v>
      </c>
      <c r="N1726" s="11">
        <v>-99.01110323655935</v>
      </c>
      <c r="O1726" s="11">
        <v>41.32245289247323</v>
      </c>
      <c r="P1726" s="12">
        <f>VLOOKUP(Table1[[#This Row],[State]],Sheet1!A:G,7,FALSE)</f>
        <v>5</v>
      </c>
      <c r="Q1726" t="str">
        <f>VLOOKUP(Table1[[#This Row],[State]],Sheet1!A:F,6,FALSE)</f>
        <v>Republican</v>
      </c>
    </row>
    <row r="1727" spans="1:17" x14ac:dyDescent="0.2">
      <c r="A1727" t="s">
        <v>345</v>
      </c>
      <c r="B1727" s="10">
        <v>31145</v>
      </c>
      <c r="C1727" t="s">
        <v>1504</v>
      </c>
      <c r="D1727" s="4">
        <v>1064</v>
      </c>
      <c r="E1727" s="4">
        <v>3948</v>
      </c>
      <c r="F1727">
        <v>2024</v>
      </c>
      <c r="G1727" s="1">
        <f>Table1[[#This Row],[dem_votes]]+Table1[[#This Row],[gop_votes]]</f>
        <v>5012</v>
      </c>
      <c r="H1727" s="7">
        <f>ABS(Table1[[#This Row],[dem_votes]]-Table1[[#This Row],[gop_votes]])</f>
        <v>2884</v>
      </c>
      <c r="I1727" s="5">
        <f>Table1[[#This Row],[margin]]/SUM(Table1[[#This Row],[dem_votes]:[gop_votes]])</f>
        <v>0.57541899441340782</v>
      </c>
      <c r="J1727" s="5">
        <f>Table1[[#This Row],[dem_votes]]/SUM(Table1[[#This Row],[dem_votes]:[gop_votes]])</f>
        <v>0.21229050279329609</v>
      </c>
      <c r="K1727" s="5">
        <f>Table1[[#This Row],[gop_votes]]/SUM(Table1[[#This Row],[dem_votes]:[gop_votes]])</f>
        <v>0.78770949720670391</v>
      </c>
      <c r="L1727" s="13">
        <v>-100.587807</v>
      </c>
      <c r="M1727" s="13">
        <v>40.205475</v>
      </c>
      <c r="N1727" s="11">
        <v>-99.01110323655935</v>
      </c>
      <c r="O1727" s="11">
        <v>41.32245289247323</v>
      </c>
      <c r="P1727" s="12">
        <f>VLOOKUP(Table1[[#This Row],[State]],Sheet1!A:G,7,FALSE)</f>
        <v>5</v>
      </c>
      <c r="Q1727" t="str">
        <f>VLOOKUP(Table1[[#This Row],[State]],Sheet1!A:F,6,FALSE)</f>
        <v>Republican</v>
      </c>
    </row>
    <row r="1728" spans="1:17" x14ac:dyDescent="0.2">
      <c r="A1728" t="s">
        <v>345</v>
      </c>
      <c r="B1728" s="10">
        <v>31147</v>
      </c>
      <c r="C1728" t="s">
        <v>1505</v>
      </c>
      <c r="D1728" s="4">
        <v>1276</v>
      </c>
      <c r="E1728" s="4">
        <v>2904</v>
      </c>
      <c r="F1728">
        <v>2024</v>
      </c>
      <c r="G1728" s="1">
        <f>Table1[[#This Row],[dem_votes]]+Table1[[#This Row],[gop_votes]]</f>
        <v>4180</v>
      </c>
      <c r="H1728" s="7">
        <f>ABS(Table1[[#This Row],[dem_votes]]-Table1[[#This Row],[gop_votes]])</f>
        <v>1628</v>
      </c>
      <c r="I1728" s="5">
        <f>Table1[[#This Row],[margin]]/SUM(Table1[[#This Row],[dem_votes]:[gop_votes]])</f>
        <v>0.38947368421052631</v>
      </c>
      <c r="J1728" s="5">
        <f>Table1[[#This Row],[dem_votes]]/SUM(Table1[[#This Row],[dem_votes]:[gop_votes]])</f>
        <v>0.30526315789473685</v>
      </c>
      <c r="K1728" s="5">
        <f>Table1[[#This Row],[gop_votes]]/SUM(Table1[[#This Row],[dem_votes]:[gop_votes]])</f>
        <v>0.69473684210526321</v>
      </c>
      <c r="L1728" s="13">
        <v>-95.673463999999996</v>
      </c>
      <c r="M1728" s="13">
        <v>40.099947</v>
      </c>
      <c r="N1728" s="11">
        <v>-99.01110323655935</v>
      </c>
      <c r="O1728" s="11">
        <v>41.32245289247323</v>
      </c>
      <c r="P1728" s="12">
        <f>VLOOKUP(Table1[[#This Row],[State]],Sheet1!A:G,7,FALSE)</f>
        <v>5</v>
      </c>
      <c r="Q1728" t="str">
        <f>VLOOKUP(Table1[[#This Row],[State]],Sheet1!A:F,6,FALSE)</f>
        <v>Republican</v>
      </c>
    </row>
    <row r="1729" spans="1:17" x14ac:dyDescent="0.2">
      <c r="A1729" t="s">
        <v>345</v>
      </c>
      <c r="B1729" s="10">
        <v>31149</v>
      </c>
      <c r="C1729" t="s">
        <v>1343</v>
      </c>
      <c r="D1729" s="4">
        <v>130</v>
      </c>
      <c r="E1729" s="4">
        <v>734</v>
      </c>
      <c r="F1729">
        <v>2024</v>
      </c>
      <c r="G1729" s="1">
        <f>Table1[[#This Row],[dem_votes]]+Table1[[#This Row],[gop_votes]]</f>
        <v>864</v>
      </c>
      <c r="H1729" s="7">
        <f>ABS(Table1[[#This Row],[dem_votes]]-Table1[[#This Row],[gop_votes]])</f>
        <v>604</v>
      </c>
      <c r="I1729" s="5">
        <f>Table1[[#This Row],[margin]]/SUM(Table1[[#This Row],[dem_votes]:[gop_votes]])</f>
        <v>0.69907407407407407</v>
      </c>
      <c r="J1729" s="5">
        <f>Table1[[#This Row],[dem_votes]]/SUM(Table1[[#This Row],[dem_votes]:[gop_votes]])</f>
        <v>0.15046296296296297</v>
      </c>
      <c r="K1729" s="5">
        <f>Table1[[#This Row],[gop_votes]]/SUM(Table1[[#This Row],[dem_votes]:[gop_votes]])</f>
        <v>0.84953703703703709</v>
      </c>
      <c r="L1729" s="13">
        <v>-99.495234999999994</v>
      </c>
      <c r="M1729" s="13">
        <v>42.536442000000001</v>
      </c>
      <c r="N1729" s="11">
        <v>-99.01110323655935</v>
      </c>
      <c r="O1729" s="11">
        <v>41.32245289247323</v>
      </c>
      <c r="P1729" s="12">
        <f>VLOOKUP(Table1[[#This Row],[State]],Sheet1!A:G,7,FALSE)</f>
        <v>5</v>
      </c>
      <c r="Q1729" t="str">
        <f>VLOOKUP(Table1[[#This Row],[State]],Sheet1!A:F,6,FALSE)</f>
        <v>Republican</v>
      </c>
    </row>
    <row r="1730" spans="1:17" x14ac:dyDescent="0.2">
      <c r="A1730" t="s">
        <v>345</v>
      </c>
      <c r="B1730" s="10">
        <v>31151</v>
      </c>
      <c r="C1730" t="s">
        <v>593</v>
      </c>
      <c r="D1730" s="4">
        <v>2316</v>
      </c>
      <c r="E1730" s="4">
        <v>2850</v>
      </c>
      <c r="F1730">
        <v>2024</v>
      </c>
      <c r="G1730" s="1">
        <f>Table1[[#This Row],[dem_votes]]+Table1[[#This Row],[gop_votes]]</f>
        <v>5166</v>
      </c>
      <c r="H1730" s="7">
        <f>ABS(Table1[[#This Row],[dem_votes]]-Table1[[#This Row],[gop_votes]])</f>
        <v>534</v>
      </c>
      <c r="I1730" s="5">
        <f>Table1[[#This Row],[margin]]/SUM(Table1[[#This Row],[dem_votes]:[gop_votes]])</f>
        <v>0.10336817653890824</v>
      </c>
      <c r="J1730" s="5">
        <f>Table1[[#This Row],[dem_votes]]/SUM(Table1[[#This Row],[dem_votes]:[gop_votes]])</f>
        <v>0.44831591173054586</v>
      </c>
      <c r="K1730" s="5">
        <f>Table1[[#This Row],[gop_votes]]/SUM(Table1[[#This Row],[dem_votes]:[gop_votes]])</f>
        <v>0.55168408826945414</v>
      </c>
      <c r="L1730" s="13">
        <v>-97.020009999999999</v>
      </c>
      <c r="M1730" s="13">
        <v>40.578251999999999</v>
      </c>
      <c r="N1730" s="11">
        <v>-99.01110323655935</v>
      </c>
      <c r="O1730" s="11">
        <v>41.32245289247323</v>
      </c>
      <c r="P1730" s="12">
        <f>VLOOKUP(Table1[[#This Row],[State]],Sheet1!A:G,7,FALSE)</f>
        <v>5</v>
      </c>
      <c r="Q1730" t="str">
        <f>VLOOKUP(Table1[[#This Row],[State]],Sheet1!A:F,6,FALSE)</f>
        <v>Republican</v>
      </c>
    </row>
    <row r="1731" spans="1:17" x14ac:dyDescent="0.2">
      <c r="A1731" t="s">
        <v>345</v>
      </c>
      <c r="B1731" s="10">
        <v>31153</v>
      </c>
      <c r="C1731" t="s">
        <v>1506</v>
      </c>
      <c r="D1731" s="4">
        <v>49238</v>
      </c>
      <c r="E1731" s="4">
        <v>56728</v>
      </c>
      <c r="F1731">
        <v>2024</v>
      </c>
      <c r="G1731" s="1">
        <f>Table1[[#This Row],[dem_votes]]+Table1[[#This Row],[gop_votes]]</f>
        <v>105966</v>
      </c>
      <c r="H1731" s="7">
        <f>ABS(Table1[[#This Row],[dem_votes]]-Table1[[#This Row],[gop_votes]])</f>
        <v>7490</v>
      </c>
      <c r="I1731" s="5">
        <f>Table1[[#This Row],[margin]]/SUM(Table1[[#This Row],[dem_votes]:[gop_votes]])</f>
        <v>7.0683049279957721E-2</v>
      </c>
      <c r="J1731" s="5">
        <f>Table1[[#This Row],[dem_votes]]/SUM(Table1[[#This Row],[dem_votes]:[gop_votes]])</f>
        <v>0.46465847536002114</v>
      </c>
      <c r="K1731" s="5">
        <f>Table1[[#This Row],[gop_votes]]/SUM(Table1[[#This Row],[dem_votes]:[gop_votes]])</f>
        <v>0.53534152463997886</v>
      </c>
      <c r="L1731" s="13">
        <v>-96.033891999999994</v>
      </c>
      <c r="M1731" s="13">
        <v>41.153106999999999</v>
      </c>
      <c r="N1731" s="11">
        <v>-99.01110323655935</v>
      </c>
      <c r="O1731" s="11">
        <v>41.32245289247323</v>
      </c>
      <c r="P1731" s="12">
        <f>VLOOKUP(Table1[[#This Row],[State]],Sheet1!A:G,7,FALSE)</f>
        <v>5</v>
      </c>
      <c r="Q1731" t="str">
        <f>VLOOKUP(Table1[[#This Row],[State]],Sheet1!A:F,6,FALSE)</f>
        <v>Republican</v>
      </c>
    </row>
    <row r="1732" spans="1:17" x14ac:dyDescent="0.2">
      <c r="A1732" t="s">
        <v>345</v>
      </c>
      <c r="B1732" s="10">
        <v>31155</v>
      </c>
      <c r="C1732" t="s">
        <v>1507</v>
      </c>
      <c r="D1732" s="4">
        <v>2886</v>
      </c>
      <c r="E1732" s="4">
        <v>9895</v>
      </c>
      <c r="F1732">
        <v>2024</v>
      </c>
      <c r="G1732" s="1">
        <f>Table1[[#This Row],[dem_votes]]+Table1[[#This Row],[gop_votes]]</f>
        <v>12781</v>
      </c>
      <c r="H1732" s="7">
        <f>ABS(Table1[[#This Row],[dem_votes]]-Table1[[#This Row],[gop_votes]])</f>
        <v>7009</v>
      </c>
      <c r="I1732" s="5">
        <f>Table1[[#This Row],[margin]]/SUM(Table1[[#This Row],[dem_votes]:[gop_votes]])</f>
        <v>0.54839214458962526</v>
      </c>
      <c r="J1732" s="5">
        <f>Table1[[#This Row],[dem_votes]]/SUM(Table1[[#This Row],[dem_votes]:[gop_votes]])</f>
        <v>0.2258039277051874</v>
      </c>
      <c r="K1732" s="5">
        <f>Table1[[#This Row],[gop_votes]]/SUM(Table1[[#This Row],[dem_votes]:[gop_votes]])</f>
        <v>0.77419607229481258</v>
      </c>
      <c r="L1732" s="13">
        <v>-96.571016</v>
      </c>
      <c r="M1732" s="13">
        <v>41.199570999999999</v>
      </c>
      <c r="N1732" s="11">
        <v>-99.01110323655935</v>
      </c>
      <c r="O1732" s="11">
        <v>41.32245289247323</v>
      </c>
      <c r="P1732" s="12">
        <f>VLOOKUP(Table1[[#This Row],[State]],Sheet1!A:G,7,FALSE)</f>
        <v>5</v>
      </c>
      <c r="Q1732" t="str">
        <f>VLOOKUP(Table1[[#This Row],[State]],Sheet1!A:F,6,FALSE)</f>
        <v>Republican</v>
      </c>
    </row>
    <row r="1733" spans="1:17" x14ac:dyDescent="0.2">
      <c r="A1733" t="s">
        <v>345</v>
      </c>
      <c r="B1733" s="10">
        <v>31157</v>
      </c>
      <c r="C1733" t="s">
        <v>1508</v>
      </c>
      <c r="D1733" s="4">
        <v>3971</v>
      </c>
      <c r="E1733" s="4">
        <v>9930</v>
      </c>
      <c r="F1733">
        <v>2024</v>
      </c>
      <c r="G1733" s="1">
        <f>Table1[[#This Row],[dem_votes]]+Table1[[#This Row],[gop_votes]]</f>
        <v>13901</v>
      </c>
      <c r="H1733" s="7">
        <f>ABS(Table1[[#This Row],[dem_votes]]-Table1[[#This Row],[gop_votes]])</f>
        <v>5959</v>
      </c>
      <c r="I1733" s="5">
        <f>Table1[[#This Row],[margin]]/SUM(Table1[[#This Row],[dem_votes]:[gop_votes]])</f>
        <v>0.42867419610099994</v>
      </c>
      <c r="J1733" s="5">
        <f>Table1[[#This Row],[dem_votes]]/SUM(Table1[[#This Row],[dem_votes]:[gop_votes]])</f>
        <v>0.28566290194950006</v>
      </c>
      <c r="K1733" s="5">
        <f>Table1[[#This Row],[gop_votes]]/SUM(Table1[[#This Row],[dem_votes]:[gop_votes]])</f>
        <v>0.71433709805049994</v>
      </c>
      <c r="L1733" s="13">
        <v>-103.68038</v>
      </c>
      <c r="M1733" s="13">
        <v>41.865017999999999</v>
      </c>
      <c r="N1733" s="11">
        <v>-99.01110323655935</v>
      </c>
      <c r="O1733" s="11">
        <v>41.32245289247323</v>
      </c>
      <c r="P1733" s="12">
        <f>VLOOKUP(Table1[[#This Row],[State]],Sheet1!A:G,7,FALSE)</f>
        <v>5</v>
      </c>
      <c r="Q1733" t="str">
        <f>VLOOKUP(Table1[[#This Row],[State]],Sheet1!A:F,6,FALSE)</f>
        <v>Republican</v>
      </c>
    </row>
    <row r="1734" spans="1:17" x14ac:dyDescent="0.2">
      <c r="A1734" t="s">
        <v>345</v>
      </c>
      <c r="B1734" s="10">
        <v>31159</v>
      </c>
      <c r="C1734" t="s">
        <v>1064</v>
      </c>
      <c r="D1734" s="4">
        <v>2221</v>
      </c>
      <c r="E1734" s="4">
        <v>6573</v>
      </c>
      <c r="F1734">
        <v>2024</v>
      </c>
      <c r="G1734" s="1">
        <f>Table1[[#This Row],[dem_votes]]+Table1[[#This Row],[gop_votes]]</f>
        <v>8794</v>
      </c>
      <c r="H1734" s="7">
        <f>ABS(Table1[[#This Row],[dem_votes]]-Table1[[#This Row],[gop_votes]])</f>
        <v>4352</v>
      </c>
      <c r="I1734" s="5">
        <f>Table1[[#This Row],[margin]]/SUM(Table1[[#This Row],[dem_votes]:[gop_votes]])</f>
        <v>0.49488287468728681</v>
      </c>
      <c r="J1734" s="5">
        <f>Table1[[#This Row],[dem_votes]]/SUM(Table1[[#This Row],[dem_votes]:[gop_votes]])</f>
        <v>0.25255856265635662</v>
      </c>
      <c r="K1734" s="5">
        <f>Table1[[#This Row],[gop_votes]]/SUM(Table1[[#This Row],[dem_votes]:[gop_votes]])</f>
        <v>0.74744143734364343</v>
      </c>
      <c r="L1734" s="13">
        <v>-97.106037000000001</v>
      </c>
      <c r="M1734" s="13">
        <v>40.873593</v>
      </c>
      <c r="N1734" s="11">
        <v>-99.01110323655935</v>
      </c>
      <c r="O1734" s="11">
        <v>41.32245289247323</v>
      </c>
      <c r="P1734" s="12">
        <f>VLOOKUP(Table1[[#This Row],[State]],Sheet1!A:G,7,FALSE)</f>
        <v>5</v>
      </c>
      <c r="Q1734" t="str">
        <f>VLOOKUP(Table1[[#This Row],[State]],Sheet1!A:F,6,FALSE)</f>
        <v>Republican</v>
      </c>
    </row>
    <row r="1735" spans="1:17" x14ac:dyDescent="0.2">
      <c r="A1735" t="s">
        <v>345</v>
      </c>
      <c r="B1735" s="10">
        <v>31161</v>
      </c>
      <c r="C1735" t="s">
        <v>1066</v>
      </c>
      <c r="D1735" s="4">
        <v>419</v>
      </c>
      <c r="E1735" s="4">
        <v>2217</v>
      </c>
      <c r="F1735">
        <v>2024</v>
      </c>
      <c r="G1735" s="1">
        <f>Table1[[#This Row],[dem_votes]]+Table1[[#This Row],[gop_votes]]</f>
        <v>2636</v>
      </c>
      <c r="H1735" s="7">
        <f>ABS(Table1[[#This Row],[dem_votes]]-Table1[[#This Row],[gop_votes]])</f>
        <v>1798</v>
      </c>
      <c r="I1735" s="5">
        <f>Table1[[#This Row],[margin]]/SUM(Table1[[#This Row],[dem_votes]:[gop_votes]])</f>
        <v>0.68209408194233689</v>
      </c>
      <c r="J1735" s="5">
        <f>Table1[[#This Row],[dem_votes]]/SUM(Table1[[#This Row],[dem_votes]:[gop_votes]])</f>
        <v>0.15895295902883155</v>
      </c>
      <c r="K1735" s="5">
        <f>Table1[[#This Row],[gop_votes]]/SUM(Table1[[#This Row],[dem_votes]:[gop_votes]])</f>
        <v>0.84104704097116845</v>
      </c>
      <c r="L1735" s="13">
        <v>-102.398893</v>
      </c>
      <c r="M1735" s="13">
        <v>42.699304999999903</v>
      </c>
      <c r="N1735" s="11">
        <v>-99.01110323655935</v>
      </c>
      <c r="O1735" s="11">
        <v>41.32245289247323</v>
      </c>
      <c r="P1735" s="12">
        <f>VLOOKUP(Table1[[#This Row],[State]],Sheet1!A:G,7,FALSE)</f>
        <v>5</v>
      </c>
      <c r="Q1735" t="str">
        <f>VLOOKUP(Table1[[#This Row],[State]],Sheet1!A:F,6,FALSE)</f>
        <v>Republican</v>
      </c>
    </row>
    <row r="1736" spans="1:17" x14ac:dyDescent="0.2">
      <c r="A1736" t="s">
        <v>345</v>
      </c>
      <c r="B1736" s="10">
        <v>31163</v>
      </c>
      <c r="C1736" t="s">
        <v>1067</v>
      </c>
      <c r="D1736" s="4">
        <v>438</v>
      </c>
      <c r="E1736" s="4">
        <v>1082</v>
      </c>
      <c r="F1736">
        <v>2024</v>
      </c>
      <c r="G1736" s="1">
        <f>Table1[[#This Row],[dem_votes]]+Table1[[#This Row],[gop_votes]]</f>
        <v>1520</v>
      </c>
      <c r="H1736" s="7">
        <f>ABS(Table1[[#This Row],[dem_votes]]-Table1[[#This Row],[gop_votes]])</f>
        <v>644</v>
      </c>
      <c r="I1736" s="5">
        <f>Table1[[#This Row],[margin]]/SUM(Table1[[#This Row],[dem_votes]:[gop_votes]])</f>
        <v>0.42368421052631577</v>
      </c>
      <c r="J1736" s="5">
        <f>Table1[[#This Row],[dem_votes]]/SUM(Table1[[#This Row],[dem_votes]:[gop_votes]])</f>
        <v>0.28815789473684211</v>
      </c>
      <c r="K1736" s="5">
        <f>Table1[[#This Row],[gop_votes]]/SUM(Table1[[#This Row],[dem_votes]:[gop_votes]])</f>
        <v>0.71184210526315794</v>
      </c>
      <c r="L1736" s="13">
        <v>-98.971649999999997</v>
      </c>
      <c r="M1736" s="13">
        <v>41.223633999999997</v>
      </c>
      <c r="N1736" s="11">
        <v>-99.01110323655935</v>
      </c>
      <c r="O1736" s="11">
        <v>41.32245289247323</v>
      </c>
      <c r="P1736" s="12">
        <f>VLOOKUP(Table1[[#This Row],[State]],Sheet1!A:G,7,FALSE)</f>
        <v>5</v>
      </c>
      <c r="Q1736" t="str">
        <f>VLOOKUP(Table1[[#This Row],[State]],Sheet1!A:F,6,FALSE)</f>
        <v>Republican</v>
      </c>
    </row>
    <row r="1737" spans="1:17" x14ac:dyDescent="0.2">
      <c r="A1737" t="s">
        <v>345</v>
      </c>
      <c r="B1737" s="10">
        <v>31165</v>
      </c>
      <c r="C1737" t="s">
        <v>1006</v>
      </c>
      <c r="D1737" s="4">
        <v>111</v>
      </c>
      <c r="E1737" s="4">
        <v>621</v>
      </c>
      <c r="F1737">
        <v>2024</v>
      </c>
      <c r="G1737" s="1">
        <f>Table1[[#This Row],[dem_votes]]+Table1[[#This Row],[gop_votes]]</f>
        <v>732</v>
      </c>
      <c r="H1737" s="7">
        <f>ABS(Table1[[#This Row],[dem_votes]]-Table1[[#This Row],[gop_votes]])</f>
        <v>510</v>
      </c>
      <c r="I1737" s="5">
        <f>Table1[[#This Row],[margin]]/SUM(Table1[[#This Row],[dem_votes]:[gop_votes]])</f>
        <v>0.69672131147540983</v>
      </c>
      <c r="J1737" s="5">
        <f>Table1[[#This Row],[dem_votes]]/SUM(Table1[[#This Row],[dem_votes]:[gop_votes]])</f>
        <v>0.15163934426229508</v>
      </c>
      <c r="K1737" s="5">
        <f>Table1[[#This Row],[gop_votes]]/SUM(Table1[[#This Row],[dem_votes]:[gop_votes]])</f>
        <v>0.84836065573770492</v>
      </c>
      <c r="L1737" s="13">
        <v>-103.82508199999999</v>
      </c>
      <c r="M1737" s="13">
        <v>42.379652</v>
      </c>
      <c r="N1737" s="11">
        <v>-99.01110323655935</v>
      </c>
      <c r="O1737" s="11">
        <v>41.32245289247323</v>
      </c>
      <c r="P1737" s="12">
        <f>VLOOKUP(Table1[[#This Row],[State]],Sheet1!A:G,7,FALSE)</f>
        <v>5</v>
      </c>
      <c r="Q1737" t="str">
        <f>VLOOKUP(Table1[[#This Row],[State]],Sheet1!A:F,6,FALSE)</f>
        <v>Republican</v>
      </c>
    </row>
    <row r="1738" spans="1:17" x14ac:dyDescent="0.2">
      <c r="A1738" t="s">
        <v>345</v>
      </c>
      <c r="B1738" s="10">
        <v>31167</v>
      </c>
      <c r="C1738" t="s">
        <v>1070</v>
      </c>
      <c r="D1738" s="4">
        <v>558</v>
      </c>
      <c r="E1738" s="4">
        <v>2355</v>
      </c>
      <c r="F1738">
        <v>2024</v>
      </c>
      <c r="G1738" s="1">
        <f>Table1[[#This Row],[dem_votes]]+Table1[[#This Row],[gop_votes]]</f>
        <v>2913</v>
      </c>
      <c r="H1738" s="7">
        <f>ABS(Table1[[#This Row],[dem_votes]]-Table1[[#This Row],[gop_votes]])</f>
        <v>1797</v>
      </c>
      <c r="I1738" s="5">
        <f>Table1[[#This Row],[margin]]/SUM(Table1[[#This Row],[dem_votes]:[gop_votes]])</f>
        <v>0.61688980432543772</v>
      </c>
      <c r="J1738" s="5">
        <f>Table1[[#This Row],[dem_votes]]/SUM(Table1[[#This Row],[dem_votes]:[gop_votes]])</f>
        <v>0.19155509783728114</v>
      </c>
      <c r="K1738" s="5">
        <f>Table1[[#This Row],[gop_votes]]/SUM(Table1[[#This Row],[dem_votes]:[gop_votes]])</f>
        <v>0.8084449021627188</v>
      </c>
      <c r="L1738" s="13">
        <v>-97.251636000000005</v>
      </c>
      <c r="M1738" s="13">
        <v>41.985652999999999</v>
      </c>
      <c r="N1738" s="11">
        <v>-99.01110323655935</v>
      </c>
      <c r="O1738" s="11">
        <v>41.32245289247323</v>
      </c>
      <c r="P1738" s="12">
        <f>VLOOKUP(Table1[[#This Row],[State]],Sheet1!A:G,7,FALSE)</f>
        <v>5</v>
      </c>
      <c r="Q1738" t="str">
        <f>VLOOKUP(Table1[[#This Row],[State]],Sheet1!A:F,6,FALSE)</f>
        <v>Republican</v>
      </c>
    </row>
    <row r="1739" spans="1:17" x14ac:dyDescent="0.2">
      <c r="A1739" t="s">
        <v>345</v>
      </c>
      <c r="B1739" s="10">
        <v>31169</v>
      </c>
      <c r="C1739" t="s">
        <v>1509</v>
      </c>
      <c r="D1739" s="4">
        <v>800</v>
      </c>
      <c r="E1739" s="4">
        <v>2111</v>
      </c>
      <c r="F1739">
        <v>2024</v>
      </c>
      <c r="G1739" s="1">
        <f>Table1[[#This Row],[dem_votes]]+Table1[[#This Row],[gop_votes]]</f>
        <v>2911</v>
      </c>
      <c r="H1739" s="7">
        <f>ABS(Table1[[#This Row],[dem_votes]]-Table1[[#This Row],[gop_votes]])</f>
        <v>1311</v>
      </c>
      <c r="I1739" s="5">
        <f>Table1[[#This Row],[margin]]/SUM(Table1[[#This Row],[dem_votes]:[gop_votes]])</f>
        <v>0.45036070079010648</v>
      </c>
      <c r="J1739" s="5">
        <f>Table1[[#This Row],[dem_votes]]/SUM(Table1[[#This Row],[dem_votes]:[gop_votes]])</f>
        <v>0.27481964960494676</v>
      </c>
      <c r="K1739" s="5">
        <f>Table1[[#This Row],[gop_votes]]/SUM(Table1[[#This Row],[dem_votes]:[gop_votes]])</f>
        <v>0.72518035039505324</v>
      </c>
      <c r="L1739" s="13">
        <v>-97.625349999999997</v>
      </c>
      <c r="M1739" s="13">
        <v>40.179228999999999</v>
      </c>
      <c r="N1739" s="11">
        <v>-99.01110323655935</v>
      </c>
      <c r="O1739" s="11">
        <v>41.32245289247323</v>
      </c>
      <c r="P1739" s="12">
        <f>VLOOKUP(Table1[[#This Row],[State]],Sheet1!A:G,7,FALSE)</f>
        <v>5</v>
      </c>
      <c r="Q1739" t="str">
        <f>VLOOKUP(Table1[[#This Row],[State]],Sheet1!A:F,6,FALSE)</f>
        <v>Republican</v>
      </c>
    </row>
    <row r="1740" spans="1:17" x14ac:dyDescent="0.2">
      <c r="A1740" t="s">
        <v>345</v>
      </c>
      <c r="B1740" s="10">
        <v>31171</v>
      </c>
      <c r="C1740" t="s">
        <v>811</v>
      </c>
      <c r="D1740" s="4">
        <v>57</v>
      </c>
      <c r="E1740" s="4">
        <v>337</v>
      </c>
      <c r="F1740">
        <v>2024</v>
      </c>
      <c r="G1740" s="1">
        <f>Table1[[#This Row],[dem_votes]]+Table1[[#This Row],[gop_votes]]</f>
        <v>394</v>
      </c>
      <c r="H1740" s="7">
        <f>ABS(Table1[[#This Row],[dem_votes]]-Table1[[#This Row],[gop_votes]])</f>
        <v>280</v>
      </c>
      <c r="I1740" s="5">
        <f>Table1[[#This Row],[margin]]/SUM(Table1[[#This Row],[dem_votes]:[gop_votes]])</f>
        <v>0.71065989847715738</v>
      </c>
      <c r="J1740" s="5">
        <f>Table1[[#This Row],[dem_votes]]/SUM(Table1[[#This Row],[dem_votes]:[gop_votes]])</f>
        <v>0.14467005076142131</v>
      </c>
      <c r="K1740" s="5">
        <f>Table1[[#This Row],[gop_votes]]/SUM(Table1[[#This Row],[dem_votes]:[gop_votes]])</f>
        <v>0.85532994923857864</v>
      </c>
      <c r="L1740" s="13">
        <v>-100.546734</v>
      </c>
      <c r="M1740" s="13">
        <v>41.966822999999998</v>
      </c>
      <c r="N1740" s="11">
        <v>-99.01110323655935</v>
      </c>
      <c r="O1740" s="11">
        <v>41.32245289247323</v>
      </c>
      <c r="P1740" s="12">
        <f>VLOOKUP(Table1[[#This Row],[State]],Sheet1!A:G,7,FALSE)</f>
        <v>5</v>
      </c>
      <c r="Q1740" t="str">
        <f>VLOOKUP(Table1[[#This Row],[State]],Sheet1!A:F,6,FALSE)</f>
        <v>Republican</v>
      </c>
    </row>
    <row r="1741" spans="1:17" x14ac:dyDescent="0.2">
      <c r="A1741" t="s">
        <v>345</v>
      </c>
      <c r="B1741" s="10">
        <v>31173</v>
      </c>
      <c r="C1741" t="s">
        <v>1510</v>
      </c>
      <c r="D1741" s="4">
        <v>1047</v>
      </c>
      <c r="E1741" s="4">
        <v>1147</v>
      </c>
      <c r="F1741">
        <v>2024</v>
      </c>
      <c r="G1741" s="1">
        <f>Table1[[#This Row],[dem_votes]]+Table1[[#This Row],[gop_votes]]</f>
        <v>2194</v>
      </c>
      <c r="H1741" s="7">
        <f>ABS(Table1[[#This Row],[dem_votes]]-Table1[[#This Row],[gop_votes]])</f>
        <v>100</v>
      </c>
      <c r="I1741" s="5">
        <f>Table1[[#This Row],[margin]]/SUM(Table1[[#This Row],[dem_votes]:[gop_votes]])</f>
        <v>4.5578851412944391E-2</v>
      </c>
      <c r="J1741" s="5">
        <f>Table1[[#This Row],[dem_votes]]/SUM(Table1[[#This Row],[dem_votes]:[gop_votes]])</f>
        <v>0.47721057429352781</v>
      </c>
      <c r="K1741" s="5">
        <f>Table1[[#This Row],[gop_votes]]/SUM(Table1[[#This Row],[dem_votes]:[gop_votes]])</f>
        <v>0.52278942570647224</v>
      </c>
      <c r="L1741" s="13">
        <v>-96.515687999999997</v>
      </c>
      <c r="M1741" s="13">
        <v>42.159408999999997</v>
      </c>
      <c r="N1741" s="11">
        <v>-99.01110323655935</v>
      </c>
      <c r="O1741" s="11">
        <v>41.32245289247323</v>
      </c>
      <c r="P1741" s="12">
        <f>VLOOKUP(Table1[[#This Row],[State]],Sheet1!A:G,7,FALSE)</f>
        <v>5</v>
      </c>
      <c r="Q1741" t="str">
        <f>VLOOKUP(Table1[[#This Row],[State]],Sheet1!A:F,6,FALSE)</f>
        <v>Republican</v>
      </c>
    </row>
    <row r="1742" spans="1:17" x14ac:dyDescent="0.2">
      <c r="A1742" t="s">
        <v>345</v>
      </c>
      <c r="B1742" s="10">
        <v>31175</v>
      </c>
      <c r="C1742" t="s">
        <v>865</v>
      </c>
      <c r="D1742" s="4">
        <v>523</v>
      </c>
      <c r="E1742" s="4">
        <v>1767</v>
      </c>
      <c r="F1742">
        <v>2024</v>
      </c>
      <c r="G1742" s="1">
        <f>Table1[[#This Row],[dem_votes]]+Table1[[#This Row],[gop_votes]]</f>
        <v>2290</v>
      </c>
      <c r="H1742" s="7">
        <f>ABS(Table1[[#This Row],[dem_votes]]-Table1[[#This Row],[gop_votes]])</f>
        <v>1244</v>
      </c>
      <c r="I1742" s="5">
        <f>Table1[[#This Row],[margin]]/SUM(Table1[[#This Row],[dem_votes]:[gop_votes]])</f>
        <v>0.54323144104803489</v>
      </c>
      <c r="J1742" s="5">
        <f>Table1[[#This Row],[dem_votes]]/SUM(Table1[[#This Row],[dem_votes]:[gop_votes]])</f>
        <v>0.22838427947598253</v>
      </c>
      <c r="K1742" s="5">
        <f>Table1[[#This Row],[gop_votes]]/SUM(Table1[[#This Row],[dem_votes]:[gop_votes]])</f>
        <v>0.7716157205240175</v>
      </c>
      <c r="L1742" s="13">
        <v>-98.947749000000002</v>
      </c>
      <c r="M1742" s="13">
        <v>41.573369999999997</v>
      </c>
      <c r="N1742" s="11">
        <v>-99.01110323655935</v>
      </c>
      <c r="O1742" s="11">
        <v>41.32245289247323</v>
      </c>
      <c r="P1742" s="12">
        <f>VLOOKUP(Table1[[#This Row],[State]],Sheet1!A:G,7,FALSE)</f>
        <v>5</v>
      </c>
      <c r="Q1742" t="str">
        <f>VLOOKUP(Table1[[#This Row],[State]],Sheet1!A:F,6,FALSE)</f>
        <v>Republican</v>
      </c>
    </row>
    <row r="1743" spans="1:17" x14ac:dyDescent="0.2">
      <c r="A1743" t="s">
        <v>345</v>
      </c>
      <c r="B1743" s="10">
        <v>31177</v>
      </c>
      <c r="C1743" t="s">
        <v>480</v>
      </c>
      <c r="D1743" s="4">
        <v>3025</v>
      </c>
      <c r="E1743" s="4">
        <v>8971</v>
      </c>
      <c r="F1743">
        <v>2024</v>
      </c>
      <c r="G1743" s="1">
        <f>Table1[[#This Row],[dem_votes]]+Table1[[#This Row],[gop_votes]]</f>
        <v>11996</v>
      </c>
      <c r="H1743" s="7">
        <f>ABS(Table1[[#This Row],[dem_votes]]-Table1[[#This Row],[gop_votes]])</f>
        <v>5946</v>
      </c>
      <c r="I1743" s="5">
        <f>Table1[[#This Row],[margin]]/SUM(Table1[[#This Row],[dem_votes]:[gop_votes]])</f>
        <v>0.4956652217405802</v>
      </c>
      <c r="J1743" s="5">
        <f>Table1[[#This Row],[dem_votes]]/SUM(Table1[[#This Row],[dem_votes]:[gop_votes]])</f>
        <v>0.25216738912970993</v>
      </c>
      <c r="K1743" s="5">
        <f>Table1[[#This Row],[gop_votes]]/SUM(Table1[[#This Row],[dem_votes]:[gop_votes]])</f>
        <v>0.74783261087029007</v>
      </c>
      <c r="L1743" s="13">
        <v>-96.158295999999893</v>
      </c>
      <c r="M1743" s="13">
        <v>41.507052999999999</v>
      </c>
      <c r="N1743" s="11">
        <v>-99.01110323655935</v>
      </c>
      <c r="O1743" s="11">
        <v>41.32245289247323</v>
      </c>
      <c r="P1743" s="12">
        <f>VLOOKUP(Table1[[#This Row],[State]],Sheet1!A:G,7,FALSE)</f>
        <v>5</v>
      </c>
      <c r="Q1743" t="str">
        <f>VLOOKUP(Table1[[#This Row],[State]],Sheet1!A:F,6,FALSE)</f>
        <v>Republican</v>
      </c>
    </row>
    <row r="1744" spans="1:17" x14ac:dyDescent="0.2">
      <c r="A1744" t="s">
        <v>345</v>
      </c>
      <c r="B1744" s="10">
        <v>31179</v>
      </c>
      <c r="C1744" t="s">
        <v>822</v>
      </c>
      <c r="D1744" s="4">
        <v>1019</v>
      </c>
      <c r="E1744" s="4">
        <v>2655</v>
      </c>
      <c r="F1744">
        <v>2024</v>
      </c>
      <c r="G1744" s="1">
        <f>Table1[[#This Row],[dem_votes]]+Table1[[#This Row],[gop_votes]]</f>
        <v>3674</v>
      </c>
      <c r="H1744" s="7">
        <f>ABS(Table1[[#This Row],[dem_votes]]-Table1[[#This Row],[gop_votes]])</f>
        <v>1636</v>
      </c>
      <c r="I1744" s="5">
        <f>Table1[[#This Row],[margin]]/SUM(Table1[[#This Row],[dem_votes]:[gop_votes]])</f>
        <v>0.44529123571039736</v>
      </c>
      <c r="J1744" s="5">
        <f>Table1[[#This Row],[dem_votes]]/SUM(Table1[[#This Row],[dem_votes]:[gop_votes]])</f>
        <v>0.27735438214480129</v>
      </c>
      <c r="K1744" s="5">
        <f>Table1[[#This Row],[gop_votes]]/SUM(Table1[[#This Row],[dem_votes]:[gop_votes]])</f>
        <v>0.72264561785519865</v>
      </c>
      <c r="L1744" s="13">
        <v>-97.063062000000002</v>
      </c>
      <c r="M1744" s="13">
        <v>42.22193</v>
      </c>
      <c r="N1744" s="11">
        <v>-99.01110323655935</v>
      </c>
      <c r="O1744" s="11">
        <v>41.32245289247323</v>
      </c>
      <c r="P1744" s="12">
        <f>VLOOKUP(Table1[[#This Row],[State]],Sheet1!A:G,7,FALSE)</f>
        <v>5</v>
      </c>
      <c r="Q1744" t="str">
        <f>VLOOKUP(Table1[[#This Row],[State]],Sheet1!A:F,6,FALSE)</f>
        <v>Republican</v>
      </c>
    </row>
    <row r="1745" spans="1:17" x14ac:dyDescent="0.2">
      <c r="A1745" t="s">
        <v>345</v>
      </c>
      <c r="B1745" s="10">
        <v>31181</v>
      </c>
      <c r="C1745" t="s">
        <v>823</v>
      </c>
      <c r="D1745" s="4">
        <v>507</v>
      </c>
      <c r="E1745" s="4">
        <v>1368</v>
      </c>
      <c r="F1745">
        <v>2024</v>
      </c>
      <c r="G1745" s="1">
        <f>Table1[[#This Row],[dem_votes]]+Table1[[#This Row],[gop_votes]]</f>
        <v>1875</v>
      </c>
      <c r="H1745" s="7">
        <f>ABS(Table1[[#This Row],[dem_votes]]-Table1[[#This Row],[gop_votes]])</f>
        <v>861</v>
      </c>
      <c r="I1745" s="5">
        <f>Table1[[#This Row],[margin]]/SUM(Table1[[#This Row],[dem_votes]:[gop_votes]])</f>
        <v>0.4592</v>
      </c>
      <c r="J1745" s="5">
        <f>Table1[[#This Row],[dem_votes]]/SUM(Table1[[#This Row],[dem_votes]:[gop_votes]])</f>
        <v>0.27039999999999997</v>
      </c>
      <c r="K1745" s="5">
        <f>Table1[[#This Row],[gop_votes]]/SUM(Table1[[#This Row],[dem_votes]:[gop_votes]])</f>
        <v>0.72960000000000003</v>
      </c>
      <c r="L1745" s="13">
        <v>-98.485191999999998</v>
      </c>
      <c r="M1745" s="13">
        <v>40.200265999999999</v>
      </c>
      <c r="N1745" s="11">
        <v>-99.01110323655935</v>
      </c>
      <c r="O1745" s="11">
        <v>41.32245289247323</v>
      </c>
      <c r="P1745" s="12">
        <f>VLOOKUP(Table1[[#This Row],[State]],Sheet1!A:G,7,FALSE)</f>
        <v>5</v>
      </c>
      <c r="Q1745" t="str">
        <f>VLOOKUP(Table1[[#This Row],[State]],Sheet1!A:F,6,FALSE)</f>
        <v>Republican</v>
      </c>
    </row>
    <row r="1746" spans="1:17" x14ac:dyDescent="0.2">
      <c r="A1746" t="s">
        <v>345</v>
      </c>
      <c r="B1746" s="10">
        <v>31183</v>
      </c>
      <c r="C1746" t="s">
        <v>824</v>
      </c>
      <c r="D1746" s="4">
        <v>75</v>
      </c>
      <c r="E1746" s="4">
        <v>361</v>
      </c>
      <c r="F1746">
        <v>2024</v>
      </c>
      <c r="G1746" s="1">
        <f>Table1[[#This Row],[dem_votes]]+Table1[[#This Row],[gop_votes]]</f>
        <v>436</v>
      </c>
      <c r="H1746" s="7">
        <f>ABS(Table1[[#This Row],[dem_votes]]-Table1[[#This Row],[gop_votes]])</f>
        <v>286</v>
      </c>
      <c r="I1746" s="5">
        <f>Table1[[#This Row],[margin]]/SUM(Table1[[#This Row],[dem_votes]:[gop_votes]])</f>
        <v>0.65596330275229353</v>
      </c>
      <c r="J1746" s="5">
        <f>Table1[[#This Row],[dem_votes]]/SUM(Table1[[#This Row],[dem_votes]:[gop_votes]])</f>
        <v>0.17201834862385321</v>
      </c>
      <c r="K1746" s="5">
        <f>Table1[[#This Row],[gop_votes]]/SUM(Table1[[#This Row],[dem_votes]:[gop_votes]])</f>
        <v>0.82798165137614677</v>
      </c>
      <c r="L1746" s="13">
        <v>-98.543873000000005</v>
      </c>
      <c r="M1746" s="13">
        <v>41.880573999999903</v>
      </c>
      <c r="N1746" s="11">
        <v>-99.01110323655935</v>
      </c>
      <c r="O1746" s="11">
        <v>41.32245289247323</v>
      </c>
      <c r="P1746" s="12">
        <f>VLOOKUP(Table1[[#This Row],[State]],Sheet1!A:G,7,FALSE)</f>
        <v>5</v>
      </c>
      <c r="Q1746" t="str">
        <f>VLOOKUP(Table1[[#This Row],[State]],Sheet1!A:F,6,FALSE)</f>
        <v>Republican</v>
      </c>
    </row>
    <row r="1747" spans="1:17" x14ac:dyDescent="0.2">
      <c r="A1747" t="s">
        <v>345</v>
      </c>
      <c r="B1747" s="10">
        <v>31185</v>
      </c>
      <c r="C1747" t="s">
        <v>1208</v>
      </c>
      <c r="D1747" s="4">
        <v>1502</v>
      </c>
      <c r="E1747" s="4">
        <v>4736</v>
      </c>
      <c r="F1747">
        <v>2024</v>
      </c>
      <c r="G1747" s="1">
        <f>Table1[[#This Row],[dem_votes]]+Table1[[#This Row],[gop_votes]]</f>
        <v>6238</v>
      </c>
      <c r="H1747" s="7">
        <f>ABS(Table1[[#This Row],[dem_votes]]-Table1[[#This Row],[gop_votes]])</f>
        <v>3234</v>
      </c>
      <c r="I1747" s="5">
        <f>Table1[[#This Row],[margin]]/SUM(Table1[[#This Row],[dem_votes]:[gop_votes]])</f>
        <v>0.51843539596024368</v>
      </c>
      <c r="J1747" s="5">
        <f>Table1[[#This Row],[dem_votes]]/SUM(Table1[[#This Row],[dem_votes]:[gop_votes]])</f>
        <v>0.24078230201987816</v>
      </c>
      <c r="K1747" s="5">
        <f>Table1[[#This Row],[gop_votes]]/SUM(Table1[[#This Row],[dem_votes]:[gop_votes]])</f>
        <v>0.75921769798012184</v>
      </c>
      <c r="L1747" s="13">
        <v>-97.605430999999996</v>
      </c>
      <c r="M1747" s="13">
        <v>40.864373999999998</v>
      </c>
      <c r="N1747" s="11">
        <v>-99.01110323655935</v>
      </c>
      <c r="O1747" s="11">
        <v>41.32245289247323</v>
      </c>
      <c r="P1747" s="12">
        <f>VLOOKUP(Table1[[#This Row],[State]],Sheet1!A:G,7,FALSE)</f>
        <v>5</v>
      </c>
      <c r="Q1747" t="str">
        <f>VLOOKUP(Table1[[#This Row],[State]],Sheet1!A:F,6,FALSE)</f>
        <v>Republican</v>
      </c>
    </row>
    <row r="1748" spans="1:17" x14ac:dyDescent="0.2">
      <c r="A1748" t="s">
        <v>346</v>
      </c>
      <c r="B1748" s="10">
        <v>32001</v>
      </c>
      <c r="C1748" t="s">
        <v>1511</v>
      </c>
      <c r="D1748" s="4">
        <v>2920</v>
      </c>
      <c r="E1748" s="4">
        <v>10019</v>
      </c>
      <c r="F1748">
        <v>2024</v>
      </c>
      <c r="G1748" s="1">
        <f>Table1[[#This Row],[dem_votes]]+Table1[[#This Row],[gop_votes]]</f>
        <v>12939</v>
      </c>
      <c r="H1748" s="7">
        <f>ABS(Table1[[#This Row],[dem_votes]]-Table1[[#This Row],[gop_votes]])</f>
        <v>7099</v>
      </c>
      <c r="I1748" s="5">
        <f>Table1[[#This Row],[margin]]/SUM(Table1[[#This Row],[dem_votes]:[gop_votes]])</f>
        <v>0.54865136409305204</v>
      </c>
      <c r="J1748" s="5">
        <f>Table1[[#This Row],[dem_votes]]/SUM(Table1[[#This Row],[dem_votes]:[gop_votes]])</f>
        <v>0.22567431795347398</v>
      </c>
      <c r="K1748" s="5">
        <f>Table1[[#This Row],[gop_votes]]/SUM(Table1[[#This Row],[dem_votes]:[gop_votes]])</f>
        <v>0.77432568204652596</v>
      </c>
      <c r="L1748" s="13">
        <v>-118.795661</v>
      </c>
      <c r="M1748" s="13">
        <v>39.473584000000002</v>
      </c>
      <c r="N1748" s="11">
        <v>-117.57871911764683</v>
      </c>
      <c r="O1748" s="11">
        <v>39.081239117647044</v>
      </c>
      <c r="P1748" s="12">
        <f>VLOOKUP(Table1[[#This Row],[State]],Sheet1!A:G,7,FALSE)</f>
        <v>6</v>
      </c>
      <c r="Q1748" t="str">
        <f>VLOOKUP(Table1[[#This Row],[State]],Sheet1!A:F,6,FALSE)</f>
        <v>Democratic</v>
      </c>
    </row>
    <row r="1749" spans="1:17" x14ac:dyDescent="0.2">
      <c r="A1749" t="s">
        <v>346</v>
      </c>
      <c r="B1749" s="10">
        <v>32003</v>
      </c>
      <c r="C1749" t="s">
        <v>559</v>
      </c>
      <c r="D1749" s="4">
        <v>608347</v>
      </c>
      <c r="E1749" s="4">
        <v>509934</v>
      </c>
      <c r="F1749">
        <v>2024</v>
      </c>
      <c r="G1749" s="1">
        <f>Table1[[#This Row],[dem_votes]]+Table1[[#This Row],[gop_votes]]</f>
        <v>1118281</v>
      </c>
      <c r="H1749" s="7">
        <f>ABS(Table1[[#This Row],[dem_votes]]-Table1[[#This Row],[gop_votes]])</f>
        <v>98413</v>
      </c>
      <c r="I1749" s="5">
        <f>Table1[[#This Row],[margin]]/SUM(Table1[[#This Row],[dem_votes]:[gop_votes]])</f>
        <v>8.8003820148960771E-2</v>
      </c>
      <c r="J1749" s="5">
        <f>Table1[[#This Row],[dem_votes]]/SUM(Table1[[#This Row],[dem_votes]:[gop_votes]])</f>
        <v>0.5440019100744804</v>
      </c>
      <c r="K1749" s="5">
        <f>Table1[[#This Row],[gop_votes]]/SUM(Table1[[#This Row],[dem_votes]:[gop_votes]])</f>
        <v>0.4559980899255196</v>
      </c>
      <c r="L1749" s="13">
        <v>-115.14993999999901</v>
      </c>
      <c r="M1749" s="13">
        <v>36.143366</v>
      </c>
      <c r="N1749" s="11">
        <v>-117.57871911764683</v>
      </c>
      <c r="O1749" s="11">
        <v>39.081239117647044</v>
      </c>
      <c r="P1749" s="12">
        <f>VLOOKUP(Table1[[#This Row],[State]],Sheet1!A:G,7,FALSE)</f>
        <v>6</v>
      </c>
      <c r="Q1749" t="str">
        <f>VLOOKUP(Table1[[#This Row],[State]],Sheet1!A:F,6,FALSE)</f>
        <v>Democratic</v>
      </c>
    </row>
    <row r="1750" spans="1:17" x14ac:dyDescent="0.2">
      <c r="A1750" t="s">
        <v>346</v>
      </c>
      <c r="B1750" s="10">
        <v>32005</v>
      </c>
      <c r="C1750" t="s">
        <v>676</v>
      </c>
      <c r="D1750" s="4">
        <v>12541</v>
      </c>
      <c r="E1750" s="4">
        <v>24241</v>
      </c>
      <c r="F1750">
        <v>2024</v>
      </c>
      <c r="G1750" s="1">
        <f>Table1[[#This Row],[dem_votes]]+Table1[[#This Row],[gop_votes]]</f>
        <v>36782</v>
      </c>
      <c r="H1750" s="7">
        <f>ABS(Table1[[#This Row],[dem_votes]]-Table1[[#This Row],[gop_votes]])</f>
        <v>11700</v>
      </c>
      <c r="I1750" s="5">
        <f>Table1[[#This Row],[margin]]/SUM(Table1[[#This Row],[dem_votes]:[gop_votes]])</f>
        <v>0.31809037028981568</v>
      </c>
      <c r="J1750" s="5">
        <f>Table1[[#This Row],[dem_votes]]/SUM(Table1[[#This Row],[dem_votes]:[gop_votes]])</f>
        <v>0.34095481485509216</v>
      </c>
      <c r="K1750" s="5">
        <f>Table1[[#This Row],[gop_votes]]/SUM(Table1[[#This Row],[dem_votes]:[gop_votes]])</f>
        <v>0.65904518514490784</v>
      </c>
      <c r="L1750" s="13">
        <v>-119.755928</v>
      </c>
      <c r="M1750" s="13">
        <v>38.956913</v>
      </c>
      <c r="N1750" s="11">
        <v>-117.57871911764683</v>
      </c>
      <c r="O1750" s="11">
        <v>39.081239117647044</v>
      </c>
      <c r="P1750" s="12">
        <f>VLOOKUP(Table1[[#This Row],[State]],Sheet1!A:G,7,FALSE)</f>
        <v>6</v>
      </c>
      <c r="Q1750" t="str">
        <f>VLOOKUP(Table1[[#This Row],[State]],Sheet1!A:F,6,FALSE)</f>
        <v>Democratic</v>
      </c>
    </row>
    <row r="1751" spans="1:17" x14ac:dyDescent="0.2">
      <c r="A1751" t="s">
        <v>346</v>
      </c>
      <c r="B1751" s="10">
        <v>32007</v>
      </c>
      <c r="C1751" t="s">
        <v>1512</v>
      </c>
      <c r="D1751" s="4">
        <v>4312</v>
      </c>
      <c r="E1751" s="4">
        <v>18570</v>
      </c>
      <c r="F1751">
        <v>2024</v>
      </c>
      <c r="G1751" s="1">
        <f>Table1[[#This Row],[dem_votes]]+Table1[[#This Row],[gop_votes]]</f>
        <v>22882</v>
      </c>
      <c r="H1751" s="7">
        <f>ABS(Table1[[#This Row],[dem_votes]]-Table1[[#This Row],[gop_votes]])</f>
        <v>14258</v>
      </c>
      <c r="I1751" s="5">
        <f>Table1[[#This Row],[margin]]/SUM(Table1[[#This Row],[dem_votes]:[gop_votes]])</f>
        <v>0.62310986801852986</v>
      </c>
      <c r="J1751" s="5">
        <f>Table1[[#This Row],[dem_votes]]/SUM(Table1[[#This Row],[dem_votes]:[gop_votes]])</f>
        <v>0.18844506599073507</v>
      </c>
      <c r="K1751" s="5">
        <f>Table1[[#This Row],[gop_votes]]/SUM(Table1[[#This Row],[dem_votes]:[gop_votes]])</f>
        <v>0.81155493400926493</v>
      </c>
      <c r="L1751" s="13">
        <v>-115.518594999999</v>
      </c>
      <c r="M1751" s="13">
        <v>40.870907000000003</v>
      </c>
      <c r="N1751" s="11">
        <v>-117.57871911764683</v>
      </c>
      <c r="O1751" s="11">
        <v>39.081239117647044</v>
      </c>
      <c r="P1751" s="12">
        <f>VLOOKUP(Table1[[#This Row],[State]],Sheet1!A:G,7,FALSE)</f>
        <v>6</v>
      </c>
      <c r="Q1751" t="str">
        <f>VLOOKUP(Table1[[#This Row],[State]],Sheet1!A:F,6,FALSE)</f>
        <v>Democratic</v>
      </c>
    </row>
    <row r="1752" spans="1:17" x14ac:dyDescent="0.2">
      <c r="A1752" t="s">
        <v>346</v>
      </c>
      <c r="B1752" s="10">
        <v>32009</v>
      </c>
      <c r="C1752" t="s">
        <v>1513</v>
      </c>
      <c r="D1752" s="4">
        <v>101</v>
      </c>
      <c r="E1752" s="4">
        <v>362</v>
      </c>
      <c r="F1752">
        <v>2024</v>
      </c>
      <c r="G1752" s="1">
        <f>Table1[[#This Row],[dem_votes]]+Table1[[#This Row],[gop_votes]]</f>
        <v>463</v>
      </c>
      <c r="H1752" s="7">
        <f>ABS(Table1[[#This Row],[dem_votes]]-Table1[[#This Row],[gop_votes]])</f>
        <v>261</v>
      </c>
      <c r="I1752" s="5">
        <f>Table1[[#This Row],[margin]]/SUM(Table1[[#This Row],[dem_votes]:[gop_votes]])</f>
        <v>0.56371490280777536</v>
      </c>
      <c r="J1752" s="5">
        <f>Table1[[#This Row],[dem_votes]]/SUM(Table1[[#This Row],[dem_votes]:[gop_votes]])</f>
        <v>0.21814254859611232</v>
      </c>
      <c r="K1752" s="5">
        <f>Table1[[#This Row],[gop_votes]]/SUM(Table1[[#This Row],[dem_votes]:[gop_votes]])</f>
        <v>0.78185745140388774</v>
      </c>
      <c r="L1752" s="13">
        <v>-117.677756</v>
      </c>
      <c r="M1752" s="13">
        <v>37.708803000000003</v>
      </c>
      <c r="N1752" s="11">
        <v>-117.57871911764683</v>
      </c>
      <c r="O1752" s="11">
        <v>39.081239117647044</v>
      </c>
      <c r="P1752" s="12">
        <f>VLOOKUP(Table1[[#This Row],[State]],Sheet1!A:G,7,FALSE)</f>
        <v>6</v>
      </c>
      <c r="Q1752" t="str">
        <f>VLOOKUP(Table1[[#This Row],[State]],Sheet1!A:F,6,FALSE)</f>
        <v>Democratic</v>
      </c>
    </row>
    <row r="1753" spans="1:17" x14ac:dyDescent="0.2">
      <c r="A1753" t="s">
        <v>346</v>
      </c>
      <c r="B1753" s="10">
        <v>32011</v>
      </c>
      <c r="C1753" t="s">
        <v>1514</v>
      </c>
      <c r="D1753" s="4">
        <v>120</v>
      </c>
      <c r="E1753" s="4">
        <v>948</v>
      </c>
      <c r="F1753">
        <v>2024</v>
      </c>
      <c r="G1753" s="1">
        <f>Table1[[#This Row],[dem_votes]]+Table1[[#This Row],[gop_votes]]</f>
        <v>1068</v>
      </c>
      <c r="H1753" s="7">
        <f>ABS(Table1[[#This Row],[dem_votes]]-Table1[[#This Row],[gop_votes]])</f>
        <v>828</v>
      </c>
      <c r="I1753" s="5">
        <f>Table1[[#This Row],[margin]]/SUM(Table1[[#This Row],[dem_votes]:[gop_votes]])</f>
        <v>0.7752808988764045</v>
      </c>
      <c r="J1753" s="5">
        <f>Table1[[#This Row],[dem_votes]]/SUM(Table1[[#This Row],[dem_votes]:[gop_votes]])</f>
        <v>0.11235955056179775</v>
      </c>
      <c r="K1753" s="5">
        <f>Table1[[#This Row],[gop_votes]]/SUM(Table1[[#This Row],[dem_votes]:[gop_votes]])</f>
        <v>0.88764044943820219</v>
      </c>
      <c r="L1753" s="13">
        <v>-116.14768599999999</v>
      </c>
      <c r="M1753" s="13">
        <v>39.866897999999999</v>
      </c>
      <c r="N1753" s="11">
        <v>-117.57871911764683</v>
      </c>
      <c r="O1753" s="11">
        <v>39.081239117647044</v>
      </c>
      <c r="P1753" s="12">
        <f>VLOOKUP(Table1[[#This Row],[State]],Sheet1!A:G,7,FALSE)</f>
        <v>6</v>
      </c>
      <c r="Q1753" t="str">
        <f>VLOOKUP(Table1[[#This Row],[State]],Sheet1!A:F,6,FALSE)</f>
        <v>Democratic</v>
      </c>
    </row>
    <row r="1754" spans="1:17" x14ac:dyDescent="0.2">
      <c r="A1754" t="s">
        <v>346</v>
      </c>
      <c r="B1754" s="10">
        <v>32013</v>
      </c>
      <c r="C1754" t="s">
        <v>615</v>
      </c>
      <c r="D1754" s="4">
        <v>1499</v>
      </c>
      <c r="E1754" s="4">
        <v>6513</v>
      </c>
      <c r="F1754">
        <v>2024</v>
      </c>
      <c r="G1754" s="1">
        <f>Table1[[#This Row],[dem_votes]]+Table1[[#This Row],[gop_votes]]</f>
        <v>8012</v>
      </c>
      <c r="H1754" s="7">
        <f>ABS(Table1[[#This Row],[dem_votes]]-Table1[[#This Row],[gop_votes]])</f>
        <v>5014</v>
      </c>
      <c r="I1754" s="5">
        <f>Table1[[#This Row],[margin]]/SUM(Table1[[#This Row],[dem_votes]:[gop_votes]])</f>
        <v>0.62581128307538691</v>
      </c>
      <c r="J1754" s="5">
        <f>Table1[[#This Row],[dem_votes]]/SUM(Table1[[#This Row],[dem_votes]:[gop_votes]])</f>
        <v>0.18709435846230654</v>
      </c>
      <c r="K1754" s="5">
        <f>Table1[[#This Row],[gop_votes]]/SUM(Table1[[#This Row],[dem_votes]:[gop_votes]])</f>
        <v>0.81290564153769351</v>
      </c>
      <c r="L1754" s="13">
        <v>-117.74505499999999</v>
      </c>
      <c r="M1754" s="13">
        <v>41.034176000000002</v>
      </c>
      <c r="N1754" s="11">
        <v>-117.57871911764683</v>
      </c>
      <c r="O1754" s="11">
        <v>39.081239117647044</v>
      </c>
      <c r="P1754" s="12">
        <f>VLOOKUP(Table1[[#This Row],[State]],Sheet1!A:G,7,FALSE)</f>
        <v>6</v>
      </c>
      <c r="Q1754" t="str">
        <f>VLOOKUP(Table1[[#This Row],[State]],Sheet1!A:F,6,FALSE)</f>
        <v>Democratic</v>
      </c>
    </row>
    <row r="1755" spans="1:17" x14ac:dyDescent="0.2">
      <c r="A1755" t="s">
        <v>346</v>
      </c>
      <c r="B1755" s="10">
        <v>32015</v>
      </c>
      <c r="C1755" t="s">
        <v>1515</v>
      </c>
      <c r="D1755" s="4">
        <v>447</v>
      </c>
      <c r="E1755" s="4">
        <v>2278</v>
      </c>
      <c r="F1755">
        <v>2024</v>
      </c>
      <c r="G1755" s="1">
        <f>Table1[[#This Row],[dem_votes]]+Table1[[#This Row],[gop_votes]]</f>
        <v>2725</v>
      </c>
      <c r="H1755" s="7">
        <f>ABS(Table1[[#This Row],[dem_votes]]-Table1[[#This Row],[gop_votes]])</f>
        <v>1831</v>
      </c>
      <c r="I1755" s="5">
        <f>Table1[[#This Row],[margin]]/SUM(Table1[[#This Row],[dem_votes]:[gop_votes]])</f>
        <v>0.67192660550458716</v>
      </c>
      <c r="J1755" s="5">
        <f>Table1[[#This Row],[dem_votes]]/SUM(Table1[[#This Row],[dem_votes]:[gop_votes]])</f>
        <v>0.16403669724770642</v>
      </c>
      <c r="K1755" s="5">
        <f>Table1[[#This Row],[gop_votes]]/SUM(Table1[[#This Row],[dem_votes]:[gop_votes]])</f>
        <v>0.83596330275229358</v>
      </c>
      <c r="L1755" s="13">
        <v>-116.94320999999999</v>
      </c>
      <c r="M1755" s="13">
        <v>40.520910999999998</v>
      </c>
      <c r="N1755" s="11">
        <v>-117.57871911764683</v>
      </c>
      <c r="O1755" s="11">
        <v>39.081239117647044</v>
      </c>
      <c r="P1755" s="12">
        <f>VLOOKUP(Table1[[#This Row],[State]],Sheet1!A:G,7,FALSE)</f>
        <v>6</v>
      </c>
      <c r="Q1755" t="str">
        <f>VLOOKUP(Table1[[#This Row],[State]],Sheet1!A:F,6,FALSE)</f>
        <v>Democratic</v>
      </c>
    </row>
    <row r="1756" spans="1:17" x14ac:dyDescent="0.2">
      <c r="A1756" t="s">
        <v>346</v>
      </c>
      <c r="B1756" s="10">
        <v>32017</v>
      </c>
      <c r="C1756" t="s">
        <v>578</v>
      </c>
      <c r="D1756" s="4">
        <v>405</v>
      </c>
      <c r="E1756" s="4">
        <v>2160</v>
      </c>
      <c r="F1756">
        <v>2024</v>
      </c>
      <c r="G1756" s="1">
        <f>Table1[[#This Row],[dem_votes]]+Table1[[#This Row],[gop_votes]]</f>
        <v>2565</v>
      </c>
      <c r="H1756" s="7">
        <f>ABS(Table1[[#This Row],[dem_votes]]-Table1[[#This Row],[gop_votes]])</f>
        <v>1755</v>
      </c>
      <c r="I1756" s="5">
        <f>Table1[[#This Row],[margin]]/SUM(Table1[[#This Row],[dem_votes]:[gop_votes]])</f>
        <v>0.68421052631578949</v>
      </c>
      <c r="J1756" s="5">
        <f>Table1[[#This Row],[dem_votes]]/SUM(Table1[[#This Row],[dem_votes]:[gop_votes]])</f>
        <v>0.15789473684210525</v>
      </c>
      <c r="K1756" s="5">
        <f>Table1[[#This Row],[gop_votes]]/SUM(Table1[[#This Row],[dem_votes]:[gop_votes]])</f>
        <v>0.84210526315789469</v>
      </c>
      <c r="L1756" s="13">
        <v>-114.644504</v>
      </c>
      <c r="M1756" s="13">
        <v>37.690300000000001</v>
      </c>
      <c r="N1756" s="11">
        <v>-117.57871911764683</v>
      </c>
      <c r="O1756" s="11">
        <v>39.081239117647044</v>
      </c>
      <c r="P1756" s="12">
        <f>VLOOKUP(Table1[[#This Row],[State]],Sheet1!A:G,7,FALSE)</f>
        <v>6</v>
      </c>
      <c r="Q1756" t="str">
        <f>VLOOKUP(Table1[[#This Row],[State]],Sheet1!A:F,6,FALSE)</f>
        <v>Democratic</v>
      </c>
    </row>
    <row r="1757" spans="1:17" x14ac:dyDescent="0.2">
      <c r="A1757" t="s">
        <v>346</v>
      </c>
      <c r="B1757" s="10">
        <v>32019</v>
      </c>
      <c r="C1757" t="s">
        <v>992</v>
      </c>
      <c r="D1757" s="4">
        <v>8988</v>
      </c>
      <c r="E1757" s="4">
        <v>25393</v>
      </c>
      <c r="F1757">
        <v>2024</v>
      </c>
      <c r="G1757" s="1">
        <f>Table1[[#This Row],[dem_votes]]+Table1[[#This Row],[gop_votes]]</f>
        <v>34381</v>
      </c>
      <c r="H1757" s="7">
        <f>ABS(Table1[[#This Row],[dem_votes]]-Table1[[#This Row],[gop_votes]])</f>
        <v>16405</v>
      </c>
      <c r="I1757" s="5">
        <f>Table1[[#This Row],[margin]]/SUM(Table1[[#This Row],[dem_votes]:[gop_votes]])</f>
        <v>0.47715307873534801</v>
      </c>
      <c r="J1757" s="5">
        <f>Table1[[#This Row],[dem_votes]]/SUM(Table1[[#This Row],[dem_votes]:[gop_votes]])</f>
        <v>0.26142346063232602</v>
      </c>
      <c r="K1757" s="5">
        <f>Table1[[#This Row],[gop_votes]]/SUM(Table1[[#This Row],[dem_votes]:[gop_votes]])</f>
        <v>0.73857653936767398</v>
      </c>
      <c r="L1757" s="13">
        <v>-119.32513299999999</v>
      </c>
      <c r="M1757" s="13">
        <v>39.348779999999998</v>
      </c>
      <c r="N1757" s="11">
        <v>-117.57871911764683</v>
      </c>
      <c r="O1757" s="11">
        <v>39.081239117647044</v>
      </c>
      <c r="P1757" s="12">
        <f>VLOOKUP(Table1[[#This Row],[State]],Sheet1!A:G,7,FALSE)</f>
        <v>6</v>
      </c>
      <c r="Q1757" t="str">
        <f>VLOOKUP(Table1[[#This Row],[State]],Sheet1!A:F,6,FALSE)</f>
        <v>Democratic</v>
      </c>
    </row>
    <row r="1758" spans="1:17" x14ac:dyDescent="0.2">
      <c r="A1758" t="s">
        <v>346</v>
      </c>
      <c r="B1758" s="10">
        <v>32021</v>
      </c>
      <c r="C1758" t="s">
        <v>693</v>
      </c>
      <c r="D1758" s="4">
        <v>916</v>
      </c>
      <c r="E1758" s="4">
        <v>1271</v>
      </c>
      <c r="F1758">
        <v>2024</v>
      </c>
      <c r="G1758" s="1">
        <f>Table1[[#This Row],[dem_votes]]+Table1[[#This Row],[gop_votes]]</f>
        <v>2187</v>
      </c>
      <c r="H1758" s="7">
        <f>ABS(Table1[[#This Row],[dem_votes]]-Table1[[#This Row],[gop_votes]])</f>
        <v>355</v>
      </c>
      <c r="I1758" s="5">
        <f>Table1[[#This Row],[margin]]/SUM(Table1[[#This Row],[dem_votes]:[gop_votes]])</f>
        <v>0.1623228166438043</v>
      </c>
      <c r="J1758" s="5">
        <f>Table1[[#This Row],[dem_votes]]/SUM(Table1[[#This Row],[dem_votes]:[gop_votes]])</f>
        <v>0.41883859167809784</v>
      </c>
      <c r="K1758" s="5">
        <f>Table1[[#This Row],[gop_votes]]/SUM(Table1[[#This Row],[dem_votes]:[gop_votes]])</f>
        <v>0.58116140832190211</v>
      </c>
      <c r="L1758" s="13">
        <v>-118.63869299999899</v>
      </c>
      <c r="M1758" s="13">
        <v>38.590037000000002</v>
      </c>
      <c r="N1758" s="11">
        <v>-117.57871911764683</v>
      </c>
      <c r="O1758" s="11">
        <v>39.081239117647044</v>
      </c>
      <c r="P1758" s="12">
        <f>VLOOKUP(Table1[[#This Row],[State]],Sheet1!A:G,7,FALSE)</f>
        <v>6</v>
      </c>
      <c r="Q1758" t="str">
        <f>VLOOKUP(Table1[[#This Row],[State]],Sheet1!A:F,6,FALSE)</f>
        <v>Democratic</v>
      </c>
    </row>
    <row r="1759" spans="1:17" x14ac:dyDescent="0.2">
      <c r="A1759" t="s">
        <v>346</v>
      </c>
      <c r="B1759" s="10">
        <v>32023</v>
      </c>
      <c r="C1759" t="s">
        <v>1516</v>
      </c>
      <c r="D1759" s="4">
        <v>7733</v>
      </c>
      <c r="E1759" s="4">
        <v>21566</v>
      </c>
      <c r="F1759">
        <v>2024</v>
      </c>
      <c r="G1759" s="1">
        <f>Table1[[#This Row],[dem_votes]]+Table1[[#This Row],[gop_votes]]</f>
        <v>29299</v>
      </c>
      <c r="H1759" s="7">
        <f>ABS(Table1[[#This Row],[dem_votes]]-Table1[[#This Row],[gop_votes]])</f>
        <v>13833</v>
      </c>
      <c r="I1759" s="5">
        <f>Table1[[#This Row],[margin]]/SUM(Table1[[#This Row],[dem_votes]:[gop_votes]])</f>
        <v>0.47213215468104713</v>
      </c>
      <c r="J1759" s="5">
        <f>Table1[[#This Row],[dem_votes]]/SUM(Table1[[#This Row],[dem_votes]:[gop_votes]])</f>
        <v>0.26393392265947641</v>
      </c>
      <c r="K1759" s="5">
        <f>Table1[[#This Row],[gop_votes]]/SUM(Table1[[#This Row],[dem_votes]:[gop_votes]])</f>
        <v>0.73606607734052354</v>
      </c>
      <c r="L1759" s="13">
        <v>-116.165792</v>
      </c>
      <c r="M1759" s="13">
        <v>36.468656000000003</v>
      </c>
      <c r="N1759" s="11">
        <v>-117.57871911764683</v>
      </c>
      <c r="O1759" s="11">
        <v>39.081239117647044</v>
      </c>
      <c r="P1759" s="12">
        <f>VLOOKUP(Table1[[#This Row],[State]],Sheet1!A:G,7,FALSE)</f>
        <v>6</v>
      </c>
      <c r="Q1759" t="str">
        <f>VLOOKUP(Table1[[#This Row],[State]],Sheet1!A:F,6,FALSE)</f>
        <v>Democratic</v>
      </c>
    </row>
    <row r="1760" spans="1:17" x14ac:dyDescent="0.2">
      <c r="A1760" t="s">
        <v>346</v>
      </c>
      <c r="B1760" s="10">
        <v>32027</v>
      </c>
      <c r="C1760" t="s">
        <v>1517</v>
      </c>
      <c r="D1760" s="4">
        <v>514</v>
      </c>
      <c r="E1760" s="4">
        <v>1749</v>
      </c>
      <c r="F1760">
        <v>2024</v>
      </c>
      <c r="G1760" s="1">
        <f>Table1[[#This Row],[dem_votes]]+Table1[[#This Row],[gop_votes]]</f>
        <v>2263</v>
      </c>
      <c r="H1760" s="7">
        <f>ABS(Table1[[#This Row],[dem_votes]]-Table1[[#This Row],[gop_votes]])</f>
        <v>1235</v>
      </c>
      <c r="I1760" s="5">
        <f>Table1[[#This Row],[margin]]/SUM(Table1[[#This Row],[dem_votes]:[gop_votes]])</f>
        <v>0.54573574900574462</v>
      </c>
      <c r="J1760" s="5">
        <f>Table1[[#This Row],[dem_votes]]/SUM(Table1[[#This Row],[dem_votes]:[gop_votes]])</f>
        <v>0.22713212549712772</v>
      </c>
      <c r="K1760" s="5">
        <f>Table1[[#This Row],[gop_votes]]/SUM(Table1[[#This Row],[dem_votes]:[gop_votes]])</f>
        <v>0.77286787450287231</v>
      </c>
      <c r="L1760" s="13">
        <v>-118.294549</v>
      </c>
      <c r="M1760" s="13">
        <v>40.343440000000001</v>
      </c>
      <c r="N1760" s="11">
        <v>-117.57871911764683</v>
      </c>
      <c r="O1760" s="11">
        <v>39.081239117647044</v>
      </c>
      <c r="P1760" s="12">
        <f>VLOOKUP(Table1[[#This Row],[State]],Sheet1!A:G,7,FALSE)</f>
        <v>6</v>
      </c>
      <c r="Q1760" t="str">
        <f>VLOOKUP(Table1[[#This Row],[State]],Sheet1!A:F,6,FALSE)</f>
        <v>Democratic</v>
      </c>
    </row>
    <row r="1761" spans="1:17" x14ac:dyDescent="0.2">
      <c r="A1761" t="s">
        <v>346</v>
      </c>
      <c r="B1761" s="10">
        <v>32029</v>
      </c>
      <c r="C1761" t="s">
        <v>1518</v>
      </c>
      <c r="D1761" s="4">
        <v>918</v>
      </c>
      <c r="E1761" s="4">
        <v>2130</v>
      </c>
      <c r="F1761">
        <v>2024</v>
      </c>
      <c r="G1761" s="1">
        <f>Table1[[#This Row],[dem_votes]]+Table1[[#This Row],[gop_votes]]</f>
        <v>3048</v>
      </c>
      <c r="H1761" s="7">
        <f>ABS(Table1[[#This Row],[dem_votes]]-Table1[[#This Row],[gop_votes]])</f>
        <v>1212</v>
      </c>
      <c r="I1761" s="5">
        <f>Table1[[#This Row],[margin]]/SUM(Table1[[#This Row],[dem_votes]:[gop_votes]])</f>
        <v>0.39763779527559057</v>
      </c>
      <c r="J1761" s="5">
        <f>Table1[[#This Row],[dem_votes]]/SUM(Table1[[#This Row],[dem_votes]:[gop_votes]])</f>
        <v>0.30118110236220474</v>
      </c>
      <c r="K1761" s="5">
        <f>Table1[[#This Row],[gop_votes]]/SUM(Table1[[#This Row],[dem_votes]:[gop_votes]])</f>
        <v>0.69881889763779526</v>
      </c>
      <c r="L1761" s="13">
        <v>-119.62413799999899</v>
      </c>
      <c r="M1761" s="13">
        <v>39.389364</v>
      </c>
      <c r="N1761" s="11">
        <v>-117.57871911764683</v>
      </c>
      <c r="O1761" s="11">
        <v>39.081239117647044</v>
      </c>
      <c r="P1761" s="12">
        <f>VLOOKUP(Table1[[#This Row],[State]],Sheet1!A:G,7,FALSE)</f>
        <v>6</v>
      </c>
      <c r="Q1761" t="str">
        <f>VLOOKUP(Table1[[#This Row],[State]],Sheet1!A:F,6,FALSE)</f>
        <v>Democratic</v>
      </c>
    </row>
    <row r="1762" spans="1:17" x14ac:dyDescent="0.2">
      <c r="A1762" t="s">
        <v>346</v>
      </c>
      <c r="B1762" s="10">
        <v>32031</v>
      </c>
      <c r="C1762" t="s">
        <v>1519</v>
      </c>
      <c r="D1762" s="4">
        <v>146386</v>
      </c>
      <c r="E1762" s="4">
        <v>129102</v>
      </c>
      <c r="F1762">
        <v>2024</v>
      </c>
      <c r="G1762" s="1">
        <f>Table1[[#This Row],[dem_votes]]+Table1[[#This Row],[gop_votes]]</f>
        <v>275488</v>
      </c>
      <c r="H1762" s="7">
        <f>ABS(Table1[[#This Row],[dem_votes]]-Table1[[#This Row],[gop_votes]])</f>
        <v>17284</v>
      </c>
      <c r="I1762" s="5">
        <f>Table1[[#This Row],[margin]]/SUM(Table1[[#This Row],[dem_votes]:[gop_votes]])</f>
        <v>6.2739574863514933E-2</v>
      </c>
      <c r="J1762" s="5">
        <f>Table1[[#This Row],[dem_votes]]/SUM(Table1[[#This Row],[dem_votes]:[gop_votes]])</f>
        <v>0.53136978743175745</v>
      </c>
      <c r="K1762" s="5">
        <f>Table1[[#This Row],[gop_votes]]/SUM(Table1[[#This Row],[dem_votes]:[gop_votes]])</f>
        <v>0.46863021256824255</v>
      </c>
      <c r="L1762" s="13">
        <v>-119.79549299999999</v>
      </c>
      <c r="M1762" s="13">
        <v>39.535558000000002</v>
      </c>
      <c r="N1762" s="11">
        <v>-117.57871911764683</v>
      </c>
      <c r="O1762" s="11">
        <v>39.081239117647044</v>
      </c>
      <c r="P1762" s="12">
        <f>VLOOKUP(Table1[[#This Row],[State]],Sheet1!A:G,7,FALSE)</f>
        <v>6</v>
      </c>
      <c r="Q1762" t="str">
        <f>VLOOKUP(Table1[[#This Row],[State]],Sheet1!A:F,6,FALSE)</f>
        <v>Democratic</v>
      </c>
    </row>
    <row r="1763" spans="1:17" x14ac:dyDescent="0.2">
      <c r="A1763" t="s">
        <v>346</v>
      </c>
      <c r="B1763" s="10">
        <v>32033</v>
      </c>
      <c r="C1763" t="s">
        <v>1520</v>
      </c>
      <c r="D1763" s="4">
        <v>924</v>
      </c>
      <c r="E1763" s="4">
        <v>3209</v>
      </c>
      <c r="F1763">
        <v>2024</v>
      </c>
      <c r="G1763" s="1">
        <f>Table1[[#This Row],[dem_votes]]+Table1[[#This Row],[gop_votes]]</f>
        <v>4133</v>
      </c>
      <c r="H1763" s="7">
        <f>ABS(Table1[[#This Row],[dem_votes]]-Table1[[#This Row],[gop_votes]])</f>
        <v>2285</v>
      </c>
      <c r="I1763" s="5">
        <f>Table1[[#This Row],[margin]]/SUM(Table1[[#This Row],[dem_votes]:[gop_votes]])</f>
        <v>0.55286716670699254</v>
      </c>
      <c r="J1763" s="5">
        <f>Table1[[#This Row],[dem_votes]]/SUM(Table1[[#This Row],[dem_votes]:[gop_votes]])</f>
        <v>0.22356641664650376</v>
      </c>
      <c r="K1763" s="5">
        <f>Table1[[#This Row],[gop_votes]]/SUM(Table1[[#This Row],[dem_votes]:[gop_votes]])</f>
        <v>0.77643358335349622</v>
      </c>
      <c r="L1763" s="13">
        <v>-114.862381</v>
      </c>
      <c r="M1763" s="13">
        <v>39.273237999999999</v>
      </c>
      <c r="N1763" s="11">
        <v>-117.57871911764683</v>
      </c>
      <c r="O1763" s="11">
        <v>39.081239117647044</v>
      </c>
      <c r="P1763" s="12">
        <f>VLOOKUP(Table1[[#This Row],[State]],Sheet1!A:G,7,FALSE)</f>
        <v>6</v>
      </c>
      <c r="Q1763" t="str">
        <f>VLOOKUP(Table1[[#This Row],[State]],Sheet1!A:F,6,FALSE)</f>
        <v>Democratic</v>
      </c>
    </row>
    <row r="1764" spans="1:17" x14ac:dyDescent="0.2">
      <c r="A1764" t="s">
        <v>346</v>
      </c>
      <c r="B1764" s="10">
        <v>32510</v>
      </c>
      <c r="C1764" t="s">
        <v>1521</v>
      </c>
      <c r="D1764" s="4">
        <v>13500</v>
      </c>
      <c r="E1764" s="4">
        <v>16596</v>
      </c>
      <c r="F1764">
        <v>2024</v>
      </c>
      <c r="G1764" s="1">
        <f>Table1[[#This Row],[dem_votes]]+Table1[[#This Row],[gop_votes]]</f>
        <v>30096</v>
      </c>
      <c r="H1764" s="7">
        <f>ABS(Table1[[#This Row],[dem_votes]]-Table1[[#This Row],[gop_votes]])</f>
        <v>3096</v>
      </c>
      <c r="I1764" s="5">
        <f>Table1[[#This Row],[margin]]/SUM(Table1[[#This Row],[dem_votes]:[gop_votes]])</f>
        <v>0.10287081339712918</v>
      </c>
      <c r="J1764" s="5">
        <f>Table1[[#This Row],[dem_votes]]/SUM(Table1[[#This Row],[dem_votes]:[gop_votes]])</f>
        <v>0.44856459330143539</v>
      </c>
      <c r="K1764" s="5">
        <f>Table1[[#This Row],[gop_votes]]/SUM(Table1[[#This Row],[dem_votes]:[gop_votes]])</f>
        <v>0.55143540669856461</v>
      </c>
      <c r="L1764" s="13">
        <v>-119.753711</v>
      </c>
      <c r="M1764" s="13">
        <v>39.166134</v>
      </c>
      <c r="N1764" s="11">
        <v>-117.57871911764683</v>
      </c>
      <c r="O1764" s="11">
        <v>39.081239117647044</v>
      </c>
      <c r="P1764" s="12">
        <f>VLOOKUP(Table1[[#This Row],[State]],Sheet1!A:G,7,FALSE)</f>
        <v>6</v>
      </c>
      <c r="Q1764" t="str">
        <f>VLOOKUP(Table1[[#This Row],[State]],Sheet1!A:F,6,FALSE)</f>
        <v>Democratic</v>
      </c>
    </row>
    <row r="1765" spans="1:17" x14ac:dyDescent="0.2">
      <c r="A1765" t="s">
        <v>347</v>
      </c>
      <c r="B1765" s="10">
        <v>33001</v>
      </c>
      <c r="C1765" t="s">
        <v>1522</v>
      </c>
      <c r="D1765" s="4">
        <v>17390</v>
      </c>
      <c r="E1765" s="4">
        <v>20942</v>
      </c>
      <c r="F1765">
        <v>2024</v>
      </c>
      <c r="G1765" s="1">
        <f>Table1[[#This Row],[dem_votes]]+Table1[[#This Row],[gop_votes]]</f>
        <v>38332</v>
      </c>
      <c r="H1765" s="7">
        <f>ABS(Table1[[#This Row],[dem_votes]]-Table1[[#This Row],[gop_votes]])</f>
        <v>3552</v>
      </c>
      <c r="I1765" s="5">
        <f>Table1[[#This Row],[margin]]/SUM(Table1[[#This Row],[dem_votes]:[gop_votes]])</f>
        <v>9.2664092664092659E-2</v>
      </c>
      <c r="J1765" s="5">
        <f>Table1[[#This Row],[dem_votes]]/SUM(Table1[[#This Row],[dem_votes]:[gop_votes]])</f>
        <v>0.45366795366795365</v>
      </c>
      <c r="K1765" s="5">
        <f>Table1[[#This Row],[gop_votes]]/SUM(Table1[[#This Row],[dem_votes]:[gop_votes]])</f>
        <v>0.54633204633204635</v>
      </c>
      <c r="L1765" s="13">
        <v>-71.44059</v>
      </c>
      <c r="M1765" s="13">
        <v>43.517400000000002</v>
      </c>
      <c r="N1765" s="11">
        <v>-71.562343800000065</v>
      </c>
      <c r="O1765" s="11">
        <v>43.429369699999988</v>
      </c>
      <c r="P1765" s="12">
        <f>VLOOKUP(Table1[[#This Row],[State]],Sheet1!A:G,7,FALSE)</f>
        <v>4</v>
      </c>
      <c r="Q1765" t="str">
        <f>VLOOKUP(Table1[[#This Row],[State]],Sheet1!A:F,6,FALSE)</f>
        <v>Democratic</v>
      </c>
    </row>
    <row r="1766" spans="1:17" x14ac:dyDescent="0.2">
      <c r="A1766" t="s">
        <v>347</v>
      </c>
      <c r="B1766" s="10">
        <v>33003</v>
      </c>
      <c r="C1766" t="s">
        <v>557</v>
      </c>
      <c r="D1766" s="4">
        <v>17796</v>
      </c>
      <c r="E1766" s="4">
        <v>15965</v>
      </c>
      <c r="F1766">
        <v>2024</v>
      </c>
      <c r="G1766" s="1">
        <f>Table1[[#This Row],[dem_votes]]+Table1[[#This Row],[gop_votes]]</f>
        <v>33761</v>
      </c>
      <c r="H1766" s="7">
        <f>ABS(Table1[[#This Row],[dem_votes]]-Table1[[#This Row],[gop_votes]])</f>
        <v>1831</v>
      </c>
      <c r="I1766" s="5">
        <f>Table1[[#This Row],[margin]]/SUM(Table1[[#This Row],[dem_votes]:[gop_votes]])</f>
        <v>5.4234175527976068E-2</v>
      </c>
      <c r="J1766" s="5">
        <f>Table1[[#This Row],[dem_votes]]/SUM(Table1[[#This Row],[dem_votes]:[gop_votes]])</f>
        <v>0.52711708776398802</v>
      </c>
      <c r="K1766" s="5">
        <f>Table1[[#This Row],[gop_votes]]/SUM(Table1[[#This Row],[dem_votes]:[gop_votes]])</f>
        <v>0.47288291223601198</v>
      </c>
      <c r="L1766" s="13">
        <v>-71.166411999999994</v>
      </c>
      <c r="M1766" s="13">
        <v>43.810972</v>
      </c>
      <c r="N1766" s="11">
        <v>-71.562343800000065</v>
      </c>
      <c r="O1766" s="11">
        <v>43.429369699999988</v>
      </c>
      <c r="P1766" s="12">
        <f>VLOOKUP(Table1[[#This Row],[State]],Sheet1!A:G,7,FALSE)</f>
        <v>4</v>
      </c>
      <c r="Q1766" t="str">
        <f>VLOOKUP(Table1[[#This Row],[State]],Sheet1!A:F,6,FALSE)</f>
        <v>Democratic</v>
      </c>
    </row>
    <row r="1767" spans="1:17" x14ac:dyDescent="0.2">
      <c r="A1767" t="s">
        <v>347</v>
      </c>
      <c r="B1767" s="10">
        <v>33005</v>
      </c>
      <c r="C1767" t="s">
        <v>1523</v>
      </c>
      <c r="D1767" s="4">
        <v>25863</v>
      </c>
      <c r="E1767" s="4">
        <v>16459</v>
      </c>
      <c r="F1767">
        <v>2024</v>
      </c>
      <c r="G1767" s="1">
        <f>Table1[[#This Row],[dem_votes]]+Table1[[#This Row],[gop_votes]]</f>
        <v>42322</v>
      </c>
      <c r="H1767" s="7">
        <f>ABS(Table1[[#This Row],[dem_votes]]-Table1[[#This Row],[gop_votes]])</f>
        <v>9404</v>
      </c>
      <c r="I1767" s="5">
        <f>Table1[[#This Row],[margin]]/SUM(Table1[[#This Row],[dem_votes]:[gop_votes]])</f>
        <v>0.22220121922404423</v>
      </c>
      <c r="J1767" s="5">
        <f>Table1[[#This Row],[dem_votes]]/SUM(Table1[[#This Row],[dem_votes]:[gop_votes]])</f>
        <v>0.61110060961202206</v>
      </c>
      <c r="K1767" s="5">
        <f>Table1[[#This Row],[gop_votes]]/SUM(Table1[[#This Row],[dem_votes]:[gop_votes]])</f>
        <v>0.38889939038797788</v>
      </c>
      <c r="L1767" s="13">
        <v>-72.262715</v>
      </c>
      <c r="M1767" s="13">
        <v>42.898263999999998</v>
      </c>
      <c r="N1767" s="11">
        <v>-71.562343800000065</v>
      </c>
      <c r="O1767" s="11">
        <v>43.429369699999988</v>
      </c>
      <c r="P1767" s="12">
        <f>VLOOKUP(Table1[[#This Row],[State]],Sheet1!A:G,7,FALSE)</f>
        <v>4</v>
      </c>
      <c r="Q1767" t="str">
        <f>VLOOKUP(Table1[[#This Row],[State]],Sheet1!A:F,6,FALSE)</f>
        <v>Democratic</v>
      </c>
    </row>
    <row r="1768" spans="1:17" x14ac:dyDescent="0.2">
      <c r="A1768" t="s">
        <v>347</v>
      </c>
      <c r="B1768" s="10">
        <v>33007</v>
      </c>
      <c r="C1768" t="s">
        <v>1524</v>
      </c>
      <c r="D1768" s="4">
        <v>7371</v>
      </c>
      <c r="E1768" s="4">
        <v>7684</v>
      </c>
      <c r="F1768">
        <v>2024</v>
      </c>
      <c r="G1768" s="1">
        <f>Table1[[#This Row],[dem_votes]]+Table1[[#This Row],[gop_votes]]</f>
        <v>15055</v>
      </c>
      <c r="H1768" s="7">
        <f>ABS(Table1[[#This Row],[dem_votes]]-Table1[[#This Row],[gop_votes]])</f>
        <v>313</v>
      </c>
      <c r="I1768" s="5">
        <f>Table1[[#This Row],[margin]]/SUM(Table1[[#This Row],[dem_votes]:[gop_votes]])</f>
        <v>2.079043507140485E-2</v>
      </c>
      <c r="J1768" s="5">
        <f>Table1[[#This Row],[dem_votes]]/SUM(Table1[[#This Row],[dem_votes]:[gop_votes]])</f>
        <v>0.48960478246429756</v>
      </c>
      <c r="K1768" s="5">
        <f>Table1[[#This Row],[gop_votes]]/SUM(Table1[[#This Row],[dem_votes]:[gop_votes]])</f>
        <v>0.51039521753570238</v>
      </c>
      <c r="L1768" s="13">
        <v>-71.362750000000005</v>
      </c>
      <c r="M1768" s="13">
        <v>44.550061999999997</v>
      </c>
      <c r="N1768" s="11">
        <v>-71.562343800000065</v>
      </c>
      <c r="O1768" s="11">
        <v>43.429369699999988</v>
      </c>
      <c r="P1768" s="12">
        <f>VLOOKUP(Table1[[#This Row],[State]],Sheet1!A:G,7,FALSE)</f>
        <v>4</v>
      </c>
      <c r="Q1768" t="str">
        <f>VLOOKUP(Table1[[#This Row],[State]],Sheet1!A:F,6,FALSE)</f>
        <v>Democratic</v>
      </c>
    </row>
    <row r="1769" spans="1:17" x14ac:dyDescent="0.2">
      <c r="A1769" t="s">
        <v>347</v>
      </c>
      <c r="B1769" s="10">
        <v>33009</v>
      </c>
      <c r="C1769" t="s">
        <v>1525</v>
      </c>
      <c r="D1769" s="4">
        <v>35129</v>
      </c>
      <c r="E1769" s="4">
        <v>18342</v>
      </c>
      <c r="F1769">
        <v>2024</v>
      </c>
      <c r="G1769" s="1">
        <f>Table1[[#This Row],[dem_votes]]+Table1[[#This Row],[gop_votes]]</f>
        <v>53471</v>
      </c>
      <c r="H1769" s="7">
        <f>ABS(Table1[[#This Row],[dem_votes]]-Table1[[#This Row],[gop_votes]])</f>
        <v>16787</v>
      </c>
      <c r="I1769" s="5">
        <f>Table1[[#This Row],[margin]]/SUM(Table1[[#This Row],[dem_votes]:[gop_votes]])</f>
        <v>0.31394587720446598</v>
      </c>
      <c r="J1769" s="5">
        <f>Table1[[#This Row],[dem_votes]]/SUM(Table1[[#This Row],[dem_votes]:[gop_votes]])</f>
        <v>0.65697293860223294</v>
      </c>
      <c r="K1769" s="5">
        <f>Table1[[#This Row],[gop_votes]]/SUM(Table1[[#This Row],[dem_votes]:[gop_votes]])</f>
        <v>0.34302706139776701</v>
      </c>
      <c r="L1769" s="13">
        <v>-71.953267999999994</v>
      </c>
      <c r="M1769" s="13">
        <v>43.838873999999997</v>
      </c>
      <c r="N1769" s="11">
        <v>-71.562343800000065</v>
      </c>
      <c r="O1769" s="11">
        <v>43.429369699999988</v>
      </c>
      <c r="P1769" s="12">
        <f>VLOOKUP(Table1[[#This Row],[State]],Sheet1!A:G,7,FALSE)</f>
        <v>4</v>
      </c>
      <c r="Q1769" t="str">
        <f>VLOOKUP(Table1[[#This Row],[State]],Sheet1!A:F,6,FALSE)</f>
        <v>Democratic</v>
      </c>
    </row>
    <row r="1770" spans="1:17" x14ac:dyDescent="0.2">
      <c r="A1770" t="s">
        <v>347</v>
      </c>
      <c r="B1770" s="10">
        <v>33011</v>
      </c>
      <c r="C1770" t="s">
        <v>441</v>
      </c>
      <c r="D1770" s="4">
        <v>130539</v>
      </c>
      <c r="E1770" s="4">
        <v>102881</v>
      </c>
      <c r="F1770">
        <v>2024</v>
      </c>
      <c r="G1770" s="1">
        <f>Table1[[#This Row],[dem_votes]]+Table1[[#This Row],[gop_votes]]</f>
        <v>233420</v>
      </c>
      <c r="H1770" s="7">
        <f>ABS(Table1[[#This Row],[dem_votes]]-Table1[[#This Row],[gop_votes]])</f>
        <v>27658</v>
      </c>
      <c r="I1770" s="5">
        <f>Table1[[#This Row],[margin]]/SUM(Table1[[#This Row],[dem_votes]:[gop_votes]])</f>
        <v>0.11849027504069917</v>
      </c>
      <c r="J1770" s="5">
        <f>Table1[[#This Row],[dem_votes]]/SUM(Table1[[#This Row],[dem_votes]:[gop_votes]])</f>
        <v>0.55924513752034954</v>
      </c>
      <c r="K1770" s="5">
        <f>Table1[[#This Row],[gop_votes]]/SUM(Table1[[#This Row],[dem_votes]:[gop_votes]])</f>
        <v>0.4407548624796504</v>
      </c>
      <c r="L1770" s="13">
        <v>-71.532927999999998</v>
      </c>
      <c r="M1770" s="13">
        <v>42.879888999999999</v>
      </c>
      <c r="N1770" s="11">
        <v>-71.562343800000065</v>
      </c>
      <c r="O1770" s="11">
        <v>43.429369699999988</v>
      </c>
      <c r="P1770" s="12">
        <f>VLOOKUP(Table1[[#This Row],[State]],Sheet1!A:G,7,FALSE)</f>
        <v>4</v>
      </c>
      <c r="Q1770" t="str">
        <f>VLOOKUP(Table1[[#This Row],[State]],Sheet1!A:F,6,FALSE)</f>
        <v>Democratic</v>
      </c>
    </row>
    <row r="1771" spans="1:17" x14ac:dyDescent="0.2">
      <c r="A1771" t="s">
        <v>347</v>
      </c>
      <c r="B1771" s="10">
        <v>33013</v>
      </c>
      <c r="C1771" t="s">
        <v>1526</v>
      </c>
      <c r="D1771" s="4">
        <v>51043</v>
      </c>
      <c r="E1771" s="4">
        <v>38898</v>
      </c>
      <c r="F1771">
        <v>2024</v>
      </c>
      <c r="G1771" s="1">
        <f>Table1[[#This Row],[dem_votes]]+Table1[[#This Row],[gop_votes]]</f>
        <v>89941</v>
      </c>
      <c r="H1771" s="7">
        <f>ABS(Table1[[#This Row],[dem_votes]]-Table1[[#This Row],[gop_votes]])</f>
        <v>12145</v>
      </c>
      <c r="I1771" s="5">
        <f>Table1[[#This Row],[margin]]/SUM(Table1[[#This Row],[dem_votes]:[gop_votes]])</f>
        <v>0.13503296605552528</v>
      </c>
      <c r="J1771" s="5">
        <f>Table1[[#This Row],[dem_votes]]/SUM(Table1[[#This Row],[dem_votes]:[gop_votes]])</f>
        <v>0.5675164830277627</v>
      </c>
      <c r="K1771" s="5">
        <f>Table1[[#This Row],[gop_votes]]/SUM(Table1[[#This Row],[dem_votes]:[gop_votes]])</f>
        <v>0.43248351697223736</v>
      </c>
      <c r="L1771" s="13">
        <v>-71.586213999999998</v>
      </c>
      <c r="M1771" s="13">
        <v>43.246442000000002</v>
      </c>
      <c r="N1771" s="11">
        <v>-71.562343800000065</v>
      </c>
      <c r="O1771" s="11">
        <v>43.429369699999988</v>
      </c>
      <c r="P1771" s="12">
        <f>VLOOKUP(Table1[[#This Row],[State]],Sheet1!A:G,7,FALSE)</f>
        <v>4</v>
      </c>
      <c r="Q1771" t="str">
        <f>VLOOKUP(Table1[[#This Row],[State]],Sheet1!A:F,6,FALSE)</f>
        <v>Democratic</v>
      </c>
    </row>
    <row r="1772" spans="1:17" x14ac:dyDescent="0.2">
      <c r="A1772" t="s">
        <v>347</v>
      </c>
      <c r="B1772" s="10">
        <v>33015</v>
      </c>
      <c r="C1772" t="s">
        <v>1527</v>
      </c>
      <c r="D1772" s="4">
        <v>108473</v>
      </c>
      <c r="E1772" s="4">
        <v>98871</v>
      </c>
      <c r="F1772">
        <v>2024</v>
      </c>
      <c r="G1772" s="1">
        <f>Table1[[#This Row],[dem_votes]]+Table1[[#This Row],[gop_votes]]</f>
        <v>207344</v>
      </c>
      <c r="H1772" s="7">
        <f>ABS(Table1[[#This Row],[dem_votes]]-Table1[[#This Row],[gop_votes]])</f>
        <v>9602</v>
      </c>
      <c r="I1772" s="5">
        <f>Table1[[#This Row],[margin]]/SUM(Table1[[#This Row],[dem_votes]:[gop_votes]])</f>
        <v>4.6309514623041899E-2</v>
      </c>
      <c r="J1772" s="5">
        <f>Table1[[#This Row],[dem_votes]]/SUM(Table1[[#This Row],[dem_votes]:[gop_votes]])</f>
        <v>0.52315475731152095</v>
      </c>
      <c r="K1772" s="5">
        <f>Table1[[#This Row],[gop_votes]]/SUM(Table1[[#This Row],[dem_votes]:[gop_votes]])</f>
        <v>0.47684524268847905</v>
      </c>
      <c r="L1772" s="13">
        <v>-71.104265999999996</v>
      </c>
      <c r="M1772" s="13">
        <v>42.936726</v>
      </c>
      <c r="N1772" s="11">
        <v>-71.562343800000065</v>
      </c>
      <c r="O1772" s="11">
        <v>43.429369699999988</v>
      </c>
      <c r="P1772" s="12">
        <f>VLOOKUP(Table1[[#This Row],[State]],Sheet1!A:G,7,FALSE)</f>
        <v>4</v>
      </c>
      <c r="Q1772" t="str">
        <f>VLOOKUP(Table1[[#This Row],[State]],Sheet1!A:F,6,FALSE)</f>
        <v>Democratic</v>
      </c>
    </row>
    <row r="1773" spans="1:17" x14ac:dyDescent="0.2">
      <c r="A1773" t="s">
        <v>347</v>
      </c>
      <c r="B1773" s="10">
        <v>33017</v>
      </c>
      <c r="C1773" t="s">
        <v>1528</v>
      </c>
      <c r="D1773" s="4">
        <v>44451</v>
      </c>
      <c r="E1773" s="4">
        <v>30694</v>
      </c>
      <c r="F1773">
        <v>2024</v>
      </c>
      <c r="G1773" s="1">
        <f>Table1[[#This Row],[dem_votes]]+Table1[[#This Row],[gop_votes]]</f>
        <v>75145</v>
      </c>
      <c r="H1773" s="7">
        <f>ABS(Table1[[#This Row],[dem_votes]]-Table1[[#This Row],[gop_votes]])</f>
        <v>13757</v>
      </c>
      <c r="I1773" s="5">
        <f>Table1[[#This Row],[margin]]/SUM(Table1[[#This Row],[dem_votes]:[gop_votes]])</f>
        <v>0.18307272606294497</v>
      </c>
      <c r="J1773" s="5">
        <f>Table1[[#This Row],[dem_votes]]/SUM(Table1[[#This Row],[dem_votes]:[gop_votes]])</f>
        <v>0.5915363630314725</v>
      </c>
      <c r="K1773" s="5">
        <f>Table1[[#This Row],[gop_votes]]/SUM(Table1[[#This Row],[dem_votes]:[gop_votes]])</f>
        <v>0.4084636369685275</v>
      </c>
      <c r="L1773" s="13">
        <v>-70.954943</v>
      </c>
      <c r="M1773" s="13">
        <v>43.247646000000003</v>
      </c>
      <c r="N1773" s="11">
        <v>-71.562343800000065</v>
      </c>
      <c r="O1773" s="11">
        <v>43.429369699999988</v>
      </c>
      <c r="P1773" s="12">
        <f>VLOOKUP(Table1[[#This Row],[State]],Sheet1!A:G,7,FALSE)</f>
        <v>4</v>
      </c>
      <c r="Q1773" t="str">
        <f>VLOOKUP(Table1[[#This Row],[State]],Sheet1!A:F,6,FALSE)</f>
        <v>Democratic</v>
      </c>
    </row>
    <row r="1774" spans="1:17" x14ac:dyDescent="0.2">
      <c r="A1774" t="s">
        <v>347</v>
      </c>
      <c r="B1774" s="10">
        <v>33019</v>
      </c>
      <c r="C1774" t="s">
        <v>958</v>
      </c>
      <c r="D1774" s="4">
        <v>12164</v>
      </c>
      <c r="E1774" s="4">
        <v>10714</v>
      </c>
      <c r="F1774">
        <v>2024</v>
      </c>
      <c r="G1774" s="1">
        <f>Table1[[#This Row],[dem_votes]]+Table1[[#This Row],[gop_votes]]</f>
        <v>22878</v>
      </c>
      <c r="H1774" s="7">
        <f>ABS(Table1[[#This Row],[dem_votes]]-Table1[[#This Row],[gop_votes]])</f>
        <v>1450</v>
      </c>
      <c r="I1774" s="5">
        <f>Table1[[#This Row],[margin]]/SUM(Table1[[#This Row],[dem_votes]:[gop_votes]])</f>
        <v>6.3379666054725059E-2</v>
      </c>
      <c r="J1774" s="5">
        <f>Table1[[#This Row],[dem_votes]]/SUM(Table1[[#This Row],[dem_votes]:[gop_votes]])</f>
        <v>0.5316898330273625</v>
      </c>
      <c r="K1774" s="5">
        <f>Table1[[#This Row],[gop_votes]]/SUM(Table1[[#This Row],[dem_votes]:[gop_votes]])</f>
        <v>0.46831016697263744</v>
      </c>
      <c r="L1774" s="13">
        <v>-72.259352000000007</v>
      </c>
      <c r="M1774" s="13">
        <v>43.367421999999998</v>
      </c>
      <c r="N1774" s="11">
        <v>-71.562343800000065</v>
      </c>
      <c r="O1774" s="11">
        <v>43.429369699999988</v>
      </c>
      <c r="P1774" s="12">
        <f>VLOOKUP(Table1[[#This Row],[State]],Sheet1!A:G,7,FALSE)</f>
        <v>4</v>
      </c>
      <c r="Q1774" t="str">
        <f>VLOOKUP(Table1[[#This Row],[State]],Sheet1!A:F,6,FALSE)</f>
        <v>Democratic</v>
      </c>
    </row>
    <row r="1775" spans="1:17" x14ac:dyDescent="0.2">
      <c r="A1775" t="s">
        <v>348</v>
      </c>
      <c r="B1775" s="10">
        <v>34001</v>
      </c>
      <c r="C1775" t="s">
        <v>1529</v>
      </c>
      <c r="D1775" s="4">
        <v>70556</v>
      </c>
      <c r="E1775" s="4">
        <v>54825</v>
      </c>
      <c r="F1775">
        <v>2024</v>
      </c>
      <c r="G1775" s="1">
        <f>Table1[[#This Row],[dem_votes]]+Table1[[#This Row],[gop_votes]]</f>
        <v>125381</v>
      </c>
      <c r="H1775" s="7">
        <f>ABS(Table1[[#This Row],[dem_votes]]-Table1[[#This Row],[gop_votes]])</f>
        <v>15731</v>
      </c>
      <c r="I1775" s="5">
        <f>Table1[[#This Row],[margin]]/SUM(Table1[[#This Row],[dem_votes]:[gop_votes]])</f>
        <v>0.1254655809093882</v>
      </c>
      <c r="J1775" s="5">
        <f>Table1[[#This Row],[dem_votes]]/SUM(Table1[[#This Row],[dem_votes]:[gop_votes]])</f>
        <v>0.56273279045469404</v>
      </c>
      <c r="K1775" s="5">
        <f>Table1[[#This Row],[gop_votes]]/SUM(Table1[[#This Row],[dem_votes]:[gop_votes]])</f>
        <v>0.4372672095453059</v>
      </c>
      <c r="L1775" s="13">
        <v>-74.583451999999994</v>
      </c>
      <c r="M1775" s="13">
        <v>39.427562000000002</v>
      </c>
      <c r="N1775" s="11">
        <v>-74.60778733333315</v>
      </c>
      <c r="O1775" s="11">
        <v>40.289254476190422</v>
      </c>
      <c r="P1775" s="12">
        <f>VLOOKUP(Table1[[#This Row],[State]],Sheet1!A:G,7,FALSE)</f>
        <v>14</v>
      </c>
      <c r="Q1775" t="str">
        <f>VLOOKUP(Table1[[#This Row],[State]],Sheet1!A:F,6,FALSE)</f>
        <v>Democratic</v>
      </c>
    </row>
    <row r="1776" spans="1:17" x14ac:dyDescent="0.2">
      <c r="A1776" t="s">
        <v>348</v>
      </c>
      <c r="B1776" s="10">
        <v>34003</v>
      </c>
      <c r="C1776" t="s">
        <v>1530</v>
      </c>
      <c r="D1776" s="4">
        <v>239390</v>
      </c>
      <c r="E1776" s="4">
        <v>201725</v>
      </c>
      <c r="F1776">
        <v>2024</v>
      </c>
      <c r="G1776" s="1">
        <f>Table1[[#This Row],[dem_votes]]+Table1[[#This Row],[gop_votes]]</f>
        <v>441115</v>
      </c>
      <c r="H1776" s="7">
        <f>ABS(Table1[[#This Row],[dem_votes]]-Table1[[#This Row],[gop_votes]])</f>
        <v>37665</v>
      </c>
      <c r="I1776" s="5">
        <f>Table1[[#This Row],[margin]]/SUM(Table1[[#This Row],[dem_votes]:[gop_votes]])</f>
        <v>8.5385897101662833E-2</v>
      </c>
      <c r="J1776" s="5">
        <f>Table1[[#This Row],[dem_votes]]/SUM(Table1[[#This Row],[dem_votes]:[gop_votes]])</f>
        <v>0.54269294855083139</v>
      </c>
      <c r="K1776" s="5">
        <f>Table1[[#This Row],[gop_votes]]/SUM(Table1[[#This Row],[dem_votes]:[gop_votes]])</f>
        <v>0.45730705144916861</v>
      </c>
      <c r="L1776" s="13">
        <v>-74.057383000000002</v>
      </c>
      <c r="M1776" s="13">
        <v>40.918799</v>
      </c>
      <c r="N1776" s="11">
        <v>-74.60778733333315</v>
      </c>
      <c r="O1776" s="11">
        <v>40.289254476190422</v>
      </c>
      <c r="P1776" s="12">
        <f>VLOOKUP(Table1[[#This Row],[State]],Sheet1!A:G,7,FALSE)</f>
        <v>14</v>
      </c>
      <c r="Q1776" t="str">
        <f>VLOOKUP(Table1[[#This Row],[State]],Sheet1!A:F,6,FALSE)</f>
        <v>Democratic</v>
      </c>
    </row>
    <row r="1777" spans="1:17" x14ac:dyDescent="0.2">
      <c r="A1777" t="s">
        <v>348</v>
      </c>
      <c r="B1777" s="10">
        <v>34005</v>
      </c>
      <c r="C1777" t="s">
        <v>1531</v>
      </c>
      <c r="D1777" s="4">
        <v>162636</v>
      </c>
      <c r="E1777" s="4">
        <v>96511</v>
      </c>
      <c r="F1777">
        <v>2024</v>
      </c>
      <c r="G1777" s="1">
        <f>Table1[[#This Row],[dem_votes]]+Table1[[#This Row],[gop_votes]]</f>
        <v>259147</v>
      </c>
      <c r="H1777" s="7">
        <f>ABS(Table1[[#This Row],[dem_votes]]-Table1[[#This Row],[gop_votes]])</f>
        <v>66125</v>
      </c>
      <c r="I1777" s="5">
        <f>Table1[[#This Row],[margin]]/SUM(Table1[[#This Row],[dem_votes]:[gop_votes]])</f>
        <v>0.25516405746545395</v>
      </c>
      <c r="J1777" s="5">
        <f>Table1[[#This Row],[dem_votes]]/SUM(Table1[[#This Row],[dem_votes]:[gop_votes]])</f>
        <v>0.62758202873272695</v>
      </c>
      <c r="K1777" s="5">
        <f>Table1[[#This Row],[gop_votes]]/SUM(Table1[[#This Row],[dem_votes]:[gop_votes]])</f>
        <v>0.372417971267273</v>
      </c>
      <c r="L1777" s="13">
        <v>-74.834268999999907</v>
      </c>
      <c r="M1777" s="13">
        <v>39.982666999999999</v>
      </c>
      <c r="N1777" s="11">
        <v>-74.60778733333315</v>
      </c>
      <c r="O1777" s="11">
        <v>40.289254476190422</v>
      </c>
      <c r="P1777" s="12">
        <f>VLOOKUP(Table1[[#This Row],[State]],Sheet1!A:G,7,FALSE)</f>
        <v>14</v>
      </c>
      <c r="Q1777" t="str">
        <f>VLOOKUP(Table1[[#This Row],[State]],Sheet1!A:F,6,FALSE)</f>
        <v>Democratic</v>
      </c>
    </row>
    <row r="1778" spans="1:17" x14ac:dyDescent="0.2">
      <c r="A1778" t="s">
        <v>348</v>
      </c>
      <c r="B1778" s="10">
        <v>34007</v>
      </c>
      <c r="C1778" t="s">
        <v>736</v>
      </c>
      <c r="D1778" s="4">
        <v>169955</v>
      </c>
      <c r="E1778" s="4">
        <v>81806</v>
      </c>
      <c r="F1778">
        <v>2024</v>
      </c>
      <c r="G1778" s="1">
        <f>Table1[[#This Row],[dem_votes]]+Table1[[#This Row],[gop_votes]]</f>
        <v>251761</v>
      </c>
      <c r="H1778" s="7">
        <f>ABS(Table1[[#This Row],[dem_votes]]-Table1[[#This Row],[gop_votes]])</f>
        <v>88149</v>
      </c>
      <c r="I1778" s="5">
        <f>Table1[[#This Row],[margin]]/SUM(Table1[[#This Row],[dem_votes]:[gop_votes]])</f>
        <v>0.35012968648837589</v>
      </c>
      <c r="J1778" s="5">
        <f>Table1[[#This Row],[dem_votes]]/SUM(Table1[[#This Row],[dem_votes]:[gop_votes]])</f>
        <v>0.67506484324418792</v>
      </c>
      <c r="K1778" s="5">
        <f>Table1[[#This Row],[gop_votes]]/SUM(Table1[[#This Row],[dem_votes]:[gop_votes]])</f>
        <v>0.32493515675581208</v>
      </c>
      <c r="L1778" s="13">
        <v>-75.027835999999994</v>
      </c>
      <c r="M1778" s="13">
        <v>39.86401</v>
      </c>
      <c r="N1778" s="11">
        <v>-74.60778733333315</v>
      </c>
      <c r="O1778" s="11">
        <v>40.289254476190422</v>
      </c>
      <c r="P1778" s="12">
        <f>VLOOKUP(Table1[[#This Row],[State]],Sheet1!A:G,7,FALSE)</f>
        <v>14</v>
      </c>
      <c r="Q1778" t="str">
        <f>VLOOKUP(Table1[[#This Row],[State]],Sheet1!A:F,6,FALSE)</f>
        <v>Democratic</v>
      </c>
    </row>
    <row r="1779" spans="1:17" x14ac:dyDescent="0.2">
      <c r="A1779" t="s">
        <v>348</v>
      </c>
      <c r="B1779" s="10">
        <v>34009</v>
      </c>
      <c r="C1779" t="s">
        <v>1532</v>
      </c>
      <c r="D1779" s="4">
        <v>22826</v>
      </c>
      <c r="E1779" s="4">
        <v>31559</v>
      </c>
      <c r="F1779">
        <v>2024</v>
      </c>
      <c r="G1779" s="1">
        <f>Table1[[#This Row],[dem_votes]]+Table1[[#This Row],[gop_votes]]</f>
        <v>54385</v>
      </c>
      <c r="H1779" s="7">
        <f>ABS(Table1[[#This Row],[dem_votes]]-Table1[[#This Row],[gop_votes]])</f>
        <v>8733</v>
      </c>
      <c r="I1779" s="5">
        <f>Table1[[#This Row],[margin]]/SUM(Table1[[#This Row],[dem_votes]:[gop_votes]])</f>
        <v>0.16057736508228371</v>
      </c>
      <c r="J1779" s="5">
        <f>Table1[[#This Row],[dem_votes]]/SUM(Table1[[#This Row],[dem_votes]:[gop_votes]])</f>
        <v>0.41971131745885815</v>
      </c>
      <c r="K1779" s="5">
        <f>Table1[[#This Row],[gop_votes]]/SUM(Table1[[#This Row],[dem_votes]:[gop_votes]])</f>
        <v>0.58028868254114185</v>
      </c>
      <c r="L1779" s="13">
        <v>-74.807132999999993</v>
      </c>
      <c r="M1779" s="13">
        <v>39.095951999999997</v>
      </c>
      <c r="N1779" s="11">
        <v>-74.60778733333315</v>
      </c>
      <c r="O1779" s="11">
        <v>40.289254476190422</v>
      </c>
      <c r="P1779" s="12">
        <f>VLOOKUP(Table1[[#This Row],[State]],Sheet1!A:G,7,FALSE)</f>
        <v>14</v>
      </c>
      <c r="Q1779" t="str">
        <f>VLOOKUP(Table1[[#This Row],[State]],Sheet1!A:F,6,FALSE)</f>
        <v>Democratic</v>
      </c>
    </row>
    <row r="1780" spans="1:17" x14ac:dyDescent="0.2">
      <c r="A1780" t="s">
        <v>348</v>
      </c>
      <c r="B1780" s="10">
        <v>34011</v>
      </c>
      <c r="C1780" t="s">
        <v>882</v>
      </c>
      <c r="D1780" s="4">
        <v>27750</v>
      </c>
      <c r="E1780" s="4">
        <v>24208</v>
      </c>
      <c r="F1780">
        <v>2024</v>
      </c>
      <c r="G1780" s="1">
        <f>Table1[[#This Row],[dem_votes]]+Table1[[#This Row],[gop_votes]]</f>
        <v>51958</v>
      </c>
      <c r="H1780" s="7">
        <f>ABS(Table1[[#This Row],[dem_votes]]-Table1[[#This Row],[gop_votes]])</f>
        <v>3542</v>
      </c>
      <c r="I1780" s="5">
        <f>Table1[[#This Row],[margin]]/SUM(Table1[[#This Row],[dem_votes]:[gop_votes]])</f>
        <v>6.8170445359713616E-2</v>
      </c>
      <c r="J1780" s="5">
        <f>Table1[[#This Row],[dem_votes]]/SUM(Table1[[#This Row],[dem_votes]:[gop_votes]])</f>
        <v>0.53408522267985681</v>
      </c>
      <c r="K1780" s="5">
        <f>Table1[[#This Row],[gop_votes]]/SUM(Table1[[#This Row],[dem_votes]:[gop_votes]])</f>
        <v>0.46591477732014319</v>
      </c>
      <c r="L1780" s="13">
        <v>-75.087727999999998</v>
      </c>
      <c r="M1780" s="13">
        <v>39.428283999999998</v>
      </c>
      <c r="N1780" s="11">
        <v>-74.60778733333315</v>
      </c>
      <c r="O1780" s="11">
        <v>40.289254476190422</v>
      </c>
      <c r="P1780" s="12">
        <f>VLOOKUP(Table1[[#This Row],[State]],Sheet1!A:G,7,FALSE)</f>
        <v>14</v>
      </c>
      <c r="Q1780" t="str">
        <f>VLOOKUP(Table1[[#This Row],[State]],Sheet1!A:F,6,FALSE)</f>
        <v>Democratic</v>
      </c>
    </row>
    <row r="1781" spans="1:17" x14ac:dyDescent="0.2">
      <c r="A1781" t="s">
        <v>348</v>
      </c>
      <c r="B1781" s="10">
        <v>34013</v>
      </c>
      <c r="C1781" t="s">
        <v>1230</v>
      </c>
      <c r="D1781" s="4">
        <v>243574</v>
      </c>
      <c r="E1781" s="4">
        <v>78085</v>
      </c>
      <c r="F1781">
        <v>2024</v>
      </c>
      <c r="G1781" s="1">
        <f>Table1[[#This Row],[dem_votes]]+Table1[[#This Row],[gop_votes]]</f>
        <v>321659</v>
      </c>
      <c r="H1781" s="7">
        <f>ABS(Table1[[#This Row],[dem_votes]]-Table1[[#This Row],[gop_votes]])</f>
        <v>165489</v>
      </c>
      <c r="I1781" s="5">
        <f>Table1[[#This Row],[margin]]/SUM(Table1[[#This Row],[dem_votes]:[gop_votes]])</f>
        <v>0.51448583748628207</v>
      </c>
      <c r="J1781" s="5">
        <f>Table1[[#This Row],[dem_votes]]/SUM(Table1[[#This Row],[dem_votes]:[gop_votes]])</f>
        <v>0.75724291874314098</v>
      </c>
      <c r="K1781" s="5">
        <f>Table1[[#This Row],[gop_votes]]/SUM(Table1[[#This Row],[dem_votes]:[gop_votes]])</f>
        <v>0.24275708125685896</v>
      </c>
      <c r="L1781" s="13">
        <v>-74.216402000000002</v>
      </c>
      <c r="M1781" s="13">
        <v>40.768704999999997</v>
      </c>
      <c r="N1781" s="11">
        <v>-74.60778733333315</v>
      </c>
      <c r="O1781" s="11">
        <v>40.289254476190422</v>
      </c>
      <c r="P1781" s="12">
        <f>VLOOKUP(Table1[[#This Row],[State]],Sheet1!A:G,7,FALSE)</f>
        <v>14</v>
      </c>
      <c r="Q1781" t="str">
        <f>VLOOKUP(Table1[[#This Row],[State]],Sheet1!A:F,6,FALSE)</f>
        <v>Democratic</v>
      </c>
    </row>
    <row r="1782" spans="1:17" x14ac:dyDescent="0.2">
      <c r="A1782" t="s">
        <v>348</v>
      </c>
      <c r="B1782" s="10">
        <v>34015</v>
      </c>
      <c r="C1782" t="s">
        <v>1533</v>
      </c>
      <c r="D1782" s="4">
        <v>90213</v>
      </c>
      <c r="E1782" s="4">
        <v>84418</v>
      </c>
      <c r="F1782">
        <v>2024</v>
      </c>
      <c r="G1782" s="1">
        <f>Table1[[#This Row],[dem_votes]]+Table1[[#This Row],[gop_votes]]</f>
        <v>174631</v>
      </c>
      <c r="H1782" s="7">
        <f>ABS(Table1[[#This Row],[dem_votes]]-Table1[[#This Row],[gop_votes]])</f>
        <v>5795</v>
      </c>
      <c r="I1782" s="5">
        <f>Table1[[#This Row],[margin]]/SUM(Table1[[#This Row],[dem_votes]:[gop_votes]])</f>
        <v>3.3184257090665463E-2</v>
      </c>
      <c r="J1782" s="5">
        <f>Table1[[#This Row],[dem_votes]]/SUM(Table1[[#This Row],[dem_votes]:[gop_votes]])</f>
        <v>0.51659212854533276</v>
      </c>
      <c r="K1782" s="5">
        <f>Table1[[#This Row],[gop_votes]]/SUM(Table1[[#This Row],[dem_votes]:[gop_votes]])</f>
        <v>0.48340787145466729</v>
      </c>
      <c r="L1782" s="13">
        <v>-75.127455999999995</v>
      </c>
      <c r="M1782" s="13">
        <v>39.749186999999999</v>
      </c>
      <c r="N1782" s="11">
        <v>-74.60778733333315</v>
      </c>
      <c r="O1782" s="11">
        <v>40.289254476190422</v>
      </c>
      <c r="P1782" s="12">
        <f>VLOOKUP(Table1[[#This Row],[State]],Sheet1!A:G,7,FALSE)</f>
        <v>14</v>
      </c>
      <c r="Q1782" t="str">
        <f>VLOOKUP(Table1[[#This Row],[State]],Sheet1!A:F,6,FALSE)</f>
        <v>Democratic</v>
      </c>
    </row>
    <row r="1783" spans="1:17" x14ac:dyDescent="0.2">
      <c r="A1783" t="s">
        <v>348</v>
      </c>
      <c r="B1783" s="10">
        <v>34017</v>
      </c>
      <c r="C1783" t="s">
        <v>1534</v>
      </c>
      <c r="D1783" s="4">
        <v>161280</v>
      </c>
      <c r="E1783" s="4">
        <v>67015</v>
      </c>
      <c r="F1783">
        <v>2024</v>
      </c>
      <c r="G1783" s="1">
        <f>Table1[[#This Row],[dem_votes]]+Table1[[#This Row],[gop_votes]]</f>
        <v>228295</v>
      </c>
      <c r="H1783" s="7">
        <f>ABS(Table1[[#This Row],[dem_votes]]-Table1[[#This Row],[gop_votes]])</f>
        <v>94265</v>
      </c>
      <c r="I1783" s="5">
        <f>Table1[[#This Row],[margin]]/SUM(Table1[[#This Row],[dem_votes]:[gop_votes]])</f>
        <v>0.41290873650320858</v>
      </c>
      <c r="J1783" s="5">
        <f>Table1[[#This Row],[dem_votes]]/SUM(Table1[[#This Row],[dem_votes]:[gop_votes]])</f>
        <v>0.70645436825160424</v>
      </c>
      <c r="K1783" s="5">
        <f>Table1[[#This Row],[gop_votes]]/SUM(Table1[[#This Row],[dem_votes]:[gop_votes]])</f>
        <v>0.29354563174839571</v>
      </c>
      <c r="L1783" s="13">
        <v>-74.061278000000001</v>
      </c>
      <c r="M1783" s="13">
        <v>40.742925</v>
      </c>
      <c r="N1783" s="11">
        <v>-74.60778733333315</v>
      </c>
      <c r="O1783" s="11">
        <v>40.289254476190422</v>
      </c>
      <c r="P1783" s="12">
        <f>VLOOKUP(Table1[[#This Row],[State]],Sheet1!A:G,7,FALSE)</f>
        <v>14</v>
      </c>
      <c r="Q1783" t="str">
        <f>VLOOKUP(Table1[[#This Row],[State]],Sheet1!A:F,6,FALSE)</f>
        <v>Democratic</v>
      </c>
    </row>
    <row r="1784" spans="1:17" x14ac:dyDescent="0.2">
      <c r="A1784" t="s">
        <v>348</v>
      </c>
      <c r="B1784" s="10">
        <v>34019</v>
      </c>
      <c r="C1784" t="s">
        <v>1535</v>
      </c>
      <c r="D1784" s="4">
        <v>43351</v>
      </c>
      <c r="E1784" s="4">
        <v>43664</v>
      </c>
      <c r="F1784">
        <v>2024</v>
      </c>
      <c r="G1784" s="1">
        <f>Table1[[#This Row],[dem_votes]]+Table1[[#This Row],[gop_votes]]</f>
        <v>87015</v>
      </c>
      <c r="H1784" s="7">
        <f>ABS(Table1[[#This Row],[dem_votes]]-Table1[[#This Row],[gop_votes]])</f>
        <v>313</v>
      </c>
      <c r="I1784" s="5">
        <f>Table1[[#This Row],[margin]]/SUM(Table1[[#This Row],[dem_votes]:[gop_votes]])</f>
        <v>3.5970809630523474E-3</v>
      </c>
      <c r="J1784" s="5">
        <f>Table1[[#This Row],[dem_votes]]/SUM(Table1[[#This Row],[dem_votes]:[gop_votes]])</f>
        <v>0.49820145951847383</v>
      </c>
      <c r="K1784" s="5">
        <f>Table1[[#This Row],[gop_votes]]/SUM(Table1[[#This Row],[dem_votes]:[gop_votes]])</f>
        <v>0.50179854048152617</v>
      </c>
      <c r="L1784" s="13">
        <v>-74.896782000000002</v>
      </c>
      <c r="M1784" s="13">
        <v>40.572183000000003</v>
      </c>
      <c r="N1784" s="11">
        <v>-74.60778733333315</v>
      </c>
      <c r="O1784" s="11">
        <v>40.289254476190422</v>
      </c>
      <c r="P1784" s="12">
        <f>VLOOKUP(Table1[[#This Row],[State]],Sheet1!A:G,7,FALSE)</f>
        <v>14</v>
      </c>
      <c r="Q1784" t="str">
        <f>VLOOKUP(Table1[[#This Row],[State]],Sheet1!A:F,6,FALSE)</f>
        <v>Democratic</v>
      </c>
    </row>
    <row r="1785" spans="1:17" x14ac:dyDescent="0.2">
      <c r="A1785" t="s">
        <v>348</v>
      </c>
      <c r="B1785" s="10">
        <v>34021</v>
      </c>
      <c r="C1785" t="s">
        <v>908</v>
      </c>
      <c r="D1785" s="4">
        <v>122817</v>
      </c>
      <c r="E1785" s="4">
        <v>51989</v>
      </c>
      <c r="F1785">
        <v>2024</v>
      </c>
      <c r="G1785" s="1">
        <f>Table1[[#This Row],[dem_votes]]+Table1[[#This Row],[gop_votes]]</f>
        <v>174806</v>
      </c>
      <c r="H1785" s="7">
        <f>ABS(Table1[[#This Row],[dem_votes]]-Table1[[#This Row],[gop_votes]])</f>
        <v>70828</v>
      </c>
      <c r="I1785" s="5">
        <f>Table1[[#This Row],[margin]]/SUM(Table1[[#This Row],[dem_votes]:[gop_votes]])</f>
        <v>0.40518060020823082</v>
      </c>
      <c r="J1785" s="5">
        <f>Table1[[#This Row],[dem_votes]]/SUM(Table1[[#This Row],[dem_votes]:[gop_votes]])</f>
        <v>0.70259030010411538</v>
      </c>
      <c r="K1785" s="5">
        <f>Table1[[#This Row],[gop_votes]]/SUM(Table1[[#This Row],[dem_votes]:[gop_votes]])</f>
        <v>0.29740969989588456</v>
      </c>
      <c r="L1785" s="13">
        <v>-74.700339999999997</v>
      </c>
      <c r="M1785" s="13">
        <v>40.255565999999902</v>
      </c>
      <c r="N1785" s="11">
        <v>-74.60778733333315</v>
      </c>
      <c r="O1785" s="11">
        <v>40.289254476190422</v>
      </c>
      <c r="P1785" s="12">
        <f>VLOOKUP(Table1[[#This Row],[State]],Sheet1!A:G,7,FALSE)</f>
        <v>14</v>
      </c>
      <c r="Q1785" t="str">
        <f>VLOOKUP(Table1[[#This Row],[State]],Sheet1!A:F,6,FALSE)</f>
        <v>Democratic</v>
      </c>
    </row>
    <row r="1786" spans="1:17" x14ac:dyDescent="0.2">
      <c r="A1786" t="s">
        <v>348</v>
      </c>
      <c r="B1786" s="10">
        <v>34023</v>
      </c>
      <c r="C1786" t="s">
        <v>716</v>
      </c>
      <c r="D1786" s="4">
        <v>222529</v>
      </c>
      <c r="E1786" s="4">
        <v>128479</v>
      </c>
      <c r="F1786">
        <v>2024</v>
      </c>
      <c r="G1786" s="1">
        <f>Table1[[#This Row],[dem_votes]]+Table1[[#This Row],[gop_votes]]</f>
        <v>351008</v>
      </c>
      <c r="H1786" s="7">
        <f>ABS(Table1[[#This Row],[dem_votes]]-Table1[[#This Row],[gop_votes]])</f>
        <v>94050</v>
      </c>
      <c r="I1786" s="5">
        <f>Table1[[#This Row],[margin]]/SUM(Table1[[#This Row],[dem_votes]:[gop_votes]])</f>
        <v>0.26794261099462119</v>
      </c>
      <c r="J1786" s="5">
        <f>Table1[[#This Row],[dem_votes]]/SUM(Table1[[#This Row],[dem_votes]:[gop_votes]])</f>
        <v>0.63397130549731062</v>
      </c>
      <c r="K1786" s="5">
        <f>Table1[[#This Row],[gop_votes]]/SUM(Table1[[#This Row],[dem_votes]:[gop_votes]])</f>
        <v>0.36602869450268938</v>
      </c>
      <c r="L1786" s="13">
        <v>-74.387920999999906</v>
      </c>
      <c r="M1786" s="13">
        <v>40.485529</v>
      </c>
      <c r="N1786" s="11">
        <v>-74.60778733333315</v>
      </c>
      <c r="O1786" s="11">
        <v>40.289254476190422</v>
      </c>
      <c r="P1786" s="12">
        <f>VLOOKUP(Table1[[#This Row],[State]],Sheet1!A:G,7,FALSE)</f>
        <v>14</v>
      </c>
      <c r="Q1786" t="str">
        <f>VLOOKUP(Table1[[#This Row],[State]],Sheet1!A:F,6,FALSE)</f>
        <v>Democratic</v>
      </c>
    </row>
    <row r="1787" spans="1:17" x14ac:dyDescent="0.2">
      <c r="A1787" t="s">
        <v>348</v>
      </c>
      <c r="B1787" s="10">
        <v>34025</v>
      </c>
      <c r="C1787" t="s">
        <v>1536</v>
      </c>
      <c r="D1787" s="4">
        <v>183860</v>
      </c>
      <c r="E1787" s="4">
        <v>184100</v>
      </c>
      <c r="F1787">
        <v>2024</v>
      </c>
      <c r="G1787" s="1">
        <f>Table1[[#This Row],[dem_votes]]+Table1[[#This Row],[gop_votes]]</f>
        <v>367960</v>
      </c>
      <c r="H1787" s="7">
        <f>ABS(Table1[[#This Row],[dem_votes]]-Table1[[#This Row],[gop_votes]])</f>
        <v>240</v>
      </c>
      <c r="I1787" s="5">
        <f>Table1[[#This Row],[margin]]/SUM(Table1[[#This Row],[dem_votes]:[gop_votes]])</f>
        <v>6.5224480921839331E-4</v>
      </c>
      <c r="J1787" s="5">
        <f>Table1[[#This Row],[dem_votes]]/SUM(Table1[[#This Row],[dem_votes]:[gop_votes]])</f>
        <v>0.49967387759539078</v>
      </c>
      <c r="K1787" s="5">
        <f>Table1[[#This Row],[gop_votes]]/SUM(Table1[[#This Row],[dem_votes]:[gop_votes]])</f>
        <v>0.50032612240460916</v>
      </c>
      <c r="L1787" s="13">
        <v>-74.147729999999996</v>
      </c>
      <c r="M1787" s="13">
        <v>40.291300999999997</v>
      </c>
      <c r="N1787" s="11">
        <v>-74.60778733333315</v>
      </c>
      <c r="O1787" s="11">
        <v>40.289254476190422</v>
      </c>
      <c r="P1787" s="12">
        <f>VLOOKUP(Table1[[#This Row],[State]],Sheet1!A:G,7,FALSE)</f>
        <v>14</v>
      </c>
      <c r="Q1787" t="str">
        <f>VLOOKUP(Table1[[#This Row],[State]],Sheet1!A:F,6,FALSE)</f>
        <v>Democratic</v>
      </c>
    </row>
    <row r="1788" spans="1:17" x14ac:dyDescent="0.2">
      <c r="A1788" t="s">
        <v>348</v>
      </c>
      <c r="B1788" s="10">
        <v>34027</v>
      </c>
      <c r="C1788" t="s">
        <v>1046</v>
      </c>
      <c r="D1788" s="4">
        <v>164101</v>
      </c>
      <c r="E1788" s="4">
        <v>133784</v>
      </c>
      <c r="F1788">
        <v>2024</v>
      </c>
      <c r="G1788" s="1">
        <f>Table1[[#This Row],[dem_votes]]+Table1[[#This Row],[gop_votes]]</f>
        <v>297885</v>
      </c>
      <c r="H1788" s="7">
        <f>ABS(Table1[[#This Row],[dem_votes]]-Table1[[#This Row],[gop_votes]])</f>
        <v>30317</v>
      </c>
      <c r="I1788" s="5">
        <f>Table1[[#This Row],[margin]]/SUM(Table1[[#This Row],[dem_votes]:[gop_votes]])</f>
        <v>0.10177417459757961</v>
      </c>
      <c r="J1788" s="5">
        <f>Table1[[#This Row],[dem_votes]]/SUM(Table1[[#This Row],[dem_votes]:[gop_votes]])</f>
        <v>0.55088708729878977</v>
      </c>
      <c r="K1788" s="5">
        <f>Table1[[#This Row],[gop_votes]]/SUM(Table1[[#This Row],[dem_votes]:[gop_votes]])</f>
        <v>0.44911291270121018</v>
      </c>
      <c r="L1788" s="13">
        <v>-74.501660999999999</v>
      </c>
      <c r="M1788" s="13">
        <v>40.859552000000001</v>
      </c>
      <c r="N1788" s="11">
        <v>-74.60778733333315</v>
      </c>
      <c r="O1788" s="11">
        <v>40.289254476190422</v>
      </c>
      <c r="P1788" s="12">
        <f>VLOOKUP(Table1[[#This Row],[State]],Sheet1!A:G,7,FALSE)</f>
        <v>14</v>
      </c>
      <c r="Q1788" t="str">
        <f>VLOOKUP(Table1[[#This Row],[State]],Sheet1!A:F,6,FALSE)</f>
        <v>Democratic</v>
      </c>
    </row>
    <row r="1789" spans="1:17" x14ac:dyDescent="0.2">
      <c r="A1789" t="s">
        <v>348</v>
      </c>
      <c r="B1789" s="10">
        <v>34029</v>
      </c>
      <c r="C1789" t="s">
        <v>1537</v>
      </c>
      <c r="D1789" s="4">
        <v>119525</v>
      </c>
      <c r="E1789" s="4">
        <v>227258</v>
      </c>
      <c r="F1789">
        <v>2024</v>
      </c>
      <c r="G1789" s="1">
        <f>Table1[[#This Row],[dem_votes]]+Table1[[#This Row],[gop_votes]]</f>
        <v>346783</v>
      </c>
      <c r="H1789" s="7">
        <f>ABS(Table1[[#This Row],[dem_votes]]-Table1[[#This Row],[gop_votes]])</f>
        <v>107733</v>
      </c>
      <c r="I1789" s="5">
        <f>Table1[[#This Row],[margin]]/SUM(Table1[[#This Row],[dem_votes]:[gop_votes]])</f>
        <v>0.31066401755564721</v>
      </c>
      <c r="J1789" s="5">
        <f>Table1[[#This Row],[dem_votes]]/SUM(Table1[[#This Row],[dem_votes]:[gop_votes]])</f>
        <v>0.3446679912221764</v>
      </c>
      <c r="K1789" s="5">
        <f>Table1[[#This Row],[gop_votes]]/SUM(Table1[[#This Row],[dem_votes]:[gop_votes]])</f>
        <v>0.6553320087778236</v>
      </c>
      <c r="L1789" s="13">
        <v>-74.214609999999993</v>
      </c>
      <c r="M1789" s="13">
        <v>39.973657000000003</v>
      </c>
      <c r="N1789" s="11">
        <v>-74.60778733333315</v>
      </c>
      <c r="O1789" s="11">
        <v>40.289254476190422</v>
      </c>
      <c r="P1789" s="12">
        <f>VLOOKUP(Table1[[#This Row],[State]],Sheet1!A:G,7,FALSE)</f>
        <v>14</v>
      </c>
      <c r="Q1789" t="str">
        <f>VLOOKUP(Table1[[#This Row],[State]],Sheet1!A:F,6,FALSE)</f>
        <v>Democratic</v>
      </c>
    </row>
    <row r="1790" spans="1:17" x14ac:dyDescent="0.2">
      <c r="A1790" t="s">
        <v>348</v>
      </c>
      <c r="B1790" s="10">
        <v>34031</v>
      </c>
      <c r="C1790" t="s">
        <v>1538</v>
      </c>
      <c r="D1790" s="4">
        <v>123212</v>
      </c>
      <c r="E1790" s="4">
        <v>83650</v>
      </c>
      <c r="F1790">
        <v>2024</v>
      </c>
      <c r="G1790" s="1">
        <f>Table1[[#This Row],[dem_votes]]+Table1[[#This Row],[gop_votes]]</f>
        <v>206862</v>
      </c>
      <c r="H1790" s="7">
        <f>ABS(Table1[[#This Row],[dem_votes]]-Table1[[#This Row],[gop_votes]])</f>
        <v>39562</v>
      </c>
      <c r="I1790" s="5">
        <f>Table1[[#This Row],[margin]]/SUM(Table1[[#This Row],[dem_votes]:[gop_votes]])</f>
        <v>0.19124827179472306</v>
      </c>
      <c r="J1790" s="5">
        <f>Table1[[#This Row],[dem_votes]]/SUM(Table1[[#This Row],[dem_votes]:[gop_votes]])</f>
        <v>0.59562413589736152</v>
      </c>
      <c r="K1790" s="5">
        <f>Table1[[#This Row],[gop_votes]]/SUM(Table1[[#This Row],[dem_votes]:[gop_votes]])</f>
        <v>0.40437586410263848</v>
      </c>
      <c r="L1790" s="13">
        <v>-74.191473000000002</v>
      </c>
      <c r="M1790" s="13">
        <v>40.925360999999903</v>
      </c>
      <c r="N1790" s="11">
        <v>-74.60778733333315</v>
      </c>
      <c r="O1790" s="11">
        <v>40.289254476190422</v>
      </c>
      <c r="P1790" s="12">
        <f>VLOOKUP(Table1[[#This Row],[State]],Sheet1!A:G,7,FALSE)</f>
        <v>14</v>
      </c>
      <c r="Q1790" t="str">
        <f>VLOOKUP(Table1[[#This Row],[State]],Sheet1!A:F,6,FALSE)</f>
        <v>Democratic</v>
      </c>
    </row>
    <row r="1791" spans="1:17" x14ac:dyDescent="0.2">
      <c r="A1791" t="s">
        <v>348</v>
      </c>
      <c r="B1791" s="10">
        <v>34033</v>
      </c>
      <c r="C1791" t="s">
        <v>1539</v>
      </c>
      <c r="D1791" s="4">
        <v>13071</v>
      </c>
      <c r="E1791" s="4">
        <v>15418</v>
      </c>
      <c r="F1791">
        <v>2024</v>
      </c>
      <c r="G1791" s="1">
        <f>Table1[[#This Row],[dem_votes]]+Table1[[#This Row],[gop_votes]]</f>
        <v>28489</v>
      </c>
      <c r="H1791" s="7">
        <f>ABS(Table1[[#This Row],[dem_votes]]-Table1[[#This Row],[gop_votes]])</f>
        <v>2347</v>
      </c>
      <c r="I1791" s="5">
        <f>Table1[[#This Row],[margin]]/SUM(Table1[[#This Row],[dem_votes]:[gop_votes]])</f>
        <v>8.238267401453192E-2</v>
      </c>
      <c r="J1791" s="5">
        <f>Table1[[#This Row],[dem_votes]]/SUM(Table1[[#This Row],[dem_votes]:[gop_votes]])</f>
        <v>0.45880866299273404</v>
      </c>
      <c r="K1791" s="5">
        <f>Table1[[#This Row],[gop_votes]]/SUM(Table1[[#This Row],[dem_votes]:[gop_votes]])</f>
        <v>0.54119133700726596</v>
      </c>
      <c r="L1791" s="13">
        <v>-75.376580000000004</v>
      </c>
      <c r="M1791" s="13">
        <v>39.625937999999998</v>
      </c>
      <c r="N1791" s="11">
        <v>-74.60778733333315</v>
      </c>
      <c r="O1791" s="11">
        <v>40.289254476190422</v>
      </c>
      <c r="P1791" s="12">
        <f>VLOOKUP(Table1[[#This Row],[State]],Sheet1!A:G,7,FALSE)</f>
        <v>14</v>
      </c>
      <c r="Q1791" t="str">
        <f>VLOOKUP(Table1[[#This Row],[State]],Sheet1!A:F,6,FALSE)</f>
        <v>Democratic</v>
      </c>
    </row>
    <row r="1792" spans="1:17" x14ac:dyDescent="0.2">
      <c r="A1792" t="s">
        <v>348</v>
      </c>
      <c r="B1792" s="10">
        <v>34035</v>
      </c>
      <c r="C1792" t="s">
        <v>1206</v>
      </c>
      <c r="D1792" s="4">
        <v>126478</v>
      </c>
      <c r="E1792" s="4">
        <v>69745</v>
      </c>
      <c r="F1792">
        <v>2024</v>
      </c>
      <c r="G1792" s="1">
        <f>Table1[[#This Row],[dem_votes]]+Table1[[#This Row],[gop_votes]]</f>
        <v>196223</v>
      </c>
      <c r="H1792" s="7">
        <f>ABS(Table1[[#This Row],[dem_votes]]-Table1[[#This Row],[gop_votes]])</f>
        <v>56733</v>
      </c>
      <c r="I1792" s="5">
        <f>Table1[[#This Row],[margin]]/SUM(Table1[[#This Row],[dem_votes]:[gop_votes]])</f>
        <v>0.28912512804309382</v>
      </c>
      <c r="J1792" s="5">
        <f>Table1[[#This Row],[dem_votes]]/SUM(Table1[[#This Row],[dem_votes]:[gop_votes]])</f>
        <v>0.64456256402154688</v>
      </c>
      <c r="K1792" s="5">
        <f>Table1[[#This Row],[gop_votes]]/SUM(Table1[[#This Row],[dem_votes]:[gop_votes]])</f>
        <v>0.35543743597845306</v>
      </c>
      <c r="L1792" s="13">
        <v>-74.578797999999907</v>
      </c>
      <c r="M1792" s="13">
        <v>40.561176000000003</v>
      </c>
      <c r="N1792" s="11">
        <v>-74.60778733333315</v>
      </c>
      <c r="O1792" s="11">
        <v>40.289254476190422</v>
      </c>
      <c r="P1792" s="12">
        <f>VLOOKUP(Table1[[#This Row],[State]],Sheet1!A:G,7,FALSE)</f>
        <v>14</v>
      </c>
      <c r="Q1792" t="str">
        <f>VLOOKUP(Table1[[#This Row],[State]],Sheet1!A:F,6,FALSE)</f>
        <v>Democratic</v>
      </c>
    </row>
    <row r="1793" spans="1:17" x14ac:dyDescent="0.2">
      <c r="A1793" t="s">
        <v>348</v>
      </c>
      <c r="B1793" s="10">
        <v>34037</v>
      </c>
      <c r="C1793" t="s">
        <v>413</v>
      </c>
      <c r="D1793" s="4">
        <v>34938</v>
      </c>
      <c r="E1793" s="4">
        <v>51709</v>
      </c>
      <c r="F1793">
        <v>2024</v>
      </c>
      <c r="G1793" s="1">
        <f>Table1[[#This Row],[dem_votes]]+Table1[[#This Row],[gop_votes]]</f>
        <v>86647</v>
      </c>
      <c r="H1793" s="7">
        <f>ABS(Table1[[#This Row],[dem_votes]]-Table1[[#This Row],[gop_votes]])</f>
        <v>16771</v>
      </c>
      <c r="I1793" s="5">
        <f>Table1[[#This Row],[margin]]/SUM(Table1[[#This Row],[dem_votes]:[gop_votes]])</f>
        <v>0.1935554606622272</v>
      </c>
      <c r="J1793" s="5">
        <f>Table1[[#This Row],[dem_votes]]/SUM(Table1[[#This Row],[dem_votes]:[gop_votes]])</f>
        <v>0.40322226966888641</v>
      </c>
      <c r="K1793" s="5">
        <f>Table1[[#This Row],[gop_votes]]/SUM(Table1[[#This Row],[dem_votes]:[gop_votes]])</f>
        <v>0.59677773033111359</v>
      </c>
      <c r="L1793" s="13">
        <v>-74.654037000000002</v>
      </c>
      <c r="M1793" s="13">
        <v>41.091219000000002</v>
      </c>
      <c r="N1793" s="11">
        <v>-74.60778733333315</v>
      </c>
      <c r="O1793" s="11">
        <v>40.289254476190422</v>
      </c>
      <c r="P1793" s="12">
        <f>VLOOKUP(Table1[[#This Row],[State]],Sheet1!A:G,7,FALSE)</f>
        <v>14</v>
      </c>
      <c r="Q1793" t="str">
        <f>VLOOKUP(Table1[[#This Row],[State]],Sheet1!A:F,6,FALSE)</f>
        <v>Democratic</v>
      </c>
    </row>
    <row r="1794" spans="1:17" x14ac:dyDescent="0.2">
      <c r="A1794" t="s">
        <v>348</v>
      </c>
      <c r="B1794" s="10">
        <v>34039</v>
      </c>
      <c r="C1794" t="s">
        <v>476</v>
      </c>
      <c r="D1794" s="4">
        <v>156566</v>
      </c>
      <c r="E1794" s="4">
        <v>83708</v>
      </c>
      <c r="F1794">
        <v>2024</v>
      </c>
      <c r="G1794" s="1">
        <f>Table1[[#This Row],[dem_votes]]+Table1[[#This Row],[gop_votes]]</f>
        <v>240274</v>
      </c>
      <c r="H1794" s="7">
        <f>ABS(Table1[[#This Row],[dem_votes]]-Table1[[#This Row],[gop_votes]])</f>
        <v>72858</v>
      </c>
      <c r="I1794" s="5">
        <f>Table1[[#This Row],[margin]]/SUM(Table1[[#This Row],[dem_votes]:[gop_votes]])</f>
        <v>0.30322881377094485</v>
      </c>
      <c r="J1794" s="5">
        <f>Table1[[#This Row],[dem_votes]]/SUM(Table1[[#This Row],[dem_votes]:[gop_votes]])</f>
        <v>0.65161440688547245</v>
      </c>
      <c r="K1794" s="5">
        <f>Table1[[#This Row],[gop_votes]]/SUM(Table1[[#This Row],[dem_votes]:[gop_votes]])</f>
        <v>0.3483855931145276</v>
      </c>
      <c r="L1794" s="13">
        <v>-74.294239000000005</v>
      </c>
      <c r="M1794" s="13">
        <v>40.659609000000003</v>
      </c>
      <c r="N1794" s="11">
        <v>-74.60778733333315</v>
      </c>
      <c r="O1794" s="11">
        <v>40.289254476190422</v>
      </c>
      <c r="P1794" s="12">
        <f>VLOOKUP(Table1[[#This Row],[State]],Sheet1!A:G,7,FALSE)</f>
        <v>14</v>
      </c>
      <c r="Q1794" t="str">
        <f>VLOOKUP(Table1[[#This Row],[State]],Sheet1!A:F,6,FALSE)</f>
        <v>Democratic</v>
      </c>
    </row>
    <row r="1795" spans="1:17" x14ac:dyDescent="0.2">
      <c r="A1795" t="s">
        <v>348</v>
      </c>
      <c r="B1795" s="10">
        <v>34041</v>
      </c>
      <c r="C1795" t="s">
        <v>821</v>
      </c>
      <c r="D1795" s="4">
        <v>21788</v>
      </c>
      <c r="E1795" s="4">
        <v>34161</v>
      </c>
      <c r="F1795">
        <v>2024</v>
      </c>
      <c r="G1795" s="1">
        <f>Table1[[#This Row],[dem_votes]]+Table1[[#This Row],[gop_votes]]</f>
        <v>55949</v>
      </c>
      <c r="H1795" s="7">
        <f>ABS(Table1[[#This Row],[dem_votes]]-Table1[[#This Row],[gop_votes]])</f>
        <v>12373</v>
      </c>
      <c r="I1795" s="5">
        <f>Table1[[#This Row],[margin]]/SUM(Table1[[#This Row],[dem_votes]:[gop_votes]])</f>
        <v>0.22114783106043004</v>
      </c>
      <c r="J1795" s="5">
        <f>Table1[[#This Row],[dem_votes]]/SUM(Table1[[#This Row],[dem_votes]:[gop_votes]])</f>
        <v>0.38942608446978499</v>
      </c>
      <c r="K1795" s="5">
        <f>Table1[[#This Row],[gop_votes]]/SUM(Table1[[#This Row],[dem_votes]:[gop_votes]])</f>
        <v>0.61057391553021501</v>
      </c>
      <c r="L1795" s="13">
        <v>-75.016425999999996</v>
      </c>
      <c r="M1795" s="13">
        <v>40.795161999999998</v>
      </c>
      <c r="N1795" s="11">
        <v>-74.60778733333315</v>
      </c>
      <c r="O1795" s="11">
        <v>40.289254476190422</v>
      </c>
      <c r="P1795" s="12">
        <f>VLOOKUP(Table1[[#This Row],[State]],Sheet1!A:G,7,FALSE)</f>
        <v>14</v>
      </c>
      <c r="Q1795" t="str">
        <f>VLOOKUP(Table1[[#This Row],[State]],Sheet1!A:F,6,FALSE)</f>
        <v>Democratic</v>
      </c>
    </row>
    <row r="1796" spans="1:17" x14ac:dyDescent="0.2">
      <c r="A1796" t="s">
        <v>349</v>
      </c>
      <c r="B1796" s="10">
        <v>35001</v>
      </c>
      <c r="C1796" t="s">
        <v>1540</v>
      </c>
      <c r="D1796" s="4">
        <v>207480</v>
      </c>
      <c r="E1796" s="4">
        <v>112517</v>
      </c>
      <c r="F1796">
        <v>2024</v>
      </c>
      <c r="G1796" s="1">
        <f>Table1[[#This Row],[dem_votes]]+Table1[[#This Row],[gop_votes]]</f>
        <v>319997</v>
      </c>
      <c r="H1796" s="7">
        <f>ABS(Table1[[#This Row],[dem_votes]]-Table1[[#This Row],[gop_votes]])</f>
        <v>94963</v>
      </c>
      <c r="I1796" s="5">
        <f>Table1[[#This Row],[margin]]/SUM(Table1[[#This Row],[dem_votes]:[gop_votes]])</f>
        <v>0.29676215714522325</v>
      </c>
      <c r="J1796" s="5">
        <f>Table1[[#This Row],[dem_votes]]/SUM(Table1[[#This Row],[dem_votes]:[gop_votes]])</f>
        <v>0.64838107857261162</v>
      </c>
      <c r="K1796" s="5">
        <f>Table1[[#This Row],[gop_votes]]/SUM(Table1[[#This Row],[dem_votes]:[gop_votes]])</f>
        <v>0.35161892142738838</v>
      </c>
      <c r="L1796" s="13">
        <v>-106.61603899999901</v>
      </c>
      <c r="M1796" s="13">
        <v>35.107877000000002</v>
      </c>
      <c r="N1796" s="11">
        <v>-105.86987434865874</v>
      </c>
      <c r="O1796" s="11">
        <v>34.566438547892737</v>
      </c>
      <c r="P1796" s="12">
        <f>VLOOKUP(Table1[[#This Row],[State]],Sheet1!A:G,7,FALSE)</f>
        <v>5</v>
      </c>
      <c r="Q1796" t="str">
        <f>VLOOKUP(Table1[[#This Row],[State]],Sheet1!A:F,6,FALSE)</f>
        <v>Democratic</v>
      </c>
    </row>
    <row r="1797" spans="1:17" x14ac:dyDescent="0.2">
      <c r="A1797" t="s">
        <v>349</v>
      </c>
      <c r="B1797" s="10">
        <v>35003</v>
      </c>
      <c r="C1797" t="s">
        <v>1541</v>
      </c>
      <c r="D1797" s="4">
        <v>495</v>
      </c>
      <c r="E1797" s="4">
        <v>1754</v>
      </c>
      <c r="F1797">
        <v>2024</v>
      </c>
      <c r="G1797" s="1">
        <f>Table1[[#This Row],[dem_votes]]+Table1[[#This Row],[gop_votes]]</f>
        <v>2249</v>
      </c>
      <c r="H1797" s="7">
        <f>ABS(Table1[[#This Row],[dem_votes]]-Table1[[#This Row],[gop_votes]])</f>
        <v>1259</v>
      </c>
      <c r="I1797" s="5">
        <f>Table1[[#This Row],[margin]]/SUM(Table1[[#This Row],[dem_votes]:[gop_votes]])</f>
        <v>0.5598043574922188</v>
      </c>
      <c r="J1797" s="5">
        <f>Table1[[#This Row],[dem_votes]]/SUM(Table1[[#This Row],[dem_votes]:[gop_votes]])</f>
        <v>0.22009782125389063</v>
      </c>
      <c r="K1797" s="5">
        <f>Table1[[#This Row],[gop_votes]]/SUM(Table1[[#This Row],[dem_votes]:[gop_votes]])</f>
        <v>0.77990217874610934</v>
      </c>
      <c r="L1797" s="13">
        <v>-108.549207</v>
      </c>
      <c r="M1797" s="13">
        <v>33.928092999999997</v>
      </c>
      <c r="N1797" s="11">
        <v>-105.86987434865874</v>
      </c>
      <c r="O1797" s="11">
        <v>34.566438547892737</v>
      </c>
      <c r="P1797" s="12">
        <f>VLOOKUP(Table1[[#This Row],[State]],Sheet1!A:G,7,FALSE)</f>
        <v>5</v>
      </c>
      <c r="Q1797" t="str">
        <f>VLOOKUP(Table1[[#This Row],[State]],Sheet1!A:F,6,FALSE)</f>
        <v>Democratic</v>
      </c>
    </row>
    <row r="1798" spans="1:17" x14ac:dyDescent="0.2">
      <c r="A1798" t="s">
        <v>349</v>
      </c>
      <c r="B1798" s="10">
        <v>35005</v>
      </c>
      <c r="C1798" t="s">
        <v>1542</v>
      </c>
      <c r="D1798" s="4">
        <v>6277</v>
      </c>
      <c r="E1798" s="4">
        <v>14464</v>
      </c>
      <c r="F1798">
        <v>2024</v>
      </c>
      <c r="G1798" s="1">
        <f>Table1[[#This Row],[dem_votes]]+Table1[[#This Row],[gop_votes]]</f>
        <v>20741</v>
      </c>
      <c r="H1798" s="7">
        <f>ABS(Table1[[#This Row],[dem_votes]]-Table1[[#This Row],[gop_votes]])</f>
        <v>8187</v>
      </c>
      <c r="I1798" s="5">
        <f>Table1[[#This Row],[margin]]/SUM(Table1[[#This Row],[dem_votes]:[gop_votes]])</f>
        <v>0.39472542307506869</v>
      </c>
      <c r="J1798" s="5">
        <f>Table1[[#This Row],[dem_votes]]/SUM(Table1[[#This Row],[dem_votes]:[gop_votes]])</f>
        <v>0.30263728846246563</v>
      </c>
      <c r="K1798" s="5">
        <f>Table1[[#This Row],[gop_votes]]/SUM(Table1[[#This Row],[dem_votes]:[gop_votes]])</f>
        <v>0.69736271153753437</v>
      </c>
      <c r="L1798" s="13">
        <v>-104.51261</v>
      </c>
      <c r="M1798" s="13">
        <v>33.364652</v>
      </c>
      <c r="N1798" s="11">
        <v>-105.86987434865874</v>
      </c>
      <c r="O1798" s="11">
        <v>34.566438547892737</v>
      </c>
      <c r="P1798" s="12">
        <f>VLOOKUP(Table1[[#This Row],[State]],Sheet1!A:G,7,FALSE)</f>
        <v>5</v>
      </c>
      <c r="Q1798" t="str">
        <f>VLOOKUP(Table1[[#This Row],[State]],Sheet1!A:F,6,FALSE)</f>
        <v>Democratic</v>
      </c>
    </row>
    <row r="1799" spans="1:17" x14ac:dyDescent="0.2">
      <c r="A1799" t="s">
        <v>349</v>
      </c>
      <c r="B1799" s="10">
        <v>35006</v>
      </c>
      <c r="C1799" t="s">
        <v>1543</v>
      </c>
      <c r="D1799" s="4">
        <v>4439</v>
      </c>
      <c r="E1799" s="4">
        <v>3476</v>
      </c>
      <c r="F1799">
        <v>2024</v>
      </c>
      <c r="G1799" s="1">
        <f>Table1[[#This Row],[dem_votes]]+Table1[[#This Row],[gop_votes]]</f>
        <v>7915</v>
      </c>
      <c r="H1799" s="7">
        <f>ABS(Table1[[#This Row],[dem_votes]]-Table1[[#This Row],[gop_votes]])</f>
        <v>963</v>
      </c>
      <c r="I1799" s="5">
        <f>Table1[[#This Row],[margin]]/SUM(Table1[[#This Row],[dem_votes]:[gop_votes]])</f>
        <v>0.12166771951989892</v>
      </c>
      <c r="J1799" s="5">
        <f>Table1[[#This Row],[dem_votes]]/SUM(Table1[[#This Row],[dem_votes]:[gop_votes]])</f>
        <v>0.56083385975994948</v>
      </c>
      <c r="K1799" s="5">
        <f>Table1[[#This Row],[gop_votes]]/SUM(Table1[[#This Row],[dem_votes]:[gop_votes]])</f>
        <v>0.43916614024005052</v>
      </c>
      <c r="L1799" s="13">
        <v>-107.804609</v>
      </c>
      <c r="M1799" s="13">
        <v>35.113976999999998</v>
      </c>
      <c r="N1799" s="11">
        <v>-105.86987434865874</v>
      </c>
      <c r="O1799" s="11">
        <v>34.566438547892737</v>
      </c>
      <c r="P1799" s="12">
        <f>VLOOKUP(Table1[[#This Row],[State]],Sheet1!A:G,7,FALSE)</f>
        <v>5</v>
      </c>
      <c r="Q1799" t="str">
        <f>VLOOKUP(Table1[[#This Row],[State]],Sheet1!A:F,6,FALSE)</f>
        <v>Democratic</v>
      </c>
    </row>
    <row r="1800" spans="1:17" x14ac:dyDescent="0.2">
      <c r="A1800" t="s">
        <v>349</v>
      </c>
      <c r="B1800" s="10">
        <v>35007</v>
      </c>
      <c r="C1800" t="s">
        <v>1478</v>
      </c>
      <c r="D1800" s="4">
        <v>2633</v>
      </c>
      <c r="E1800" s="4">
        <v>2862</v>
      </c>
      <c r="F1800">
        <v>2024</v>
      </c>
      <c r="G1800" s="1">
        <f>Table1[[#This Row],[dem_votes]]+Table1[[#This Row],[gop_votes]]</f>
        <v>5495</v>
      </c>
      <c r="H1800" s="7">
        <f>ABS(Table1[[#This Row],[dem_votes]]-Table1[[#This Row],[gop_votes]])</f>
        <v>229</v>
      </c>
      <c r="I1800" s="5">
        <f>Table1[[#This Row],[margin]]/SUM(Table1[[#This Row],[dem_votes]:[gop_votes]])</f>
        <v>4.1674249317561418E-2</v>
      </c>
      <c r="J1800" s="5">
        <f>Table1[[#This Row],[dem_votes]]/SUM(Table1[[#This Row],[dem_votes]:[gop_votes]])</f>
        <v>0.47916287534121926</v>
      </c>
      <c r="K1800" s="5">
        <f>Table1[[#This Row],[gop_votes]]/SUM(Table1[[#This Row],[dem_votes]:[gop_votes]])</f>
        <v>0.52083712465878074</v>
      </c>
      <c r="L1800" s="13">
        <v>-104.643736</v>
      </c>
      <c r="M1800" s="13">
        <v>36.702618000000001</v>
      </c>
      <c r="N1800" s="11">
        <v>-105.86987434865874</v>
      </c>
      <c r="O1800" s="11">
        <v>34.566438547892737</v>
      </c>
      <c r="P1800" s="12">
        <f>VLOOKUP(Table1[[#This Row],[State]],Sheet1!A:G,7,FALSE)</f>
        <v>5</v>
      </c>
      <c r="Q1800" t="str">
        <f>VLOOKUP(Table1[[#This Row],[State]],Sheet1!A:F,6,FALSE)</f>
        <v>Democratic</v>
      </c>
    </row>
    <row r="1801" spans="1:17" x14ac:dyDescent="0.2">
      <c r="A1801" t="s">
        <v>349</v>
      </c>
      <c r="B1801" s="10">
        <v>35009</v>
      </c>
      <c r="C1801" t="s">
        <v>1544</v>
      </c>
      <c r="D1801" s="4">
        <v>3940</v>
      </c>
      <c r="E1801" s="4">
        <v>9337</v>
      </c>
      <c r="F1801">
        <v>2024</v>
      </c>
      <c r="G1801" s="1">
        <f>Table1[[#This Row],[dem_votes]]+Table1[[#This Row],[gop_votes]]</f>
        <v>13277</v>
      </c>
      <c r="H1801" s="7">
        <f>ABS(Table1[[#This Row],[dem_votes]]-Table1[[#This Row],[gop_votes]])</f>
        <v>5397</v>
      </c>
      <c r="I1801" s="5">
        <f>Table1[[#This Row],[margin]]/SUM(Table1[[#This Row],[dem_votes]:[gop_votes]])</f>
        <v>0.40649243051894252</v>
      </c>
      <c r="J1801" s="5">
        <f>Table1[[#This Row],[dem_votes]]/SUM(Table1[[#This Row],[dem_votes]:[gop_votes]])</f>
        <v>0.29675378474052871</v>
      </c>
      <c r="K1801" s="5">
        <f>Table1[[#This Row],[gop_votes]]/SUM(Table1[[#This Row],[dem_votes]:[gop_votes]])</f>
        <v>0.70324621525947129</v>
      </c>
      <c r="L1801" s="13">
        <v>-103.215707999999</v>
      </c>
      <c r="M1801" s="13">
        <v>34.420099</v>
      </c>
      <c r="N1801" s="11">
        <v>-105.86987434865874</v>
      </c>
      <c r="O1801" s="11">
        <v>34.566438547892737</v>
      </c>
      <c r="P1801" s="12">
        <f>VLOOKUP(Table1[[#This Row],[State]],Sheet1!A:G,7,FALSE)</f>
        <v>5</v>
      </c>
      <c r="Q1801" t="str">
        <f>VLOOKUP(Table1[[#This Row],[State]],Sheet1!A:F,6,FALSE)</f>
        <v>Democratic</v>
      </c>
    </row>
    <row r="1802" spans="1:17" x14ac:dyDescent="0.2">
      <c r="A1802" t="s">
        <v>349</v>
      </c>
      <c r="B1802" s="10">
        <v>35011</v>
      </c>
      <c r="C1802" t="s">
        <v>1545</v>
      </c>
      <c r="D1802" s="4">
        <v>312</v>
      </c>
      <c r="E1802" s="4">
        <v>631</v>
      </c>
      <c r="F1802">
        <v>2024</v>
      </c>
      <c r="G1802" s="1">
        <f>Table1[[#This Row],[dem_votes]]+Table1[[#This Row],[gop_votes]]</f>
        <v>943</v>
      </c>
      <c r="H1802" s="7">
        <f>ABS(Table1[[#This Row],[dem_votes]]-Table1[[#This Row],[gop_votes]])</f>
        <v>319</v>
      </c>
      <c r="I1802" s="5">
        <f>Table1[[#This Row],[margin]]/SUM(Table1[[#This Row],[dem_votes]:[gop_votes]])</f>
        <v>0.33828207847295866</v>
      </c>
      <c r="J1802" s="5">
        <f>Table1[[#This Row],[dem_votes]]/SUM(Table1[[#This Row],[dem_votes]:[gop_votes]])</f>
        <v>0.33085896076352067</v>
      </c>
      <c r="K1802" s="5">
        <f>Table1[[#This Row],[gop_votes]]/SUM(Table1[[#This Row],[dem_votes]:[gop_votes]])</f>
        <v>0.66914103923647927</v>
      </c>
      <c r="L1802" s="13">
        <v>-104.257875</v>
      </c>
      <c r="M1802" s="13">
        <v>34.465462000000002</v>
      </c>
      <c r="N1802" s="11">
        <v>-105.86987434865874</v>
      </c>
      <c r="O1802" s="11">
        <v>34.566438547892737</v>
      </c>
      <c r="P1802" s="12">
        <f>VLOOKUP(Table1[[#This Row],[State]],Sheet1!A:G,7,FALSE)</f>
        <v>5</v>
      </c>
      <c r="Q1802" t="str">
        <f>VLOOKUP(Table1[[#This Row],[State]],Sheet1!A:F,6,FALSE)</f>
        <v>Democratic</v>
      </c>
    </row>
    <row r="1803" spans="1:17" x14ac:dyDescent="0.2">
      <c r="A1803" t="s">
        <v>349</v>
      </c>
      <c r="B1803" s="10">
        <v>35013</v>
      </c>
      <c r="C1803" t="s">
        <v>1546</v>
      </c>
      <c r="D1803" s="4">
        <v>52801</v>
      </c>
      <c r="E1803" s="4">
        <v>32811</v>
      </c>
      <c r="F1803">
        <v>2024</v>
      </c>
      <c r="G1803" s="1">
        <f>Table1[[#This Row],[dem_votes]]+Table1[[#This Row],[gop_votes]]</f>
        <v>85612</v>
      </c>
      <c r="H1803" s="7">
        <f>ABS(Table1[[#This Row],[dem_votes]]-Table1[[#This Row],[gop_votes]])</f>
        <v>19990</v>
      </c>
      <c r="I1803" s="5">
        <f>Table1[[#This Row],[margin]]/SUM(Table1[[#This Row],[dem_votes]:[gop_votes]])</f>
        <v>0.23349530439657992</v>
      </c>
      <c r="J1803" s="5">
        <f>Table1[[#This Row],[dem_votes]]/SUM(Table1[[#This Row],[dem_votes]:[gop_votes]])</f>
        <v>0.61674765219828998</v>
      </c>
      <c r="K1803" s="5">
        <f>Table1[[#This Row],[gop_votes]]/SUM(Table1[[#This Row],[dem_votes]:[gop_votes]])</f>
        <v>0.38325234780171002</v>
      </c>
      <c r="L1803" s="13">
        <v>-106.728697</v>
      </c>
      <c r="M1803" s="13">
        <v>32.247293999999997</v>
      </c>
      <c r="N1803" s="11">
        <v>-105.86987434865874</v>
      </c>
      <c r="O1803" s="11">
        <v>34.566438547892737</v>
      </c>
      <c r="P1803" s="12">
        <f>VLOOKUP(Table1[[#This Row],[State]],Sheet1!A:G,7,FALSE)</f>
        <v>5</v>
      </c>
      <c r="Q1803" t="str">
        <f>VLOOKUP(Table1[[#This Row],[State]],Sheet1!A:F,6,FALSE)</f>
        <v>Democratic</v>
      </c>
    </row>
    <row r="1804" spans="1:17" x14ac:dyDescent="0.2">
      <c r="A1804" t="s">
        <v>349</v>
      </c>
      <c r="B1804" s="10">
        <v>35015</v>
      </c>
      <c r="C1804" t="s">
        <v>1547</v>
      </c>
      <c r="D1804" s="4">
        <v>6905</v>
      </c>
      <c r="E1804" s="4">
        <v>17443</v>
      </c>
      <c r="F1804">
        <v>2024</v>
      </c>
      <c r="G1804" s="1">
        <f>Table1[[#This Row],[dem_votes]]+Table1[[#This Row],[gop_votes]]</f>
        <v>24348</v>
      </c>
      <c r="H1804" s="7">
        <f>ABS(Table1[[#This Row],[dem_votes]]-Table1[[#This Row],[gop_votes]])</f>
        <v>10538</v>
      </c>
      <c r="I1804" s="5">
        <f>Table1[[#This Row],[margin]]/SUM(Table1[[#This Row],[dem_votes]:[gop_votes]])</f>
        <v>0.43280762280269425</v>
      </c>
      <c r="J1804" s="5">
        <f>Table1[[#This Row],[dem_votes]]/SUM(Table1[[#This Row],[dem_votes]:[gop_votes]])</f>
        <v>0.28359618859865288</v>
      </c>
      <c r="K1804" s="5">
        <f>Table1[[#This Row],[gop_votes]]/SUM(Table1[[#This Row],[dem_votes]:[gop_votes]])</f>
        <v>0.71640381140134712</v>
      </c>
      <c r="L1804" s="13">
        <v>-104.291387</v>
      </c>
      <c r="M1804" s="13">
        <v>32.547601</v>
      </c>
      <c r="N1804" s="11">
        <v>-105.86987434865874</v>
      </c>
      <c r="O1804" s="11">
        <v>34.566438547892737</v>
      </c>
      <c r="P1804" s="12">
        <f>VLOOKUP(Table1[[#This Row],[State]],Sheet1!A:G,7,FALSE)</f>
        <v>5</v>
      </c>
      <c r="Q1804" t="str">
        <f>VLOOKUP(Table1[[#This Row],[State]],Sheet1!A:F,6,FALSE)</f>
        <v>Democratic</v>
      </c>
    </row>
    <row r="1805" spans="1:17" x14ac:dyDescent="0.2">
      <c r="A1805" t="s">
        <v>349</v>
      </c>
      <c r="B1805" s="10">
        <v>35017</v>
      </c>
      <c r="C1805" t="s">
        <v>571</v>
      </c>
      <c r="D1805" s="4">
        <v>7273</v>
      </c>
      <c r="E1805" s="4">
        <v>6270</v>
      </c>
      <c r="F1805">
        <v>2024</v>
      </c>
      <c r="G1805" s="1">
        <f>Table1[[#This Row],[dem_votes]]+Table1[[#This Row],[gop_votes]]</f>
        <v>13543</v>
      </c>
      <c r="H1805" s="7">
        <f>ABS(Table1[[#This Row],[dem_votes]]-Table1[[#This Row],[gop_votes]])</f>
        <v>1003</v>
      </c>
      <c r="I1805" s="5">
        <f>Table1[[#This Row],[margin]]/SUM(Table1[[#This Row],[dem_votes]:[gop_votes]])</f>
        <v>7.406040020674888E-2</v>
      </c>
      <c r="J1805" s="5">
        <f>Table1[[#This Row],[dem_votes]]/SUM(Table1[[#This Row],[dem_votes]:[gop_votes]])</f>
        <v>0.53703020010337443</v>
      </c>
      <c r="K1805" s="5">
        <f>Table1[[#This Row],[gop_votes]]/SUM(Table1[[#This Row],[dem_votes]:[gop_votes]])</f>
        <v>0.46296979989662557</v>
      </c>
      <c r="L1805" s="13">
        <v>-108.24269299999899</v>
      </c>
      <c r="M1805" s="13">
        <v>32.780454999999897</v>
      </c>
      <c r="N1805" s="11">
        <v>-105.86987434865874</v>
      </c>
      <c r="O1805" s="11">
        <v>34.566438547892737</v>
      </c>
      <c r="P1805" s="12">
        <f>VLOOKUP(Table1[[#This Row],[State]],Sheet1!A:G,7,FALSE)</f>
        <v>5</v>
      </c>
      <c r="Q1805" t="str">
        <f>VLOOKUP(Table1[[#This Row],[State]],Sheet1!A:F,6,FALSE)</f>
        <v>Democratic</v>
      </c>
    </row>
    <row r="1806" spans="1:17" x14ac:dyDescent="0.2">
      <c r="A1806" t="s">
        <v>349</v>
      </c>
      <c r="B1806" s="10">
        <v>35019</v>
      </c>
      <c r="C1806" t="s">
        <v>1548</v>
      </c>
      <c r="D1806" s="4">
        <v>1225</v>
      </c>
      <c r="E1806" s="4">
        <v>880</v>
      </c>
      <c r="F1806">
        <v>2024</v>
      </c>
      <c r="G1806" s="1">
        <f>Table1[[#This Row],[dem_votes]]+Table1[[#This Row],[gop_votes]]</f>
        <v>2105</v>
      </c>
      <c r="H1806" s="7">
        <f>ABS(Table1[[#This Row],[dem_votes]]-Table1[[#This Row],[gop_votes]])</f>
        <v>345</v>
      </c>
      <c r="I1806" s="5">
        <f>Table1[[#This Row],[margin]]/SUM(Table1[[#This Row],[dem_votes]:[gop_votes]])</f>
        <v>0.16389548693586697</v>
      </c>
      <c r="J1806" s="5">
        <f>Table1[[#This Row],[dem_votes]]/SUM(Table1[[#This Row],[dem_votes]:[gop_votes]])</f>
        <v>0.58194774346793354</v>
      </c>
      <c r="K1806" s="5">
        <f>Table1[[#This Row],[gop_votes]]/SUM(Table1[[#This Row],[dem_votes]:[gop_votes]])</f>
        <v>0.41805225653206651</v>
      </c>
      <c r="L1806" s="13">
        <v>-104.792489</v>
      </c>
      <c r="M1806" s="13">
        <v>34.930036000000001</v>
      </c>
      <c r="N1806" s="11">
        <v>-105.86987434865874</v>
      </c>
      <c r="O1806" s="11">
        <v>34.566438547892737</v>
      </c>
      <c r="P1806" s="12">
        <f>VLOOKUP(Table1[[#This Row],[State]],Sheet1!A:G,7,FALSE)</f>
        <v>5</v>
      </c>
      <c r="Q1806" t="str">
        <f>VLOOKUP(Table1[[#This Row],[State]],Sheet1!A:F,6,FALSE)</f>
        <v>Democratic</v>
      </c>
    </row>
    <row r="1807" spans="1:17" x14ac:dyDescent="0.2">
      <c r="A1807" t="s">
        <v>349</v>
      </c>
      <c r="B1807" s="10">
        <v>35021</v>
      </c>
      <c r="C1807" t="s">
        <v>1549</v>
      </c>
      <c r="D1807" s="4">
        <v>208</v>
      </c>
      <c r="E1807" s="4">
        <v>337</v>
      </c>
      <c r="F1807">
        <v>2024</v>
      </c>
      <c r="G1807" s="1">
        <f>Table1[[#This Row],[dem_votes]]+Table1[[#This Row],[gop_votes]]</f>
        <v>545</v>
      </c>
      <c r="H1807" s="7">
        <f>ABS(Table1[[#This Row],[dem_votes]]-Table1[[#This Row],[gop_votes]])</f>
        <v>129</v>
      </c>
      <c r="I1807" s="5">
        <f>Table1[[#This Row],[margin]]/SUM(Table1[[#This Row],[dem_votes]:[gop_votes]])</f>
        <v>0.23669724770642203</v>
      </c>
      <c r="J1807" s="5">
        <f>Table1[[#This Row],[dem_votes]]/SUM(Table1[[#This Row],[dem_votes]:[gop_votes]])</f>
        <v>0.38165137614678901</v>
      </c>
      <c r="K1807" s="5">
        <f>Table1[[#This Row],[gop_votes]]/SUM(Table1[[#This Row],[dem_votes]:[gop_votes]])</f>
        <v>0.61834862385321099</v>
      </c>
      <c r="L1807" s="13">
        <v>-103.984528</v>
      </c>
      <c r="M1807" s="13">
        <v>35.861022999999904</v>
      </c>
      <c r="N1807" s="11">
        <v>-105.86987434865874</v>
      </c>
      <c r="O1807" s="11">
        <v>34.566438547892737</v>
      </c>
      <c r="P1807" s="12">
        <f>VLOOKUP(Table1[[#This Row],[State]],Sheet1!A:G,7,FALSE)</f>
        <v>5</v>
      </c>
      <c r="Q1807" t="str">
        <f>VLOOKUP(Table1[[#This Row],[State]],Sheet1!A:F,6,FALSE)</f>
        <v>Democratic</v>
      </c>
    </row>
    <row r="1808" spans="1:17" x14ac:dyDescent="0.2">
      <c r="A1808" t="s">
        <v>349</v>
      </c>
      <c r="B1808" s="10">
        <v>35023</v>
      </c>
      <c r="C1808" t="s">
        <v>1550</v>
      </c>
      <c r="D1808" s="4">
        <v>859</v>
      </c>
      <c r="E1808" s="4">
        <v>1034</v>
      </c>
      <c r="F1808">
        <v>2024</v>
      </c>
      <c r="G1808" s="1">
        <f>Table1[[#This Row],[dem_votes]]+Table1[[#This Row],[gop_votes]]</f>
        <v>1893</v>
      </c>
      <c r="H1808" s="7">
        <f>ABS(Table1[[#This Row],[dem_votes]]-Table1[[#This Row],[gop_votes]])</f>
        <v>175</v>
      </c>
      <c r="I1808" s="5">
        <f>Table1[[#This Row],[margin]]/SUM(Table1[[#This Row],[dem_votes]:[gop_votes]])</f>
        <v>9.2445853143159007E-2</v>
      </c>
      <c r="J1808" s="5">
        <f>Table1[[#This Row],[dem_votes]]/SUM(Table1[[#This Row],[dem_votes]:[gop_votes]])</f>
        <v>0.4537770734284205</v>
      </c>
      <c r="K1808" s="5">
        <f>Table1[[#This Row],[gop_votes]]/SUM(Table1[[#This Row],[dem_votes]:[gop_votes]])</f>
        <v>0.54622292657157945</v>
      </c>
      <c r="L1808" s="13">
        <v>-108.766739999999</v>
      </c>
      <c r="M1808" s="13">
        <v>32.275632999999999</v>
      </c>
      <c r="N1808" s="11">
        <v>-105.86987434865874</v>
      </c>
      <c r="O1808" s="11">
        <v>34.566438547892737</v>
      </c>
      <c r="P1808" s="12">
        <f>VLOOKUP(Table1[[#This Row],[State]],Sheet1!A:G,7,FALSE)</f>
        <v>5</v>
      </c>
      <c r="Q1808" t="str">
        <f>VLOOKUP(Table1[[#This Row],[State]],Sheet1!A:F,6,FALSE)</f>
        <v>Democratic</v>
      </c>
    </row>
    <row r="1809" spans="1:17" x14ac:dyDescent="0.2">
      <c r="A1809" t="s">
        <v>349</v>
      </c>
      <c r="B1809" s="10">
        <v>35025</v>
      </c>
      <c r="C1809" t="s">
        <v>1551</v>
      </c>
      <c r="D1809" s="4">
        <v>4580</v>
      </c>
      <c r="E1809" s="4">
        <v>14196</v>
      </c>
      <c r="F1809">
        <v>2024</v>
      </c>
      <c r="G1809" s="1">
        <f>Table1[[#This Row],[dem_votes]]+Table1[[#This Row],[gop_votes]]</f>
        <v>18776</v>
      </c>
      <c r="H1809" s="7">
        <f>ABS(Table1[[#This Row],[dem_votes]]-Table1[[#This Row],[gop_votes]])</f>
        <v>9616</v>
      </c>
      <c r="I1809" s="5">
        <f>Table1[[#This Row],[margin]]/SUM(Table1[[#This Row],[dem_votes]:[gop_votes]])</f>
        <v>0.51214316148274397</v>
      </c>
      <c r="J1809" s="5">
        <f>Table1[[#This Row],[dem_votes]]/SUM(Table1[[#This Row],[dem_votes]:[gop_votes]])</f>
        <v>0.24392841925862804</v>
      </c>
      <c r="K1809" s="5">
        <f>Table1[[#This Row],[gop_votes]]/SUM(Table1[[#This Row],[dem_votes]:[gop_votes]])</f>
        <v>0.75607158074137193</v>
      </c>
      <c r="L1809" s="13">
        <v>-103.19371099999999</v>
      </c>
      <c r="M1809" s="13">
        <v>32.753116999999897</v>
      </c>
      <c r="N1809" s="11">
        <v>-105.86987434865874</v>
      </c>
      <c r="O1809" s="11">
        <v>34.566438547892737</v>
      </c>
      <c r="P1809" s="12">
        <f>VLOOKUP(Table1[[#This Row],[State]],Sheet1!A:G,7,FALSE)</f>
        <v>5</v>
      </c>
      <c r="Q1809" t="str">
        <f>VLOOKUP(Table1[[#This Row],[State]],Sheet1!A:F,6,FALSE)</f>
        <v>Democratic</v>
      </c>
    </row>
    <row r="1810" spans="1:17" x14ac:dyDescent="0.2">
      <c r="A1810" t="s">
        <v>349</v>
      </c>
      <c r="B1810" s="10">
        <v>35027</v>
      </c>
      <c r="C1810" t="s">
        <v>578</v>
      </c>
      <c r="D1810" s="4">
        <v>3113</v>
      </c>
      <c r="E1810" s="4">
        <v>7246</v>
      </c>
      <c r="F1810">
        <v>2024</v>
      </c>
      <c r="G1810" s="1">
        <f>Table1[[#This Row],[dem_votes]]+Table1[[#This Row],[gop_votes]]</f>
        <v>10359</v>
      </c>
      <c r="H1810" s="7">
        <f>ABS(Table1[[#This Row],[dem_votes]]-Table1[[#This Row],[gop_votes]])</f>
        <v>4133</v>
      </c>
      <c r="I1810" s="5">
        <f>Table1[[#This Row],[margin]]/SUM(Table1[[#This Row],[dem_votes]:[gop_votes]])</f>
        <v>0.398976735206101</v>
      </c>
      <c r="J1810" s="5">
        <f>Table1[[#This Row],[dem_votes]]/SUM(Table1[[#This Row],[dem_votes]:[gop_votes]])</f>
        <v>0.3005116323969495</v>
      </c>
      <c r="K1810" s="5">
        <f>Table1[[#This Row],[gop_votes]]/SUM(Table1[[#This Row],[dem_votes]:[gop_votes]])</f>
        <v>0.69948836760305044</v>
      </c>
      <c r="L1810" s="13">
        <v>-105.631173</v>
      </c>
      <c r="M1810" s="13">
        <v>33.420963999999998</v>
      </c>
      <c r="N1810" s="11">
        <v>-105.86987434865874</v>
      </c>
      <c r="O1810" s="11">
        <v>34.566438547892737</v>
      </c>
      <c r="P1810" s="12">
        <f>VLOOKUP(Table1[[#This Row],[State]],Sheet1!A:G,7,FALSE)</f>
        <v>5</v>
      </c>
      <c r="Q1810" t="str">
        <f>VLOOKUP(Table1[[#This Row],[State]],Sheet1!A:F,6,FALSE)</f>
        <v>Democratic</v>
      </c>
    </row>
    <row r="1811" spans="1:17" x14ac:dyDescent="0.2">
      <c r="A1811" t="s">
        <v>349</v>
      </c>
      <c r="B1811" s="10">
        <v>35028</v>
      </c>
      <c r="C1811" t="s">
        <v>1552</v>
      </c>
      <c r="D1811" s="4">
        <v>8148</v>
      </c>
      <c r="E1811" s="4">
        <v>4578</v>
      </c>
      <c r="F1811">
        <v>2024</v>
      </c>
      <c r="G1811" s="1">
        <f>Table1[[#This Row],[dem_votes]]+Table1[[#This Row],[gop_votes]]</f>
        <v>12726</v>
      </c>
      <c r="H1811" s="7">
        <f>ABS(Table1[[#This Row],[dem_votes]]-Table1[[#This Row],[gop_votes]])</f>
        <v>3570</v>
      </c>
      <c r="I1811" s="5">
        <f>Table1[[#This Row],[margin]]/SUM(Table1[[#This Row],[dem_votes]:[gop_votes]])</f>
        <v>0.28052805280528054</v>
      </c>
      <c r="J1811" s="5">
        <f>Table1[[#This Row],[dem_votes]]/SUM(Table1[[#This Row],[dem_votes]:[gop_votes]])</f>
        <v>0.64026402640264024</v>
      </c>
      <c r="K1811" s="5">
        <f>Table1[[#This Row],[gop_votes]]/SUM(Table1[[#This Row],[dem_votes]:[gop_votes]])</f>
        <v>0.35973597359735976</v>
      </c>
      <c r="L1811" s="13">
        <v>-106.27028300000001</v>
      </c>
      <c r="M1811" s="13">
        <v>35.868766000000001</v>
      </c>
      <c r="N1811" s="11">
        <v>-105.86987434865874</v>
      </c>
      <c r="O1811" s="11">
        <v>34.566438547892737</v>
      </c>
      <c r="P1811" s="12">
        <f>VLOOKUP(Table1[[#This Row],[State]],Sheet1!A:G,7,FALSE)</f>
        <v>5</v>
      </c>
      <c r="Q1811" t="str">
        <f>VLOOKUP(Table1[[#This Row],[State]],Sheet1!A:F,6,FALSE)</f>
        <v>Democratic</v>
      </c>
    </row>
    <row r="1812" spans="1:17" x14ac:dyDescent="0.2">
      <c r="A1812" t="s">
        <v>349</v>
      </c>
      <c r="B1812" s="10">
        <v>35029</v>
      </c>
      <c r="C1812" t="s">
        <v>1553</v>
      </c>
      <c r="D1812" s="4">
        <v>3401</v>
      </c>
      <c r="E1812" s="4">
        <v>4168</v>
      </c>
      <c r="F1812">
        <v>2024</v>
      </c>
      <c r="G1812" s="1">
        <f>Table1[[#This Row],[dem_votes]]+Table1[[#This Row],[gop_votes]]</f>
        <v>7569</v>
      </c>
      <c r="H1812" s="7">
        <f>ABS(Table1[[#This Row],[dem_votes]]-Table1[[#This Row],[gop_votes]])</f>
        <v>767</v>
      </c>
      <c r="I1812" s="5">
        <f>Table1[[#This Row],[margin]]/SUM(Table1[[#This Row],[dem_votes]:[gop_votes]])</f>
        <v>0.1013343902761263</v>
      </c>
      <c r="J1812" s="5">
        <f>Table1[[#This Row],[dem_votes]]/SUM(Table1[[#This Row],[dem_votes]:[gop_votes]])</f>
        <v>0.44933280486193683</v>
      </c>
      <c r="K1812" s="5">
        <f>Table1[[#This Row],[gop_votes]]/SUM(Table1[[#This Row],[dem_votes]:[gop_votes]])</f>
        <v>0.55066719513806317</v>
      </c>
      <c r="L1812" s="13">
        <v>-107.74041200000001</v>
      </c>
      <c r="M1812" s="13">
        <v>32.217486999999998</v>
      </c>
      <c r="N1812" s="11">
        <v>-105.86987434865874</v>
      </c>
      <c r="O1812" s="11">
        <v>34.566438547892737</v>
      </c>
      <c r="P1812" s="12">
        <f>VLOOKUP(Table1[[#This Row],[State]],Sheet1!A:G,7,FALSE)</f>
        <v>5</v>
      </c>
      <c r="Q1812" t="str">
        <f>VLOOKUP(Table1[[#This Row],[State]],Sheet1!A:F,6,FALSE)</f>
        <v>Democratic</v>
      </c>
    </row>
    <row r="1813" spans="1:17" x14ac:dyDescent="0.2">
      <c r="A1813" t="s">
        <v>349</v>
      </c>
      <c r="B1813" s="10">
        <v>35031</v>
      </c>
      <c r="C1813" t="s">
        <v>1554</v>
      </c>
      <c r="D1813" s="4">
        <v>18545</v>
      </c>
      <c r="E1813" s="4">
        <v>6444</v>
      </c>
      <c r="F1813">
        <v>2024</v>
      </c>
      <c r="G1813" s="1">
        <f>Table1[[#This Row],[dem_votes]]+Table1[[#This Row],[gop_votes]]</f>
        <v>24989</v>
      </c>
      <c r="H1813" s="7">
        <f>ABS(Table1[[#This Row],[dem_votes]]-Table1[[#This Row],[gop_votes]])</f>
        <v>12101</v>
      </c>
      <c r="I1813" s="5">
        <f>Table1[[#This Row],[margin]]/SUM(Table1[[#This Row],[dem_votes]:[gop_votes]])</f>
        <v>0.48425307135139462</v>
      </c>
      <c r="J1813" s="5">
        <f>Table1[[#This Row],[dem_votes]]/SUM(Table1[[#This Row],[dem_votes]:[gop_votes]])</f>
        <v>0.74212653567569731</v>
      </c>
      <c r="K1813" s="5">
        <f>Table1[[#This Row],[gop_votes]]/SUM(Table1[[#This Row],[dem_votes]:[gop_votes]])</f>
        <v>0.25787346432430269</v>
      </c>
      <c r="L1813" s="13">
        <v>-108.63423</v>
      </c>
      <c r="M1813" s="13">
        <v>35.511503999999903</v>
      </c>
      <c r="N1813" s="11">
        <v>-105.86987434865874</v>
      </c>
      <c r="O1813" s="11">
        <v>34.566438547892737</v>
      </c>
      <c r="P1813" s="12">
        <f>VLOOKUP(Table1[[#This Row],[State]],Sheet1!A:G,7,FALSE)</f>
        <v>5</v>
      </c>
      <c r="Q1813" t="str">
        <f>VLOOKUP(Table1[[#This Row],[State]],Sheet1!A:F,6,FALSE)</f>
        <v>Democratic</v>
      </c>
    </row>
    <row r="1814" spans="1:17" x14ac:dyDescent="0.2">
      <c r="A1814" t="s">
        <v>349</v>
      </c>
      <c r="B1814" s="10">
        <v>35033</v>
      </c>
      <c r="C1814" t="s">
        <v>1555</v>
      </c>
      <c r="D1814" s="4">
        <v>1679</v>
      </c>
      <c r="E1814" s="4">
        <v>863</v>
      </c>
      <c r="F1814">
        <v>2024</v>
      </c>
      <c r="G1814" s="1">
        <f>Table1[[#This Row],[dem_votes]]+Table1[[#This Row],[gop_votes]]</f>
        <v>2542</v>
      </c>
      <c r="H1814" s="7">
        <f>ABS(Table1[[#This Row],[dem_votes]]-Table1[[#This Row],[gop_votes]])</f>
        <v>816</v>
      </c>
      <c r="I1814" s="5">
        <f>Table1[[#This Row],[margin]]/SUM(Table1[[#This Row],[dem_votes]:[gop_votes]])</f>
        <v>0.3210070810385523</v>
      </c>
      <c r="J1814" s="5">
        <f>Table1[[#This Row],[dem_votes]]/SUM(Table1[[#This Row],[dem_votes]:[gop_votes]])</f>
        <v>0.66050354051927618</v>
      </c>
      <c r="K1814" s="5">
        <f>Table1[[#This Row],[gop_votes]]/SUM(Table1[[#This Row],[dem_votes]:[gop_votes]])</f>
        <v>0.33949645948072382</v>
      </c>
      <c r="L1814" s="13">
        <v>-105.241049</v>
      </c>
      <c r="M1814" s="13">
        <v>35.999279999999999</v>
      </c>
      <c r="N1814" s="11">
        <v>-105.86987434865874</v>
      </c>
      <c r="O1814" s="11">
        <v>34.566438547892737</v>
      </c>
      <c r="P1814" s="12">
        <f>VLOOKUP(Table1[[#This Row],[State]],Sheet1!A:G,7,FALSE)</f>
        <v>5</v>
      </c>
      <c r="Q1814" t="str">
        <f>VLOOKUP(Table1[[#This Row],[State]],Sheet1!A:F,6,FALSE)</f>
        <v>Democratic</v>
      </c>
    </row>
    <row r="1815" spans="1:17" x14ac:dyDescent="0.2">
      <c r="A1815" t="s">
        <v>349</v>
      </c>
      <c r="B1815" s="10">
        <v>35035</v>
      </c>
      <c r="C1815" t="s">
        <v>697</v>
      </c>
      <c r="D1815" s="4">
        <v>7406</v>
      </c>
      <c r="E1815" s="4">
        <v>14493</v>
      </c>
      <c r="F1815">
        <v>2024</v>
      </c>
      <c r="G1815" s="1">
        <f>Table1[[#This Row],[dem_votes]]+Table1[[#This Row],[gop_votes]]</f>
        <v>21899</v>
      </c>
      <c r="H1815" s="7">
        <f>ABS(Table1[[#This Row],[dem_votes]]-Table1[[#This Row],[gop_votes]])</f>
        <v>7087</v>
      </c>
      <c r="I1815" s="5">
        <f>Table1[[#This Row],[margin]]/SUM(Table1[[#This Row],[dem_votes]:[gop_votes]])</f>
        <v>0.32362208320014613</v>
      </c>
      <c r="J1815" s="5">
        <f>Table1[[#This Row],[dem_votes]]/SUM(Table1[[#This Row],[dem_votes]:[gop_votes]])</f>
        <v>0.33818895839992696</v>
      </c>
      <c r="K1815" s="5">
        <f>Table1[[#This Row],[gop_votes]]/SUM(Table1[[#This Row],[dem_votes]:[gop_votes]])</f>
        <v>0.66181104160007309</v>
      </c>
      <c r="L1815" s="13">
        <v>-105.989843999999</v>
      </c>
      <c r="M1815" s="13">
        <v>32.806641999999997</v>
      </c>
      <c r="N1815" s="11">
        <v>-105.86987434865874</v>
      </c>
      <c r="O1815" s="11">
        <v>34.566438547892737</v>
      </c>
      <c r="P1815" s="12">
        <f>VLOOKUP(Table1[[#This Row],[State]],Sheet1!A:G,7,FALSE)</f>
        <v>5</v>
      </c>
      <c r="Q1815" t="str">
        <f>VLOOKUP(Table1[[#This Row],[State]],Sheet1!A:F,6,FALSE)</f>
        <v>Democratic</v>
      </c>
    </row>
    <row r="1816" spans="1:17" x14ac:dyDescent="0.2">
      <c r="A1816" t="s">
        <v>349</v>
      </c>
      <c r="B1816" s="10">
        <v>35037</v>
      </c>
      <c r="C1816" t="s">
        <v>1556</v>
      </c>
      <c r="D1816" s="4">
        <v>1455</v>
      </c>
      <c r="E1816" s="4">
        <v>2331</v>
      </c>
      <c r="F1816">
        <v>2024</v>
      </c>
      <c r="G1816" s="1">
        <f>Table1[[#This Row],[dem_votes]]+Table1[[#This Row],[gop_votes]]</f>
        <v>3786</v>
      </c>
      <c r="H1816" s="7">
        <f>ABS(Table1[[#This Row],[dem_votes]]-Table1[[#This Row],[gop_votes]])</f>
        <v>876</v>
      </c>
      <c r="I1816" s="5">
        <f>Table1[[#This Row],[margin]]/SUM(Table1[[#This Row],[dem_votes]:[gop_votes]])</f>
        <v>0.23137876386687797</v>
      </c>
      <c r="J1816" s="5">
        <f>Table1[[#This Row],[dem_votes]]/SUM(Table1[[#This Row],[dem_votes]:[gop_votes]])</f>
        <v>0.38431061806656103</v>
      </c>
      <c r="K1816" s="5">
        <f>Table1[[#This Row],[gop_votes]]/SUM(Table1[[#This Row],[dem_votes]:[gop_votes]])</f>
        <v>0.61568938193343903</v>
      </c>
      <c r="L1816" s="13">
        <v>-103.65613</v>
      </c>
      <c r="M1816" s="13">
        <v>35.180625999999997</v>
      </c>
      <c r="N1816" s="11">
        <v>-105.86987434865874</v>
      </c>
      <c r="O1816" s="11">
        <v>34.566438547892737</v>
      </c>
      <c r="P1816" s="12">
        <f>VLOOKUP(Table1[[#This Row],[State]],Sheet1!A:G,7,FALSE)</f>
        <v>5</v>
      </c>
      <c r="Q1816" t="str">
        <f>VLOOKUP(Table1[[#This Row],[State]],Sheet1!A:F,6,FALSE)</f>
        <v>Democratic</v>
      </c>
    </row>
    <row r="1817" spans="1:17" x14ac:dyDescent="0.2">
      <c r="A1817" t="s">
        <v>349</v>
      </c>
      <c r="B1817" s="10">
        <v>35039</v>
      </c>
      <c r="C1817" t="s">
        <v>1557</v>
      </c>
      <c r="D1817" s="4">
        <v>10813</v>
      </c>
      <c r="E1817" s="4">
        <v>4105</v>
      </c>
      <c r="F1817">
        <v>2024</v>
      </c>
      <c r="G1817" s="1">
        <f>Table1[[#This Row],[dem_votes]]+Table1[[#This Row],[gop_votes]]</f>
        <v>14918</v>
      </c>
      <c r="H1817" s="7">
        <f>ABS(Table1[[#This Row],[dem_votes]]-Table1[[#This Row],[gop_votes]])</f>
        <v>6708</v>
      </c>
      <c r="I1817" s="5">
        <f>Table1[[#This Row],[margin]]/SUM(Table1[[#This Row],[dem_votes]:[gop_votes]])</f>
        <v>0.44965813111677166</v>
      </c>
      <c r="J1817" s="5">
        <f>Table1[[#This Row],[dem_votes]]/SUM(Table1[[#This Row],[dem_votes]:[gop_votes]])</f>
        <v>0.72482906555838589</v>
      </c>
      <c r="K1817" s="5">
        <f>Table1[[#This Row],[gop_votes]]/SUM(Table1[[#This Row],[dem_votes]:[gop_votes]])</f>
        <v>0.27517093444161417</v>
      </c>
      <c r="L1817" s="13">
        <v>-106.204801</v>
      </c>
      <c r="M1817" s="13">
        <v>36.201002000000003</v>
      </c>
      <c r="N1817" s="11">
        <v>-105.86987434865874</v>
      </c>
      <c r="O1817" s="11">
        <v>34.566438547892737</v>
      </c>
      <c r="P1817" s="12">
        <f>VLOOKUP(Table1[[#This Row],[State]],Sheet1!A:G,7,FALSE)</f>
        <v>5</v>
      </c>
      <c r="Q1817" t="str">
        <f>VLOOKUP(Table1[[#This Row],[State]],Sheet1!A:F,6,FALSE)</f>
        <v>Democratic</v>
      </c>
    </row>
    <row r="1818" spans="1:17" x14ac:dyDescent="0.2">
      <c r="A1818" t="s">
        <v>349</v>
      </c>
      <c r="B1818" s="10">
        <v>35041</v>
      </c>
      <c r="C1818" t="s">
        <v>1460</v>
      </c>
      <c r="D1818" s="4">
        <v>2070</v>
      </c>
      <c r="E1818" s="4">
        <v>3931</v>
      </c>
      <c r="F1818">
        <v>2024</v>
      </c>
      <c r="G1818" s="1">
        <f>Table1[[#This Row],[dem_votes]]+Table1[[#This Row],[gop_votes]]</f>
        <v>6001</v>
      </c>
      <c r="H1818" s="7">
        <f>ABS(Table1[[#This Row],[dem_votes]]-Table1[[#This Row],[gop_votes]])</f>
        <v>1861</v>
      </c>
      <c r="I1818" s="5">
        <f>Table1[[#This Row],[margin]]/SUM(Table1[[#This Row],[dem_votes]:[gop_votes]])</f>
        <v>0.31011498083652722</v>
      </c>
      <c r="J1818" s="5">
        <f>Table1[[#This Row],[dem_votes]]/SUM(Table1[[#This Row],[dem_votes]:[gop_votes]])</f>
        <v>0.34494250958173639</v>
      </c>
      <c r="K1818" s="5">
        <f>Table1[[#This Row],[gop_votes]]/SUM(Table1[[#This Row],[dem_votes]:[gop_votes]])</f>
        <v>0.65505749041826367</v>
      </c>
      <c r="L1818" s="13">
        <v>-103.34821700000001</v>
      </c>
      <c r="M1818" s="13">
        <v>34.167549000000001</v>
      </c>
      <c r="N1818" s="11">
        <v>-105.86987434865874</v>
      </c>
      <c r="O1818" s="11">
        <v>34.566438547892737</v>
      </c>
      <c r="P1818" s="12">
        <f>VLOOKUP(Table1[[#This Row],[State]],Sheet1!A:G,7,FALSE)</f>
        <v>5</v>
      </c>
      <c r="Q1818" t="str">
        <f>VLOOKUP(Table1[[#This Row],[State]],Sheet1!A:F,6,FALSE)</f>
        <v>Democratic</v>
      </c>
    </row>
    <row r="1819" spans="1:17" x14ac:dyDescent="0.2">
      <c r="A1819" t="s">
        <v>349</v>
      </c>
      <c r="B1819" s="10">
        <v>35043</v>
      </c>
      <c r="C1819" t="s">
        <v>1558</v>
      </c>
      <c r="D1819" s="4">
        <v>46057</v>
      </c>
      <c r="E1819" s="4">
        <v>38825</v>
      </c>
      <c r="F1819">
        <v>2024</v>
      </c>
      <c r="G1819" s="1">
        <f>Table1[[#This Row],[dem_votes]]+Table1[[#This Row],[gop_votes]]</f>
        <v>84882</v>
      </c>
      <c r="H1819" s="7">
        <f>ABS(Table1[[#This Row],[dem_votes]]-Table1[[#This Row],[gop_votes]])</f>
        <v>7232</v>
      </c>
      <c r="I1819" s="5">
        <f>Table1[[#This Row],[margin]]/SUM(Table1[[#This Row],[dem_votes]:[gop_votes]])</f>
        <v>8.5200631464857096E-2</v>
      </c>
      <c r="J1819" s="5">
        <f>Table1[[#This Row],[dem_votes]]/SUM(Table1[[#This Row],[dem_votes]:[gop_votes]])</f>
        <v>0.54260031573242851</v>
      </c>
      <c r="K1819" s="5">
        <f>Table1[[#This Row],[gop_votes]]/SUM(Table1[[#This Row],[dem_votes]:[gop_votes]])</f>
        <v>0.45739968426757144</v>
      </c>
      <c r="L1819" s="13">
        <v>-106.64926</v>
      </c>
      <c r="M1819" s="13">
        <v>35.328604999999897</v>
      </c>
      <c r="N1819" s="11">
        <v>-105.86987434865874</v>
      </c>
      <c r="O1819" s="11">
        <v>34.566438547892737</v>
      </c>
      <c r="P1819" s="12">
        <f>VLOOKUP(Table1[[#This Row],[State]],Sheet1!A:G,7,FALSE)</f>
        <v>5</v>
      </c>
      <c r="Q1819" t="str">
        <f>VLOOKUP(Table1[[#This Row],[State]],Sheet1!A:F,6,FALSE)</f>
        <v>Democratic</v>
      </c>
    </row>
    <row r="1820" spans="1:17" x14ac:dyDescent="0.2">
      <c r="A1820" t="s">
        <v>349</v>
      </c>
      <c r="B1820" s="10">
        <v>35045</v>
      </c>
      <c r="C1820" t="s">
        <v>707</v>
      </c>
      <c r="D1820" s="4">
        <v>17934</v>
      </c>
      <c r="E1820" s="4">
        <v>34226</v>
      </c>
      <c r="F1820">
        <v>2024</v>
      </c>
      <c r="G1820" s="1">
        <f>Table1[[#This Row],[dem_votes]]+Table1[[#This Row],[gop_votes]]</f>
        <v>52160</v>
      </c>
      <c r="H1820" s="7">
        <f>ABS(Table1[[#This Row],[dem_votes]]-Table1[[#This Row],[gop_votes]])</f>
        <v>16292</v>
      </c>
      <c r="I1820" s="5">
        <f>Table1[[#This Row],[margin]]/SUM(Table1[[#This Row],[dem_votes]:[gop_votes]])</f>
        <v>0.31234662576687117</v>
      </c>
      <c r="J1820" s="5">
        <f>Table1[[#This Row],[dem_votes]]/SUM(Table1[[#This Row],[dem_votes]:[gop_votes]])</f>
        <v>0.34382668711656444</v>
      </c>
      <c r="K1820" s="5">
        <f>Table1[[#This Row],[gop_votes]]/SUM(Table1[[#This Row],[dem_votes]:[gop_votes]])</f>
        <v>0.65617331288343561</v>
      </c>
      <c r="L1820" s="13">
        <v>-108.220647</v>
      </c>
      <c r="M1820" s="13">
        <v>36.721939999999996</v>
      </c>
      <c r="N1820" s="11">
        <v>-105.86987434865874</v>
      </c>
      <c r="O1820" s="11">
        <v>34.566438547892737</v>
      </c>
      <c r="P1820" s="12">
        <f>VLOOKUP(Table1[[#This Row],[State]],Sheet1!A:G,7,FALSE)</f>
        <v>5</v>
      </c>
      <c r="Q1820" t="str">
        <f>VLOOKUP(Table1[[#This Row],[State]],Sheet1!A:F,6,FALSE)</f>
        <v>Democratic</v>
      </c>
    </row>
    <row r="1821" spans="1:17" x14ac:dyDescent="0.2">
      <c r="A1821" t="s">
        <v>349</v>
      </c>
      <c r="B1821" s="10">
        <v>35047</v>
      </c>
      <c r="C1821" t="s">
        <v>708</v>
      </c>
      <c r="D1821" s="4">
        <v>7750</v>
      </c>
      <c r="E1821" s="4">
        <v>3109</v>
      </c>
      <c r="F1821">
        <v>2024</v>
      </c>
      <c r="G1821" s="1">
        <f>Table1[[#This Row],[dem_votes]]+Table1[[#This Row],[gop_votes]]</f>
        <v>10859</v>
      </c>
      <c r="H1821" s="7">
        <f>ABS(Table1[[#This Row],[dem_votes]]-Table1[[#This Row],[gop_votes]])</f>
        <v>4641</v>
      </c>
      <c r="I1821" s="5">
        <f>Table1[[#This Row],[margin]]/SUM(Table1[[#This Row],[dem_votes]:[gop_votes]])</f>
        <v>0.42738742057279677</v>
      </c>
      <c r="J1821" s="5">
        <f>Table1[[#This Row],[dem_votes]]/SUM(Table1[[#This Row],[dem_votes]:[gop_votes]])</f>
        <v>0.71369371028639839</v>
      </c>
      <c r="K1821" s="5">
        <f>Table1[[#This Row],[gop_votes]]/SUM(Table1[[#This Row],[dem_votes]:[gop_votes]])</f>
        <v>0.28630628971360161</v>
      </c>
      <c r="L1821" s="13">
        <v>-105.309684</v>
      </c>
      <c r="M1821" s="13">
        <v>35.573295999999999</v>
      </c>
      <c r="N1821" s="11">
        <v>-105.86987434865874</v>
      </c>
      <c r="O1821" s="11">
        <v>34.566438547892737</v>
      </c>
      <c r="P1821" s="12">
        <f>VLOOKUP(Table1[[#This Row],[State]],Sheet1!A:G,7,FALSE)</f>
        <v>5</v>
      </c>
      <c r="Q1821" t="str">
        <f>VLOOKUP(Table1[[#This Row],[State]],Sheet1!A:F,6,FALSE)</f>
        <v>Democratic</v>
      </c>
    </row>
    <row r="1822" spans="1:17" x14ac:dyDescent="0.2">
      <c r="A1822" t="s">
        <v>349</v>
      </c>
      <c r="B1822" s="10">
        <v>35049</v>
      </c>
      <c r="C1822" t="s">
        <v>1559</v>
      </c>
      <c r="D1822" s="4">
        <v>67879</v>
      </c>
      <c r="E1822" s="4">
        <v>17185</v>
      </c>
      <c r="F1822">
        <v>2024</v>
      </c>
      <c r="G1822" s="1">
        <f>Table1[[#This Row],[dem_votes]]+Table1[[#This Row],[gop_votes]]</f>
        <v>85064</v>
      </c>
      <c r="H1822" s="7">
        <f>ABS(Table1[[#This Row],[dem_votes]]-Table1[[#This Row],[gop_votes]])</f>
        <v>50694</v>
      </c>
      <c r="I1822" s="5">
        <f>Table1[[#This Row],[margin]]/SUM(Table1[[#This Row],[dem_votes]:[gop_votes]])</f>
        <v>0.59595128373930217</v>
      </c>
      <c r="J1822" s="5">
        <f>Table1[[#This Row],[dem_votes]]/SUM(Table1[[#This Row],[dem_votes]:[gop_votes]])</f>
        <v>0.79797564186965109</v>
      </c>
      <c r="K1822" s="5">
        <f>Table1[[#This Row],[gop_votes]]/SUM(Table1[[#This Row],[dem_votes]:[gop_votes]])</f>
        <v>0.20202435813034891</v>
      </c>
      <c r="L1822" s="13">
        <v>-106.004953</v>
      </c>
      <c r="M1822" s="13">
        <v>35.630805000000002</v>
      </c>
      <c r="N1822" s="11">
        <v>-105.86987434865874</v>
      </c>
      <c r="O1822" s="11">
        <v>34.566438547892737</v>
      </c>
      <c r="P1822" s="12">
        <f>VLOOKUP(Table1[[#This Row],[State]],Sheet1!A:G,7,FALSE)</f>
        <v>5</v>
      </c>
      <c r="Q1822" t="str">
        <f>VLOOKUP(Table1[[#This Row],[State]],Sheet1!A:F,6,FALSE)</f>
        <v>Democratic</v>
      </c>
    </row>
    <row r="1823" spans="1:17" x14ac:dyDescent="0.2">
      <c r="A1823" t="s">
        <v>349</v>
      </c>
      <c r="B1823" s="10">
        <v>35051</v>
      </c>
      <c r="C1823" t="s">
        <v>645</v>
      </c>
      <c r="D1823" s="4">
        <v>2009</v>
      </c>
      <c r="E1823" s="4">
        <v>3418</v>
      </c>
      <c r="F1823">
        <v>2024</v>
      </c>
      <c r="G1823" s="1">
        <f>Table1[[#This Row],[dem_votes]]+Table1[[#This Row],[gop_votes]]</f>
        <v>5427</v>
      </c>
      <c r="H1823" s="7">
        <f>ABS(Table1[[#This Row],[dem_votes]]-Table1[[#This Row],[gop_votes]])</f>
        <v>1409</v>
      </c>
      <c r="I1823" s="5">
        <f>Table1[[#This Row],[margin]]/SUM(Table1[[#This Row],[dem_votes]:[gop_votes]])</f>
        <v>0.25962778699097105</v>
      </c>
      <c r="J1823" s="5">
        <f>Table1[[#This Row],[dem_votes]]/SUM(Table1[[#This Row],[dem_votes]:[gop_votes]])</f>
        <v>0.37018610650451444</v>
      </c>
      <c r="K1823" s="5">
        <f>Table1[[#This Row],[gop_votes]]/SUM(Table1[[#This Row],[dem_votes]:[gop_votes]])</f>
        <v>0.62981389349548556</v>
      </c>
      <c r="L1823" s="13">
        <v>-107.277841</v>
      </c>
      <c r="M1823" s="13">
        <v>33.109272999999902</v>
      </c>
      <c r="N1823" s="11">
        <v>-105.86987434865874</v>
      </c>
      <c r="O1823" s="11">
        <v>34.566438547892737</v>
      </c>
      <c r="P1823" s="12">
        <f>VLOOKUP(Table1[[#This Row],[State]],Sheet1!A:G,7,FALSE)</f>
        <v>5</v>
      </c>
      <c r="Q1823" t="str">
        <f>VLOOKUP(Table1[[#This Row],[State]],Sheet1!A:F,6,FALSE)</f>
        <v>Democratic</v>
      </c>
    </row>
    <row r="1824" spans="1:17" x14ac:dyDescent="0.2">
      <c r="A1824" t="s">
        <v>349</v>
      </c>
      <c r="B1824" s="10">
        <v>35053</v>
      </c>
      <c r="C1824" t="s">
        <v>1560</v>
      </c>
      <c r="D1824" s="4">
        <v>3678</v>
      </c>
      <c r="E1824" s="4">
        <v>3038</v>
      </c>
      <c r="F1824">
        <v>2024</v>
      </c>
      <c r="G1824" s="1">
        <f>Table1[[#This Row],[dem_votes]]+Table1[[#This Row],[gop_votes]]</f>
        <v>6716</v>
      </c>
      <c r="H1824" s="7">
        <f>ABS(Table1[[#This Row],[dem_votes]]-Table1[[#This Row],[gop_votes]])</f>
        <v>640</v>
      </c>
      <c r="I1824" s="5">
        <f>Table1[[#This Row],[margin]]/SUM(Table1[[#This Row],[dem_votes]:[gop_votes]])</f>
        <v>9.5294818344252533E-2</v>
      </c>
      <c r="J1824" s="5">
        <f>Table1[[#This Row],[dem_votes]]/SUM(Table1[[#This Row],[dem_votes]:[gop_votes]])</f>
        <v>0.54764740917212629</v>
      </c>
      <c r="K1824" s="5">
        <f>Table1[[#This Row],[gop_votes]]/SUM(Table1[[#This Row],[dem_votes]:[gop_votes]])</f>
        <v>0.45235259082787371</v>
      </c>
      <c r="L1824" s="13">
        <v>-106.957793</v>
      </c>
      <c r="M1824" s="13">
        <v>34.153827999999997</v>
      </c>
      <c r="N1824" s="11">
        <v>-105.86987434865874</v>
      </c>
      <c r="O1824" s="11">
        <v>34.566438547892737</v>
      </c>
      <c r="P1824" s="12">
        <f>VLOOKUP(Table1[[#This Row],[State]],Sheet1!A:G,7,FALSE)</f>
        <v>5</v>
      </c>
      <c r="Q1824" t="str">
        <f>VLOOKUP(Table1[[#This Row],[State]],Sheet1!A:F,6,FALSE)</f>
        <v>Democratic</v>
      </c>
    </row>
    <row r="1825" spans="1:17" x14ac:dyDescent="0.2">
      <c r="A1825" t="s">
        <v>349</v>
      </c>
      <c r="B1825" s="10">
        <v>35055</v>
      </c>
      <c r="C1825" t="s">
        <v>1561</v>
      </c>
      <c r="D1825" s="4">
        <v>13521</v>
      </c>
      <c r="E1825" s="4">
        <v>3240</v>
      </c>
      <c r="F1825">
        <v>2024</v>
      </c>
      <c r="G1825" s="1">
        <f>Table1[[#This Row],[dem_votes]]+Table1[[#This Row],[gop_votes]]</f>
        <v>16761</v>
      </c>
      <c r="H1825" s="7">
        <f>ABS(Table1[[#This Row],[dem_votes]]-Table1[[#This Row],[gop_votes]])</f>
        <v>10281</v>
      </c>
      <c r="I1825" s="5">
        <f>Table1[[#This Row],[margin]]/SUM(Table1[[#This Row],[dem_votes]:[gop_votes]])</f>
        <v>0.6133882226597458</v>
      </c>
      <c r="J1825" s="5">
        <f>Table1[[#This Row],[dem_votes]]/SUM(Table1[[#This Row],[dem_votes]:[gop_votes]])</f>
        <v>0.8066941113298729</v>
      </c>
      <c r="K1825" s="5">
        <f>Table1[[#This Row],[gop_votes]]/SUM(Table1[[#This Row],[dem_votes]:[gop_votes]])</f>
        <v>0.19330588867012707</v>
      </c>
      <c r="L1825" s="13">
        <v>-105.609376</v>
      </c>
      <c r="M1825" s="13">
        <v>36.433446999999902</v>
      </c>
      <c r="N1825" s="11">
        <v>-105.86987434865874</v>
      </c>
      <c r="O1825" s="11">
        <v>34.566438547892737</v>
      </c>
      <c r="P1825" s="12">
        <f>VLOOKUP(Table1[[#This Row],[State]],Sheet1!A:G,7,FALSE)</f>
        <v>5</v>
      </c>
      <c r="Q1825" t="str">
        <f>VLOOKUP(Table1[[#This Row],[State]],Sheet1!A:F,6,FALSE)</f>
        <v>Democratic</v>
      </c>
    </row>
    <row r="1826" spans="1:17" x14ac:dyDescent="0.2">
      <c r="A1826" t="s">
        <v>349</v>
      </c>
      <c r="B1826" s="10">
        <v>35057</v>
      </c>
      <c r="C1826" t="s">
        <v>1562</v>
      </c>
      <c r="D1826" s="4">
        <v>2233</v>
      </c>
      <c r="E1826" s="4">
        <v>5042</v>
      </c>
      <c r="F1826">
        <v>2024</v>
      </c>
      <c r="G1826" s="1">
        <f>Table1[[#This Row],[dem_votes]]+Table1[[#This Row],[gop_votes]]</f>
        <v>7275</v>
      </c>
      <c r="H1826" s="7">
        <f>ABS(Table1[[#This Row],[dem_votes]]-Table1[[#This Row],[gop_votes]])</f>
        <v>2809</v>
      </c>
      <c r="I1826" s="5">
        <f>Table1[[#This Row],[margin]]/SUM(Table1[[#This Row],[dem_votes]:[gop_votes]])</f>
        <v>0.38611683848797251</v>
      </c>
      <c r="J1826" s="5">
        <f>Table1[[#This Row],[dem_votes]]/SUM(Table1[[#This Row],[dem_votes]:[gop_votes]])</f>
        <v>0.30694158075601374</v>
      </c>
      <c r="K1826" s="5">
        <f>Table1[[#This Row],[gop_votes]]/SUM(Table1[[#This Row],[dem_votes]:[gop_votes]])</f>
        <v>0.69305841924398626</v>
      </c>
      <c r="L1826" s="13">
        <v>-106.100996999999</v>
      </c>
      <c r="M1826" s="13">
        <v>34.867123999999997</v>
      </c>
      <c r="N1826" s="11">
        <v>-105.86987434865874</v>
      </c>
      <c r="O1826" s="11">
        <v>34.566438547892737</v>
      </c>
      <c r="P1826" s="12">
        <f>VLOOKUP(Table1[[#This Row],[State]],Sheet1!A:G,7,FALSE)</f>
        <v>5</v>
      </c>
      <c r="Q1826" t="str">
        <f>VLOOKUP(Table1[[#This Row],[State]],Sheet1!A:F,6,FALSE)</f>
        <v>Democratic</v>
      </c>
    </row>
    <row r="1827" spans="1:17" x14ac:dyDescent="0.2">
      <c r="A1827" t="s">
        <v>349</v>
      </c>
      <c r="B1827" s="10">
        <v>35059</v>
      </c>
      <c r="C1827" t="s">
        <v>476</v>
      </c>
      <c r="D1827" s="4">
        <v>453</v>
      </c>
      <c r="E1827" s="4">
        <v>1277</v>
      </c>
      <c r="F1827">
        <v>2024</v>
      </c>
      <c r="G1827" s="1">
        <f>Table1[[#This Row],[dem_votes]]+Table1[[#This Row],[gop_votes]]</f>
        <v>1730</v>
      </c>
      <c r="H1827" s="7">
        <f>ABS(Table1[[#This Row],[dem_votes]]-Table1[[#This Row],[gop_votes]])</f>
        <v>824</v>
      </c>
      <c r="I1827" s="5">
        <f>Table1[[#This Row],[margin]]/SUM(Table1[[#This Row],[dem_votes]:[gop_votes]])</f>
        <v>0.47630057803468207</v>
      </c>
      <c r="J1827" s="5">
        <f>Table1[[#This Row],[dem_votes]]/SUM(Table1[[#This Row],[dem_votes]:[gop_votes]])</f>
        <v>0.26184971098265897</v>
      </c>
      <c r="K1827" s="5">
        <f>Table1[[#This Row],[gop_votes]]/SUM(Table1[[#This Row],[dem_votes]:[gop_votes]])</f>
        <v>0.73815028901734103</v>
      </c>
      <c r="L1827" s="13">
        <v>-103.262118</v>
      </c>
      <c r="M1827" s="13">
        <v>36.455575000000003</v>
      </c>
      <c r="N1827" s="11">
        <v>-105.86987434865874</v>
      </c>
      <c r="O1827" s="11">
        <v>34.566438547892737</v>
      </c>
      <c r="P1827" s="12">
        <f>VLOOKUP(Table1[[#This Row],[State]],Sheet1!A:G,7,FALSE)</f>
        <v>5</v>
      </c>
      <c r="Q1827" t="str">
        <f>VLOOKUP(Table1[[#This Row],[State]],Sheet1!A:F,6,FALSE)</f>
        <v>Democratic</v>
      </c>
    </row>
    <row r="1828" spans="1:17" x14ac:dyDescent="0.2">
      <c r="A1828" t="s">
        <v>349</v>
      </c>
      <c r="B1828" s="10">
        <v>35061</v>
      </c>
      <c r="C1828" t="s">
        <v>1563</v>
      </c>
      <c r="D1828" s="4">
        <v>13867</v>
      </c>
      <c r="E1828" s="4">
        <v>17499</v>
      </c>
      <c r="F1828">
        <v>2024</v>
      </c>
      <c r="G1828" s="1">
        <f>Table1[[#This Row],[dem_votes]]+Table1[[#This Row],[gop_votes]]</f>
        <v>31366</v>
      </c>
      <c r="H1828" s="7">
        <f>ABS(Table1[[#This Row],[dem_votes]]-Table1[[#This Row],[gop_votes]])</f>
        <v>3632</v>
      </c>
      <c r="I1828" s="5">
        <f>Table1[[#This Row],[margin]]/SUM(Table1[[#This Row],[dem_votes]:[gop_votes]])</f>
        <v>0.11579417203341197</v>
      </c>
      <c r="J1828" s="5">
        <f>Table1[[#This Row],[dem_votes]]/SUM(Table1[[#This Row],[dem_votes]:[gop_votes]])</f>
        <v>0.44210291398329399</v>
      </c>
      <c r="K1828" s="5">
        <f>Table1[[#This Row],[gop_votes]]/SUM(Table1[[#This Row],[dem_votes]:[gop_votes]])</f>
        <v>0.55789708601670596</v>
      </c>
      <c r="L1828" s="13">
        <v>-106.722541999999</v>
      </c>
      <c r="M1828" s="13">
        <v>34.752148999999903</v>
      </c>
      <c r="N1828" s="11">
        <v>-105.86987434865874</v>
      </c>
      <c r="O1828" s="11">
        <v>34.566438547892737</v>
      </c>
      <c r="P1828" s="12">
        <f>VLOOKUP(Table1[[#This Row],[State]],Sheet1!A:G,7,FALSE)</f>
        <v>5</v>
      </c>
      <c r="Q1828" t="str">
        <f>VLOOKUP(Table1[[#This Row],[State]],Sheet1!A:F,6,FALSE)</f>
        <v>Democratic</v>
      </c>
    </row>
    <row r="1829" spans="1:17" x14ac:dyDescent="0.2">
      <c r="A1829" t="s">
        <v>350</v>
      </c>
      <c r="B1829" s="10">
        <v>36001</v>
      </c>
      <c r="C1829" t="s">
        <v>1564</v>
      </c>
      <c r="D1829" s="4">
        <v>88271</v>
      </c>
      <c r="E1829" s="4">
        <v>52735</v>
      </c>
      <c r="F1829">
        <v>2024</v>
      </c>
      <c r="G1829" s="1">
        <f>Table1[[#This Row],[dem_votes]]+Table1[[#This Row],[gop_votes]]</f>
        <v>141006</v>
      </c>
      <c r="H1829" s="7">
        <f>ABS(Table1[[#This Row],[dem_votes]]-Table1[[#This Row],[gop_votes]])</f>
        <v>35536</v>
      </c>
      <c r="I1829" s="5">
        <f>Table1[[#This Row],[margin]]/SUM(Table1[[#This Row],[dem_votes]:[gop_votes]])</f>
        <v>0.25201764463923521</v>
      </c>
      <c r="J1829" s="5">
        <f>Table1[[#This Row],[dem_votes]]/SUM(Table1[[#This Row],[dem_votes]:[gop_votes]])</f>
        <v>0.62600882231961763</v>
      </c>
      <c r="K1829" s="5">
        <f>Table1[[#This Row],[gop_votes]]/SUM(Table1[[#This Row],[dem_votes]:[gop_votes]])</f>
        <v>0.37399117768038237</v>
      </c>
      <c r="L1829" s="13">
        <v>-73.813040000000001</v>
      </c>
      <c r="M1829" s="13">
        <v>42.678975999999999</v>
      </c>
      <c r="N1829" s="11">
        <v>-75.46724524193553</v>
      </c>
      <c r="O1829" s="11">
        <v>42.53575675806448</v>
      </c>
      <c r="P1829" s="12">
        <f>VLOOKUP(Table1[[#This Row],[State]],Sheet1!A:G,7,FALSE)</f>
        <v>29</v>
      </c>
      <c r="Q1829" t="str">
        <f>VLOOKUP(Table1[[#This Row],[State]],Sheet1!A:F,6,FALSE)</f>
        <v>Democratic</v>
      </c>
    </row>
    <row r="1830" spans="1:17" x14ac:dyDescent="0.2">
      <c r="A1830" t="s">
        <v>350</v>
      </c>
      <c r="B1830" s="10">
        <v>36003</v>
      </c>
      <c r="C1830" t="s">
        <v>1209</v>
      </c>
      <c r="D1830" s="4">
        <v>5986</v>
      </c>
      <c r="E1830" s="4">
        <v>10962</v>
      </c>
      <c r="F1830">
        <v>2024</v>
      </c>
      <c r="G1830" s="1">
        <f>Table1[[#This Row],[dem_votes]]+Table1[[#This Row],[gop_votes]]</f>
        <v>16948</v>
      </c>
      <c r="H1830" s="7">
        <f>ABS(Table1[[#This Row],[dem_votes]]-Table1[[#This Row],[gop_votes]])</f>
        <v>4976</v>
      </c>
      <c r="I1830" s="5">
        <f>Table1[[#This Row],[margin]]/SUM(Table1[[#This Row],[dem_votes]:[gop_votes]])</f>
        <v>0.29360396506962472</v>
      </c>
      <c r="J1830" s="5">
        <f>Table1[[#This Row],[dem_votes]]/SUM(Table1[[#This Row],[dem_votes]:[gop_votes]])</f>
        <v>0.35319801746518764</v>
      </c>
      <c r="K1830" s="5">
        <f>Table1[[#This Row],[gop_votes]]/SUM(Table1[[#This Row],[dem_votes]:[gop_votes]])</f>
        <v>0.64680198253481236</v>
      </c>
      <c r="L1830" s="13">
        <v>-78.019296999999995</v>
      </c>
      <c r="M1830" s="13">
        <v>42.228245000000001</v>
      </c>
      <c r="N1830" s="11">
        <v>-75.46724524193553</v>
      </c>
      <c r="O1830" s="11">
        <v>42.53575675806448</v>
      </c>
      <c r="P1830" s="12">
        <f>VLOOKUP(Table1[[#This Row],[State]],Sheet1!A:G,7,FALSE)</f>
        <v>29</v>
      </c>
      <c r="Q1830" t="str">
        <f>VLOOKUP(Table1[[#This Row],[State]],Sheet1!A:F,6,FALSE)</f>
        <v>Democratic</v>
      </c>
    </row>
    <row r="1831" spans="1:17" x14ac:dyDescent="0.2">
      <c r="A1831" t="s">
        <v>350</v>
      </c>
      <c r="B1831" s="10">
        <v>36005</v>
      </c>
      <c r="C1831" t="s">
        <v>1565</v>
      </c>
      <c r="D1831" s="4">
        <v>326360</v>
      </c>
      <c r="E1831" s="4">
        <v>66765</v>
      </c>
      <c r="F1831">
        <v>2024</v>
      </c>
      <c r="G1831" s="1">
        <f>Table1[[#This Row],[dem_votes]]+Table1[[#This Row],[gop_votes]]</f>
        <v>393125</v>
      </c>
      <c r="H1831" s="7">
        <f>ABS(Table1[[#This Row],[dem_votes]]-Table1[[#This Row],[gop_votes]])</f>
        <v>259595</v>
      </c>
      <c r="I1831" s="5">
        <f>Table1[[#This Row],[margin]]/SUM(Table1[[#This Row],[dem_votes]:[gop_votes]])</f>
        <v>0.66033704292527817</v>
      </c>
      <c r="J1831" s="5">
        <f>Table1[[#This Row],[dem_votes]]/SUM(Table1[[#This Row],[dem_votes]:[gop_votes]])</f>
        <v>0.83016852146263909</v>
      </c>
      <c r="K1831" s="5">
        <f>Table1[[#This Row],[gop_votes]]/SUM(Table1[[#This Row],[dem_votes]:[gop_votes]])</f>
        <v>0.16983147853736089</v>
      </c>
      <c r="L1831" s="13">
        <v>-73.882362999999998</v>
      </c>
      <c r="M1831" s="13">
        <v>40.849353999999998</v>
      </c>
      <c r="N1831" s="11">
        <v>-75.46724524193553</v>
      </c>
      <c r="O1831" s="11">
        <v>42.53575675806448</v>
      </c>
      <c r="P1831" s="12">
        <f>VLOOKUP(Table1[[#This Row],[State]],Sheet1!A:G,7,FALSE)</f>
        <v>29</v>
      </c>
      <c r="Q1831" t="str">
        <f>VLOOKUP(Table1[[#This Row],[State]],Sheet1!A:F,6,FALSE)</f>
        <v>Democratic</v>
      </c>
    </row>
    <row r="1832" spans="1:17" x14ac:dyDescent="0.2">
      <c r="A1832" t="s">
        <v>350</v>
      </c>
      <c r="B1832" s="10">
        <v>36007</v>
      </c>
      <c r="C1832" t="s">
        <v>1566</v>
      </c>
      <c r="D1832" s="4">
        <v>42272</v>
      </c>
      <c r="E1832" s="4">
        <v>42301</v>
      </c>
      <c r="F1832">
        <v>2024</v>
      </c>
      <c r="G1832" s="1">
        <f>Table1[[#This Row],[dem_votes]]+Table1[[#This Row],[gop_votes]]</f>
        <v>84573</v>
      </c>
      <c r="H1832" s="7">
        <f>ABS(Table1[[#This Row],[dem_votes]]-Table1[[#This Row],[gop_votes]])</f>
        <v>29</v>
      </c>
      <c r="I1832" s="5">
        <f>Table1[[#This Row],[margin]]/SUM(Table1[[#This Row],[dem_votes]:[gop_votes]])</f>
        <v>3.428990339706526E-4</v>
      </c>
      <c r="J1832" s="5">
        <f>Table1[[#This Row],[dem_votes]]/SUM(Table1[[#This Row],[dem_votes]:[gop_votes]])</f>
        <v>0.49982855048301467</v>
      </c>
      <c r="K1832" s="5">
        <f>Table1[[#This Row],[gop_votes]]/SUM(Table1[[#This Row],[dem_votes]:[gop_votes]])</f>
        <v>0.50017144951698533</v>
      </c>
      <c r="L1832" s="13">
        <v>-75.934244999999905</v>
      </c>
      <c r="M1832" s="13">
        <v>42.121305999999997</v>
      </c>
      <c r="N1832" s="11">
        <v>-75.46724524193553</v>
      </c>
      <c r="O1832" s="11">
        <v>42.53575675806448</v>
      </c>
      <c r="P1832" s="12">
        <f>VLOOKUP(Table1[[#This Row],[State]],Sheet1!A:G,7,FALSE)</f>
        <v>29</v>
      </c>
      <c r="Q1832" t="str">
        <f>VLOOKUP(Table1[[#This Row],[State]],Sheet1!A:F,6,FALSE)</f>
        <v>Democratic</v>
      </c>
    </row>
    <row r="1833" spans="1:17" x14ac:dyDescent="0.2">
      <c r="A1833" t="s">
        <v>350</v>
      </c>
      <c r="B1833" s="10">
        <v>36009</v>
      </c>
      <c r="C1833" t="s">
        <v>1567</v>
      </c>
      <c r="D1833" s="4">
        <v>12574</v>
      </c>
      <c r="E1833" s="4">
        <v>17992</v>
      </c>
      <c r="F1833">
        <v>2024</v>
      </c>
      <c r="G1833" s="1">
        <f>Table1[[#This Row],[dem_votes]]+Table1[[#This Row],[gop_votes]]</f>
        <v>30566</v>
      </c>
      <c r="H1833" s="7">
        <f>ABS(Table1[[#This Row],[dem_votes]]-Table1[[#This Row],[gop_votes]])</f>
        <v>5418</v>
      </c>
      <c r="I1833" s="5">
        <f>Table1[[#This Row],[margin]]/SUM(Table1[[#This Row],[dem_votes]:[gop_votes]])</f>
        <v>0.17725577438984494</v>
      </c>
      <c r="J1833" s="5">
        <f>Table1[[#This Row],[dem_votes]]/SUM(Table1[[#This Row],[dem_votes]:[gop_votes]])</f>
        <v>0.41137211280507752</v>
      </c>
      <c r="K1833" s="5">
        <f>Table1[[#This Row],[gop_votes]]/SUM(Table1[[#This Row],[dem_votes]:[gop_votes]])</f>
        <v>0.58862788719492243</v>
      </c>
      <c r="L1833" s="13">
        <v>-78.607656000000006</v>
      </c>
      <c r="M1833" s="13">
        <v>42.224266999999998</v>
      </c>
      <c r="N1833" s="11">
        <v>-75.46724524193553</v>
      </c>
      <c r="O1833" s="11">
        <v>42.53575675806448</v>
      </c>
      <c r="P1833" s="12">
        <f>VLOOKUP(Table1[[#This Row],[State]],Sheet1!A:G,7,FALSE)</f>
        <v>29</v>
      </c>
      <c r="Q1833" t="str">
        <f>VLOOKUP(Table1[[#This Row],[State]],Sheet1!A:F,6,FALSE)</f>
        <v>Democratic</v>
      </c>
    </row>
    <row r="1834" spans="1:17" x14ac:dyDescent="0.2">
      <c r="A1834" t="s">
        <v>350</v>
      </c>
      <c r="B1834" s="10">
        <v>36011</v>
      </c>
      <c r="C1834" t="s">
        <v>1568</v>
      </c>
      <c r="D1834" s="4">
        <v>15392</v>
      </c>
      <c r="E1834" s="4">
        <v>17069</v>
      </c>
      <c r="F1834">
        <v>2024</v>
      </c>
      <c r="G1834" s="1">
        <f>Table1[[#This Row],[dem_votes]]+Table1[[#This Row],[gop_votes]]</f>
        <v>32461</v>
      </c>
      <c r="H1834" s="7">
        <f>ABS(Table1[[#This Row],[dem_votes]]-Table1[[#This Row],[gop_votes]])</f>
        <v>1677</v>
      </c>
      <c r="I1834" s="5">
        <f>Table1[[#This Row],[margin]]/SUM(Table1[[#This Row],[dem_votes]:[gop_votes]])</f>
        <v>5.1661994393271925E-2</v>
      </c>
      <c r="J1834" s="5">
        <f>Table1[[#This Row],[dem_votes]]/SUM(Table1[[#This Row],[dem_votes]:[gop_votes]])</f>
        <v>0.47416900280336405</v>
      </c>
      <c r="K1834" s="5">
        <f>Table1[[#This Row],[gop_votes]]/SUM(Table1[[#This Row],[dem_votes]:[gop_votes]])</f>
        <v>0.52583099719663595</v>
      </c>
      <c r="L1834" s="13">
        <v>-76.560043999999905</v>
      </c>
      <c r="M1834" s="13">
        <v>42.935369999999999</v>
      </c>
      <c r="N1834" s="11">
        <v>-75.46724524193553</v>
      </c>
      <c r="O1834" s="11">
        <v>42.53575675806448</v>
      </c>
      <c r="P1834" s="12">
        <f>VLOOKUP(Table1[[#This Row],[State]],Sheet1!A:G,7,FALSE)</f>
        <v>29</v>
      </c>
      <c r="Q1834" t="str">
        <f>VLOOKUP(Table1[[#This Row],[State]],Sheet1!A:F,6,FALSE)</f>
        <v>Democratic</v>
      </c>
    </row>
    <row r="1835" spans="1:17" x14ac:dyDescent="0.2">
      <c r="A1835" t="s">
        <v>350</v>
      </c>
      <c r="B1835" s="10">
        <v>36013</v>
      </c>
      <c r="C1835" t="s">
        <v>1019</v>
      </c>
      <c r="D1835" s="4">
        <v>25214</v>
      </c>
      <c r="E1835" s="4">
        <v>29808</v>
      </c>
      <c r="F1835">
        <v>2024</v>
      </c>
      <c r="G1835" s="1">
        <f>Table1[[#This Row],[dem_votes]]+Table1[[#This Row],[gop_votes]]</f>
        <v>55022</v>
      </c>
      <c r="H1835" s="7">
        <f>ABS(Table1[[#This Row],[dem_votes]]-Table1[[#This Row],[gop_votes]])</f>
        <v>4594</v>
      </c>
      <c r="I1835" s="5">
        <f>Table1[[#This Row],[margin]]/SUM(Table1[[#This Row],[dem_votes]:[gop_votes]])</f>
        <v>8.3493875177201846E-2</v>
      </c>
      <c r="J1835" s="5">
        <f>Table1[[#This Row],[dem_votes]]/SUM(Table1[[#This Row],[dem_votes]:[gop_votes]])</f>
        <v>0.45825306241139907</v>
      </c>
      <c r="K1835" s="5">
        <f>Table1[[#This Row],[gop_votes]]/SUM(Table1[[#This Row],[dem_votes]:[gop_votes]])</f>
        <v>0.54174693758860093</v>
      </c>
      <c r="L1835" s="13">
        <v>-79.314670999999905</v>
      </c>
      <c r="M1835" s="13">
        <v>42.246256000000002</v>
      </c>
      <c r="N1835" s="11">
        <v>-75.46724524193553</v>
      </c>
      <c r="O1835" s="11">
        <v>42.53575675806448</v>
      </c>
      <c r="P1835" s="12">
        <f>VLOOKUP(Table1[[#This Row],[State]],Sheet1!A:G,7,FALSE)</f>
        <v>29</v>
      </c>
      <c r="Q1835" t="str">
        <f>VLOOKUP(Table1[[#This Row],[State]],Sheet1!A:F,6,FALSE)</f>
        <v>Democratic</v>
      </c>
    </row>
    <row r="1836" spans="1:17" x14ac:dyDescent="0.2">
      <c r="A1836" t="s">
        <v>350</v>
      </c>
      <c r="B1836" s="10">
        <v>36015</v>
      </c>
      <c r="C1836" t="s">
        <v>1569</v>
      </c>
      <c r="D1836" s="4">
        <v>16472</v>
      </c>
      <c r="E1836" s="4">
        <v>19656</v>
      </c>
      <c r="F1836">
        <v>2024</v>
      </c>
      <c r="G1836" s="1">
        <f>Table1[[#This Row],[dem_votes]]+Table1[[#This Row],[gop_votes]]</f>
        <v>36128</v>
      </c>
      <c r="H1836" s="7">
        <f>ABS(Table1[[#This Row],[dem_votes]]-Table1[[#This Row],[gop_votes]])</f>
        <v>3184</v>
      </c>
      <c r="I1836" s="5">
        <f>Table1[[#This Row],[margin]]/SUM(Table1[[#This Row],[dem_votes]:[gop_votes]])</f>
        <v>8.8131089459698844E-2</v>
      </c>
      <c r="J1836" s="5">
        <f>Table1[[#This Row],[dem_votes]]/SUM(Table1[[#This Row],[dem_votes]:[gop_votes]])</f>
        <v>0.45593445527015058</v>
      </c>
      <c r="K1836" s="5">
        <f>Table1[[#This Row],[gop_votes]]/SUM(Table1[[#This Row],[dem_votes]:[gop_votes]])</f>
        <v>0.54406554472984947</v>
      </c>
      <c r="L1836" s="13">
        <v>-76.813046</v>
      </c>
      <c r="M1836" s="13">
        <v>42.118262000000001</v>
      </c>
      <c r="N1836" s="11">
        <v>-75.46724524193553</v>
      </c>
      <c r="O1836" s="11">
        <v>42.53575675806448</v>
      </c>
      <c r="P1836" s="12">
        <f>VLOOKUP(Table1[[#This Row],[State]],Sheet1!A:G,7,FALSE)</f>
        <v>29</v>
      </c>
      <c r="Q1836" t="str">
        <f>VLOOKUP(Table1[[#This Row],[State]],Sheet1!A:F,6,FALSE)</f>
        <v>Democratic</v>
      </c>
    </row>
    <row r="1837" spans="1:17" x14ac:dyDescent="0.2">
      <c r="A1837" t="s">
        <v>350</v>
      </c>
      <c r="B1837" s="10">
        <v>36017</v>
      </c>
      <c r="C1837" t="s">
        <v>1570</v>
      </c>
      <c r="D1837" s="4">
        <v>7934</v>
      </c>
      <c r="E1837" s="4">
        <v>10892</v>
      </c>
      <c r="F1837">
        <v>2024</v>
      </c>
      <c r="G1837" s="1">
        <f>Table1[[#This Row],[dem_votes]]+Table1[[#This Row],[gop_votes]]</f>
        <v>18826</v>
      </c>
      <c r="H1837" s="7">
        <f>ABS(Table1[[#This Row],[dem_votes]]-Table1[[#This Row],[gop_votes]])</f>
        <v>2958</v>
      </c>
      <c r="I1837" s="5">
        <f>Table1[[#This Row],[margin]]/SUM(Table1[[#This Row],[dem_votes]:[gop_votes]])</f>
        <v>0.15712312758950389</v>
      </c>
      <c r="J1837" s="5">
        <f>Table1[[#This Row],[dem_votes]]/SUM(Table1[[#This Row],[dem_votes]:[gop_votes]])</f>
        <v>0.42143843620524807</v>
      </c>
      <c r="K1837" s="5">
        <f>Table1[[#This Row],[gop_votes]]/SUM(Table1[[#This Row],[dem_votes]:[gop_votes]])</f>
        <v>0.57856156379475199</v>
      </c>
      <c r="L1837" s="13">
        <v>-75.570325999999994</v>
      </c>
      <c r="M1837" s="13">
        <v>42.481195</v>
      </c>
      <c r="N1837" s="11">
        <v>-75.46724524193553</v>
      </c>
      <c r="O1837" s="11">
        <v>42.53575675806448</v>
      </c>
      <c r="P1837" s="12">
        <f>VLOOKUP(Table1[[#This Row],[State]],Sheet1!A:G,7,FALSE)</f>
        <v>29</v>
      </c>
      <c r="Q1837" t="str">
        <f>VLOOKUP(Table1[[#This Row],[State]],Sheet1!A:F,6,FALSE)</f>
        <v>Democratic</v>
      </c>
    </row>
    <row r="1838" spans="1:17" x14ac:dyDescent="0.2">
      <c r="A1838" t="s">
        <v>350</v>
      </c>
      <c r="B1838" s="10">
        <v>36019</v>
      </c>
      <c r="C1838" t="s">
        <v>880</v>
      </c>
      <c r="D1838" s="4">
        <v>16531</v>
      </c>
      <c r="E1838" s="4">
        <v>14491</v>
      </c>
      <c r="F1838">
        <v>2024</v>
      </c>
      <c r="G1838" s="1">
        <f>Table1[[#This Row],[dem_votes]]+Table1[[#This Row],[gop_votes]]</f>
        <v>31022</v>
      </c>
      <c r="H1838" s="7">
        <f>ABS(Table1[[#This Row],[dem_votes]]-Table1[[#This Row],[gop_votes]])</f>
        <v>2040</v>
      </c>
      <c r="I1838" s="5">
        <f>Table1[[#This Row],[margin]]/SUM(Table1[[#This Row],[dem_votes]:[gop_votes]])</f>
        <v>6.5759783379537098E-2</v>
      </c>
      <c r="J1838" s="5">
        <f>Table1[[#This Row],[dem_votes]]/SUM(Table1[[#This Row],[dem_votes]:[gop_votes]])</f>
        <v>0.53287989168976857</v>
      </c>
      <c r="K1838" s="5">
        <f>Table1[[#This Row],[gop_votes]]/SUM(Table1[[#This Row],[dem_votes]:[gop_votes]])</f>
        <v>0.46712010831023143</v>
      </c>
      <c r="L1838" s="13">
        <v>-73.545325000000005</v>
      </c>
      <c r="M1838" s="13">
        <v>44.730038999999998</v>
      </c>
      <c r="N1838" s="11">
        <v>-75.46724524193553</v>
      </c>
      <c r="O1838" s="11">
        <v>42.53575675806448</v>
      </c>
      <c r="P1838" s="12">
        <f>VLOOKUP(Table1[[#This Row],[State]],Sheet1!A:G,7,FALSE)</f>
        <v>29</v>
      </c>
      <c r="Q1838" t="str">
        <f>VLOOKUP(Table1[[#This Row],[State]],Sheet1!A:F,6,FALSE)</f>
        <v>Democratic</v>
      </c>
    </row>
    <row r="1839" spans="1:17" x14ac:dyDescent="0.2">
      <c r="A1839" t="s">
        <v>350</v>
      </c>
      <c r="B1839" s="10">
        <v>36021</v>
      </c>
      <c r="C1839" t="s">
        <v>425</v>
      </c>
      <c r="D1839" s="4">
        <v>17533</v>
      </c>
      <c r="E1839" s="4">
        <v>13825</v>
      </c>
      <c r="F1839">
        <v>2024</v>
      </c>
      <c r="G1839" s="1">
        <f>Table1[[#This Row],[dem_votes]]+Table1[[#This Row],[gop_votes]]</f>
        <v>31358</v>
      </c>
      <c r="H1839" s="7">
        <f>ABS(Table1[[#This Row],[dem_votes]]-Table1[[#This Row],[gop_votes]])</f>
        <v>3708</v>
      </c>
      <c r="I1839" s="5">
        <f>Table1[[#This Row],[margin]]/SUM(Table1[[#This Row],[dem_votes]:[gop_votes]])</f>
        <v>0.11824733720262771</v>
      </c>
      <c r="J1839" s="5">
        <f>Table1[[#This Row],[dem_votes]]/SUM(Table1[[#This Row],[dem_votes]:[gop_votes]])</f>
        <v>0.55912366860131391</v>
      </c>
      <c r="K1839" s="5">
        <f>Table1[[#This Row],[gop_votes]]/SUM(Table1[[#This Row],[dem_votes]:[gop_votes]])</f>
        <v>0.44087633139868615</v>
      </c>
      <c r="L1839" s="13">
        <v>-73.681049000000002</v>
      </c>
      <c r="M1839" s="13">
        <v>42.273336</v>
      </c>
      <c r="N1839" s="11">
        <v>-75.46724524193553</v>
      </c>
      <c r="O1839" s="11">
        <v>42.53575675806448</v>
      </c>
      <c r="P1839" s="12">
        <f>VLOOKUP(Table1[[#This Row],[State]],Sheet1!A:G,7,FALSE)</f>
        <v>29</v>
      </c>
      <c r="Q1839" t="str">
        <f>VLOOKUP(Table1[[#This Row],[State]],Sheet1!A:F,6,FALSE)</f>
        <v>Democratic</v>
      </c>
    </row>
    <row r="1840" spans="1:17" x14ac:dyDescent="0.2">
      <c r="A1840" t="s">
        <v>350</v>
      </c>
      <c r="B1840" s="10">
        <v>36023</v>
      </c>
      <c r="C1840" t="s">
        <v>1571</v>
      </c>
      <c r="D1840" s="4">
        <v>9233</v>
      </c>
      <c r="E1840" s="4">
        <v>9982</v>
      </c>
      <c r="F1840">
        <v>2024</v>
      </c>
      <c r="G1840" s="1">
        <f>Table1[[#This Row],[dem_votes]]+Table1[[#This Row],[gop_votes]]</f>
        <v>19215</v>
      </c>
      <c r="H1840" s="7">
        <f>ABS(Table1[[#This Row],[dem_votes]]-Table1[[#This Row],[gop_votes]])</f>
        <v>749</v>
      </c>
      <c r="I1840" s="5">
        <f>Table1[[#This Row],[margin]]/SUM(Table1[[#This Row],[dem_votes]:[gop_votes]])</f>
        <v>3.8979963570127507E-2</v>
      </c>
      <c r="J1840" s="5">
        <f>Table1[[#This Row],[dem_votes]]/SUM(Table1[[#This Row],[dem_votes]:[gop_votes]])</f>
        <v>0.48051001821493627</v>
      </c>
      <c r="K1840" s="5">
        <f>Table1[[#This Row],[gop_votes]]/SUM(Table1[[#This Row],[dem_votes]:[gop_votes]])</f>
        <v>0.51948998178506378</v>
      </c>
      <c r="L1840" s="13">
        <v>-76.145473999999993</v>
      </c>
      <c r="M1840" s="13">
        <v>42.596130000000002</v>
      </c>
      <c r="N1840" s="11">
        <v>-75.46724524193553</v>
      </c>
      <c r="O1840" s="11">
        <v>42.53575675806448</v>
      </c>
      <c r="P1840" s="12">
        <f>VLOOKUP(Table1[[#This Row],[State]],Sheet1!A:G,7,FALSE)</f>
        <v>29</v>
      </c>
      <c r="Q1840" t="str">
        <f>VLOOKUP(Table1[[#This Row],[State]],Sheet1!A:F,6,FALSE)</f>
        <v>Democratic</v>
      </c>
    </row>
    <row r="1841" spans="1:17" x14ac:dyDescent="0.2">
      <c r="A1841" t="s">
        <v>350</v>
      </c>
      <c r="B1841" s="10">
        <v>36025</v>
      </c>
      <c r="C1841" t="s">
        <v>932</v>
      </c>
      <c r="D1841" s="4">
        <v>7325</v>
      </c>
      <c r="E1841" s="4">
        <v>11165</v>
      </c>
      <c r="F1841">
        <v>2024</v>
      </c>
      <c r="G1841" s="1">
        <f>Table1[[#This Row],[dem_votes]]+Table1[[#This Row],[gop_votes]]</f>
        <v>18490</v>
      </c>
      <c r="H1841" s="7">
        <f>ABS(Table1[[#This Row],[dem_votes]]-Table1[[#This Row],[gop_votes]])</f>
        <v>3840</v>
      </c>
      <c r="I1841" s="5">
        <f>Table1[[#This Row],[margin]]/SUM(Table1[[#This Row],[dem_votes]:[gop_votes]])</f>
        <v>0.20767982693347756</v>
      </c>
      <c r="J1841" s="5">
        <f>Table1[[#This Row],[dem_votes]]/SUM(Table1[[#This Row],[dem_votes]:[gop_votes]])</f>
        <v>0.39616008653326124</v>
      </c>
      <c r="K1841" s="5">
        <f>Table1[[#This Row],[gop_votes]]/SUM(Table1[[#This Row],[dem_votes]:[gop_votes]])</f>
        <v>0.60383991346673882</v>
      </c>
      <c r="L1841" s="13">
        <v>-74.993984999999995</v>
      </c>
      <c r="M1841" s="13">
        <v>42.244534999999999</v>
      </c>
      <c r="N1841" s="11">
        <v>-75.46724524193553</v>
      </c>
      <c r="O1841" s="11">
        <v>42.53575675806448</v>
      </c>
      <c r="P1841" s="12">
        <f>VLOOKUP(Table1[[#This Row],[State]],Sheet1!A:G,7,FALSE)</f>
        <v>29</v>
      </c>
      <c r="Q1841" t="str">
        <f>VLOOKUP(Table1[[#This Row],[State]],Sheet1!A:F,6,FALSE)</f>
        <v>Democratic</v>
      </c>
    </row>
    <row r="1842" spans="1:17" x14ac:dyDescent="0.2">
      <c r="A1842" t="s">
        <v>350</v>
      </c>
      <c r="B1842" s="10">
        <v>36027</v>
      </c>
      <c r="C1842" t="s">
        <v>1572</v>
      </c>
      <c r="D1842" s="4">
        <v>78665</v>
      </c>
      <c r="E1842" s="4">
        <v>59422</v>
      </c>
      <c r="F1842">
        <v>2024</v>
      </c>
      <c r="G1842" s="1">
        <f>Table1[[#This Row],[dem_votes]]+Table1[[#This Row],[gop_votes]]</f>
        <v>138087</v>
      </c>
      <c r="H1842" s="7">
        <f>ABS(Table1[[#This Row],[dem_votes]]-Table1[[#This Row],[gop_votes]])</f>
        <v>19243</v>
      </c>
      <c r="I1842" s="5">
        <f>Table1[[#This Row],[margin]]/SUM(Table1[[#This Row],[dem_votes]:[gop_votes]])</f>
        <v>0.1393541752663176</v>
      </c>
      <c r="J1842" s="5">
        <f>Table1[[#This Row],[dem_votes]]/SUM(Table1[[#This Row],[dem_votes]:[gop_votes]])</f>
        <v>0.56967708763315883</v>
      </c>
      <c r="K1842" s="5">
        <f>Table1[[#This Row],[gop_votes]]/SUM(Table1[[#This Row],[dem_votes]:[gop_votes]])</f>
        <v>0.43032291236684117</v>
      </c>
      <c r="L1842" s="13">
        <v>-73.839416999999997</v>
      </c>
      <c r="M1842" s="13">
        <v>41.681015000000002</v>
      </c>
      <c r="N1842" s="11">
        <v>-75.46724524193553</v>
      </c>
      <c r="O1842" s="11">
        <v>42.53575675806448</v>
      </c>
      <c r="P1842" s="12">
        <f>VLOOKUP(Table1[[#This Row],[State]],Sheet1!A:G,7,FALSE)</f>
        <v>29</v>
      </c>
      <c r="Q1842" t="str">
        <f>VLOOKUP(Table1[[#This Row],[State]],Sheet1!A:F,6,FALSE)</f>
        <v>Democratic</v>
      </c>
    </row>
    <row r="1843" spans="1:17" x14ac:dyDescent="0.2">
      <c r="A1843" t="s">
        <v>350</v>
      </c>
      <c r="B1843" s="10">
        <v>36029</v>
      </c>
      <c r="C1843" t="s">
        <v>1573</v>
      </c>
      <c r="D1843" s="4">
        <v>246872</v>
      </c>
      <c r="E1843" s="4">
        <v>181132</v>
      </c>
      <c r="F1843">
        <v>2024</v>
      </c>
      <c r="G1843" s="1">
        <f>Table1[[#This Row],[dem_votes]]+Table1[[#This Row],[gop_votes]]</f>
        <v>428004</v>
      </c>
      <c r="H1843" s="7">
        <f>ABS(Table1[[#This Row],[dem_votes]]-Table1[[#This Row],[gop_votes]])</f>
        <v>65740</v>
      </c>
      <c r="I1843" s="5">
        <f>Table1[[#This Row],[margin]]/SUM(Table1[[#This Row],[dem_votes]:[gop_votes]])</f>
        <v>0.15359669535798731</v>
      </c>
      <c r="J1843" s="5">
        <f>Table1[[#This Row],[dem_votes]]/SUM(Table1[[#This Row],[dem_votes]:[gop_votes]])</f>
        <v>0.57679834767899363</v>
      </c>
      <c r="K1843" s="5">
        <f>Table1[[#This Row],[gop_votes]]/SUM(Table1[[#This Row],[dem_votes]:[gop_votes]])</f>
        <v>0.42320165232100637</v>
      </c>
      <c r="L1843" s="13">
        <v>-78.792596000000003</v>
      </c>
      <c r="M1843" s="13">
        <v>42.889477999999997</v>
      </c>
      <c r="N1843" s="11">
        <v>-75.46724524193553</v>
      </c>
      <c r="O1843" s="11">
        <v>42.53575675806448</v>
      </c>
      <c r="P1843" s="12">
        <f>VLOOKUP(Table1[[#This Row],[State]],Sheet1!A:G,7,FALSE)</f>
        <v>29</v>
      </c>
      <c r="Q1843" t="str">
        <f>VLOOKUP(Table1[[#This Row],[State]],Sheet1!A:F,6,FALSE)</f>
        <v>Democratic</v>
      </c>
    </row>
    <row r="1844" spans="1:17" x14ac:dyDescent="0.2">
      <c r="A1844" t="s">
        <v>350</v>
      </c>
      <c r="B1844" s="10">
        <v>36031</v>
      </c>
      <c r="C1844" t="s">
        <v>1230</v>
      </c>
      <c r="D1844" s="4">
        <v>8037</v>
      </c>
      <c r="E1844" s="4">
        <v>8840</v>
      </c>
      <c r="F1844">
        <v>2024</v>
      </c>
      <c r="G1844" s="1">
        <f>Table1[[#This Row],[dem_votes]]+Table1[[#This Row],[gop_votes]]</f>
        <v>16877</v>
      </c>
      <c r="H1844" s="7">
        <f>ABS(Table1[[#This Row],[dem_votes]]-Table1[[#This Row],[gop_votes]])</f>
        <v>803</v>
      </c>
      <c r="I1844" s="5">
        <f>Table1[[#This Row],[margin]]/SUM(Table1[[#This Row],[dem_votes]:[gop_votes]])</f>
        <v>4.7579546127866329E-2</v>
      </c>
      <c r="J1844" s="5">
        <f>Table1[[#This Row],[dem_votes]]/SUM(Table1[[#This Row],[dem_votes]:[gop_votes]])</f>
        <v>0.47621022693606685</v>
      </c>
      <c r="K1844" s="5">
        <f>Table1[[#This Row],[gop_votes]]/SUM(Table1[[#This Row],[dem_votes]:[gop_votes]])</f>
        <v>0.52378977306393315</v>
      </c>
      <c r="L1844" s="13">
        <v>-73.689905999999993</v>
      </c>
      <c r="M1844" s="13">
        <v>44.174473999999996</v>
      </c>
      <c r="N1844" s="11">
        <v>-75.46724524193553</v>
      </c>
      <c r="O1844" s="11">
        <v>42.53575675806448</v>
      </c>
      <c r="P1844" s="12">
        <f>VLOOKUP(Table1[[#This Row],[State]],Sheet1!A:G,7,FALSE)</f>
        <v>29</v>
      </c>
      <c r="Q1844" t="str">
        <f>VLOOKUP(Table1[[#This Row],[State]],Sheet1!A:F,6,FALSE)</f>
        <v>Democratic</v>
      </c>
    </row>
    <row r="1845" spans="1:17" x14ac:dyDescent="0.2">
      <c r="A1845" t="s">
        <v>350</v>
      </c>
      <c r="B1845" s="10">
        <v>36033</v>
      </c>
      <c r="C1845" t="s">
        <v>431</v>
      </c>
      <c r="D1845" s="4">
        <v>8505</v>
      </c>
      <c r="E1845" s="4">
        <v>8050</v>
      </c>
      <c r="F1845">
        <v>2024</v>
      </c>
      <c r="G1845" s="1">
        <f>Table1[[#This Row],[dem_votes]]+Table1[[#This Row],[gop_votes]]</f>
        <v>16555</v>
      </c>
      <c r="H1845" s="7">
        <f>ABS(Table1[[#This Row],[dem_votes]]-Table1[[#This Row],[gop_votes]])</f>
        <v>455</v>
      </c>
      <c r="I1845" s="5">
        <f>Table1[[#This Row],[margin]]/SUM(Table1[[#This Row],[dem_votes]:[gop_votes]])</f>
        <v>2.748414376321353E-2</v>
      </c>
      <c r="J1845" s="5">
        <f>Table1[[#This Row],[dem_votes]]/SUM(Table1[[#This Row],[dem_votes]:[gop_votes]])</f>
        <v>0.51374207188160681</v>
      </c>
      <c r="K1845" s="5">
        <f>Table1[[#This Row],[gop_votes]]/SUM(Table1[[#This Row],[dem_votes]:[gop_votes]])</f>
        <v>0.48625792811839325</v>
      </c>
      <c r="L1845" s="13">
        <v>-74.344364999999996</v>
      </c>
      <c r="M1845" s="13">
        <v>44.712834999999998</v>
      </c>
      <c r="N1845" s="11">
        <v>-75.46724524193553</v>
      </c>
      <c r="O1845" s="11">
        <v>42.53575675806448</v>
      </c>
      <c r="P1845" s="12">
        <f>VLOOKUP(Table1[[#This Row],[State]],Sheet1!A:G,7,FALSE)</f>
        <v>29</v>
      </c>
      <c r="Q1845" t="str">
        <f>VLOOKUP(Table1[[#This Row],[State]],Sheet1!A:F,6,FALSE)</f>
        <v>Democratic</v>
      </c>
    </row>
    <row r="1846" spans="1:17" x14ac:dyDescent="0.2">
      <c r="A1846" t="s">
        <v>350</v>
      </c>
      <c r="B1846" s="10">
        <v>36035</v>
      </c>
      <c r="C1846" t="s">
        <v>569</v>
      </c>
      <c r="D1846" s="4">
        <v>8671</v>
      </c>
      <c r="E1846" s="4">
        <v>11727</v>
      </c>
      <c r="F1846">
        <v>2024</v>
      </c>
      <c r="G1846" s="1">
        <f>Table1[[#This Row],[dem_votes]]+Table1[[#This Row],[gop_votes]]</f>
        <v>20398</v>
      </c>
      <c r="H1846" s="7">
        <f>ABS(Table1[[#This Row],[dem_votes]]-Table1[[#This Row],[gop_votes]])</f>
        <v>3056</v>
      </c>
      <c r="I1846" s="5">
        <f>Table1[[#This Row],[margin]]/SUM(Table1[[#This Row],[dem_votes]:[gop_votes]])</f>
        <v>0.14981860966761448</v>
      </c>
      <c r="J1846" s="5">
        <f>Table1[[#This Row],[dem_votes]]/SUM(Table1[[#This Row],[dem_votes]:[gop_votes]])</f>
        <v>0.42509069516619274</v>
      </c>
      <c r="K1846" s="5">
        <f>Table1[[#This Row],[gop_votes]]/SUM(Table1[[#This Row],[dem_votes]:[gop_votes]])</f>
        <v>0.5749093048338072</v>
      </c>
      <c r="L1846" s="13">
        <v>-74.330345999999906</v>
      </c>
      <c r="M1846" s="13">
        <v>43.059171999999997</v>
      </c>
      <c r="N1846" s="11">
        <v>-75.46724524193553</v>
      </c>
      <c r="O1846" s="11">
        <v>42.53575675806448</v>
      </c>
      <c r="P1846" s="12">
        <f>VLOOKUP(Table1[[#This Row],[State]],Sheet1!A:G,7,FALSE)</f>
        <v>29</v>
      </c>
      <c r="Q1846" t="str">
        <f>VLOOKUP(Table1[[#This Row],[State]],Sheet1!A:F,6,FALSE)</f>
        <v>Democratic</v>
      </c>
    </row>
    <row r="1847" spans="1:17" x14ac:dyDescent="0.2">
      <c r="A1847" t="s">
        <v>350</v>
      </c>
      <c r="B1847" s="10">
        <v>36037</v>
      </c>
      <c r="C1847" t="s">
        <v>1251</v>
      </c>
      <c r="D1847" s="4">
        <v>9900</v>
      </c>
      <c r="E1847" s="4">
        <v>15017</v>
      </c>
      <c r="F1847">
        <v>2024</v>
      </c>
      <c r="G1847" s="1">
        <f>Table1[[#This Row],[dem_votes]]+Table1[[#This Row],[gop_votes]]</f>
        <v>24917</v>
      </c>
      <c r="H1847" s="7">
        <f>ABS(Table1[[#This Row],[dem_votes]]-Table1[[#This Row],[gop_votes]])</f>
        <v>5117</v>
      </c>
      <c r="I1847" s="5">
        <f>Table1[[#This Row],[margin]]/SUM(Table1[[#This Row],[dem_votes]:[gop_votes]])</f>
        <v>0.20536180117991731</v>
      </c>
      <c r="J1847" s="5">
        <f>Table1[[#This Row],[dem_votes]]/SUM(Table1[[#This Row],[dem_votes]:[gop_votes]])</f>
        <v>0.39731909941004134</v>
      </c>
      <c r="K1847" s="5">
        <f>Table1[[#This Row],[gop_votes]]/SUM(Table1[[#This Row],[dem_votes]:[gop_votes]])</f>
        <v>0.60268090058995871</v>
      </c>
      <c r="L1847" s="13">
        <v>-78.173094999999904</v>
      </c>
      <c r="M1847" s="13">
        <v>42.999625000000002</v>
      </c>
      <c r="N1847" s="11">
        <v>-75.46724524193553</v>
      </c>
      <c r="O1847" s="11">
        <v>42.53575675806448</v>
      </c>
      <c r="P1847" s="12">
        <f>VLOOKUP(Table1[[#This Row],[State]],Sheet1!A:G,7,FALSE)</f>
        <v>29</v>
      </c>
      <c r="Q1847" t="str">
        <f>VLOOKUP(Table1[[#This Row],[State]],Sheet1!A:F,6,FALSE)</f>
        <v>Democratic</v>
      </c>
    </row>
    <row r="1848" spans="1:17" x14ac:dyDescent="0.2">
      <c r="A1848" t="s">
        <v>350</v>
      </c>
      <c r="B1848" s="10">
        <v>36039</v>
      </c>
      <c r="C1848" t="s">
        <v>508</v>
      </c>
      <c r="D1848" s="4">
        <v>7747</v>
      </c>
      <c r="E1848" s="4">
        <v>11754</v>
      </c>
      <c r="F1848">
        <v>2024</v>
      </c>
      <c r="G1848" s="1">
        <f>Table1[[#This Row],[dem_votes]]+Table1[[#This Row],[gop_votes]]</f>
        <v>19501</v>
      </c>
      <c r="H1848" s="7">
        <f>ABS(Table1[[#This Row],[dem_votes]]-Table1[[#This Row],[gop_votes]])</f>
        <v>4007</v>
      </c>
      <c r="I1848" s="5">
        <f>Table1[[#This Row],[margin]]/SUM(Table1[[#This Row],[dem_votes]:[gop_votes]])</f>
        <v>0.20547664222347573</v>
      </c>
      <c r="J1848" s="5">
        <f>Table1[[#This Row],[dem_votes]]/SUM(Table1[[#This Row],[dem_votes]:[gop_votes]])</f>
        <v>0.39726167888826214</v>
      </c>
      <c r="K1848" s="5">
        <f>Table1[[#This Row],[gop_votes]]/SUM(Table1[[#This Row],[dem_votes]:[gop_votes]])</f>
        <v>0.60273832111173786</v>
      </c>
      <c r="L1848" s="13">
        <v>-73.975872999999893</v>
      </c>
      <c r="M1848" s="13">
        <v>42.299303000000002</v>
      </c>
      <c r="N1848" s="11">
        <v>-75.46724524193553</v>
      </c>
      <c r="O1848" s="11">
        <v>42.53575675806448</v>
      </c>
      <c r="P1848" s="12">
        <f>VLOOKUP(Table1[[#This Row],[State]],Sheet1!A:G,7,FALSE)</f>
        <v>29</v>
      </c>
      <c r="Q1848" t="str">
        <f>VLOOKUP(Table1[[#This Row],[State]],Sheet1!A:F,6,FALSE)</f>
        <v>Democratic</v>
      </c>
    </row>
    <row r="1849" spans="1:17" x14ac:dyDescent="0.2">
      <c r="A1849" t="s">
        <v>350</v>
      </c>
      <c r="B1849" s="10">
        <v>36041</v>
      </c>
      <c r="C1849" t="s">
        <v>436</v>
      </c>
      <c r="D1849" s="4">
        <v>985</v>
      </c>
      <c r="E1849" s="4">
        <v>2136</v>
      </c>
      <c r="F1849">
        <v>2024</v>
      </c>
      <c r="G1849" s="1">
        <f>Table1[[#This Row],[dem_votes]]+Table1[[#This Row],[gop_votes]]</f>
        <v>3121</v>
      </c>
      <c r="H1849" s="7">
        <f>ABS(Table1[[#This Row],[dem_votes]]-Table1[[#This Row],[gop_votes]])</f>
        <v>1151</v>
      </c>
      <c r="I1849" s="5">
        <f>Table1[[#This Row],[margin]]/SUM(Table1[[#This Row],[dem_votes]:[gop_votes]])</f>
        <v>0.36879205382890101</v>
      </c>
      <c r="J1849" s="5">
        <f>Table1[[#This Row],[dem_votes]]/SUM(Table1[[#This Row],[dem_votes]:[gop_votes]])</f>
        <v>0.31560397308554949</v>
      </c>
      <c r="K1849" s="5">
        <f>Table1[[#This Row],[gop_votes]]/SUM(Table1[[#This Row],[dem_votes]:[gop_votes]])</f>
        <v>0.68439602691445045</v>
      </c>
      <c r="L1849" s="13">
        <v>-74.385120999999998</v>
      </c>
      <c r="M1849" s="13">
        <v>43.612034000000001</v>
      </c>
      <c r="N1849" s="11">
        <v>-75.46724524193553</v>
      </c>
      <c r="O1849" s="11">
        <v>42.53575675806448</v>
      </c>
      <c r="P1849" s="12">
        <f>VLOOKUP(Table1[[#This Row],[State]],Sheet1!A:G,7,FALSE)</f>
        <v>29</v>
      </c>
      <c r="Q1849" t="str">
        <f>VLOOKUP(Table1[[#This Row],[State]],Sheet1!A:F,6,FALSE)</f>
        <v>Democratic</v>
      </c>
    </row>
    <row r="1850" spans="1:17" x14ac:dyDescent="0.2">
      <c r="A1850" t="s">
        <v>350</v>
      </c>
      <c r="B1850" s="10">
        <v>36043</v>
      </c>
      <c r="C1850" t="s">
        <v>1574</v>
      </c>
      <c r="D1850" s="4">
        <v>11066</v>
      </c>
      <c r="E1850" s="4">
        <v>14985</v>
      </c>
      <c r="F1850">
        <v>2024</v>
      </c>
      <c r="G1850" s="1">
        <f>Table1[[#This Row],[dem_votes]]+Table1[[#This Row],[gop_votes]]</f>
        <v>26051</v>
      </c>
      <c r="H1850" s="7">
        <f>ABS(Table1[[#This Row],[dem_votes]]-Table1[[#This Row],[gop_votes]])</f>
        <v>3919</v>
      </c>
      <c r="I1850" s="5">
        <f>Table1[[#This Row],[margin]]/SUM(Table1[[#This Row],[dem_votes]:[gop_votes]])</f>
        <v>0.15043568385090783</v>
      </c>
      <c r="J1850" s="5">
        <f>Table1[[#This Row],[dem_votes]]/SUM(Table1[[#This Row],[dem_votes]:[gop_votes]])</f>
        <v>0.42478215807454606</v>
      </c>
      <c r="K1850" s="5">
        <f>Table1[[#This Row],[gop_votes]]/SUM(Table1[[#This Row],[dem_votes]:[gop_votes]])</f>
        <v>0.57521784192545389</v>
      </c>
      <c r="L1850" s="13">
        <v>-74.995033999999904</v>
      </c>
      <c r="M1850" s="13">
        <v>43.070535999999997</v>
      </c>
      <c r="N1850" s="11">
        <v>-75.46724524193553</v>
      </c>
      <c r="O1850" s="11">
        <v>42.53575675806448</v>
      </c>
      <c r="P1850" s="12">
        <f>VLOOKUP(Table1[[#This Row],[State]],Sheet1!A:G,7,FALSE)</f>
        <v>29</v>
      </c>
      <c r="Q1850" t="str">
        <f>VLOOKUP(Table1[[#This Row],[State]],Sheet1!A:F,6,FALSE)</f>
        <v>Democratic</v>
      </c>
    </row>
    <row r="1851" spans="1:17" x14ac:dyDescent="0.2">
      <c r="A1851" t="s">
        <v>350</v>
      </c>
      <c r="B1851" s="10">
        <v>36045</v>
      </c>
      <c r="C1851" t="s">
        <v>445</v>
      </c>
      <c r="D1851" s="4">
        <v>15519</v>
      </c>
      <c r="E1851" s="4">
        <v>18200</v>
      </c>
      <c r="F1851">
        <v>2024</v>
      </c>
      <c r="G1851" s="1">
        <f>Table1[[#This Row],[dem_votes]]+Table1[[#This Row],[gop_votes]]</f>
        <v>33719</v>
      </c>
      <c r="H1851" s="7">
        <f>ABS(Table1[[#This Row],[dem_votes]]-Table1[[#This Row],[gop_votes]])</f>
        <v>2681</v>
      </c>
      <c r="I1851" s="5">
        <f>Table1[[#This Row],[margin]]/SUM(Table1[[#This Row],[dem_votes]:[gop_votes]])</f>
        <v>7.9510068507369733E-2</v>
      </c>
      <c r="J1851" s="5">
        <f>Table1[[#This Row],[dem_votes]]/SUM(Table1[[#This Row],[dem_votes]:[gop_votes]])</f>
        <v>0.46024496574631513</v>
      </c>
      <c r="K1851" s="5">
        <f>Table1[[#This Row],[gop_votes]]/SUM(Table1[[#This Row],[dem_votes]:[gop_votes]])</f>
        <v>0.53975503425368487</v>
      </c>
      <c r="L1851" s="13">
        <v>-75.896640000000005</v>
      </c>
      <c r="M1851" s="13">
        <v>44.019125000000003</v>
      </c>
      <c r="N1851" s="11">
        <v>-75.46724524193553</v>
      </c>
      <c r="O1851" s="11">
        <v>42.53575675806448</v>
      </c>
      <c r="P1851" s="12">
        <f>VLOOKUP(Table1[[#This Row],[State]],Sheet1!A:G,7,FALSE)</f>
        <v>29</v>
      </c>
      <c r="Q1851" t="str">
        <f>VLOOKUP(Table1[[#This Row],[State]],Sheet1!A:F,6,FALSE)</f>
        <v>Democratic</v>
      </c>
    </row>
    <row r="1852" spans="1:17" x14ac:dyDescent="0.2">
      <c r="A1852" t="s">
        <v>350</v>
      </c>
      <c r="B1852" s="10">
        <v>36047</v>
      </c>
      <c r="C1852" t="s">
        <v>619</v>
      </c>
      <c r="D1852" s="4">
        <v>647321</v>
      </c>
      <c r="E1852" s="4">
        <v>187832</v>
      </c>
      <c r="F1852">
        <v>2024</v>
      </c>
      <c r="G1852" s="1">
        <f>Table1[[#This Row],[dem_votes]]+Table1[[#This Row],[gop_votes]]</f>
        <v>835153</v>
      </c>
      <c r="H1852" s="7">
        <f>ABS(Table1[[#This Row],[dem_votes]]-Table1[[#This Row],[gop_votes]])</f>
        <v>459489</v>
      </c>
      <c r="I1852" s="5">
        <f>Table1[[#This Row],[margin]]/SUM(Table1[[#This Row],[dem_votes]:[gop_votes]])</f>
        <v>0.5501854151275275</v>
      </c>
      <c r="J1852" s="5">
        <f>Table1[[#This Row],[dem_votes]]/SUM(Table1[[#This Row],[dem_votes]:[gop_votes]])</f>
        <v>0.77509270756376381</v>
      </c>
      <c r="K1852" s="5">
        <f>Table1[[#This Row],[gop_votes]]/SUM(Table1[[#This Row],[dem_votes]:[gop_votes]])</f>
        <v>0.22490729243623622</v>
      </c>
      <c r="L1852" s="13">
        <v>-73.954810999999907</v>
      </c>
      <c r="M1852" s="13">
        <v>40.650523</v>
      </c>
      <c r="N1852" s="11">
        <v>-75.46724524193553</v>
      </c>
      <c r="O1852" s="11">
        <v>42.53575675806448</v>
      </c>
      <c r="P1852" s="12">
        <f>VLOOKUP(Table1[[#This Row],[State]],Sheet1!A:G,7,FALSE)</f>
        <v>29</v>
      </c>
      <c r="Q1852" t="str">
        <f>VLOOKUP(Table1[[#This Row],[State]],Sheet1!A:F,6,FALSE)</f>
        <v>Democratic</v>
      </c>
    </row>
    <row r="1853" spans="1:17" x14ac:dyDescent="0.2">
      <c r="A1853" t="s">
        <v>350</v>
      </c>
      <c r="B1853" s="10">
        <v>36049</v>
      </c>
      <c r="C1853" t="s">
        <v>855</v>
      </c>
      <c r="D1853" s="4">
        <v>4031</v>
      </c>
      <c r="E1853" s="4">
        <v>6230</v>
      </c>
      <c r="F1853">
        <v>2024</v>
      </c>
      <c r="G1853" s="1">
        <f>Table1[[#This Row],[dem_votes]]+Table1[[#This Row],[gop_votes]]</f>
        <v>10261</v>
      </c>
      <c r="H1853" s="7">
        <f>ABS(Table1[[#This Row],[dem_votes]]-Table1[[#This Row],[gop_votes]])</f>
        <v>2199</v>
      </c>
      <c r="I1853" s="5">
        <f>Table1[[#This Row],[margin]]/SUM(Table1[[#This Row],[dem_votes]:[gop_votes]])</f>
        <v>0.21430659779748562</v>
      </c>
      <c r="J1853" s="5">
        <f>Table1[[#This Row],[dem_votes]]/SUM(Table1[[#This Row],[dem_votes]:[gop_votes]])</f>
        <v>0.39284670110125719</v>
      </c>
      <c r="K1853" s="5">
        <f>Table1[[#This Row],[gop_votes]]/SUM(Table1[[#This Row],[dem_votes]:[gop_votes]])</f>
        <v>0.60715329889874281</v>
      </c>
      <c r="L1853" s="13">
        <v>-75.449320999999998</v>
      </c>
      <c r="M1853" s="13">
        <v>43.789217000000001</v>
      </c>
      <c r="N1853" s="11">
        <v>-75.46724524193553</v>
      </c>
      <c r="O1853" s="11">
        <v>42.53575675806448</v>
      </c>
      <c r="P1853" s="12">
        <f>VLOOKUP(Table1[[#This Row],[State]],Sheet1!A:G,7,FALSE)</f>
        <v>29</v>
      </c>
      <c r="Q1853" t="str">
        <f>VLOOKUP(Table1[[#This Row],[State]],Sheet1!A:F,6,FALSE)</f>
        <v>Democratic</v>
      </c>
    </row>
    <row r="1854" spans="1:17" x14ac:dyDescent="0.2">
      <c r="A1854" t="s">
        <v>350</v>
      </c>
      <c r="B1854" s="10">
        <v>36051</v>
      </c>
      <c r="C1854" t="s">
        <v>900</v>
      </c>
      <c r="D1854" s="4">
        <v>10449</v>
      </c>
      <c r="E1854" s="4">
        <v>15441</v>
      </c>
      <c r="F1854">
        <v>2024</v>
      </c>
      <c r="G1854" s="1">
        <f>Table1[[#This Row],[dem_votes]]+Table1[[#This Row],[gop_votes]]</f>
        <v>25890</v>
      </c>
      <c r="H1854" s="7">
        <f>ABS(Table1[[#This Row],[dem_votes]]-Table1[[#This Row],[gop_votes]])</f>
        <v>4992</v>
      </c>
      <c r="I1854" s="5">
        <f>Table1[[#This Row],[margin]]/SUM(Table1[[#This Row],[dem_votes]:[gop_votes]])</f>
        <v>0.19281575898030129</v>
      </c>
      <c r="J1854" s="5">
        <f>Table1[[#This Row],[dem_votes]]/SUM(Table1[[#This Row],[dem_votes]:[gop_votes]])</f>
        <v>0.40359212050984938</v>
      </c>
      <c r="K1854" s="5">
        <f>Table1[[#This Row],[gop_votes]]/SUM(Table1[[#This Row],[dem_votes]:[gop_votes]])</f>
        <v>0.59640787949015062</v>
      </c>
      <c r="L1854" s="13">
        <v>-77.764200000000002</v>
      </c>
      <c r="M1854" s="13">
        <v>42.766357999999997</v>
      </c>
      <c r="N1854" s="11">
        <v>-75.46724524193553</v>
      </c>
      <c r="O1854" s="11">
        <v>42.53575675806448</v>
      </c>
      <c r="P1854" s="12">
        <f>VLOOKUP(Table1[[#This Row],[State]],Sheet1!A:G,7,FALSE)</f>
        <v>29</v>
      </c>
      <c r="Q1854" t="str">
        <f>VLOOKUP(Table1[[#This Row],[State]],Sheet1!A:F,6,FALSE)</f>
        <v>Democratic</v>
      </c>
    </row>
    <row r="1855" spans="1:17" x14ac:dyDescent="0.2">
      <c r="A1855" t="s">
        <v>350</v>
      </c>
      <c r="B1855" s="10">
        <v>36053</v>
      </c>
      <c r="C1855" t="s">
        <v>452</v>
      </c>
      <c r="D1855" s="4">
        <v>12532</v>
      </c>
      <c r="E1855" s="4">
        <v>14533</v>
      </c>
      <c r="F1855">
        <v>2024</v>
      </c>
      <c r="G1855" s="1">
        <f>Table1[[#This Row],[dem_votes]]+Table1[[#This Row],[gop_votes]]</f>
        <v>27065</v>
      </c>
      <c r="H1855" s="7">
        <f>ABS(Table1[[#This Row],[dem_votes]]-Table1[[#This Row],[gop_votes]])</f>
        <v>2001</v>
      </c>
      <c r="I1855" s="5">
        <f>Table1[[#This Row],[margin]]/SUM(Table1[[#This Row],[dem_votes]:[gop_votes]])</f>
        <v>7.3933123960835026E-2</v>
      </c>
      <c r="J1855" s="5">
        <f>Table1[[#This Row],[dem_votes]]/SUM(Table1[[#This Row],[dem_votes]:[gop_votes]])</f>
        <v>0.46303343801958247</v>
      </c>
      <c r="K1855" s="5">
        <f>Table1[[#This Row],[gop_votes]]/SUM(Table1[[#This Row],[dem_votes]:[gop_votes]])</f>
        <v>0.53696656198041748</v>
      </c>
      <c r="L1855" s="13">
        <v>-75.717386000000005</v>
      </c>
      <c r="M1855" s="13">
        <v>42.984470999999999</v>
      </c>
      <c r="N1855" s="11">
        <v>-75.46724524193553</v>
      </c>
      <c r="O1855" s="11">
        <v>42.53575675806448</v>
      </c>
      <c r="P1855" s="12">
        <f>VLOOKUP(Table1[[#This Row],[State]],Sheet1!A:G,7,FALSE)</f>
        <v>29</v>
      </c>
      <c r="Q1855" t="str">
        <f>VLOOKUP(Table1[[#This Row],[State]],Sheet1!A:F,6,FALSE)</f>
        <v>Democratic</v>
      </c>
    </row>
    <row r="1856" spans="1:17" x14ac:dyDescent="0.2">
      <c r="A1856" t="s">
        <v>350</v>
      </c>
      <c r="B1856" s="10">
        <v>36055</v>
      </c>
      <c r="C1856" t="s">
        <v>457</v>
      </c>
      <c r="D1856" s="4">
        <v>192922</v>
      </c>
      <c r="E1856" s="4">
        <v>143620</v>
      </c>
      <c r="F1856">
        <v>2024</v>
      </c>
      <c r="G1856" s="1">
        <f>Table1[[#This Row],[dem_votes]]+Table1[[#This Row],[gop_votes]]</f>
        <v>336542</v>
      </c>
      <c r="H1856" s="7">
        <f>ABS(Table1[[#This Row],[dem_votes]]-Table1[[#This Row],[gop_votes]])</f>
        <v>49302</v>
      </c>
      <c r="I1856" s="5">
        <f>Table1[[#This Row],[margin]]/SUM(Table1[[#This Row],[dem_votes]:[gop_votes]])</f>
        <v>0.14649583112954698</v>
      </c>
      <c r="J1856" s="5">
        <f>Table1[[#This Row],[dem_votes]]/SUM(Table1[[#This Row],[dem_votes]:[gop_votes]])</f>
        <v>0.5732479155647735</v>
      </c>
      <c r="K1856" s="5">
        <f>Table1[[#This Row],[gop_votes]]/SUM(Table1[[#This Row],[dem_votes]:[gop_votes]])</f>
        <v>0.4267520844352265</v>
      </c>
      <c r="L1856" s="13">
        <v>-77.619988000000006</v>
      </c>
      <c r="M1856" s="13">
        <v>43.161503000000003</v>
      </c>
      <c r="N1856" s="11">
        <v>-75.46724524193553</v>
      </c>
      <c r="O1856" s="11">
        <v>42.53575675806448</v>
      </c>
      <c r="P1856" s="12">
        <f>VLOOKUP(Table1[[#This Row],[State]],Sheet1!A:G,7,FALSE)</f>
        <v>29</v>
      </c>
      <c r="Q1856" t="str">
        <f>VLOOKUP(Table1[[#This Row],[State]],Sheet1!A:F,6,FALSE)</f>
        <v>Democratic</v>
      </c>
    </row>
    <row r="1857" spans="1:17" x14ac:dyDescent="0.2">
      <c r="A1857" t="s">
        <v>350</v>
      </c>
      <c r="B1857" s="10">
        <v>36057</v>
      </c>
      <c r="C1857" t="s">
        <v>521</v>
      </c>
      <c r="D1857" s="4">
        <v>8602</v>
      </c>
      <c r="E1857" s="4">
        <v>11577</v>
      </c>
      <c r="F1857">
        <v>2024</v>
      </c>
      <c r="G1857" s="1">
        <f>Table1[[#This Row],[dem_votes]]+Table1[[#This Row],[gop_votes]]</f>
        <v>20179</v>
      </c>
      <c r="H1857" s="7">
        <f>ABS(Table1[[#This Row],[dem_votes]]-Table1[[#This Row],[gop_votes]])</f>
        <v>2975</v>
      </c>
      <c r="I1857" s="5">
        <f>Table1[[#This Row],[margin]]/SUM(Table1[[#This Row],[dem_votes]:[gop_votes]])</f>
        <v>0.14743049705139005</v>
      </c>
      <c r="J1857" s="5">
        <f>Table1[[#This Row],[dem_votes]]/SUM(Table1[[#This Row],[dem_votes]:[gop_votes]])</f>
        <v>0.42628475147430495</v>
      </c>
      <c r="K1857" s="5">
        <f>Table1[[#This Row],[gop_votes]]/SUM(Table1[[#This Row],[dem_votes]:[gop_votes]])</f>
        <v>0.573715248525695</v>
      </c>
      <c r="L1857" s="13">
        <v>-74.343087999999995</v>
      </c>
      <c r="M1857" s="13">
        <v>42.933548999999999</v>
      </c>
      <c r="N1857" s="11">
        <v>-75.46724524193553</v>
      </c>
      <c r="O1857" s="11">
        <v>42.53575675806448</v>
      </c>
      <c r="P1857" s="12">
        <f>VLOOKUP(Table1[[#This Row],[State]],Sheet1!A:G,7,FALSE)</f>
        <v>29</v>
      </c>
      <c r="Q1857" t="str">
        <f>VLOOKUP(Table1[[#This Row],[State]],Sheet1!A:F,6,FALSE)</f>
        <v>Democratic</v>
      </c>
    </row>
    <row r="1858" spans="1:17" x14ac:dyDescent="0.2">
      <c r="A1858" t="s">
        <v>350</v>
      </c>
      <c r="B1858" s="10">
        <v>36059</v>
      </c>
      <c r="C1858" t="s">
        <v>458</v>
      </c>
      <c r="D1858" s="4">
        <v>312944</v>
      </c>
      <c r="E1858" s="4">
        <v>310753</v>
      </c>
      <c r="F1858">
        <v>2024</v>
      </c>
      <c r="G1858" s="1">
        <f>Table1[[#This Row],[dem_votes]]+Table1[[#This Row],[gop_votes]]</f>
        <v>623697</v>
      </c>
      <c r="H1858" s="7">
        <f>ABS(Table1[[#This Row],[dem_votes]]-Table1[[#This Row],[gop_votes]])</f>
        <v>2191</v>
      </c>
      <c r="I1858" s="5">
        <f>Table1[[#This Row],[margin]]/SUM(Table1[[#This Row],[dem_votes]:[gop_votes]])</f>
        <v>3.5129237434202826E-3</v>
      </c>
      <c r="J1858" s="5">
        <f>Table1[[#This Row],[dem_votes]]/SUM(Table1[[#This Row],[dem_votes]:[gop_votes]])</f>
        <v>0.50175646187171019</v>
      </c>
      <c r="K1858" s="5">
        <f>Table1[[#This Row],[gop_votes]]/SUM(Table1[[#This Row],[dem_votes]:[gop_votes]])</f>
        <v>0.49824353812828986</v>
      </c>
      <c r="L1858" s="13">
        <v>-73.602242000000004</v>
      </c>
      <c r="M1858" s="13">
        <v>40.716586999999997</v>
      </c>
      <c r="N1858" s="11">
        <v>-75.46724524193553</v>
      </c>
      <c r="O1858" s="11">
        <v>42.53575675806448</v>
      </c>
      <c r="P1858" s="12">
        <f>VLOOKUP(Table1[[#This Row],[State]],Sheet1!A:G,7,FALSE)</f>
        <v>29</v>
      </c>
      <c r="Q1858" t="str">
        <f>VLOOKUP(Table1[[#This Row],[State]],Sheet1!A:F,6,FALSE)</f>
        <v>Democratic</v>
      </c>
    </row>
    <row r="1859" spans="1:17" x14ac:dyDescent="0.2">
      <c r="A1859" t="s">
        <v>350</v>
      </c>
      <c r="B1859" s="10">
        <v>36061</v>
      </c>
      <c r="C1859" t="s">
        <v>1575</v>
      </c>
      <c r="D1859" s="4">
        <v>553304</v>
      </c>
      <c r="E1859" s="4">
        <v>93181</v>
      </c>
      <c r="F1859">
        <v>2024</v>
      </c>
      <c r="G1859" s="1">
        <f>Table1[[#This Row],[dem_votes]]+Table1[[#This Row],[gop_votes]]</f>
        <v>646485</v>
      </c>
      <c r="H1859" s="7">
        <f>ABS(Table1[[#This Row],[dem_votes]]-Table1[[#This Row],[gop_votes]])</f>
        <v>460123</v>
      </c>
      <c r="I1859" s="5">
        <f>Table1[[#This Row],[margin]]/SUM(Table1[[#This Row],[dem_votes]:[gop_votes]])</f>
        <v>0.71173035723953382</v>
      </c>
      <c r="J1859" s="5">
        <f>Table1[[#This Row],[dem_votes]]/SUM(Table1[[#This Row],[dem_votes]:[gop_votes]])</f>
        <v>0.85586517861976685</v>
      </c>
      <c r="K1859" s="5">
        <f>Table1[[#This Row],[gop_votes]]/SUM(Table1[[#This Row],[dem_votes]:[gop_votes]])</f>
        <v>0.14413482138023312</v>
      </c>
      <c r="L1859" s="13">
        <v>-73.966302999999996</v>
      </c>
      <c r="M1859" s="13">
        <v>40.777957999999998</v>
      </c>
      <c r="N1859" s="11">
        <v>-75.46724524193553</v>
      </c>
      <c r="O1859" s="11">
        <v>42.53575675806448</v>
      </c>
      <c r="P1859" s="12">
        <f>VLOOKUP(Table1[[#This Row],[State]],Sheet1!A:G,7,FALSE)</f>
        <v>29</v>
      </c>
      <c r="Q1859" t="str">
        <f>VLOOKUP(Table1[[#This Row],[State]],Sheet1!A:F,6,FALSE)</f>
        <v>Democratic</v>
      </c>
    </row>
    <row r="1860" spans="1:17" x14ac:dyDescent="0.2">
      <c r="A1860" t="s">
        <v>350</v>
      </c>
      <c r="B1860" s="10">
        <v>36063</v>
      </c>
      <c r="C1860" t="s">
        <v>1576</v>
      </c>
      <c r="D1860" s="4">
        <v>44331</v>
      </c>
      <c r="E1860" s="4">
        <v>44893</v>
      </c>
      <c r="F1860">
        <v>2024</v>
      </c>
      <c r="G1860" s="1">
        <f>Table1[[#This Row],[dem_votes]]+Table1[[#This Row],[gop_votes]]</f>
        <v>89224</v>
      </c>
      <c r="H1860" s="7">
        <f>ABS(Table1[[#This Row],[dem_votes]]-Table1[[#This Row],[gop_votes]])</f>
        <v>562</v>
      </c>
      <c r="I1860" s="5">
        <f>Table1[[#This Row],[margin]]/SUM(Table1[[#This Row],[dem_votes]:[gop_votes]])</f>
        <v>6.2987536985564425E-3</v>
      </c>
      <c r="J1860" s="5">
        <f>Table1[[#This Row],[dem_votes]]/SUM(Table1[[#This Row],[dem_votes]:[gop_votes]])</f>
        <v>0.49685062315072176</v>
      </c>
      <c r="K1860" s="5">
        <f>Table1[[#This Row],[gop_votes]]/SUM(Table1[[#This Row],[dem_votes]:[gop_votes]])</f>
        <v>0.50314937684927818</v>
      </c>
      <c r="L1860" s="13">
        <v>-78.852108999999999</v>
      </c>
      <c r="M1860" s="13">
        <v>43.134703999999999</v>
      </c>
      <c r="N1860" s="11">
        <v>-75.46724524193553</v>
      </c>
      <c r="O1860" s="11">
        <v>42.53575675806448</v>
      </c>
      <c r="P1860" s="12">
        <f>VLOOKUP(Table1[[#This Row],[State]],Sheet1!A:G,7,FALSE)</f>
        <v>29</v>
      </c>
      <c r="Q1860" t="str">
        <f>VLOOKUP(Table1[[#This Row],[State]],Sheet1!A:F,6,FALSE)</f>
        <v>Democratic</v>
      </c>
    </row>
    <row r="1861" spans="1:17" x14ac:dyDescent="0.2">
      <c r="A1861" t="s">
        <v>350</v>
      </c>
      <c r="B1861" s="10">
        <v>36065</v>
      </c>
      <c r="C1861" t="s">
        <v>858</v>
      </c>
      <c r="D1861" s="4">
        <v>42296</v>
      </c>
      <c r="E1861" s="4">
        <v>52973</v>
      </c>
      <c r="F1861">
        <v>2024</v>
      </c>
      <c r="G1861" s="1">
        <f>Table1[[#This Row],[dem_votes]]+Table1[[#This Row],[gop_votes]]</f>
        <v>95269</v>
      </c>
      <c r="H1861" s="7">
        <f>ABS(Table1[[#This Row],[dem_votes]]-Table1[[#This Row],[gop_votes]])</f>
        <v>10677</v>
      </c>
      <c r="I1861" s="5">
        <f>Table1[[#This Row],[margin]]/SUM(Table1[[#This Row],[dem_votes]:[gop_votes]])</f>
        <v>0.11207213259297358</v>
      </c>
      <c r="J1861" s="5">
        <f>Table1[[#This Row],[dem_votes]]/SUM(Table1[[#This Row],[dem_votes]:[gop_votes]])</f>
        <v>0.44396393370351322</v>
      </c>
      <c r="K1861" s="5">
        <f>Table1[[#This Row],[gop_votes]]/SUM(Table1[[#This Row],[dem_votes]:[gop_votes]])</f>
        <v>0.55603606629648683</v>
      </c>
      <c r="L1861" s="13">
        <v>-75.359105999999997</v>
      </c>
      <c r="M1861" s="13">
        <v>43.147453999999897</v>
      </c>
      <c r="N1861" s="11">
        <v>-75.46724524193553</v>
      </c>
      <c r="O1861" s="11">
        <v>42.53575675806448</v>
      </c>
      <c r="P1861" s="12">
        <f>VLOOKUP(Table1[[#This Row],[State]],Sheet1!A:G,7,FALSE)</f>
        <v>29</v>
      </c>
      <c r="Q1861" t="str">
        <f>VLOOKUP(Table1[[#This Row],[State]],Sheet1!A:F,6,FALSE)</f>
        <v>Democratic</v>
      </c>
    </row>
    <row r="1862" spans="1:17" x14ac:dyDescent="0.2">
      <c r="A1862" t="s">
        <v>350</v>
      </c>
      <c r="B1862" s="10">
        <v>36067</v>
      </c>
      <c r="C1862" t="s">
        <v>1577</v>
      </c>
      <c r="D1862" s="4">
        <v>124363</v>
      </c>
      <c r="E1862" s="4">
        <v>91809</v>
      </c>
      <c r="F1862">
        <v>2024</v>
      </c>
      <c r="G1862" s="1">
        <f>Table1[[#This Row],[dem_votes]]+Table1[[#This Row],[gop_votes]]</f>
        <v>216172</v>
      </c>
      <c r="H1862" s="7">
        <f>ABS(Table1[[#This Row],[dem_votes]]-Table1[[#This Row],[gop_votes]])</f>
        <v>32554</v>
      </c>
      <c r="I1862" s="5">
        <f>Table1[[#This Row],[margin]]/SUM(Table1[[#This Row],[dem_votes]:[gop_votes]])</f>
        <v>0.15059304627796385</v>
      </c>
      <c r="J1862" s="5">
        <f>Table1[[#This Row],[dem_votes]]/SUM(Table1[[#This Row],[dem_votes]:[gop_votes]])</f>
        <v>0.57529652313898194</v>
      </c>
      <c r="K1862" s="5">
        <f>Table1[[#This Row],[gop_votes]]/SUM(Table1[[#This Row],[dem_votes]:[gop_votes]])</f>
        <v>0.42470347686101806</v>
      </c>
      <c r="L1862" s="13">
        <v>-76.167441999999994</v>
      </c>
      <c r="M1862" s="13">
        <v>43.067188000000002</v>
      </c>
      <c r="N1862" s="11">
        <v>-75.46724524193553</v>
      </c>
      <c r="O1862" s="11">
        <v>42.53575675806448</v>
      </c>
      <c r="P1862" s="12">
        <f>VLOOKUP(Table1[[#This Row],[State]],Sheet1!A:G,7,FALSE)</f>
        <v>29</v>
      </c>
      <c r="Q1862" t="str">
        <f>VLOOKUP(Table1[[#This Row],[State]],Sheet1!A:F,6,FALSE)</f>
        <v>Democratic</v>
      </c>
    </row>
    <row r="1863" spans="1:17" x14ac:dyDescent="0.2">
      <c r="A1863" t="s">
        <v>350</v>
      </c>
      <c r="B1863" s="10">
        <v>36069</v>
      </c>
      <c r="C1863" t="s">
        <v>1578</v>
      </c>
      <c r="D1863" s="4">
        <v>26311</v>
      </c>
      <c r="E1863" s="4">
        <v>25006</v>
      </c>
      <c r="F1863">
        <v>2024</v>
      </c>
      <c r="G1863" s="1">
        <f>Table1[[#This Row],[dem_votes]]+Table1[[#This Row],[gop_votes]]</f>
        <v>51317</v>
      </c>
      <c r="H1863" s="7">
        <f>ABS(Table1[[#This Row],[dem_votes]]-Table1[[#This Row],[gop_votes]])</f>
        <v>1305</v>
      </c>
      <c r="I1863" s="5">
        <f>Table1[[#This Row],[margin]]/SUM(Table1[[#This Row],[dem_votes]:[gop_votes]])</f>
        <v>2.5430169339595066E-2</v>
      </c>
      <c r="J1863" s="5">
        <f>Table1[[#This Row],[dem_votes]]/SUM(Table1[[#This Row],[dem_votes]:[gop_votes]])</f>
        <v>0.51271508466979754</v>
      </c>
      <c r="K1863" s="5">
        <f>Table1[[#This Row],[gop_votes]]/SUM(Table1[[#This Row],[dem_votes]:[gop_votes]])</f>
        <v>0.48728491533020246</v>
      </c>
      <c r="L1863" s="13">
        <v>-77.260129000000006</v>
      </c>
      <c r="M1863" s="13">
        <v>42.899374000000002</v>
      </c>
      <c r="N1863" s="11">
        <v>-75.46724524193553</v>
      </c>
      <c r="O1863" s="11">
        <v>42.53575675806448</v>
      </c>
      <c r="P1863" s="12">
        <f>VLOOKUP(Table1[[#This Row],[State]],Sheet1!A:G,7,FALSE)</f>
        <v>29</v>
      </c>
      <c r="Q1863" t="str">
        <f>VLOOKUP(Table1[[#This Row],[State]],Sheet1!A:F,6,FALSE)</f>
        <v>Democratic</v>
      </c>
    </row>
    <row r="1864" spans="1:17" x14ac:dyDescent="0.2">
      <c r="A1864" t="s">
        <v>350</v>
      </c>
      <c r="B1864" s="10">
        <v>36071</v>
      </c>
      <c r="C1864" t="s">
        <v>461</v>
      </c>
      <c r="D1864" s="4">
        <v>83833</v>
      </c>
      <c r="E1864" s="4">
        <v>76147</v>
      </c>
      <c r="F1864">
        <v>2024</v>
      </c>
      <c r="G1864" s="1">
        <f>Table1[[#This Row],[dem_votes]]+Table1[[#This Row],[gop_votes]]</f>
        <v>159980</v>
      </c>
      <c r="H1864" s="7">
        <f>ABS(Table1[[#This Row],[dem_votes]]-Table1[[#This Row],[gop_votes]])</f>
        <v>7686</v>
      </c>
      <c r="I1864" s="5">
        <f>Table1[[#This Row],[margin]]/SUM(Table1[[#This Row],[dem_votes]:[gop_votes]])</f>
        <v>4.804350543817977E-2</v>
      </c>
      <c r="J1864" s="5">
        <f>Table1[[#This Row],[dem_votes]]/SUM(Table1[[#This Row],[dem_votes]:[gop_votes]])</f>
        <v>0.52402175271908991</v>
      </c>
      <c r="K1864" s="5">
        <f>Table1[[#This Row],[gop_votes]]/SUM(Table1[[#This Row],[dem_votes]:[gop_votes]])</f>
        <v>0.47597824728091009</v>
      </c>
      <c r="L1864" s="13">
        <v>-74.243059000000002</v>
      </c>
      <c r="M1864" s="13">
        <v>41.422033999999996</v>
      </c>
      <c r="N1864" s="11">
        <v>-75.46724524193553</v>
      </c>
      <c r="O1864" s="11">
        <v>42.53575675806448</v>
      </c>
      <c r="P1864" s="12">
        <f>VLOOKUP(Table1[[#This Row],[State]],Sheet1!A:G,7,FALSE)</f>
        <v>29</v>
      </c>
      <c r="Q1864" t="str">
        <f>VLOOKUP(Table1[[#This Row],[State]],Sheet1!A:F,6,FALSE)</f>
        <v>Democratic</v>
      </c>
    </row>
    <row r="1865" spans="1:17" x14ac:dyDescent="0.2">
      <c r="A1865" t="s">
        <v>350</v>
      </c>
      <c r="B1865" s="10">
        <v>36073</v>
      </c>
      <c r="C1865" t="s">
        <v>1579</v>
      </c>
      <c r="D1865" s="4">
        <v>5720</v>
      </c>
      <c r="E1865" s="4">
        <v>9337</v>
      </c>
      <c r="F1865">
        <v>2024</v>
      </c>
      <c r="G1865" s="1">
        <f>Table1[[#This Row],[dem_votes]]+Table1[[#This Row],[gop_votes]]</f>
        <v>15057</v>
      </c>
      <c r="H1865" s="7">
        <f>ABS(Table1[[#This Row],[dem_votes]]-Table1[[#This Row],[gop_votes]])</f>
        <v>3617</v>
      </c>
      <c r="I1865" s="5">
        <f>Table1[[#This Row],[margin]]/SUM(Table1[[#This Row],[dem_votes]:[gop_votes]])</f>
        <v>0.24022049545062096</v>
      </c>
      <c r="J1865" s="5">
        <f>Table1[[#This Row],[dem_votes]]/SUM(Table1[[#This Row],[dem_votes]:[gop_votes]])</f>
        <v>0.37988975227468952</v>
      </c>
      <c r="K1865" s="5">
        <f>Table1[[#This Row],[gop_votes]]/SUM(Table1[[#This Row],[dem_votes]:[gop_votes]])</f>
        <v>0.62011024772531054</v>
      </c>
      <c r="L1865" s="13">
        <v>-78.223293999999996</v>
      </c>
      <c r="M1865" s="13">
        <v>43.248317</v>
      </c>
      <c r="N1865" s="11">
        <v>-75.46724524193553</v>
      </c>
      <c r="O1865" s="11">
        <v>42.53575675806448</v>
      </c>
      <c r="P1865" s="12">
        <f>VLOOKUP(Table1[[#This Row],[State]],Sheet1!A:G,7,FALSE)</f>
        <v>29</v>
      </c>
      <c r="Q1865" t="str">
        <f>VLOOKUP(Table1[[#This Row],[State]],Sheet1!A:F,6,FALSE)</f>
        <v>Democratic</v>
      </c>
    </row>
    <row r="1866" spans="1:17" x14ac:dyDescent="0.2">
      <c r="A1866" t="s">
        <v>350</v>
      </c>
      <c r="B1866" s="10">
        <v>36075</v>
      </c>
      <c r="C1866" t="s">
        <v>1580</v>
      </c>
      <c r="D1866" s="4">
        <v>19769</v>
      </c>
      <c r="E1866" s="4">
        <v>24919</v>
      </c>
      <c r="F1866">
        <v>2024</v>
      </c>
      <c r="G1866" s="1">
        <f>Table1[[#This Row],[dem_votes]]+Table1[[#This Row],[gop_votes]]</f>
        <v>44688</v>
      </c>
      <c r="H1866" s="7">
        <f>ABS(Table1[[#This Row],[dem_votes]]-Table1[[#This Row],[gop_votes]])</f>
        <v>5150</v>
      </c>
      <c r="I1866" s="5">
        <f>Table1[[#This Row],[margin]]/SUM(Table1[[#This Row],[dem_votes]:[gop_votes]])</f>
        <v>0.11524346580737559</v>
      </c>
      <c r="J1866" s="5">
        <f>Table1[[#This Row],[dem_votes]]/SUM(Table1[[#This Row],[dem_votes]:[gop_votes]])</f>
        <v>0.44237826709631223</v>
      </c>
      <c r="K1866" s="5">
        <f>Table1[[#This Row],[gop_votes]]/SUM(Table1[[#This Row],[dem_votes]:[gop_votes]])</f>
        <v>0.55762173290368777</v>
      </c>
      <c r="L1866" s="13">
        <v>-76.313144999999906</v>
      </c>
      <c r="M1866" s="13">
        <v>43.391821</v>
      </c>
      <c r="N1866" s="11">
        <v>-75.46724524193553</v>
      </c>
      <c r="O1866" s="11">
        <v>42.53575675806448</v>
      </c>
      <c r="P1866" s="12">
        <f>VLOOKUP(Table1[[#This Row],[State]],Sheet1!A:G,7,FALSE)</f>
        <v>29</v>
      </c>
      <c r="Q1866" t="str">
        <f>VLOOKUP(Table1[[#This Row],[State]],Sheet1!A:F,6,FALSE)</f>
        <v>Democratic</v>
      </c>
    </row>
    <row r="1867" spans="1:17" x14ac:dyDescent="0.2">
      <c r="A1867" t="s">
        <v>350</v>
      </c>
      <c r="B1867" s="10">
        <v>36077</v>
      </c>
      <c r="C1867" t="s">
        <v>1288</v>
      </c>
      <c r="D1867" s="4">
        <v>10660</v>
      </c>
      <c r="E1867" s="4">
        <v>12632</v>
      </c>
      <c r="F1867">
        <v>2024</v>
      </c>
      <c r="G1867" s="1">
        <f>Table1[[#This Row],[dem_votes]]+Table1[[#This Row],[gop_votes]]</f>
        <v>23292</v>
      </c>
      <c r="H1867" s="7">
        <f>ABS(Table1[[#This Row],[dem_votes]]-Table1[[#This Row],[gop_votes]])</f>
        <v>1972</v>
      </c>
      <c r="I1867" s="5">
        <f>Table1[[#This Row],[margin]]/SUM(Table1[[#This Row],[dem_votes]:[gop_votes]])</f>
        <v>8.4664262407693633E-2</v>
      </c>
      <c r="J1867" s="5">
        <f>Table1[[#This Row],[dem_votes]]/SUM(Table1[[#This Row],[dem_votes]:[gop_votes]])</f>
        <v>0.45766786879615318</v>
      </c>
      <c r="K1867" s="5">
        <f>Table1[[#This Row],[gop_votes]]/SUM(Table1[[#This Row],[dem_votes]:[gop_votes]])</f>
        <v>0.54233213120384682</v>
      </c>
      <c r="L1867" s="13">
        <v>-75.060062000000002</v>
      </c>
      <c r="M1867" s="13">
        <v>42.563530999999998</v>
      </c>
      <c r="N1867" s="11">
        <v>-75.46724524193553</v>
      </c>
      <c r="O1867" s="11">
        <v>42.53575675806448</v>
      </c>
      <c r="P1867" s="12">
        <f>VLOOKUP(Table1[[#This Row],[State]],Sheet1!A:G,7,FALSE)</f>
        <v>29</v>
      </c>
      <c r="Q1867" t="str">
        <f>VLOOKUP(Table1[[#This Row],[State]],Sheet1!A:F,6,FALSE)</f>
        <v>Democratic</v>
      </c>
    </row>
    <row r="1868" spans="1:17" x14ac:dyDescent="0.2">
      <c r="A1868" t="s">
        <v>350</v>
      </c>
      <c r="B1868" s="10">
        <v>36079</v>
      </c>
      <c r="C1868" t="s">
        <v>467</v>
      </c>
      <c r="D1868" s="4">
        <v>24779</v>
      </c>
      <c r="E1868" s="4">
        <v>27812</v>
      </c>
      <c r="F1868">
        <v>2024</v>
      </c>
      <c r="G1868" s="1">
        <f>Table1[[#This Row],[dem_votes]]+Table1[[#This Row],[gop_votes]]</f>
        <v>52591</v>
      </c>
      <c r="H1868" s="7">
        <f>ABS(Table1[[#This Row],[dem_votes]]-Table1[[#This Row],[gop_votes]])</f>
        <v>3033</v>
      </c>
      <c r="I1868" s="5">
        <f>Table1[[#This Row],[margin]]/SUM(Table1[[#This Row],[dem_votes]:[gop_votes]])</f>
        <v>5.7671464699283144E-2</v>
      </c>
      <c r="J1868" s="5">
        <f>Table1[[#This Row],[dem_votes]]/SUM(Table1[[#This Row],[dem_votes]:[gop_votes]])</f>
        <v>0.4711642676503584</v>
      </c>
      <c r="K1868" s="5">
        <f>Table1[[#This Row],[gop_votes]]/SUM(Table1[[#This Row],[dem_votes]:[gop_votes]])</f>
        <v>0.52883573234964154</v>
      </c>
      <c r="L1868" s="13">
        <v>-73.717247</v>
      </c>
      <c r="M1868" s="13">
        <v>41.411282</v>
      </c>
      <c r="N1868" s="11">
        <v>-75.46724524193553</v>
      </c>
      <c r="O1868" s="11">
        <v>42.53575675806448</v>
      </c>
      <c r="P1868" s="12">
        <f>VLOOKUP(Table1[[#This Row],[State]],Sheet1!A:G,7,FALSE)</f>
        <v>29</v>
      </c>
      <c r="Q1868" t="str">
        <f>VLOOKUP(Table1[[#This Row],[State]],Sheet1!A:F,6,FALSE)</f>
        <v>Democratic</v>
      </c>
    </row>
    <row r="1869" spans="1:17" x14ac:dyDescent="0.2">
      <c r="A1869" t="s">
        <v>350</v>
      </c>
      <c r="B1869" s="10">
        <v>36081</v>
      </c>
      <c r="C1869" t="s">
        <v>1581</v>
      </c>
      <c r="D1869" s="4">
        <v>516614</v>
      </c>
      <c r="E1869" s="4">
        <v>205703</v>
      </c>
      <c r="F1869">
        <v>2024</v>
      </c>
      <c r="G1869" s="1">
        <f>Table1[[#This Row],[dem_votes]]+Table1[[#This Row],[gop_votes]]</f>
        <v>722317</v>
      </c>
      <c r="H1869" s="7">
        <f>ABS(Table1[[#This Row],[dem_votes]]-Table1[[#This Row],[gop_votes]])</f>
        <v>310911</v>
      </c>
      <c r="I1869" s="5">
        <f>Table1[[#This Row],[margin]]/SUM(Table1[[#This Row],[dem_votes]:[gop_votes]])</f>
        <v>0.43043566744241102</v>
      </c>
      <c r="J1869" s="5">
        <f>Table1[[#This Row],[dem_votes]]/SUM(Table1[[#This Row],[dem_votes]:[gop_votes]])</f>
        <v>0.71521783372120551</v>
      </c>
      <c r="K1869" s="5">
        <f>Table1[[#This Row],[gop_votes]]/SUM(Table1[[#This Row],[dem_votes]:[gop_votes]])</f>
        <v>0.28478216627879449</v>
      </c>
      <c r="L1869" s="13">
        <v>-73.833450999999997</v>
      </c>
      <c r="M1869" s="13">
        <v>40.721294</v>
      </c>
      <c r="N1869" s="11">
        <v>-75.46724524193553</v>
      </c>
      <c r="O1869" s="11">
        <v>42.53575675806448</v>
      </c>
      <c r="P1869" s="12">
        <f>VLOOKUP(Table1[[#This Row],[State]],Sheet1!A:G,7,FALSE)</f>
        <v>29</v>
      </c>
      <c r="Q1869" t="str">
        <f>VLOOKUP(Table1[[#This Row],[State]],Sheet1!A:F,6,FALSE)</f>
        <v>Democratic</v>
      </c>
    </row>
    <row r="1870" spans="1:17" x14ac:dyDescent="0.2">
      <c r="A1870" t="s">
        <v>350</v>
      </c>
      <c r="B1870" s="10">
        <v>36083</v>
      </c>
      <c r="C1870" t="s">
        <v>1582</v>
      </c>
      <c r="D1870" s="4">
        <v>35011</v>
      </c>
      <c r="E1870" s="4">
        <v>33762</v>
      </c>
      <c r="F1870">
        <v>2024</v>
      </c>
      <c r="G1870" s="1">
        <f>Table1[[#This Row],[dem_votes]]+Table1[[#This Row],[gop_votes]]</f>
        <v>68773</v>
      </c>
      <c r="H1870" s="7">
        <f>ABS(Table1[[#This Row],[dem_votes]]-Table1[[#This Row],[gop_votes]])</f>
        <v>1249</v>
      </c>
      <c r="I1870" s="5">
        <f>Table1[[#This Row],[margin]]/SUM(Table1[[#This Row],[dem_votes]:[gop_votes]])</f>
        <v>1.8161196981373504E-2</v>
      </c>
      <c r="J1870" s="5">
        <f>Table1[[#This Row],[dem_votes]]/SUM(Table1[[#This Row],[dem_votes]:[gop_votes]])</f>
        <v>0.50908059849068676</v>
      </c>
      <c r="K1870" s="5">
        <f>Table1[[#This Row],[gop_votes]]/SUM(Table1[[#This Row],[dem_votes]:[gop_votes]])</f>
        <v>0.49091940150931324</v>
      </c>
      <c r="L1870" s="13">
        <v>-73.629889000000006</v>
      </c>
      <c r="M1870" s="13">
        <v>42.699990999999997</v>
      </c>
      <c r="N1870" s="11">
        <v>-75.46724524193553</v>
      </c>
      <c r="O1870" s="11">
        <v>42.53575675806448</v>
      </c>
      <c r="P1870" s="12">
        <f>VLOOKUP(Table1[[#This Row],[State]],Sheet1!A:G,7,FALSE)</f>
        <v>29</v>
      </c>
      <c r="Q1870" t="str">
        <f>VLOOKUP(Table1[[#This Row],[State]],Sheet1!A:F,6,FALSE)</f>
        <v>Democratic</v>
      </c>
    </row>
    <row r="1871" spans="1:17" x14ac:dyDescent="0.2">
      <c r="A1871" t="s">
        <v>350</v>
      </c>
      <c r="B1871" s="10">
        <v>36085</v>
      </c>
      <c r="C1871" t="s">
        <v>799</v>
      </c>
      <c r="D1871" s="4">
        <v>89815</v>
      </c>
      <c r="E1871" s="4">
        <v>106339</v>
      </c>
      <c r="F1871">
        <v>2024</v>
      </c>
      <c r="G1871" s="1">
        <f>Table1[[#This Row],[dem_votes]]+Table1[[#This Row],[gop_votes]]</f>
        <v>196154</v>
      </c>
      <c r="H1871" s="7">
        <f>ABS(Table1[[#This Row],[dem_votes]]-Table1[[#This Row],[gop_votes]])</f>
        <v>16524</v>
      </c>
      <c r="I1871" s="5">
        <f>Table1[[#This Row],[margin]]/SUM(Table1[[#This Row],[dem_votes]:[gop_votes]])</f>
        <v>8.4239933929463578E-2</v>
      </c>
      <c r="J1871" s="5">
        <f>Table1[[#This Row],[dem_votes]]/SUM(Table1[[#This Row],[dem_votes]:[gop_votes]])</f>
        <v>0.4578800330352682</v>
      </c>
      <c r="K1871" s="5">
        <f>Table1[[#This Row],[gop_votes]]/SUM(Table1[[#This Row],[dem_votes]:[gop_votes]])</f>
        <v>0.54211996696473175</v>
      </c>
      <c r="L1871" s="13">
        <v>-74.137304</v>
      </c>
      <c r="M1871" s="13">
        <v>40.588522999999903</v>
      </c>
      <c r="N1871" s="11">
        <v>-75.46724524193553</v>
      </c>
      <c r="O1871" s="11">
        <v>42.53575675806448</v>
      </c>
      <c r="P1871" s="12">
        <f>VLOOKUP(Table1[[#This Row],[State]],Sheet1!A:G,7,FALSE)</f>
        <v>29</v>
      </c>
      <c r="Q1871" t="str">
        <f>VLOOKUP(Table1[[#This Row],[State]],Sheet1!A:F,6,FALSE)</f>
        <v>Democratic</v>
      </c>
    </row>
    <row r="1872" spans="1:17" x14ac:dyDescent="0.2">
      <c r="A1872" t="s">
        <v>350</v>
      </c>
      <c r="B1872" s="10">
        <v>36087</v>
      </c>
      <c r="C1872" t="s">
        <v>1583</v>
      </c>
      <c r="D1872" s="4">
        <v>72760</v>
      </c>
      <c r="E1872" s="4">
        <v>66076</v>
      </c>
      <c r="F1872">
        <v>2024</v>
      </c>
      <c r="G1872" s="1">
        <f>Table1[[#This Row],[dem_votes]]+Table1[[#This Row],[gop_votes]]</f>
        <v>138836</v>
      </c>
      <c r="H1872" s="7">
        <f>ABS(Table1[[#This Row],[dem_votes]]-Table1[[#This Row],[gop_votes]])</f>
        <v>6684</v>
      </c>
      <c r="I1872" s="5">
        <f>Table1[[#This Row],[margin]]/SUM(Table1[[#This Row],[dem_votes]:[gop_votes]])</f>
        <v>4.8143132905010225E-2</v>
      </c>
      <c r="J1872" s="5">
        <f>Table1[[#This Row],[dem_votes]]/SUM(Table1[[#This Row],[dem_votes]:[gop_votes]])</f>
        <v>0.52407156645250508</v>
      </c>
      <c r="K1872" s="5">
        <f>Table1[[#This Row],[gop_votes]]/SUM(Table1[[#This Row],[dem_votes]:[gop_votes]])</f>
        <v>0.47592843354749487</v>
      </c>
      <c r="L1872" s="13">
        <v>-74.019039000000006</v>
      </c>
      <c r="M1872" s="13">
        <v>41.127623</v>
      </c>
      <c r="N1872" s="11">
        <v>-75.46724524193553</v>
      </c>
      <c r="O1872" s="11">
        <v>42.53575675806448</v>
      </c>
      <c r="P1872" s="12">
        <f>VLOOKUP(Table1[[#This Row],[State]],Sheet1!A:G,7,FALSE)</f>
        <v>29</v>
      </c>
      <c r="Q1872" t="str">
        <f>VLOOKUP(Table1[[#This Row],[State]],Sheet1!A:F,6,FALSE)</f>
        <v>Democratic</v>
      </c>
    </row>
    <row r="1873" spans="1:17" x14ac:dyDescent="0.2">
      <c r="A1873" t="s">
        <v>350</v>
      </c>
      <c r="B1873" s="10">
        <v>36089</v>
      </c>
      <c r="C1873" t="s">
        <v>1584</v>
      </c>
      <c r="D1873" s="4">
        <v>19398</v>
      </c>
      <c r="E1873" s="4">
        <v>19468</v>
      </c>
      <c r="F1873">
        <v>2024</v>
      </c>
      <c r="G1873" s="1">
        <f>Table1[[#This Row],[dem_votes]]+Table1[[#This Row],[gop_votes]]</f>
        <v>38866</v>
      </c>
      <c r="H1873" s="7">
        <f>ABS(Table1[[#This Row],[dem_votes]]-Table1[[#This Row],[gop_votes]])</f>
        <v>70</v>
      </c>
      <c r="I1873" s="5">
        <f>Table1[[#This Row],[margin]]/SUM(Table1[[#This Row],[dem_votes]:[gop_votes]])</f>
        <v>1.8010600524880358E-3</v>
      </c>
      <c r="J1873" s="5">
        <f>Table1[[#This Row],[dem_votes]]/SUM(Table1[[#This Row],[dem_votes]:[gop_votes]])</f>
        <v>0.49909946997375598</v>
      </c>
      <c r="K1873" s="5">
        <f>Table1[[#This Row],[gop_votes]]/SUM(Table1[[#This Row],[dem_votes]:[gop_votes]])</f>
        <v>0.50090053002624402</v>
      </c>
      <c r="L1873" s="13">
        <v>-75.149707999999904</v>
      </c>
      <c r="M1873" s="13">
        <v>44.651457999999998</v>
      </c>
      <c r="N1873" s="11">
        <v>-75.46724524193553</v>
      </c>
      <c r="O1873" s="11">
        <v>42.53575675806448</v>
      </c>
      <c r="P1873" s="12">
        <f>VLOOKUP(Table1[[#This Row],[State]],Sheet1!A:G,7,FALSE)</f>
        <v>29</v>
      </c>
      <c r="Q1873" t="str">
        <f>VLOOKUP(Table1[[#This Row],[State]],Sheet1!A:F,6,FALSE)</f>
        <v>Democratic</v>
      </c>
    </row>
    <row r="1874" spans="1:17" x14ac:dyDescent="0.2">
      <c r="A1874" t="s">
        <v>350</v>
      </c>
      <c r="B1874" s="10">
        <v>36091</v>
      </c>
      <c r="C1874" t="s">
        <v>1585</v>
      </c>
      <c r="D1874" s="4">
        <v>71196</v>
      </c>
      <c r="E1874" s="4">
        <v>58514</v>
      </c>
      <c r="F1874">
        <v>2024</v>
      </c>
      <c r="G1874" s="1">
        <f>Table1[[#This Row],[dem_votes]]+Table1[[#This Row],[gop_votes]]</f>
        <v>129710</v>
      </c>
      <c r="H1874" s="7">
        <f>ABS(Table1[[#This Row],[dem_votes]]-Table1[[#This Row],[gop_votes]])</f>
        <v>12682</v>
      </c>
      <c r="I1874" s="5">
        <f>Table1[[#This Row],[margin]]/SUM(Table1[[#This Row],[dem_votes]:[gop_votes]])</f>
        <v>9.7771952817824373E-2</v>
      </c>
      <c r="J1874" s="5">
        <f>Table1[[#This Row],[dem_votes]]/SUM(Table1[[#This Row],[dem_votes]:[gop_votes]])</f>
        <v>0.54888597640891224</v>
      </c>
      <c r="K1874" s="5">
        <f>Table1[[#This Row],[gop_votes]]/SUM(Table1[[#This Row],[dem_votes]:[gop_votes]])</f>
        <v>0.45111402359108782</v>
      </c>
      <c r="L1874" s="13">
        <v>-73.785786999999999</v>
      </c>
      <c r="M1874" s="13">
        <v>43.008800999999998</v>
      </c>
      <c r="N1874" s="11">
        <v>-75.46724524193553</v>
      </c>
      <c r="O1874" s="11">
        <v>42.53575675806448</v>
      </c>
      <c r="P1874" s="12">
        <f>VLOOKUP(Table1[[#This Row],[State]],Sheet1!A:G,7,FALSE)</f>
        <v>29</v>
      </c>
      <c r="Q1874" t="str">
        <f>VLOOKUP(Table1[[#This Row],[State]],Sheet1!A:F,6,FALSE)</f>
        <v>Democratic</v>
      </c>
    </row>
    <row r="1875" spans="1:17" x14ac:dyDescent="0.2">
      <c r="A1875" t="s">
        <v>350</v>
      </c>
      <c r="B1875" s="10">
        <v>36093</v>
      </c>
      <c r="C1875" t="s">
        <v>1586</v>
      </c>
      <c r="D1875" s="4">
        <v>36230</v>
      </c>
      <c r="E1875" s="4">
        <v>31143</v>
      </c>
      <c r="F1875">
        <v>2024</v>
      </c>
      <c r="G1875" s="1">
        <f>Table1[[#This Row],[dem_votes]]+Table1[[#This Row],[gop_votes]]</f>
        <v>67373</v>
      </c>
      <c r="H1875" s="7">
        <f>ABS(Table1[[#This Row],[dem_votes]]-Table1[[#This Row],[gop_votes]])</f>
        <v>5087</v>
      </c>
      <c r="I1875" s="5">
        <f>Table1[[#This Row],[margin]]/SUM(Table1[[#This Row],[dem_votes]:[gop_votes]])</f>
        <v>7.550502426788179E-2</v>
      </c>
      <c r="J1875" s="5">
        <f>Table1[[#This Row],[dem_votes]]/SUM(Table1[[#This Row],[dem_votes]:[gop_votes]])</f>
        <v>0.53775251213394093</v>
      </c>
      <c r="K1875" s="5">
        <f>Table1[[#This Row],[gop_votes]]/SUM(Table1[[#This Row],[dem_votes]:[gop_votes]])</f>
        <v>0.46224748786605913</v>
      </c>
      <c r="L1875" s="13">
        <v>-73.946181999999993</v>
      </c>
      <c r="M1875" s="13">
        <v>42.809283999999998</v>
      </c>
      <c r="N1875" s="11">
        <v>-75.46724524193553</v>
      </c>
      <c r="O1875" s="11">
        <v>42.53575675806448</v>
      </c>
      <c r="P1875" s="12">
        <f>VLOOKUP(Table1[[#This Row],[State]],Sheet1!A:G,7,FALSE)</f>
        <v>29</v>
      </c>
      <c r="Q1875" t="str">
        <f>VLOOKUP(Table1[[#This Row],[State]],Sheet1!A:F,6,FALSE)</f>
        <v>Democratic</v>
      </c>
    </row>
    <row r="1876" spans="1:17" x14ac:dyDescent="0.2">
      <c r="A1876" t="s">
        <v>350</v>
      </c>
      <c r="B1876" s="10">
        <v>36095</v>
      </c>
      <c r="C1876" t="s">
        <v>1587</v>
      </c>
      <c r="D1876" s="4">
        <v>5016</v>
      </c>
      <c r="E1876" s="4">
        <v>7792</v>
      </c>
      <c r="F1876">
        <v>2024</v>
      </c>
      <c r="G1876" s="1">
        <f>Table1[[#This Row],[dem_votes]]+Table1[[#This Row],[gop_votes]]</f>
        <v>12808</v>
      </c>
      <c r="H1876" s="7">
        <f>ABS(Table1[[#This Row],[dem_votes]]-Table1[[#This Row],[gop_votes]])</f>
        <v>2776</v>
      </c>
      <c r="I1876" s="5">
        <f>Table1[[#This Row],[margin]]/SUM(Table1[[#This Row],[dem_votes]:[gop_votes]])</f>
        <v>0.21673953778888194</v>
      </c>
      <c r="J1876" s="5">
        <f>Table1[[#This Row],[dem_votes]]/SUM(Table1[[#This Row],[dem_votes]:[gop_votes]])</f>
        <v>0.391630231105559</v>
      </c>
      <c r="K1876" s="5">
        <f>Table1[[#This Row],[gop_votes]]/SUM(Table1[[#This Row],[dem_votes]:[gop_votes]])</f>
        <v>0.60836976889444094</v>
      </c>
      <c r="L1876" s="13">
        <v>-74.436026999999996</v>
      </c>
      <c r="M1876" s="13">
        <v>42.642507999999999</v>
      </c>
      <c r="N1876" s="11">
        <v>-75.46724524193553</v>
      </c>
      <c r="O1876" s="11">
        <v>42.53575675806448</v>
      </c>
      <c r="P1876" s="12">
        <f>VLOOKUP(Table1[[#This Row],[State]],Sheet1!A:G,7,FALSE)</f>
        <v>29</v>
      </c>
      <c r="Q1876" t="str">
        <f>VLOOKUP(Table1[[#This Row],[State]],Sheet1!A:F,6,FALSE)</f>
        <v>Democratic</v>
      </c>
    </row>
    <row r="1877" spans="1:17" x14ac:dyDescent="0.2">
      <c r="A1877" t="s">
        <v>350</v>
      </c>
      <c r="B1877" s="10">
        <v>36097</v>
      </c>
      <c r="C1877" t="s">
        <v>916</v>
      </c>
      <c r="D1877" s="4">
        <v>3064</v>
      </c>
      <c r="E1877" s="4">
        <v>4406</v>
      </c>
      <c r="F1877">
        <v>2024</v>
      </c>
      <c r="G1877" s="1">
        <f>Table1[[#This Row],[dem_votes]]+Table1[[#This Row],[gop_votes]]</f>
        <v>7470</v>
      </c>
      <c r="H1877" s="7">
        <f>ABS(Table1[[#This Row],[dem_votes]]-Table1[[#This Row],[gop_votes]])</f>
        <v>1342</v>
      </c>
      <c r="I1877" s="5">
        <f>Table1[[#This Row],[margin]]/SUM(Table1[[#This Row],[dem_votes]:[gop_votes]])</f>
        <v>0.17965194109772423</v>
      </c>
      <c r="J1877" s="5">
        <f>Table1[[#This Row],[dem_votes]]/SUM(Table1[[#This Row],[dem_votes]:[gop_votes]])</f>
        <v>0.4101740294511379</v>
      </c>
      <c r="K1877" s="5">
        <f>Table1[[#This Row],[gop_votes]]/SUM(Table1[[#This Row],[dem_votes]:[gop_votes]])</f>
        <v>0.5898259705488621</v>
      </c>
      <c r="L1877" s="13">
        <v>-76.869121999999905</v>
      </c>
      <c r="M1877" s="13">
        <v>42.387815000000003</v>
      </c>
      <c r="N1877" s="11">
        <v>-75.46724524193553</v>
      </c>
      <c r="O1877" s="11">
        <v>42.53575675806448</v>
      </c>
      <c r="P1877" s="12">
        <f>VLOOKUP(Table1[[#This Row],[State]],Sheet1!A:G,7,FALSE)</f>
        <v>29</v>
      </c>
      <c r="Q1877" t="str">
        <f>VLOOKUP(Table1[[#This Row],[State]],Sheet1!A:F,6,FALSE)</f>
        <v>Democratic</v>
      </c>
    </row>
    <row r="1878" spans="1:17" x14ac:dyDescent="0.2">
      <c r="A1878" t="s">
        <v>350</v>
      </c>
      <c r="B1878" s="10">
        <v>36099</v>
      </c>
      <c r="C1878" t="s">
        <v>1588</v>
      </c>
      <c r="D1878" s="4">
        <v>6257</v>
      </c>
      <c r="E1878" s="4">
        <v>7057</v>
      </c>
      <c r="F1878">
        <v>2024</v>
      </c>
      <c r="G1878" s="1">
        <f>Table1[[#This Row],[dem_votes]]+Table1[[#This Row],[gop_votes]]</f>
        <v>13314</v>
      </c>
      <c r="H1878" s="7">
        <f>ABS(Table1[[#This Row],[dem_votes]]-Table1[[#This Row],[gop_votes]])</f>
        <v>800</v>
      </c>
      <c r="I1878" s="5">
        <f>Table1[[#This Row],[margin]]/SUM(Table1[[#This Row],[dem_votes]:[gop_votes]])</f>
        <v>6.0087126333183118E-2</v>
      </c>
      <c r="J1878" s="5">
        <f>Table1[[#This Row],[dem_votes]]/SUM(Table1[[#This Row],[dem_votes]:[gop_votes]])</f>
        <v>0.46995643683340843</v>
      </c>
      <c r="K1878" s="5">
        <f>Table1[[#This Row],[gop_votes]]/SUM(Table1[[#This Row],[dem_votes]:[gop_votes]])</f>
        <v>0.53004356316659151</v>
      </c>
      <c r="L1878" s="13">
        <v>-76.828520999999995</v>
      </c>
      <c r="M1878" s="13">
        <v>42.827354</v>
      </c>
      <c r="N1878" s="11">
        <v>-75.46724524193553</v>
      </c>
      <c r="O1878" s="11">
        <v>42.53575675806448</v>
      </c>
      <c r="P1878" s="12">
        <f>VLOOKUP(Table1[[#This Row],[State]],Sheet1!A:G,7,FALSE)</f>
        <v>29</v>
      </c>
      <c r="Q1878" t="str">
        <f>VLOOKUP(Table1[[#This Row],[State]],Sheet1!A:F,6,FALSE)</f>
        <v>Democratic</v>
      </c>
    </row>
    <row r="1879" spans="1:17" x14ac:dyDescent="0.2">
      <c r="A1879" t="s">
        <v>350</v>
      </c>
      <c r="B1879" s="10">
        <v>36101</v>
      </c>
      <c r="C1879" t="s">
        <v>957</v>
      </c>
      <c r="D1879" s="4">
        <v>14012</v>
      </c>
      <c r="E1879" s="4">
        <v>23062</v>
      </c>
      <c r="F1879">
        <v>2024</v>
      </c>
      <c r="G1879" s="1">
        <f>Table1[[#This Row],[dem_votes]]+Table1[[#This Row],[gop_votes]]</f>
        <v>37074</v>
      </c>
      <c r="H1879" s="7">
        <f>ABS(Table1[[#This Row],[dem_votes]]-Table1[[#This Row],[gop_votes]])</f>
        <v>9050</v>
      </c>
      <c r="I1879" s="5">
        <f>Table1[[#This Row],[margin]]/SUM(Table1[[#This Row],[dem_votes]:[gop_votes]])</f>
        <v>0.24410638183093272</v>
      </c>
      <c r="J1879" s="5">
        <f>Table1[[#This Row],[dem_votes]]/SUM(Table1[[#This Row],[dem_votes]:[gop_votes]])</f>
        <v>0.37794680908453365</v>
      </c>
      <c r="K1879" s="5">
        <f>Table1[[#This Row],[gop_votes]]/SUM(Table1[[#This Row],[dem_votes]:[gop_votes]])</f>
        <v>0.6220531909154664</v>
      </c>
      <c r="L1879" s="13">
        <v>-77.320329000000001</v>
      </c>
      <c r="M1879" s="13">
        <v>42.266288000000003</v>
      </c>
      <c r="N1879" s="11">
        <v>-75.46724524193553</v>
      </c>
      <c r="O1879" s="11">
        <v>42.53575675806448</v>
      </c>
      <c r="P1879" s="12">
        <f>VLOOKUP(Table1[[#This Row],[State]],Sheet1!A:G,7,FALSE)</f>
        <v>29</v>
      </c>
      <c r="Q1879" t="str">
        <f>VLOOKUP(Table1[[#This Row],[State]],Sheet1!A:F,6,FALSE)</f>
        <v>Democratic</v>
      </c>
    </row>
    <row r="1880" spans="1:17" x14ac:dyDescent="0.2">
      <c r="A1880" t="s">
        <v>350</v>
      </c>
      <c r="B1880" s="10">
        <v>36103</v>
      </c>
      <c r="C1880" t="s">
        <v>1235</v>
      </c>
      <c r="D1880" s="4">
        <v>373933</v>
      </c>
      <c r="E1880" s="4">
        <v>339789</v>
      </c>
      <c r="F1880">
        <v>2024</v>
      </c>
      <c r="G1880" s="1">
        <f>Table1[[#This Row],[dem_votes]]+Table1[[#This Row],[gop_votes]]</f>
        <v>713722</v>
      </c>
      <c r="H1880" s="7">
        <f>ABS(Table1[[#This Row],[dem_votes]]-Table1[[#This Row],[gop_votes]])</f>
        <v>34144</v>
      </c>
      <c r="I1880" s="5">
        <f>Table1[[#This Row],[margin]]/SUM(Table1[[#This Row],[dem_votes]:[gop_votes]])</f>
        <v>4.7839354818823017E-2</v>
      </c>
      <c r="J1880" s="5">
        <f>Table1[[#This Row],[dem_votes]]/SUM(Table1[[#This Row],[dem_votes]:[gop_votes]])</f>
        <v>0.52391967740941148</v>
      </c>
      <c r="K1880" s="5">
        <f>Table1[[#This Row],[gop_votes]]/SUM(Table1[[#This Row],[dem_votes]:[gop_votes]])</f>
        <v>0.47608032259058847</v>
      </c>
      <c r="L1880" s="13">
        <v>-73.113775000000004</v>
      </c>
      <c r="M1880" s="13">
        <v>40.821923999999903</v>
      </c>
      <c r="N1880" s="11">
        <v>-75.46724524193553</v>
      </c>
      <c r="O1880" s="11">
        <v>42.53575675806448</v>
      </c>
      <c r="P1880" s="12">
        <f>VLOOKUP(Table1[[#This Row],[State]],Sheet1!A:G,7,FALSE)</f>
        <v>29</v>
      </c>
      <c r="Q1880" t="str">
        <f>VLOOKUP(Table1[[#This Row],[State]],Sheet1!A:F,6,FALSE)</f>
        <v>Democratic</v>
      </c>
    </row>
    <row r="1881" spans="1:17" x14ac:dyDescent="0.2">
      <c r="A1881" t="s">
        <v>350</v>
      </c>
      <c r="B1881" s="10">
        <v>36105</v>
      </c>
      <c r="C1881" t="s">
        <v>958</v>
      </c>
      <c r="D1881" s="4">
        <v>13474</v>
      </c>
      <c r="E1881" s="4">
        <v>15217</v>
      </c>
      <c r="F1881">
        <v>2024</v>
      </c>
      <c r="G1881" s="1">
        <f>Table1[[#This Row],[dem_votes]]+Table1[[#This Row],[gop_votes]]</f>
        <v>28691</v>
      </c>
      <c r="H1881" s="7">
        <f>ABS(Table1[[#This Row],[dem_votes]]-Table1[[#This Row],[gop_votes]])</f>
        <v>1743</v>
      </c>
      <c r="I1881" s="5">
        <f>Table1[[#This Row],[margin]]/SUM(Table1[[#This Row],[dem_votes]:[gop_votes]])</f>
        <v>6.0750758077445892E-2</v>
      </c>
      <c r="J1881" s="5">
        <f>Table1[[#This Row],[dem_votes]]/SUM(Table1[[#This Row],[dem_votes]:[gop_votes]])</f>
        <v>0.46962462096127705</v>
      </c>
      <c r="K1881" s="5">
        <f>Table1[[#This Row],[gop_votes]]/SUM(Table1[[#This Row],[dem_votes]:[gop_votes]])</f>
        <v>0.53037537903872289</v>
      </c>
      <c r="L1881" s="13">
        <v>-74.707459</v>
      </c>
      <c r="M1881" s="13">
        <v>41.700085999999999</v>
      </c>
      <c r="N1881" s="11">
        <v>-75.46724524193553</v>
      </c>
      <c r="O1881" s="11">
        <v>42.53575675806448</v>
      </c>
      <c r="P1881" s="12">
        <f>VLOOKUP(Table1[[#This Row],[State]],Sheet1!A:G,7,FALSE)</f>
        <v>29</v>
      </c>
      <c r="Q1881" t="str">
        <f>VLOOKUP(Table1[[#This Row],[State]],Sheet1!A:F,6,FALSE)</f>
        <v>Democratic</v>
      </c>
    </row>
    <row r="1882" spans="1:17" x14ac:dyDescent="0.2">
      <c r="A1882" t="s">
        <v>350</v>
      </c>
      <c r="B1882" s="10">
        <v>36107</v>
      </c>
      <c r="C1882" t="s">
        <v>1589</v>
      </c>
      <c r="D1882" s="4">
        <v>8111</v>
      </c>
      <c r="E1882" s="4">
        <v>12048</v>
      </c>
      <c r="F1882">
        <v>2024</v>
      </c>
      <c r="G1882" s="1">
        <f>Table1[[#This Row],[dem_votes]]+Table1[[#This Row],[gop_votes]]</f>
        <v>20159</v>
      </c>
      <c r="H1882" s="7">
        <f>ABS(Table1[[#This Row],[dem_votes]]-Table1[[#This Row],[gop_votes]])</f>
        <v>3937</v>
      </c>
      <c r="I1882" s="5">
        <f>Table1[[#This Row],[margin]]/SUM(Table1[[#This Row],[dem_votes]:[gop_votes]])</f>
        <v>0.19529738578302494</v>
      </c>
      <c r="J1882" s="5">
        <f>Table1[[#This Row],[dem_votes]]/SUM(Table1[[#This Row],[dem_votes]:[gop_votes]])</f>
        <v>0.40235130710848754</v>
      </c>
      <c r="K1882" s="5">
        <f>Table1[[#This Row],[gop_votes]]/SUM(Table1[[#This Row],[dem_votes]:[gop_votes]])</f>
        <v>0.59764869289151246</v>
      </c>
      <c r="L1882" s="13">
        <v>-76.297150999999999</v>
      </c>
      <c r="M1882" s="13">
        <v>42.120979999999903</v>
      </c>
      <c r="N1882" s="11">
        <v>-75.46724524193553</v>
      </c>
      <c r="O1882" s="11">
        <v>42.53575675806448</v>
      </c>
      <c r="P1882" s="12">
        <f>VLOOKUP(Table1[[#This Row],[State]],Sheet1!A:G,7,FALSE)</f>
        <v>29</v>
      </c>
      <c r="Q1882" t="str">
        <f>VLOOKUP(Table1[[#This Row],[State]],Sheet1!A:F,6,FALSE)</f>
        <v>Democratic</v>
      </c>
    </row>
    <row r="1883" spans="1:17" x14ac:dyDescent="0.2">
      <c r="A1883" t="s">
        <v>350</v>
      </c>
      <c r="B1883" s="10">
        <v>36109</v>
      </c>
      <c r="C1883" t="s">
        <v>1590</v>
      </c>
      <c r="D1883" s="4">
        <v>33033</v>
      </c>
      <c r="E1883" s="4">
        <v>12598</v>
      </c>
      <c r="F1883">
        <v>2024</v>
      </c>
      <c r="G1883" s="1">
        <f>Table1[[#This Row],[dem_votes]]+Table1[[#This Row],[gop_votes]]</f>
        <v>45631</v>
      </c>
      <c r="H1883" s="7">
        <f>ABS(Table1[[#This Row],[dem_votes]]-Table1[[#This Row],[gop_votes]])</f>
        <v>20435</v>
      </c>
      <c r="I1883" s="5">
        <f>Table1[[#This Row],[margin]]/SUM(Table1[[#This Row],[dem_votes]:[gop_votes]])</f>
        <v>0.44783151804694177</v>
      </c>
      <c r="J1883" s="5">
        <f>Table1[[#This Row],[dem_votes]]/SUM(Table1[[#This Row],[dem_votes]:[gop_votes]])</f>
        <v>0.72391575902347094</v>
      </c>
      <c r="K1883" s="5">
        <f>Table1[[#This Row],[gop_votes]]/SUM(Table1[[#This Row],[dem_votes]:[gop_votes]])</f>
        <v>0.27608424097652912</v>
      </c>
      <c r="L1883" s="13">
        <v>-76.477416000000005</v>
      </c>
      <c r="M1883" s="13">
        <v>42.460259000000001</v>
      </c>
      <c r="N1883" s="11">
        <v>-75.46724524193553</v>
      </c>
      <c r="O1883" s="11">
        <v>42.53575675806448</v>
      </c>
      <c r="P1883" s="12">
        <f>VLOOKUP(Table1[[#This Row],[State]],Sheet1!A:G,7,FALSE)</f>
        <v>29</v>
      </c>
      <c r="Q1883" t="str">
        <f>VLOOKUP(Table1[[#This Row],[State]],Sheet1!A:F,6,FALSE)</f>
        <v>Democratic</v>
      </c>
    </row>
    <row r="1884" spans="1:17" x14ac:dyDescent="0.2">
      <c r="A1884" t="s">
        <v>350</v>
      </c>
      <c r="B1884" s="10">
        <v>36111</v>
      </c>
      <c r="C1884" t="s">
        <v>1591</v>
      </c>
      <c r="D1884" s="4">
        <v>54513</v>
      </c>
      <c r="E1884" s="4">
        <v>35472</v>
      </c>
      <c r="F1884">
        <v>2024</v>
      </c>
      <c r="G1884" s="1">
        <f>Table1[[#This Row],[dem_votes]]+Table1[[#This Row],[gop_votes]]</f>
        <v>89985</v>
      </c>
      <c r="H1884" s="7">
        <f>ABS(Table1[[#This Row],[dem_votes]]-Table1[[#This Row],[gop_votes]])</f>
        <v>19041</v>
      </c>
      <c r="I1884" s="5">
        <f>Table1[[#This Row],[margin]]/SUM(Table1[[#This Row],[dem_votes]:[gop_votes]])</f>
        <v>0.21160193365560928</v>
      </c>
      <c r="J1884" s="5">
        <f>Table1[[#This Row],[dem_votes]]/SUM(Table1[[#This Row],[dem_votes]:[gop_votes]])</f>
        <v>0.6058009668278046</v>
      </c>
      <c r="K1884" s="5">
        <f>Table1[[#This Row],[gop_votes]]/SUM(Table1[[#This Row],[dem_votes]:[gop_votes]])</f>
        <v>0.39419903317219535</v>
      </c>
      <c r="L1884" s="13">
        <v>-74.100744999999904</v>
      </c>
      <c r="M1884" s="13">
        <v>41.841064000000003</v>
      </c>
      <c r="N1884" s="11">
        <v>-75.46724524193553</v>
      </c>
      <c r="O1884" s="11">
        <v>42.53575675806448</v>
      </c>
      <c r="P1884" s="12">
        <f>VLOOKUP(Table1[[#This Row],[State]],Sheet1!A:G,7,FALSE)</f>
        <v>29</v>
      </c>
      <c r="Q1884" t="str">
        <f>VLOOKUP(Table1[[#This Row],[State]],Sheet1!A:F,6,FALSE)</f>
        <v>Democratic</v>
      </c>
    </row>
    <row r="1885" spans="1:17" x14ac:dyDescent="0.2">
      <c r="A1885" t="s">
        <v>350</v>
      </c>
      <c r="B1885" s="10">
        <v>36113</v>
      </c>
      <c r="C1885" t="s">
        <v>821</v>
      </c>
      <c r="D1885" s="4">
        <v>15895</v>
      </c>
      <c r="E1885" s="4">
        <v>14706</v>
      </c>
      <c r="F1885">
        <v>2024</v>
      </c>
      <c r="G1885" s="1">
        <f>Table1[[#This Row],[dem_votes]]+Table1[[#This Row],[gop_votes]]</f>
        <v>30601</v>
      </c>
      <c r="H1885" s="7">
        <f>ABS(Table1[[#This Row],[dem_votes]]-Table1[[#This Row],[gop_votes]])</f>
        <v>1189</v>
      </c>
      <c r="I1885" s="5">
        <f>Table1[[#This Row],[margin]]/SUM(Table1[[#This Row],[dem_votes]:[gop_votes]])</f>
        <v>3.8854939381065975E-2</v>
      </c>
      <c r="J1885" s="5">
        <f>Table1[[#This Row],[dem_votes]]/SUM(Table1[[#This Row],[dem_votes]:[gop_votes]])</f>
        <v>0.51942746969053299</v>
      </c>
      <c r="K1885" s="5">
        <f>Table1[[#This Row],[gop_votes]]/SUM(Table1[[#This Row],[dem_votes]:[gop_votes]])</f>
        <v>0.48057253030946701</v>
      </c>
      <c r="L1885" s="13">
        <v>-73.714625999999996</v>
      </c>
      <c r="M1885" s="13">
        <v>43.396991999999997</v>
      </c>
      <c r="N1885" s="11">
        <v>-75.46724524193553</v>
      </c>
      <c r="O1885" s="11">
        <v>42.53575675806448</v>
      </c>
      <c r="P1885" s="12">
        <f>VLOOKUP(Table1[[#This Row],[State]],Sheet1!A:G,7,FALSE)</f>
        <v>29</v>
      </c>
      <c r="Q1885" t="str">
        <f>VLOOKUP(Table1[[#This Row],[State]],Sheet1!A:F,6,FALSE)</f>
        <v>Democratic</v>
      </c>
    </row>
    <row r="1886" spans="1:17" x14ac:dyDescent="0.2">
      <c r="A1886" t="s">
        <v>350</v>
      </c>
      <c r="B1886" s="10">
        <v>36115</v>
      </c>
      <c r="C1886" t="s">
        <v>480</v>
      </c>
      <c r="D1886" s="4">
        <v>9820</v>
      </c>
      <c r="E1886" s="4">
        <v>13006</v>
      </c>
      <c r="F1886">
        <v>2024</v>
      </c>
      <c r="G1886" s="1">
        <f>Table1[[#This Row],[dem_votes]]+Table1[[#This Row],[gop_votes]]</f>
        <v>22826</v>
      </c>
      <c r="H1886" s="7">
        <f>ABS(Table1[[#This Row],[dem_votes]]-Table1[[#This Row],[gop_votes]])</f>
        <v>3186</v>
      </c>
      <c r="I1886" s="5">
        <f>Table1[[#This Row],[margin]]/SUM(Table1[[#This Row],[dem_votes]:[gop_votes]])</f>
        <v>0.13957767458161746</v>
      </c>
      <c r="J1886" s="5">
        <f>Table1[[#This Row],[dem_votes]]/SUM(Table1[[#This Row],[dem_votes]:[gop_votes]])</f>
        <v>0.4302111627091913</v>
      </c>
      <c r="K1886" s="5">
        <f>Table1[[#This Row],[gop_votes]]/SUM(Table1[[#This Row],[dem_votes]:[gop_votes]])</f>
        <v>0.56978883729080876</v>
      </c>
      <c r="L1886" s="13">
        <v>-73.458692999999997</v>
      </c>
      <c r="M1886" s="13">
        <v>43.290255000000002</v>
      </c>
      <c r="N1886" s="11">
        <v>-75.46724524193553</v>
      </c>
      <c r="O1886" s="11">
        <v>42.53575675806448</v>
      </c>
      <c r="P1886" s="12">
        <f>VLOOKUP(Table1[[#This Row],[State]],Sheet1!A:G,7,FALSE)</f>
        <v>29</v>
      </c>
      <c r="Q1886" t="str">
        <f>VLOOKUP(Table1[[#This Row],[State]],Sheet1!A:F,6,FALSE)</f>
        <v>Democratic</v>
      </c>
    </row>
    <row r="1887" spans="1:17" x14ac:dyDescent="0.2">
      <c r="A1887" t="s">
        <v>350</v>
      </c>
      <c r="B1887" s="10">
        <v>36117</v>
      </c>
      <c r="C1887" t="s">
        <v>822</v>
      </c>
      <c r="D1887" s="4">
        <v>13901</v>
      </c>
      <c r="E1887" s="4">
        <v>20559</v>
      </c>
      <c r="F1887">
        <v>2024</v>
      </c>
      <c r="G1887" s="1">
        <f>Table1[[#This Row],[dem_votes]]+Table1[[#This Row],[gop_votes]]</f>
        <v>34460</v>
      </c>
      <c r="H1887" s="7">
        <f>ABS(Table1[[#This Row],[dem_votes]]-Table1[[#This Row],[gop_votes]])</f>
        <v>6658</v>
      </c>
      <c r="I1887" s="5">
        <f>Table1[[#This Row],[margin]]/SUM(Table1[[#This Row],[dem_votes]:[gop_votes]])</f>
        <v>0.19320951828206617</v>
      </c>
      <c r="J1887" s="5">
        <f>Table1[[#This Row],[dem_votes]]/SUM(Table1[[#This Row],[dem_votes]:[gop_votes]])</f>
        <v>0.40339524085896694</v>
      </c>
      <c r="K1887" s="5">
        <f>Table1[[#This Row],[gop_votes]]/SUM(Table1[[#This Row],[dem_votes]:[gop_votes]])</f>
        <v>0.59660475914103306</v>
      </c>
      <c r="L1887" s="13">
        <v>-77.126681999999903</v>
      </c>
      <c r="M1887" s="13">
        <v>43.143734000000002</v>
      </c>
      <c r="N1887" s="11">
        <v>-75.46724524193553</v>
      </c>
      <c r="O1887" s="11">
        <v>42.53575675806448</v>
      </c>
      <c r="P1887" s="12">
        <f>VLOOKUP(Table1[[#This Row],[State]],Sheet1!A:G,7,FALSE)</f>
        <v>29</v>
      </c>
      <c r="Q1887" t="str">
        <f>VLOOKUP(Table1[[#This Row],[State]],Sheet1!A:F,6,FALSE)</f>
        <v>Democratic</v>
      </c>
    </row>
    <row r="1888" spans="1:17" x14ac:dyDescent="0.2">
      <c r="A1888" t="s">
        <v>350</v>
      </c>
      <c r="B1888" s="10">
        <v>36119</v>
      </c>
      <c r="C1888" t="s">
        <v>1592</v>
      </c>
      <c r="D1888" s="4">
        <v>265202</v>
      </c>
      <c r="E1888" s="4">
        <v>152109</v>
      </c>
      <c r="F1888">
        <v>2024</v>
      </c>
      <c r="G1888" s="1">
        <f>Table1[[#This Row],[dem_votes]]+Table1[[#This Row],[gop_votes]]</f>
        <v>417311</v>
      </c>
      <c r="H1888" s="7">
        <f>ABS(Table1[[#This Row],[dem_votes]]-Table1[[#This Row],[gop_votes]])</f>
        <v>113093</v>
      </c>
      <c r="I1888" s="5">
        <f>Table1[[#This Row],[margin]]/SUM(Table1[[#This Row],[dem_votes]:[gop_votes]])</f>
        <v>0.27100411923002271</v>
      </c>
      <c r="J1888" s="5">
        <f>Table1[[#This Row],[dem_votes]]/SUM(Table1[[#This Row],[dem_votes]:[gop_votes]])</f>
        <v>0.63550205961501138</v>
      </c>
      <c r="K1888" s="5">
        <f>Table1[[#This Row],[gop_votes]]/SUM(Table1[[#This Row],[dem_votes]:[gop_votes]])</f>
        <v>0.36449794038498867</v>
      </c>
      <c r="L1888" s="13">
        <v>-73.804531999999995</v>
      </c>
      <c r="M1888" s="13">
        <v>41.040535999999904</v>
      </c>
      <c r="N1888" s="11">
        <v>-75.46724524193553</v>
      </c>
      <c r="O1888" s="11">
        <v>42.53575675806448</v>
      </c>
      <c r="P1888" s="12">
        <f>VLOOKUP(Table1[[#This Row],[State]],Sheet1!A:G,7,FALSE)</f>
        <v>29</v>
      </c>
      <c r="Q1888" t="str">
        <f>VLOOKUP(Table1[[#This Row],[State]],Sheet1!A:F,6,FALSE)</f>
        <v>Democratic</v>
      </c>
    </row>
    <row r="1889" spans="1:17" x14ac:dyDescent="0.2">
      <c r="A1889" t="s">
        <v>350</v>
      </c>
      <c r="B1889" s="10">
        <v>36121</v>
      </c>
      <c r="C1889" t="s">
        <v>1593</v>
      </c>
      <c r="D1889" s="4">
        <v>5362</v>
      </c>
      <c r="E1889" s="4">
        <v>11147</v>
      </c>
      <c r="F1889">
        <v>2024</v>
      </c>
      <c r="G1889" s="1">
        <f>Table1[[#This Row],[dem_votes]]+Table1[[#This Row],[gop_votes]]</f>
        <v>16509</v>
      </c>
      <c r="H1889" s="7">
        <f>ABS(Table1[[#This Row],[dem_votes]]-Table1[[#This Row],[gop_votes]])</f>
        <v>5785</v>
      </c>
      <c r="I1889" s="5">
        <f>Table1[[#This Row],[margin]]/SUM(Table1[[#This Row],[dem_votes]:[gop_votes]])</f>
        <v>0.35041492519231932</v>
      </c>
      <c r="J1889" s="5">
        <f>Table1[[#This Row],[dem_votes]]/SUM(Table1[[#This Row],[dem_votes]:[gop_votes]])</f>
        <v>0.32479253740384034</v>
      </c>
      <c r="K1889" s="5">
        <f>Table1[[#This Row],[gop_votes]]/SUM(Table1[[#This Row],[dem_votes]:[gop_votes]])</f>
        <v>0.67520746259615971</v>
      </c>
      <c r="L1889" s="13">
        <v>-78.218884000000003</v>
      </c>
      <c r="M1889" s="13">
        <v>42.725753999999903</v>
      </c>
      <c r="N1889" s="11">
        <v>-75.46724524193553</v>
      </c>
      <c r="O1889" s="11">
        <v>42.53575675806448</v>
      </c>
      <c r="P1889" s="12">
        <f>VLOOKUP(Table1[[#This Row],[State]],Sheet1!A:G,7,FALSE)</f>
        <v>29</v>
      </c>
      <c r="Q1889" t="str">
        <f>VLOOKUP(Table1[[#This Row],[State]],Sheet1!A:F,6,FALSE)</f>
        <v>Democratic</v>
      </c>
    </row>
    <row r="1890" spans="1:17" x14ac:dyDescent="0.2">
      <c r="A1890" t="s">
        <v>350</v>
      </c>
      <c r="B1890" s="10">
        <v>36123</v>
      </c>
      <c r="C1890" t="s">
        <v>1594</v>
      </c>
      <c r="D1890" s="4">
        <v>3666</v>
      </c>
      <c r="E1890" s="4">
        <v>5174</v>
      </c>
      <c r="F1890">
        <v>2024</v>
      </c>
      <c r="G1890" s="1">
        <f>Table1[[#This Row],[dem_votes]]+Table1[[#This Row],[gop_votes]]</f>
        <v>8840</v>
      </c>
      <c r="H1890" s="7">
        <f>ABS(Table1[[#This Row],[dem_votes]]-Table1[[#This Row],[gop_votes]])</f>
        <v>1508</v>
      </c>
      <c r="I1890" s="5">
        <f>Table1[[#This Row],[margin]]/SUM(Table1[[#This Row],[dem_votes]:[gop_votes]])</f>
        <v>0.17058823529411765</v>
      </c>
      <c r="J1890" s="5">
        <f>Table1[[#This Row],[dem_votes]]/SUM(Table1[[#This Row],[dem_votes]:[gop_votes]])</f>
        <v>0.4147058823529412</v>
      </c>
      <c r="K1890" s="5">
        <f>Table1[[#This Row],[gop_votes]]/SUM(Table1[[#This Row],[dem_votes]:[gop_votes]])</f>
        <v>0.58529411764705885</v>
      </c>
      <c r="L1890" s="13">
        <v>-77.078036999999995</v>
      </c>
      <c r="M1890" s="13">
        <v>42.633656999999999</v>
      </c>
      <c r="N1890" s="11">
        <v>-75.46724524193553</v>
      </c>
      <c r="O1890" s="11">
        <v>42.53575675806448</v>
      </c>
      <c r="P1890" s="12">
        <f>VLOOKUP(Table1[[#This Row],[State]],Sheet1!A:G,7,FALSE)</f>
        <v>29</v>
      </c>
      <c r="Q1890" t="str">
        <f>VLOOKUP(Table1[[#This Row],[State]],Sheet1!A:F,6,FALSE)</f>
        <v>Democratic</v>
      </c>
    </row>
    <row r="1891" spans="1:17" x14ac:dyDescent="0.2">
      <c r="A1891" t="s">
        <v>351</v>
      </c>
      <c r="B1891" s="10">
        <v>37001</v>
      </c>
      <c r="C1891" t="s">
        <v>1595</v>
      </c>
      <c r="D1891" s="4">
        <v>41910</v>
      </c>
      <c r="E1891" s="4">
        <v>47710</v>
      </c>
      <c r="F1891">
        <v>2024</v>
      </c>
      <c r="G1891" s="1">
        <f>Table1[[#This Row],[dem_votes]]+Table1[[#This Row],[gop_votes]]</f>
        <v>89620</v>
      </c>
      <c r="H1891" s="7">
        <f>ABS(Table1[[#This Row],[dem_votes]]-Table1[[#This Row],[gop_votes]])</f>
        <v>5800</v>
      </c>
      <c r="I1891" s="5">
        <f>Table1[[#This Row],[margin]]/SUM(Table1[[#This Row],[dem_votes]:[gop_votes]])</f>
        <v>6.471769694264673E-2</v>
      </c>
      <c r="J1891" s="5">
        <f>Table1[[#This Row],[dem_votes]]/SUM(Table1[[#This Row],[dem_votes]:[gop_votes]])</f>
        <v>0.46764115152867664</v>
      </c>
      <c r="K1891" s="5">
        <f>Table1[[#This Row],[gop_votes]]/SUM(Table1[[#This Row],[dem_votes]:[gop_votes]])</f>
        <v>0.53235884847132342</v>
      </c>
      <c r="L1891" s="13">
        <v>-79.414192999999997</v>
      </c>
      <c r="M1891" s="13">
        <v>36.071263000000002</v>
      </c>
      <c r="N1891" s="11">
        <v>-79.507483599999929</v>
      </c>
      <c r="O1891" s="11">
        <v>35.618235099999978</v>
      </c>
      <c r="P1891" s="12">
        <f>VLOOKUP(Table1[[#This Row],[State]],Sheet1!A:G,7,FALSE)</f>
        <v>15</v>
      </c>
      <c r="Q1891" t="str">
        <f>VLOOKUP(Table1[[#This Row],[State]],Sheet1!A:F,6,FALSE)</f>
        <v>Democratic</v>
      </c>
    </row>
    <row r="1892" spans="1:17" x14ac:dyDescent="0.2">
      <c r="A1892" t="s">
        <v>351</v>
      </c>
      <c r="B1892" s="10">
        <v>37003</v>
      </c>
      <c r="C1892" t="s">
        <v>873</v>
      </c>
      <c r="D1892" s="4">
        <v>4087</v>
      </c>
      <c r="E1892" s="4">
        <v>17282</v>
      </c>
      <c r="F1892">
        <v>2024</v>
      </c>
      <c r="G1892" s="1">
        <f>Table1[[#This Row],[dem_votes]]+Table1[[#This Row],[gop_votes]]</f>
        <v>21369</v>
      </c>
      <c r="H1892" s="7">
        <f>ABS(Table1[[#This Row],[dem_votes]]-Table1[[#This Row],[gop_votes]])</f>
        <v>13195</v>
      </c>
      <c r="I1892" s="5">
        <f>Table1[[#This Row],[margin]]/SUM(Table1[[#This Row],[dem_votes]:[gop_votes]])</f>
        <v>0.6174832701577051</v>
      </c>
      <c r="J1892" s="5">
        <f>Table1[[#This Row],[dem_votes]]/SUM(Table1[[#This Row],[dem_votes]:[gop_votes]])</f>
        <v>0.19125836492114745</v>
      </c>
      <c r="K1892" s="5">
        <f>Table1[[#This Row],[gop_votes]]/SUM(Table1[[#This Row],[dem_votes]:[gop_votes]])</f>
        <v>0.80874163507885255</v>
      </c>
      <c r="L1892" s="13">
        <v>-81.191637999999998</v>
      </c>
      <c r="M1892" s="13">
        <v>35.890298999999999</v>
      </c>
      <c r="N1892" s="11">
        <v>-79.507483599999929</v>
      </c>
      <c r="O1892" s="11">
        <v>35.618235099999978</v>
      </c>
      <c r="P1892" s="12">
        <f>VLOOKUP(Table1[[#This Row],[State]],Sheet1!A:G,7,FALSE)</f>
        <v>15</v>
      </c>
      <c r="Q1892" t="str">
        <f>VLOOKUP(Table1[[#This Row],[State]],Sheet1!A:F,6,FALSE)</f>
        <v>Democratic</v>
      </c>
    </row>
    <row r="1893" spans="1:17" x14ac:dyDescent="0.2">
      <c r="A1893" t="s">
        <v>351</v>
      </c>
      <c r="B1893" s="10">
        <v>37005</v>
      </c>
      <c r="C1893" t="s">
        <v>1596</v>
      </c>
      <c r="D1893" s="4">
        <v>1764</v>
      </c>
      <c r="E1893" s="4">
        <v>4975</v>
      </c>
      <c r="F1893">
        <v>2024</v>
      </c>
      <c r="G1893" s="1">
        <f>Table1[[#This Row],[dem_votes]]+Table1[[#This Row],[gop_votes]]</f>
        <v>6739</v>
      </c>
      <c r="H1893" s="7">
        <f>ABS(Table1[[#This Row],[dem_votes]]-Table1[[#This Row],[gop_votes]])</f>
        <v>3211</v>
      </c>
      <c r="I1893" s="5">
        <f>Table1[[#This Row],[margin]]/SUM(Table1[[#This Row],[dem_votes]:[gop_votes]])</f>
        <v>0.47648018993916014</v>
      </c>
      <c r="J1893" s="5">
        <f>Table1[[#This Row],[dem_votes]]/SUM(Table1[[#This Row],[dem_votes]:[gop_votes]])</f>
        <v>0.26175990503041996</v>
      </c>
      <c r="K1893" s="5">
        <f>Table1[[#This Row],[gop_votes]]/SUM(Table1[[#This Row],[dem_votes]:[gop_votes]])</f>
        <v>0.7382400949695801</v>
      </c>
      <c r="L1893" s="13">
        <v>-81.105731000000006</v>
      </c>
      <c r="M1893" s="13">
        <v>36.498331999999998</v>
      </c>
      <c r="N1893" s="11">
        <v>-79.507483599999929</v>
      </c>
      <c r="O1893" s="11">
        <v>35.618235099999978</v>
      </c>
      <c r="P1893" s="12">
        <f>VLOOKUP(Table1[[#This Row],[State]],Sheet1!A:G,7,FALSE)</f>
        <v>15</v>
      </c>
      <c r="Q1893" t="str">
        <f>VLOOKUP(Table1[[#This Row],[State]],Sheet1!A:F,6,FALSE)</f>
        <v>Democratic</v>
      </c>
    </row>
    <row r="1894" spans="1:17" x14ac:dyDescent="0.2">
      <c r="A1894" t="s">
        <v>351</v>
      </c>
      <c r="B1894" s="10">
        <v>37007</v>
      </c>
      <c r="C1894" t="s">
        <v>1597</v>
      </c>
      <c r="D1894" s="4">
        <v>5619</v>
      </c>
      <c r="E1894" s="4">
        <v>4783</v>
      </c>
      <c r="F1894">
        <v>2024</v>
      </c>
      <c r="G1894" s="1">
        <f>Table1[[#This Row],[dem_votes]]+Table1[[#This Row],[gop_votes]]</f>
        <v>10402</v>
      </c>
      <c r="H1894" s="7">
        <f>ABS(Table1[[#This Row],[dem_votes]]-Table1[[#This Row],[gop_votes]])</f>
        <v>836</v>
      </c>
      <c r="I1894" s="5">
        <f>Table1[[#This Row],[margin]]/SUM(Table1[[#This Row],[dem_votes]:[gop_votes]])</f>
        <v>8.0369159776965973E-2</v>
      </c>
      <c r="J1894" s="5">
        <f>Table1[[#This Row],[dem_votes]]/SUM(Table1[[#This Row],[dem_votes]:[gop_votes]])</f>
        <v>0.54018457988848301</v>
      </c>
      <c r="K1894" s="5">
        <f>Table1[[#This Row],[gop_votes]]/SUM(Table1[[#This Row],[dem_votes]:[gop_votes]])</f>
        <v>0.45981542011151699</v>
      </c>
      <c r="L1894" s="13">
        <v>-80.110144999999903</v>
      </c>
      <c r="M1894" s="13">
        <v>34.972823999999903</v>
      </c>
      <c r="N1894" s="11">
        <v>-79.507483599999929</v>
      </c>
      <c r="O1894" s="11">
        <v>35.618235099999978</v>
      </c>
      <c r="P1894" s="12">
        <f>VLOOKUP(Table1[[#This Row],[State]],Sheet1!A:G,7,FALSE)</f>
        <v>15</v>
      </c>
      <c r="Q1894" t="str">
        <f>VLOOKUP(Table1[[#This Row],[State]],Sheet1!A:F,6,FALSE)</f>
        <v>Democratic</v>
      </c>
    </row>
    <row r="1895" spans="1:17" x14ac:dyDescent="0.2">
      <c r="A1895" t="s">
        <v>351</v>
      </c>
      <c r="B1895" s="10">
        <v>37009</v>
      </c>
      <c r="C1895" t="s">
        <v>1598</v>
      </c>
      <c r="D1895" s="4">
        <v>4200</v>
      </c>
      <c r="E1895" s="4">
        <v>13047</v>
      </c>
      <c r="F1895">
        <v>2024</v>
      </c>
      <c r="G1895" s="1">
        <f>Table1[[#This Row],[dem_votes]]+Table1[[#This Row],[gop_votes]]</f>
        <v>17247</v>
      </c>
      <c r="H1895" s="7">
        <f>ABS(Table1[[#This Row],[dem_votes]]-Table1[[#This Row],[gop_votes]])</f>
        <v>8847</v>
      </c>
      <c r="I1895" s="5">
        <f>Table1[[#This Row],[margin]]/SUM(Table1[[#This Row],[dem_votes]:[gop_votes]])</f>
        <v>0.51295877543920687</v>
      </c>
      <c r="J1895" s="5">
        <f>Table1[[#This Row],[dem_votes]]/SUM(Table1[[#This Row],[dem_votes]:[gop_votes]])</f>
        <v>0.24352061228039659</v>
      </c>
      <c r="K1895" s="5">
        <f>Table1[[#This Row],[gop_votes]]/SUM(Table1[[#This Row],[dem_votes]:[gop_votes]])</f>
        <v>0.75647938771960344</v>
      </c>
      <c r="L1895" s="13">
        <v>-81.489758999999907</v>
      </c>
      <c r="M1895" s="13">
        <v>36.415076999999997</v>
      </c>
      <c r="N1895" s="11">
        <v>-79.507483599999929</v>
      </c>
      <c r="O1895" s="11">
        <v>35.618235099999978</v>
      </c>
      <c r="P1895" s="12">
        <f>VLOOKUP(Table1[[#This Row],[State]],Sheet1!A:G,7,FALSE)</f>
        <v>15</v>
      </c>
      <c r="Q1895" t="str">
        <f>VLOOKUP(Table1[[#This Row],[State]],Sheet1!A:F,6,FALSE)</f>
        <v>Democratic</v>
      </c>
    </row>
    <row r="1896" spans="1:17" x14ac:dyDescent="0.2">
      <c r="A1896" t="s">
        <v>351</v>
      </c>
      <c r="B1896" s="10">
        <v>37011</v>
      </c>
      <c r="C1896" t="s">
        <v>1599</v>
      </c>
      <c r="D1896" s="4">
        <v>1852</v>
      </c>
      <c r="E1896" s="4">
        <v>7394</v>
      </c>
      <c r="F1896">
        <v>2024</v>
      </c>
      <c r="G1896" s="1">
        <f>Table1[[#This Row],[dem_votes]]+Table1[[#This Row],[gop_votes]]</f>
        <v>9246</v>
      </c>
      <c r="H1896" s="7">
        <f>ABS(Table1[[#This Row],[dem_votes]]-Table1[[#This Row],[gop_votes]])</f>
        <v>5542</v>
      </c>
      <c r="I1896" s="5">
        <f>Table1[[#This Row],[margin]]/SUM(Table1[[#This Row],[dem_votes]:[gop_votes]])</f>
        <v>0.59939433268440412</v>
      </c>
      <c r="J1896" s="5">
        <f>Table1[[#This Row],[dem_votes]]/SUM(Table1[[#This Row],[dem_votes]:[gop_votes]])</f>
        <v>0.20030283365779797</v>
      </c>
      <c r="K1896" s="5">
        <f>Table1[[#This Row],[gop_votes]]/SUM(Table1[[#This Row],[dem_votes]:[gop_votes]])</f>
        <v>0.799697166342202</v>
      </c>
      <c r="L1896" s="13">
        <v>-81.943906999999996</v>
      </c>
      <c r="M1896" s="13">
        <v>36.076320000000003</v>
      </c>
      <c r="N1896" s="11">
        <v>-79.507483599999929</v>
      </c>
      <c r="O1896" s="11">
        <v>35.618235099999978</v>
      </c>
      <c r="P1896" s="12">
        <f>VLOOKUP(Table1[[#This Row],[State]],Sheet1!A:G,7,FALSE)</f>
        <v>15</v>
      </c>
      <c r="Q1896" t="str">
        <f>VLOOKUP(Table1[[#This Row],[State]],Sheet1!A:F,6,FALSE)</f>
        <v>Democratic</v>
      </c>
    </row>
    <row r="1897" spans="1:17" x14ac:dyDescent="0.2">
      <c r="A1897" t="s">
        <v>351</v>
      </c>
      <c r="B1897" s="10">
        <v>37013</v>
      </c>
      <c r="C1897" t="s">
        <v>1600</v>
      </c>
      <c r="D1897" s="4">
        <v>9365</v>
      </c>
      <c r="E1897" s="4">
        <v>17008</v>
      </c>
      <c r="F1897">
        <v>2024</v>
      </c>
      <c r="G1897" s="1">
        <f>Table1[[#This Row],[dem_votes]]+Table1[[#This Row],[gop_votes]]</f>
        <v>26373</v>
      </c>
      <c r="H1897" s="7">
        <f>ABS(Table1[[#This Row],[dem_votes]]-Table1[[#This Row],[gop_votes]])</f>
        <v>7643</v>
      </c>
      <c r="I1897" s="5">
        <f>Table1[[#This Row],[margin]]/SUM(Table1[[#This Row],[dem_votes]:[gop_votes]])</f>
        <v>0.28980396617753007</v>
      </c>
      <c r="J1897" s="5">
        <f>Table1[[#This Row],[dem_votes]]/SUM(Table1[[#This Row],[dem_votes]:[gop_votes]])</f>
        <v>0.35509801691123499</v>
      </c>
      <c r="K1897" s="5">
        <f>Table1[[#This Row],[gop_votes]]/SUM(Table1[[#This Row],[dem_votes]:[gop_votes]])</f>
        <v>0.64490198308876501</v>
      </c>
      <c r="L1897" s="13">
        <v>-76.956570999999997</v>
      </c>
      <c r="M1897" s="13">
        <v>35.519483999999999</v>
      </c>
      <c r="N1897" s="11">
        <v>-79.507483599999929</v>
      </c>
      <c r="O1897" s="11">
        <v>35.618235099999978</v>
      </c>
      <c r="P1897" s="12">
        <f>VLOOKUP(Table1[[#This Row],[State]],Sheet1!A:G,7,FALSE)</f>
        <v>15</v>
      </c>
      <c r="Q1897" t="str">
        <f>VLOOKUP(Table1[[#This Row],[State]],Sheet1!A:F,6,FALSE)</f>
        <v>Democratic</v>
      </c>
    </row>
    <row r="1898" spans="1:17" x14ac:dyDescent="0.2">
      <c r="A1898" t="s">
        <v>351</v>
      </c>
      <c r="B1898" s="10">
        <v>37015</v>
      </c>
      <c r="C1898" t="s">
        <v>1601</v>
      </c>
      <c r="D1898" s="4">
        <v>5769</v>
      </c>
      <c r="E1898" s="4">
        <v>3435</v>
      </c>
      <c r="F1898">
        <v>2024</v>
      </c>
      <c r="G1898" s="1">
        <f>Table1[[#This Row],[dem_votes]]+Table1[[#This Row],[gop_votes]]</f>
        <v>9204</v>
      </c>
      <c r="H1898" s="7">
        <f>ABS(Table1[[#This Row],[dem_votes]]-Table1[[#This Row],[gop_votes]])</f>
        <v>2334</v>
      </c>
      <c r="I1898" s="5">
        <f>Table1[[#This Row],[margin]]/SUM(Table1[[#This Row],[dem_votes]:[gop_votes]])</f>
        <v>0.25358539765319427</v>
      </c>
      <c r="J1898" s="5">
        <f>Table1[[#This Row],[dem_votes]]/SUM(Table1[[#This Row],[dem_votes]:[gop_votes]])</f>
        <v>0.62679269882659716</v>
      </c>
      <c r="K1898" s="5">
        <f>Table1[[#This Row],[gop_votes]]/SUM(Table1[[#This Row],[dem_votes]:[gop_votes]])</f>
        <v>0.37320730117340289</v>
      </c>
      <c r="L1898" s="13">
        <v>-76.968882999999906</v>
      </c>
      <c r="M1898" s="13">
        <v>36.083776</v>
      </c>
      <c r="N1898" s="11">
        <v>-79.507483599999929</v>
      </c>
      <c r="O1898" s="11">
        <v>35.618235099999978</v>
      </c>
      <c r="P1898" s="12">
        <f>VLOOKUP(Table1[[#This Row],[State]],Sheet1!A:G,7,FALSE)</f>
        <v>15</v>
      </c>
      <c r="Q1898" t="str">
        <f>VLOOKUP(Table1[[#This Row],[State]],Sheet1!A:F,6,FALSE)</f>
        <v>Democratic</v>
      </c>
    </row>
    <row r="1899" spans="1:17" x14ac:dyDescent="0.2">
      <c r="A1899" t="s">
        <v>351</v>
      </c>
      <c r="B1899" s="10">
        <v>37017</v>
      </c>
      <c r="C1899" t="s">
        <v>1602</v>
      </c>
      <c r="D1899" s="4">
        <v>6946</v>
      </c>
      <c r="E1899" s="4">
        <v>10030</v>
      </c>
      <c r="F1899">
        <v>2024</v>
      </c>
      <c r="G1899" s="1">
        <f>Table1[[#This Row],[dem_votes]]+Table1[[#This Row],[gop_votes]]</f>
        <v>16976</v>
      </c>
      <c r="H1899" s="7">
        <f>ABS(Table1[[#This Row],[dem_votes]]-Table1[[#This Row],[gop_votes]])</f>
        <v>3084</v>
      </c>
      <c r="I1899" s="5">
        <f>Table1[[#This Row],[margin]]/SUM(Table1[[#This Row],[dem_votes]:[gop_votes]])</f>
        <v>0.18166823751178135</v>
      </c>
      <c r="J1899" s="5">
        <f>Table1[[#This Row],[dem_votes]]/SUM(Table1[[#This Row],[dem_votes]:[gop_votes]])</f>
        <v>0.40916588124410935</v>
      </c>
      <c r="K1899" s="5">
        <f>Table1[[#This Row],[gop_votes]]/SUM(Table1[[#This Row],[dem_votes]:[gop_votes]])</f>
        <v>0.59083411875589065</v>
      </c>
      <c r="L1899" s="13">
        <v>-78.641090000000005</v>
      </c>
      <c r="M1899" s="13">
        <v>34.607844999999998</v>
      </c>
      <c r="N1899" s="11">
        <v>-79.507483599999929</v>
      </c>
      <c r="O1899" s="11">
        <v>35.618235099999978</v>
      </c>
      <c r="P1899" s="12">
        <f>VLOOKUP(Table1[[#This Row],[State]],Sheet1!A:G,7,FALSE)</f>
        <v>15</v>
      </c>
      <c r="Q1899" t="str">
        <f>VLOOKUP(Table1[[#This Row],[State]],Sheet1!A:F,6,FALSE)</f>
        <v>Democratic</v>
      </c>
    </row>
    <row r="1900" spans="1:17" x14ac:dyDescent="0.2">
      <c r="A1900" t="s">
        <v>351</v>
      </c>
      <c r="B1900" s="10">
        <v>37019</v>
      </c>
      <c r="C1900" t="s">
        <v>1603</v>
      </c>
      <c r="D1900" s="4">
        <v>40135</v>
      </c>
      <c r="E1900" s="4">
        <v>70314</v>
      </c>
      <c r="F1900">
        <v>2024</v>
      </c>
      <c r="G1900" s="1">
        <f>Table1[[#This Row],[dem_votes]]+Table1[[#This Row],[gop_votes]]</f>
        <v>110449</v>
      </c>
      <c r="H1900" s="7">
        <f>ABS(Table1[[#This Row],[dem_votes]]-Table1[[#This Row],[gop_votes]])</f>
        <v>30179</v>
      </c>
      <c r="I1900" s="5">
        <f>Table1[[#This Row],[margin]]/SUM(Table1[[#This Row],[dem_votes]:[gop_votes]])</f>
        <v>0.27323923258698585</v>
      </c>
      <c r="J1900" s="5">
        <f>Table1[[#This Row],[dem_votes]]/SUM(Table1[[#This Row],[dem_votes]:[gop_votes]])</f>
        <v>0.36338038370650705</v>
      </c>
      <c r="K1900" s="5">
        <f>Table1[[#This Row],[gop_votes]]/SUM(Table1[[#This Row],[dem_votes]:[gop_votes]])</f>
        <v>0.63661961629349295</v>
      </c>
      <c r="L1900" s="13">
        <v>-78.229194999999905</v>
      </c>
      <c r="M1900" s="13">
        <v>34.036369999999998</v>
      </c>
      <c r="N1900" s="11">
        <v>-79.507483599999929</v>
      </c>
      <c r="O1900" s="11">
        <v>35.618235099999978</v>
      </c>
      <c r="P1900" s="12">
        <f>VLOOKUP(Table1[[#This Row],[State]],Sheet1!A:G,7,FALSE)</f>
        <v>15</v>
      </c>
      <c r="Q1900" t="str">
        <f>VLOOKUP(Table1[[#This Row],[State]],Sheet1!A:F,6,FALSE)</f>
        <v>Democratic</v>
      </c>
    </row>
    <row r="1901" spans="1:17" x14ac:dyDescent="0.2">
      <c r="A1901" t="s">
        <v>351</v>
      </c>
      <c r="B1901" s="10">
        <v>37021</v>
      </c>
      <c r="C1901" t="s">
        <v>1604</v>
      </c>
      <c r="D1901" s="4">
        <v>110347</v>
      </c>
      <c r="E1901" s="4">
        <v>63518</v>
      </c>
      <c r="F1901">
        <v>2024</v>
      </c>
      <c r="G1901" s="1">
        <f>Table1[[#This Row],[dem_votes]]+Table1[[#This Row],[gop_votes]]</f>
        <v>173865</v>
      </c>
      <c r="H1901" s="7">
        <f>ABS(Table1[[#This Row],[dem_votes]]-Table1[[#This Row],[gop_votes]])</f>
        <v>46829</v>
      </c>
      <c r="I1901" s="5">
        <f>Table1[[#This Row],[margin]]/SUM(Table1[[#This Row],[dem_votes]:[gop_votes]])</f>
        <v>0.26934115549420529</v>
      </c>
      <c r="J1901" s="5">
        <f>Table1[[#This Row],[dem_votes]]/SUM(Table1[[#This Row],[dem_votes]:[gop_votes]])</f>
        <v>0.63467057774710267</v>
      </c>
      <c r="K1901" s="5">
        <f>Table1[[#This Row],[gop_votes]]/SUM(Table1[[#This Row],[dem_votes]:[gop_votes]])</f>
        <v>0.36532942225289738</v>
      </c>
      <c r="L1901" s="13">
        <v>-82.550087000000005</v>
      </c>
      <c r="M1901" s="13">
        <v>35.587674</v>
      </c>
      <c r="N1901" s="11">
        <v>-79.507483599999929</v>
      </c>
      <c r="O1901" s="11">
        <v>35.618235099999978</v>
      </c>
      <c r="P1901" s="12">
        <f>VLOOKUP(Table1[[#This Row],[State]],Sheet1!A:G,7,FALSE)</f>
        <v>15</v>
      </c>
      <c r="Q1901" t="str">
        <f>VLOOKUP(Table1[[#This Row],[State]],Sheet1!A:F,6,FALSE)</f>
        <v>Democratic</v>
      </c>
    </row>
    <row r="1902" spans="1:17" x14ac:dyDescent="0.2">
      <c r="A1902" t="s">
        <v>351</v>
      </c>
      <c r="B1902" s="10">
        <v>37023</v>
      </c>
      <c r="C1902" t="s">
        <v>734</v>
      </c>
      <c r="D1902" s="4">
        <v>11744</v>
      </c>
      <c r="E1902" s="4">
        <v>33283</v>
      </c>
      <c r="F1902">
        <v>2024</v>
      </c>
      <c r="G1902" s="1">
        <f>Table1[[#This Row],[dem_votes]]+Table1[[#This Row],[gop_votes]]</f>
        <v>45027</v>
      </c>
      <c r="H1902" s="7">
        <f>ABS(Table1[[#This Row],[dem_votes]]-Table1[[#This Row],[gop_votes]])</f>
        <v>21539</v>
      </c>
      <c r="I1902" s="5">
        <f>Table1[[#This Row],[margin]]/SUM(Table1[[#This Row],[dem_votes]:[gop_votes]])</f>
        <v>0.47835742998645259</v>
      </c>
      <c r="J1902" s="5">
        <f>Table1[[#This Row],[dem_votes]]/SUM(Table1[[#This Row],[dem_votes]:[gop_votes]])</f>
        <v>0.26082128500677371</v>
      </c>
      <c r="K1902" s="5">
        <f>Table1[[#This Row],[gop_votes]]/SUM(Table1[[#This Row],[dem_votes]:[gop_votes]])</f>
        <v>0.73917871499322629</v>
      </c>
      <c r="L1902" s="13">
        <v>-81.638346999999996</v>
      </c>
      <c r="M1902" s="13">
        <v>35.730474000000001</v>
      </c>
      <c r="N1902" s="11">
        <v>-79.507483599999929</v>
      </c>
      <c r="O1902" s="11">
        <v>35.618235099999978</v>
      </c>
      <c r="P1902" s="12">
        <f>VLOOKUP(Table1[[#This Row],[State]],Sheet1!A:G,7,FALSE)</f>
        <v>15</v>
      </c>
      <c r="Q1902" t="str">
        <f>VLOOKUP(Table1[[#This Row],[State]],Sheet1!A:F,6,FALSE)</f>
        <v>Democratic</v>
      </c>
    </row>
    <row r="1903" spans="1:17" x14ac:dyDescent="0.2">
      <c r="A1903" t="s">
        <v>351</v>
      </c>
      <c r="B1903" s="10">
        <v>37025</v>
      </c>
      <c r="C1903" t="s">
        <v>1605</v>
      </c>
      <c r="D1903" s="4">
        <v>64770</v>
      </c>
      <c r="E1903" s="4">
        <v>71513</v>
      </c>
      <c r="F1903">
        <v>2024</v>
      </c>
      <c r="G1903" s="1">
        <f>Table1[[#This Row],[dem_votes]]+Table1[[#This Row],[gop_votes]]</f>
        <v>136283</v>
      </c>
      <c r="H1903" s="7">
        <f>ABS(Table1[[#This Row],[dem_votes]]-Table1[[#This Row],[gop_votes]])</f>
        <v>6743</v>
      </c>
      <c r="I1903" s="5">
        <f>Table1[[#This Row],[margin]]/SUM(Table1[[#This Row],[dem_votes]:[gop_votes]])</f>
        <v>4.947792461275434E-2</v>
      </c>
      <c r="J1903" s="5">
        <f>Table1[[#This Row],[dem_votes]]/SUM(Table1[[#This Row],[dem_votes]:[gop_votes]])</f>
        <v>0.47526103769362282</v>
      </c>
      <c r="K1903" s="5">
        <f>Table1[[#This Row],[gop_votes]]/SUM(Table1[[#This Row],[dem_votes]:[gop_votes]])</f>
        <v>0.52473896230637718</v>
      </c>
      <c r="L1903" s="13">
        <v>-80.612525000000005</v>
      </c>
      <c r="M1903" s="13">
        <v>35.399234</v>
      </c>
      <c r="N1903" s="11">
        <v>-79.507483599999929</v>
      </c>
      <c r="O1903" s="11">
        <v>35.618235099999978</v>
      </c>
      <c r="P1903" s="12">
        <f>VLOOKUP(Table1[[#This Row],[State]],Sheet1!A:G,7,FALSE)</f>
        <v>15</v>
      </c>
      <c r="Q1903" t="str">
        <f>VLOOKUP(Table1[[#This Row],[State]],Sheet1!A:F,6,FALSE)</f>
        <v>Democratic</v>
      </c>
    </row>
    <row r="1904" spans="1:17" x14ac:dyDescent="0.2">
      <c r="A1904" t="s">
        <v>351</v>
      </c>
      <c r="B1904" s="10">
        <v>37027</v>
      </c>
      <c r="C1904" t="s">
        <v>1090</v>
      </c>
      <c r="D1904" s="4">
        <v>9014</v>
      </c>
      <c r="E1904" s="4">
        <v>35670</v>
      </c>
      <c r="F1904">
        <v>2024</v>
      </c>
      <c r="G1904" s="1">
        <f>Table1[[#This Row],[dem_votes]]+Table1[[#This Row],[gop_votes]]</f>
        <v>44684</v>
      </c>
      <c r="H1904" s="7">
        <f>ABS(Table1[[#This Row],[dem_votes]]-Table1[[#This Row],[gop_votes]])</f>
        <v>26656</v>
      </c>
      <c r="I1904" s="5">
        <f>Table1[[#This Row],[margin]]/SUM(Table1[[#This Row],[dem_votes]:[gop_votes]])</f>
        <v>0.59654462447408463</v>
      </c>
      <c r="J1904" s="5">
        <f>Table1[[#This Row],[dem_votes]]/SUM(Table1[[#This Row],[dem_votes]:[gop_votes]])</f>
        <v>0.20172768776295766</v>
      </c>
      <c r="K1904" s="5">
        <f>Table1[[#This Row],[gop_votes]]/SUM(Table1[[#This Row],[dem_votes]:[gop_votes]])</f>
        <v>0.79827231223704231</v>
      </c>
      <c r="L1904" s="13">
        <v>-81.503741000000005</v>
      </c>
      <c r="M1904" s="13">
        <v>35.873614000000003</v>
      </c>
      <c r="N1904" s="11">
        <v>-79.507483599999929</v>
      </c>
      <c r="O1904" s="11">
        <v>35.618235099999978</v>
      </c>
      <c r="P1904" s="12">
        <f>VLOOKUP(Table1[[#This Row],[State]],Sheet1!A:G,7,FALSE)</f>
        <v>15</v>
      </c>
      <c r="Q1904" t="str">
        <f>VLOOKUP(Table1[[#This Row],[State]],Sheet1!A:F,6,FALSE)</f>
        <v>Democratic</v>
      </c>
    </row>
    <row r="1905" spans="1:17" x14ac:dyDescent="0.2">
      <c r="A1905" t="s">
        <v>351</v>
      </c>
      <c r="B1905" s="10">
        <v>37029</v>
      </c>
      <c r="C1905" t="s">
        <v>736</v>
      </c>
      <c r="D1905" s="4">
        <v>1447</v>
      </c>
      <c r="E1905" s="4">
        <v>4885</v>
      </c>
      <c r="F1905">
        <v>2024</v>
      </c>
      <c r="G1905" s="1">
        <f>Table1[[#This Row],[dem_votes]]+Table1[[#This Row],[gop_votes]]</f>
        <v>6332</v>
      </c>
      <c r="H1905" s="7">
        <f>ABS(Table1[[#This Row],[dem_votes]]-Table1[[#This Row],[gop_votes]])</f>
        <v>3438</v>
      </c>
      <c r="I1905" s="5">
        <f>Table1[[#This Row],[margin]]/SUM(Table1[[#This Row],[dem_votes]:[gop_votes]])</f>
        <v>0.54295641187618449</v>
      </c>
      <c r="J1905" s="5">
        <f>Table1[[#This Row],[dem_votes]]/SUM(Table1[[#This Row],[dem_votes]:[gop_votes]])</f>
        <v>0.22852179406190776</v>
      </c>
      <c r="K1905" s="5">
        <f>Table1[[#This Row],[gop_votes]]/SUM(Table1[[#This Row],[dem_votes]:[gop_votes]])</f>
        <v>0.77147820593809224</v>
      </c>
      <c r="L1905" s="13">
        <v>-76.191760000000002</v>
      </c>
      <c r="M1905" s="13">
        <v>36.362670000000001</v>
      </c>
      <c r="N1905" s="11">
        <v>-79.507483599999929</v>
      </c>
      <c r="O1905" s="11">
        <v>35.618235099999978</v>
      </c>
      <c r="P1905" s="12">
        <f>VLOOKUP(Table1[[#This Row],[State]],Sheet1!A:G,7,FALSE)</f>
        <v>15</v>
      </c>
      <c r="Q1905" t="str">
        <f>VLOOKUP(Table1[[#This Row],[State]],Sheet1!A:F,6,FALSE)</f>
        <v>Democratic</v>
      </c>
    </row>
    <row r="1906" spans="1:17" x14ac:dyDescent="0.2">
      <c r="A1906" t="s">
        <v>351</v>
      </c>
      <c r="B1906" s="10">
        <v>37031</v>
      </c>
      <c r="C1906" t="s">
        <v>1606</v>
      </c>
      <c r="D1906" s="4">
        <v>11554</v>
      </c>
      <c r="E1906" s="4">
        <v>32979</v>
      </c>
      <c r="F1906">
        <v>2024</v>
      </c>
      <c r="G1906" s="1">
        <f>Table1[[#This Row],[dem_votes]]+Table1[[#This Row],[gop_votes]]</f>
        <v>44533</v>
      </c>
      <c r="H1906" s="7">
        <f>ABS(Table1[[#This Row],[dem_votes]]-Table1[[#This Row],[gop_votes]])</f>
        <v>21425</v>
      </c>
      <c r="I1906" s="5">
        <f>Table1[[#This Row],[margin]]/SUM(Table1[[#This Row],[dem_votes]:[gop_votes]])</f>
        <v>0.48110390047829699</v>
      </c>
      <c r="J1906" s="5">
        <f>Table1[[#This Row],[dem_votes]]/SUM(Table1[[#This Row],[dem_votes]:[gop_votes]])</f>
        <v>0.25944804976085151</v>
      </c>
      <c r="K1906" s="5">
        <f>Table1[[#This Row],[gop_votes]]/SUM(Table1[[#This Row],[dem_votes]:[gop_votes]])</f>
        <v>0.74055195023914855</v>
      </c>
      <c r="L1906" s="13">
        <v>-76.804454000000007</v>
      </c>
      <c r="M1906" s="13">
        <v>34.746772999999997</v>
      </c>
      <c r="N1906" s="11">
        <v>-79.507483599999929</v>
      </c>
      <c r="O1906" s="11">
        <v>35.618235099999978</v>
      </c>
      <c r="P1906" s="12">
        <f>VLOOKUP(Table1[[#This Row],[State]],Sheet1!A:G,7,FALSE)</f>
        <v>15</v>
      </c>
      <c r="Q1906" t="str">
        <f>VLOOKUP(Table1[[#This Row],[State]],Sheet1!A:F,6,FALSE)</f>
        <v>Democratic</v>
      </c>
    </row>
    <row r="1907" spans="1:17" x14ac:dyDescent="0.2">
      <c r="A1907" t="s">
        <v>351</v>
      </c>
      <c r="B1907" s="10">
        <v>37033</v>
      </c>
      <c r="C1907" t="s">
        <v>1607</v>
      </c>
      <c r="D1907" s="4">
        <v>4804</v>
      </c>
      <c r="E1907" s="4">
        <v>7249</v>
      </c>
      <c r="F1907">
        <v>2024</v>
      </c>
      <c r="G1907" s="1">
        <f>Table1[[#This Row],[dem_votes]]+Table1[[#This Row],[gop_votes]]</f>
        <v>12053</v>
      </c>
      <c r="H1907" s="7">
        <f>ABS(Table1[[#This Row],[dem_votes]]-Table1[[#This Row],[gop_votes]])</f>
        <v>2445</v>
      </c>
      <c r="I1907" s="5">
        <f>Table1[[#This Row],[margin]]/SUM(Table1[[#This Row],[dem_votes]:[gop_votes]])</f>
        <v>0.20285406122956939</v>
      </c>
      <c r="J1907" s="5">
        <f>Table1[[#This Row],[dem_votes]]/SUM(Table1[[#This Row],[dem_votes]:[gop_votes]])</f>
        <v>0.3985729693852153</v>
      </c>
      <c r="K1907" s="5">
        <f>Table1[[#This Row],[gop_votes]]/SUM(Table1[[#This Row],[dem_votes]:[gop_votes]])</f>
        <v>0.60142703061478475</v>
      </c>
      <c r="L1907" s="13">
        <v>-79.361930999999998</v>
      </c>
      <c r="M1907" s="13">
        <v>36.402605999999999</v>
      </c>
      <c r="N1907" s="11">
        <v>-79.507483599999929</v>
      </c>
      <c r="O1907" s="11">
        <v>35.618235099999978</v>
      </c>
      <c r="P1907" s="12">
        <f>VLOOKUP(Table1[[#This Row],[State]],Sheet1!A:G,7,FALSE)</f>
        <v>15</v>
      </c>
      <c r="Q1907" t="str">
        <f>VLOOKUP(Table1[[#This Row],[State]],Sheet1!A:F,6,FALSE)</f>
        <v>Democratic</v>
      </c>
    </row>
    <row r="1908" spans="1:17" x14ac:dyDescent="0.2">
      <c r="A1908" t="s">
        <v>351</v>
      </c>
      <c r="B1908" s="10">
        <v>37035</v>
      </c>
      <c r="C1908" t="s">
        <v>1608</v>
      </c>
      <c r="D1908" s="4">
        <v>24044</v>
      </c>
      <c r="E1908" s="4">
        <v>61525</v>
      </c>
      <c r="F1908">
        <v>2024</v>
      </c>
      <c r="G1908" s="1">
        <f>Table1[[#This Row],[dem_votes]]+Table1[[#This Row],[gop_votes]]</f>
        <v>85569</v>
      </c>
      <c r="H1908" s="7">
        <f>ABS(Table1[[#This Row],[dem_votes]]-Table1[[#This Row],[gop_votes]])</f>
        <v>37481</v>
      </c>
      <c r="I1908" s="5">
        <f>Table1[[#This Row],[margin]]/SUM(Table1[[#This Row],[dem_votes]:[gop_votes]])</f>
        <v>0.43802077855298066</v>
      </c>
      <c r="J1908" s="5">
        <f>Table1[[#This Row],[dem_votes]]/SUM(Table1[[#This Row],[dem_votes]:[gop_votes]])</f>
        <v>0.2809896107235097</v>
      </c>
      <c r="K1908" s="5">
        <f>Table1[[#This Row],[gop_votes]]/SUM(Table1[[#This Row],[dem_votes]:[gop_votes]])</f>
        <v>0.7190103892764903</v>
      </c>
      <c r="L1908" s="13">
        <v>-81.245839000000004</v>
      </c>
      <c r="M1908" s="13">
        <v>35.695408999999998</v>
      </c>
      <c r="N1908" s="11">
        <v>-79.507483599999929</v>
      </c>
      <c r="O1908" s="11">
        <v>35.618235099999978</v>
      </c>
      <c r="P1908" s="12">
        <f>VLOOKUP(Table1[[#This Row],[State]],Sheet1!A:G,7,FALSE)</f>
        <v>15</v>
      </c>
      <c r="Q1908" t="str">
        <f>VLOOKUP(Table1[[#This Row],[State]],Sheet1!A:F,6,FALSE)</f>
        <v>Democratic</v>
      </c>
    </row>
    <row r="1909" spans="1:17" x14ac:dyDescent="0.2">
      <c r="A1909" t="s">
        <v>351</v>
      </c>
      <c r="B1909" s="10">
        <v>37037</v>
      </c>
      <c r="C1909" t="s">
        <v>740</v>
      </c>
      <c r="D1909" s="4">
        <v>31882</v>
      </c>
      <c r="E1909" s="4">
        <v>23939</v>
      </c>
      <c r="F1909">
        <v>2024</v>
      </c>
      <c r="G1909" s="1">
        <f>Table1[[#This Row],[dem_votes]]+Table1[[#This Row],[gop_votes]]</f>
        <v>55821</v>
      </c>
      <c r="H1909" s="7">
        <f>ABS(Table1[[#This Row],[dem_votes]]-Table1[[#This Row],[gop_votes]])</f>
        <v>7943</v>
      </c>
      <c r="I1909" s="5">
        <f>Table1[[#This Row],[margin]]/SUM(Table1[[#This Row],[dem_votes]:[gop_votes]])</f>
        <v>0.14229411870084735</v>
      </c>
      <c r="J1909" s="5">
        <f>Table1[[#This Row],[dem_votes]]/SUM(Table1[[#This Row],[dem_votes]:[gop_votes]])</f>
        <v>0.57114705935042365</v>
      </c>
      <c r="K1909" s="5">
        <f>Table1[[#This Row],[gop_votes]]/SUM(Table1[[#This Row],[dem_votes]:[gop_votes]])</f>
        <v>0.4288529406495763</v>
      </c>
      <c r="L1909" s="13">
        <v>-79.236571999999995</v>
      </c>
      <c r="M1909" s="13">
        <v>35.744123999999999</v>
      </c>
      <c r="N1909" s="11">
        <v>-79.507483599999929</v>
      </c>
      <c r="O1909" s="11">
        <v>35.618235099999978</v>
      </c>
      <c r="P1909" s="12">
        <f>VLOOKUP(Table1[[#This Row],[State]],Sheet1!A:G,7,FALSE)</f>
        <v>15</v>
      </c>
      <c r="Q1909" t="str">
        <f>VLOOKUP(Table1[[#This Row],[State]],Sheet1!A:F,6,FALSE)</f>
        <v>Democratic</v>
      </c>
    </row>
    <row r="1910" spans="1:17" x14ac:dyDescent="0.2">
      <c r="A1910" t="s">
        <v>351</v>
      </c>
      <c r="B1910" s="10">
        <v>37039</v>
      </c>
      <c r="C1910" t="s">
        <v>489</v>
      </c>
      <c r="D1910" s="4">
        <v>3180</v>
      </c>
      <c r="E1910" s="4">
        <v>14511</v>
      </c>
      <c r="F1910">
        <v>2024</v>
      </c>
      <c r="G1910" s="1">
        <f>Table1[[#This Row],[dem_votes]]+Table1[[#This Row],[gop_votes]]</f>
        <v>17691</v>
      </c>
      <c r="H1910" s="7">
        <f>ABS(Table1[[#This Row],[dem_votes]]-Table1[[#This Row],[gop_votes]])</f>
        <v>11331</v>
      </c>
      <c r="I1910" s="5">
        <f>Table1[[#This Row],[margin]]/SUM(Table1[[#This Row],[dem_votes]:[gop_votes]])</f>
        <v>0.64049516703408516</v>
      </c>
      <c r="J1910" s="5">
        <f>Table1[[#This Row],[dem_votes]]/SUM(Table1[[#This Row],[dem_votes]:[gop_votes]])</f>
        <v>0.17975241648295742</v>
      </c>
      <c r="K1910" s="5">
        <f>Table1[[#This Row],[gop_votes]]/SUM(Table1[[#This Row],[dem_votes]:[gop_votes]])</f>
        <v>0.82024758351704252</v>
      </c>
      <c r="L1910" s="13">
        <v>-84.016471999999993</v>
      </c>
      <c r="M1910" s="13">
        <v>35.106484000000002</v>
      </c>
      <c r="N1910" s="11">
        <v>-79.507483599999929</v>
      </c>
      <c r="O1910" s="11">
        <v>35.618235099999978</v>
      </c>
      <c r="P1910" s="12">
        <f>VLOOKUP(Table1[[#This Row],[State]],Sheet1!A:G,7,FALSE)</f>
        <v>15</v>
      </c>
      <c r="Q1910" t="str">
        <f>VLOOKUP(Table1[[#This Row],[State]],Sheet1!A:F,6,FALSE)</f>
        <v>Democratic</v>
      </c>
    </row>
    <row r="1911" spans="1:17" x14ac:dyDescent="0.2">
      <c r="A1911" t="s">
        <v>351</v>
      </c>
      <c r="B1911" s="10">
        <v>37041</v>
      </c>
      <c r="C1911" t="s">
        <v>1609</v>
      </c>
      <c r="D1911" s="4">
        <v>3161</v>
      </c>
      <c r="E1911" s="4">
        <v>4653</v>
      </c>
      <c r="F1911">
        <v>2024</v>
      </c>
      <c r="G1911" s="1">
        <f>Table1[[#This Row],[dem_votes]]+Table1[[#This Row],[gop_votes]]</f>
        <v>7814</v>
      </c>
      <c r="H1911" s="7">
        <f>ABS(Table1[[#This Row],[dem_votes]]-Table1[[#This Row],[gop_votes]])</f>
        <v>1492</v>
      </c>
      <c r="I1911" s="5">
        <f>Table1[[#This Row],[margin]]/SUM(Table1[[#This Row],[dem_votes]:[gop_votes]])</f>
        <v>0.1909393396467878</v>
      </c>
      <c r="J1911" s="5">
        <f>Table1[[#This Row],[dem_votes]]/SUM(Table1[[#This Row],[dem_votes]:[gop_votes]])</f>
        <v>0.40453033017660611</v>
      </c>
      <c r="K1911" s="5">
        <f>Table1[[#This Row],[gop_votes]]/SUM(Table1[[#This Row],[dem_votes]:[gop_votes]])</f>
        <v>0.59546966982339389</v>
      </c>
      <c r="L1911" s="13">
        <v>-76.626254000000003</v>
      </c>
      <c r="M1911" s="13">
        <v>36.116754</v>
      </c>
      <c r="N1911" s="11">
        <v>-79.507483599999929</v>
      </c>
      <c r="O1911" s="11">
        <v>35.618235099999978</v>
      </c>
      <c r="P1911" s="12">
        <f>VLOOKUP(Table1[[#This Row],[State]],Sheet1!A:G,7,FALSE)</f>
        <v>15</v>
      </c>
      <c r="Q1911" t="str">
        <f>VLOOKUP(Table1[[#This Row],[State]],Sheet1!A:F,6,FALSE)</f>
        <v>Democratic</v>
      </c>
    </row>
    <row r="1912" spans="1:17" x14ac:dyDescent="0.2">
      <c r="A1912" t="s">
        <v>351</v>
      </c>
      <c r="B1912" s="10">
        <v>37043</v>
      </c>
      <c r="C1912" t="s">
        <v>423</v>
      </c>
      <c r="D1912" s="4">
        <v>1497</v>
      </c>
      <c r="E1912" s="4">
        <v>5766</v>
      </c>
      <c r="F1912">
        <v>2024</v>
      </c>
      <c r="G1912" s="1">
        <f>Table1[[#This Row],[dem_votes]]+Table1[[#This Row],[gop_votes]]</f>
        <v>7263</v>
      </c>
      <c r="H1912" s="7">
        <f>ABS(Table1[[#This Row],[dem_votes]]-Table1[[#This Row],[gop_votes]])</f>
        <v>4269</v>
      </c>
      <c r="I1912" s="5">
        <f>Table1[[#This Row],[margin]]/SUM(Table1[[#This Row],[dem_votes]:[gop_votes]])</f>
        <v>0.58777364725320114</v>
      </c>
      <c r="J1912" s="5">
        <f>Table1[[#This Row],[dem_votes]]/SUM(Table1[[#This Row],[dem_votes]:[gop_votes]])</f>
        <v>0.20611317637339943</v>
      </c>
      <c r="K1912" s="5">
        <f>Table1[[#This Row],[gop_votes]]/SUM(Table1[[#This Row],[dem_votes]:[gop_votes]])</f>
        <v>0.79388682362660057</v>
      </c>
      <c r="L1912" s="13">
        <v>-83.807512000000003</v>
      </c>
      <c r="M1912" s="13">
        <v>35.035247999999903</v>
      </c>
      <c r="N1912" s="11">
        <v>-79.507483599999929</v>
      </c>
      <c r="O1912" s="11">
        <v>35.618235099999978</v>
      </c>
      <c r="P1912" s="12">
        <f>VLOOKUP(Table1[[#This Row],[State]],Sheet1!A:G,7,FALSE)</f>
        <v>15</v>
      </c>
      <c r="Q1912" t="str">
        <f>VLOOKUP(Table1[[#This Row],[State]],Sheet1!A:F,6,FALSE)</f>
        <v>Democratic</v>
      </c>
    </row>
    <row r="1913" spans="1:17" x14ac:dyDescent="0.2">
      <c r="A1913" t="s">
        <v>351</v>
      </c>
      <c r="B1913" s="10">
        <v>37045</v>
      </c>
      <c r="C1913" t="s">
        <v>560</v>
      </c>
      <c r="D1913" s="4">
        <v>15557</v>
      </c>
      <c r="E1913" s="4">
        <v>36089</v>
      </c>
      <c r="F1913">
        <v>2024</v>
      </c>
      <c r="G1913" s="1">
        <f>Table1[[#This Row],[dem_votes]]+Table1[[#This Row],[gop_votes]]</f>
        <v>51646</v>
      </c>
      <c r="H1913" s="7">
        <f>ABS(Table1[[#This Row],[dem_votes]]-Table1[[#This Row],[gop_votes]])</f>
        <v>20532</v>
      </c>
      <c r="I1913" s="5">
        <f>Table1[[#This Row],[margin]]/SUM(Table1[[#This Row],[dem_votes]:[gop_votes]])</f>
        <v>0.39755256941486272</v>
      </c>
      <c r="J1913" s="5">
        <f>Table1[[#This Row],[dem_votes]]/SUM(Table1[[#This Row],[dem_votes]:[gop_votes]])</f>
        <v>0.30122371529256864</v>
      </c>
      <c r="K1913" s="5">
        <f>Table1[[#This Row],[gop_votes]]/SUM(Table1[[#This Row],[dem_votes]:[gop_votes]])</f>
        <v>0.69877628470743136</v>
      </c>
      <c r="L1913" s="13">
        <v>-81.517016999999996</v>
      </c>
      <c r="M1913" s="13">
        <v>35.292496</v>
      </c>
      <c r="N1913" s="11">
        <v>-79.507483599999929</v>
      </c>
      <c r="O1913" s="11">
        <v>35.618235099999978</v>
      </c>
      <c r="P1913" s="12">
        <f>VLOOKUP(Table1[[#This Row],[State]],Sheet1!A:G,7,FALSE)</f>
        <v>15</v>
      </c>
      <c r="Q1913" t="str">
        <f>VLOOKUP(Table1[[#This Row],[State]],Sheet1!A:F,6,FALSE)</f>
        <v>Democratic</v>
      </c>
    </row>
    <row r="1914" spans="1:17" x14ac:dyDescent="0.2">
      <c r="A1914" t="s">
        <v>351</v>
      </c>
      <c r="B1914" s="10">
        <v>37047</v>
      </c>
      <c r="C1914" t="s">
        <v>1610</v>
      </c>
      <c r="D1914" s="4">
        <v>9216</v>
      </c>
      <c r="E1914" s="4">
        <v>16851</v>
      </c>
      <c r="F1914">
        <v>2024</v>
      </c>
      <c r="G1914" s="1">
        <f>Table1[[#This Row],[dem_votes]]+Table1[[#This Row],[gop_votes]]</f>
        <v>26067</v>
      </c>
      <c r="H1914" s="7">
        <f>ABS(Table1[[#This Row],[dem_votes]]-Table1[[#This Row],[gop_votes]])</f>
        <v>7635</v>
      </c>
      <c r="I1914" s="5">
        <f>Table1[[#This Row],[margin]]/SUM(Table1[[#This Row],[dem_votes]:[gop_votes]])</f>
        <v>0.29289906778685693</v>
      </c>
      <c r="J1914" s="5">
        <f>Table1[[#This Row],[dem_votes]]/SUM(Table1[[#This Row],[dem_votes]:[gop_votes]])</f>
        <v>0.35355046610657154</v>
      </c>
      <c r="K1914" s="5">
        <f>Table1[[#This Row],[gop_votes]]/SUM(Table1[[#This Row],[dem_votes]:[gop_votes]])</f>
        <v>0.64644953389342852</v>
      </c>
      <c r="L1914" s="13">
        <v>-78.709220999999999</v>
      </c>
      <c r="M1914" s="13">
        <v>34.279269999999997</v>
      </c>
      <c r="N1914" s="11">
        <v>-79.507483599999929</v>
      </c>
      <c r="O1914" s="11">
        <v>35.618235099999978</v>
      </c>
      <c r="P1914" s="12">
        <f>VLOOKUP(Table1[[#This Row],[State]],Sheet1!A:G,7,FALSE)</f>
        <v>15</v>
      </c>
      <c r="Q1914" t="str">
        <f>VLOOKUP(Table1[[#This Row],[State]],Sheet1!A:F,6,FALSE)</f>
        <v>Democratic</v>
      </c>
    </row>
    <row r="1915" spans="1:17" x14ac:dyDescent="0.2">
      <c r="A1915" t="s">
        <v>351</v>
      </c>
      <c r="B1915" s="10">
        <v>37049</v>
      </c>
      <c r="C1915" t="s">
        <v>1611</v>
      </c>
      <c r="D1915" s="4">
        <v>22259</v>
      </c>
      <c r="E1915" s="4">
        <v>33143</v>
      </c>
      <c r="F1915">
        <v>2024</v>
      </c>
      <c r="G1915" s="1">
        <f>Table1[[#This Row],[dem_votes]]+Table1[[#This Row],[gop_votes]]</f>
        <v>55402</v>
      </c>
      <c r="H1915" s="7">
        <f>ABS(Table1[[#This Row],[dem_votes]]-Table1[[#This Row],[gop_votes]])</f>
        <v>10884</v>
      </c>
      <c r="I1915" s="5">
        <f>Table1[[#This Row],[margin]]/SUM(Table1[[#This Row],[dem_votes]:[gop_votes]])</f>
        <v>0.19645500162449009</v>
      </c>
      <c r="J1915" s="5">
        <f>Table1[[#This Row],[dem_votes]]/SUM(Table1[[#This Row],[dem_votes]:[gop_votes]])</f>
        <v>0.40177249918775493</v>
      </c>
      <c r="K1915" s="5">
        <f>Table1[[#This Row],[gop_votes]]/SUM(Table1[[#This Row],[dem_votes]:[gop_votes]])</f>
        <v>0.59822750081224507</v>
      </c>
      <c r="L1915" s="13">
        <v>-77.038555000000002</v>
      </c>
      <c r="M1915" s="13">
        <v>35.066758</v>
      </c>
      <c r="N1915" s="11">
        <v>-79.507483599999929</v>
      </c>
      <c r="O1915" s="11">
        <v>35.618235099999978</v>
      </c>
      <c r="P1915" s="12">
        <f>VLOOKUP(Table1[[#This Row],[State]],Sheet1!A:G,7,FALSE)</f>
        <v>15</v>
      </c>
      <c r="Q1915" t="str">
        <f>VLOOKUP(Table1[[#This Row],[State]],Sheet1!A:F,6,FALSE)</f>
        <v>Democratic</v>
      </c>
    </row>
    <row r="1916" spans="1:17" x14ac:dyDescent="0.2">
      <c r="A1916" t="s">
        <v>351</v>
      </c>
      <c r="B1916" s="10">
        <v>37051</v>
      </c>
      <c r="C1916" t="s">
        <v>882</v>
      </c>
      <c r="D1916" s="4">
        <v>91620</v>
      </c>
      <c r="E1916" s="4">
        <v>62017</v>
      </c>
      <c r="F1916">
        <v>2024</v>
      </c>
      <c r="G1916" s="1">
        <f>Table1[[#This Row],[dem_votes]]+Table1[[#This Row],[gop_votes]]</f>
        <v>153637</v>
      </c>
      <c r="H1916" s="7">
        <f>ABS(Table1[[#This Row],[dem_votes]]-Table1[[#This Row],[gop_votes]])</f>
        <v>29603</v>
      </c>
      <c r="I1916" s="5">
        <f>Table1[[#This Row],[margin]]/SUM(Table1[[#This Row],[dem_votes]:[gop_votes]])</f>
        <v>0.19268145043186211</v>
      </c>
      <c r="J1916" s="5">
        <f>Table1[[#This Row],[dem_votes]]/SUM(Table1[[#This Row],[dem_votes]:[gop_votes]])</f>
        <v>0.59634072521593107</v>
      </c>
      <c r="K1916" s="5">
        <f>Table1[[#This Row],[gop_votes]]/SUM(Table1[[#This Row],[dem_votes]:[gop_votes]])</f>
        <v>0.40365927478406893</v>
      </c>
      <c r="L1916" s="13">
        <v>-78.936138</v>
      </c>
      <c r="M1916" s="13">
        <v>35.056492999999897</v>
      </c>
      <c r="N1916" s="11">
        <v>-79.507483599999929</v>
      </c>
      <c r="O1916" s="11">
        <v>35.618235099999978</v>
      </c>
      <c r="P1916" s="12">
        <f>VLOOKUP(Table1[[#This Row],[State]],Sheet1!A:G,7,FALSE)</f>
        <v>15</v>
      </c>
      <c r="Q1916" t="str">
        <f>VLOOKUP(Table1[[#This Row],[State]],Sheet1!A:F,6,FALSE)</f>
        <v>Democratic</v>
      </c>
    </row>
    <row r="1917" spans="1:17" x14ac:dyDescent="0.2">
      <c r="A1917" t="s">
        <v>351</v>
      </c>
      <c r="B1917" s="10">
        <v>37053</v>
      </c>
      <c r="C1917" t="s">
        <v>1612</v>
      </c>
      <c r="D1917" s="4">
        <v>4225</v>
      </c>
      <c r="E1917" s="4">
        <v>13913</v>
      </c>
      <c r="F1917">
        <v>2024</v>
      </c>
      <c r="G1917" s="1">
        <f>Table1[[#This Row],[dem_votes]]+Table1[[#This Row],[gop_votes]]</f>
        <v>18138</v>
      </c>
      <c r="H1917" s="7">
        <f>ABS(Table1[[#This Row],[dem_votes]]-Table1[[#This Row],[gop_votes]])</f>
        <v>9688</v>
      </c>
      <c r="I1917" s="5">
        <f>Table1[[#This Row],[margin]]/SUM(Table1[[#This Row],[dem_votes]:[gop_votes]])</f>
        <v>0.53412724666446132</v>
      </c>
      <c r="J1917" s="5">
        <f>Table1[[#This Row],[dem_votes]]/SUM(Table1[[#This Row],[dem_votes]:[gop_votes]])</f>
        <v>0.23293637666776931</v>
      </c>
      <c r="K1917" s="5">
        <f>Table1[[#This Row],[gop_votes]]/SUM(Table1[[#This Row],[dem_votes]:[gop_votes]])</f>
        <v>0.76706362333223066</v>
      </c>
      <c r="L1917" s="13">
        <v>-76.009039999999999</v>
      </c>
      <c r="M1917" s="13">
        <v>36.391945999999997</v>
      </c>
      <c r="N1917" s="11">
        <v>-79.507483599999929</v>
      </c>
      <c r="O1917" s="11">
        <v>35.618235099999978</v>
      </c>
      <c r="P1917" s="12">
        <f>VLOOKUP(Table1[[#This Row],[State]],Sheet1!A:G,7,FALSE)</f>
        <v>15</v>
      </c>
      <c r="Q1917" t="str">
        <f>VLOOKUP(Table1[[#This Row],[State]],Sheet1!A:F,6,FALSE)</f>
        <v>Democratic</v>
      </c>
    </row>
    <row r="1918" spans="1:17" x14ac:dyDescent="0.2">
      <c r="A1918" t="s">
        <v>351</v>
      </c>
      <c r="B1918" s="10">
        <v>37055</v>
      </c>
      <c r="C1918" t="s">
        <v>1613</v>
      </c>
      <c r="D1918" s="4">
        <v>10929</v>
      </c>
      <c r="E1918" s="4">
        <v>15652</v>
      </c>
      <c r="F1918">
        <v>2024</v>
      </c>
      <c r="G1918" s="1">
        <f>Table1[[#This Row],[dem_votes]]+Table1[[#This Row],[gop_votes]]</f>
        <v>26581</v>
      </c>
      <c r="H1918" s="7">
        <f>ABS(Table1[[#This Row],[dem_votes]]-Table1[[#This Row],[gop_votes]])</f>
        <v>4723</v>
      </c>
      <c r="I1918" s="5">
        <f>Table1[[#This Row],[margin]]/SUM(Table1[[#This Row],[dem_votes]:[gop_votes]])</f>
        <v>0.17768330762574772</v>
      </c>
      <c r="J1918" s="5">
        <f>Table1[[#This Row],[dem_votes]]/SUM(Table1[[#This Row],[dem_votes]:[gop_votes]])</f>
        <v>0.41115834618712616</v>
      </c>
      <c r="K1918" s="5">
        <f>Table1[[#This Row],[gop_votes]]/SUM(Table1[[#This Row],[dem_votes]:[gop_votes]])</f>
        <v>0.5888416538128739</v>
      </c>
      <c r="L1918" s="13">
        <v>-75.674875</v>
      </c>
      <c r="M1918" s="13">
        <v>35.907564000000001</v>
      </c>
      <c r="N1918" s="11">
        <v>-79.507483599999929</v>
      </c>
      <c r="O1918" s="11">
        <v>35.618235099999978</v>
      </c>
      <c r="P1918" s="12">
        <f>VLOOKUP(Table1[[#This Row],[State]],Sheet1!A:G,7,FALSE)</f>
        <v>15</v>
      </c>
      <c r="Q1918" t="str">
        <f>VLOOKUP(Table1[[#This Row],[State]],Sheet1!A:F,6,FALSE)</f>
        <v>Democratic</v>
      </c>
    </row>
    <row r="1919" spans="1:17" x14ac:dyDescent="0.2">
      <c r="A1919" t="s">
        <v>351</v>
      </c>
      <c r="B1919" s="10">
        <v>37057</v>
      </c>
      <c r="C1919" t="s">
        <v>1614</v>
      </c>
      <c r="D1919" s="4">
        <v>19925</v>
      </c>
      <c r="E1919" s="4">
        <v>72227</v>
      </c>
      <c r="F1919">
        <v>2024</v>
      </c>
      <c r="G1919" s="1">
        <f>Table1[[#This Row],[dem_votes]]+Table1[[#This Row],[gop_votes]]</f>
        <v>92152</v>
      </c>
      <c r="H1919" s="7">
        <f>ABS(Table1[[#This Row],[dem_votes]]-Table1[[#This Row],[gop_votes]])</f>
        <v>52302</v>
      </c>
      <c r="I1919" s="5">
        <f>Table1[[#This Row],[margin]]/SUM(Table1[[#This Row],[dem_votes]:[gop_votes]])</f>
        <v>0.56756228839308964</v>
      </c>
      <c r="J1919" s="5">
        <f>Table1[[#This Row],[dem_votes]]/SUM(Table1[[#This Row],[dem_votes]:[gop_votes]])</f>
        <v>0.21621885580345515</v>
      </c>
      <c r="K1919" s="5">
        <f>Table1[[#This Row],[gop_votes]]/SUM(Table1[[#This Row],[dem_votes]:[gop_votes]])</f>
        <v>0.78378114419654488</v>
      </c>
      <c r="L1919" s="13">
        <v>-80.199539000000001</v>
      </c>
      <c r="M1919" s="13">
        <v>35.853743000000001</v>
      </c>
      <c r="N1919" s="11">
        <v>-79.507483599999929</v>
      </c>
      <c r="O1919" s="11">
        <v>35.618235099999978</v>
      </c>
      <c r="P1919" s="12">
        <f>VLOOKUP(Table1[[#This Row],[State]],Sheet1!A:G,7,FALSE)</f>
        <v>15</v>
      </c>
      <c r="Q1919" t="str">
        <f>VLOOKUP(Table1[[#This Row],[State]],Sheet1!A:F,6,FALSE)</f>
        <v>Democratic</v>
      </c>
    </row>
    <row r="1920" spans="1:17" x14ac:dyDescent="0.2">
      <c r="A1920" t="s">
        <v>351</v>
      </c>
      <c r="B1920" s="10">
        <v>37059</v>
      </c>
      <c r="C1920" t="s">
        <v>1615</v>
      </c>
      <c r="D1920" s="4">
        <v>6617</v>
      </c>
      <c r="E1920" s="4">
        <v>20187</v>
      </c>
      <c r="F1920">
        <v>2024</v>
      </c>
      <c r="G1920" s="1">
        <f>Table1[[#This Row],[dem_votes]]+Table1[[#This Row],[gop_votes]]</f>
        <v>26804</v>
      </c>
      <c r="H1920" s="7">
        <f>ABS(Table1[[#This Row],[dem_votes]]-Table1[[#This Row],[gop_votes]])</f>
        <v>13570</v>
      </c>
      <c r="I1920" s="5">
        <f>Table1[[#This Row],[margin]]/SUM(Table1[[#This Row],[dem_votes]:[gop_votes]])</f>
        <v>0.50626772123563646</v>
      </c>
      <c r="J1920" s="5">
        <f>Table1[[#This Row],[dem_votes]]/SUM(Table1[[#This Row],[dem_votes]:[gop_votes]])</f>
        <v>0.24686613938218177</v>
      </c>
      <c r="K1920" s="5">
        <f>Table1[[#This Row],[gop_votes]]/SUM(Table1[[#This Row],[dem_votes]:[gop_votes]])</f>
        <v>0.75313386061781828</v>
      </c>
      <c r="L1920" s="13">
        <v>-80.52158</v>
      </c>
      <c r="M1920" s="13">
        <v>35.929813000000003</v>
      </c>
      <c r="N1920" s="11">
        <v>-79.507483599999929</v>
      </c>
      <c r="O1920" s="11">
        <v>35.618235099999978</v>
      </c>
      <c r="P1920" s="12">
        <f>VLOOKUP(Table1[[#This Row],[State]],Sheet1!A:G,7,FALSE)</f>
        <v>15</v>
      </c>
      <c r="Q1920" t="str">
        <f>VLOOKUP(Table1[[#This Row],[State]],Sheet1!A:F,6,FALSE)</f>
        <v>Democratic</v>
      </c>
    </row>
    <row r="1921" spans="1:17" x14ac:dyDescent="0.2">
      <c r="A1921" t="s">
        <v>351</v>
      </c>
      <c r="B1921" s="10">
        <v>37061</v>
      </c>
      <c r="C1921" t="s">
        <v>1616</v>
      </c>
      <c r="D1921" s="4">
        <v>7838</v>
      </c>
      <c r="E1921" s="4">
        <v>13890</v>
      </c>
      <c r="F1921">
        <v>2024</v>
      </c>
      <c r="G1921" s="1">
        <f>Table1[[#This Row],[dem_votes]]+Table1[[#This Row],[gop_votes]]</f>
        <v>21728</v>
      </c>
      <c r="H1921" s="7">
        <f>ABS(Table1[[#This Row],[dem_votes]]-Table1[[#This Row],[gop_votes]])</f>
        <v>6052</v>
      </c>
      <c r="I1921" s="5">
        <f>Table1[[#This Row],[margin]]/SUM(Table1[[#This Row],[dem_votes]:[gop_votes]])</f>
        <v>0.27853460972017674</v>
      </c>
      <c r="J1921" s="5">
        <f>Table1[[#This Row],[dem_votes]]/SUM(Table1[[#This Row],[dem_votes]:[gop_votes]])</f>
        <v>0.36073269513991163</v>
      </c>
      <c r="K1921" s="5">
        <f>Table1[[#This Row],[gop_votes]]/SUM(Table1[[#This Row],[dem_votes]:[gop_votes]])</f>
        <v>0.63926730486008831</v>
      </c>
      <c r="L1921" s="13">
        <v>-77.943353999999999</v>
      </c>
      <c r="M1921" s="13">
        <v>34.936095999999999</v>
      </c>
      <c r="N1921" s="11">
        <v>-79.507483599999929</v>
      </c>
      <c r="O1921" s="11">
        <v>35.618235099999978</v>
      </c>
      <c r="P1921" s="12">
        <f>VLOOKUP(Table1[[#This Row],[State]],Sheet1!A:G,7,FALSE)</f>
        <v>15</v>
      </c>
      <c r="Q1921" t="str">
        <f>VLOOKUP(Table1[[#This Row],[State]],Sheet1!A:F,6,FALSE)</f>
        <v>Democratic</v>
      </c>
    </row>
    <row r="1922" spans="1:17" x14ac:dyDescent="0.2">
      <c r="A1922" t="s">
        <v>351</v>
      </c>
      <c r="B1922" s="10">
        <v>37063</v>
      </c>
      <c r="C1922" t="s">
        <v>1617</v>
      </c>
      <c r="D1922" s="4">
        <v>168413</v>
      </c>
      <c r="E1922" s="4">
        <v>31363</v>
      </c>
      <c r="F1922">
        <v>2024</v>
      </c>
      <c r="G1922" s="1">
        <f>Table1[[#This Row],[dem_votes]]+Table1[[#This Row],[gop_votes]]</f>
        <v>199776</v>
      </c>
      <c r="H1922" s="7">
        <f>ABS(Table1[[#This Row],[dem_votes]]-Table1[[#This Row],[gop_votes]])</f>
        <v>137050</v>
      </c>
      <c r="I1922" s="5">
        <f>Table1[[#This Row],[margin]]/SUM(Table1[[#This Row],[dem_votes]:[gop_votes]])</f>
        <v>0.68601834054140642</v>
      </c>
      <c r="J1922" s="5">
        <f>Table1[[#This Row],[dem_votes]]/SUM(Table1[[#This Row],[dem_votes]:[gop_votes]])</f>
        <v>0.84300917027070321</v>
      </c>
      <c r="K1922" s="5">
        <f>Table1[[#This Row],[gop_votes]]/SUM(Table1[[#This Row],[dem_votes]:[gop_votes]])</f>
        <v>0.15699082972929682</v>
      </c>
      <c r="L1922" s="13">
        <v>-78.906199999999998</v>
      </c>
      <c r="M1922" s="13">
        <v>35.989801</v>
      </c>
      <c r="N1922" s="11">
        <v>-79.507483599999929</v>
      </c>
      <c r="O1922" s="11">
        <v>35.618235099999978</v>
      </c>
      <c r="P1922" s="12">
        <f>VLOOKUP(Table1[[#This Row],[State]],Sheet1!A:G,7,FALSE)</f>
        <v>15</v>
      </c>
      <c r="Q1922" t="str">
        <f>VLOOKUP(Table1[[#This Row],[State]],Sheet1!A:F,6,FALSE)</f>
        <v>Democratic</v>
      </c>
    </row>
    <row r="1923" spans="1:17" x14ac:dyDescent="0.2">
      <c r="A1923" t="s">
        <v>351</v>
      </c>
      <c r="B1923" s="10">
        <v>37065</v>
      </c>
      <c r="C1923" t="s">
        <v>1618</v>
      </c>
      <c r="D1923" s="4">
        <v>16191</v>
      </c>
      <c r="E1923" s="4">
        <v>8056</v>
      </c>
      <c r="F1923">
        <v>2024</v>
      </c>
      <c r="G1923" s="1">
        <f>Table1[[#This Row],[dem_votes]]+Table1[[#This Row],[gop_votes]]</f>
        <v>24247</v>
      </c>
      <c r="H1923" s="7">
        <f>ABS(Table1[[#This Row],[dem_votes]]-Table1[[#This Row],[gop_votes]])</f>
        <v>8135</v>
      </c>
      <c r="I1923" s="5">
        <f>Table1[[#This Row],[margin]]/SUM(Table1[[#This Row],[dem_votes]:[gop_votes]])</f>
        <v>0.33550542335134242</v>
      </c>
      <c r="J1923" s="5">
        <f>Table1[[#This Row],[dem_votes]]/SUM(Table1[[#This Row],[dem_votes]:[gop_votes]])</f>
        <v>0.66775271167567118</v>
      </c>
      <c r="K1923" s="5">
        <f>Table1[[#This Row],[gop_votes]]/SUM(Table1[[#This Row],[dem_votes]:[gop_votes]])</f>
        <v>0.33224728832432876</v>
      </c>
      <c r="L1923" s="13">
        <v>-77.656296999999995</v>
      </c>
      <c r="M1923" s="13">
        <v>35.903736000000002</v>
      </c>
      <c r="N1923" s="11">
        <v>-79.507483599999929</v>
      </c>
      <c r="O1923" s="11">
        <v>35.618235099999978</v>
      </c>
      <c r="P1923" s="12">
        <f>VLOOKUP(Table1[[#This Row],[State]],Sheet1!A:G,7,FALSE)</f>
        <v>15</v>
      </c>
      <c r="Q1923" t="str">
        <f>VLOOKUP(Table1[[#This Row],[State]],Sheet1!A:F,6,FALSE)</f>
        <v>Democratic</v>
      </c>
    </row>
    <row r="1924" spans="1:17" x14ac:dyDescent="0.2">
      <c r="A1924" t="s">
        <v>351</v>
      </c>
      <c r="B1924" s="10">
        <v>37067</v>
      </c>
      <c r="C1924" t="s">
        <v>763</v>
      </c>
      <c r="D1924" s="4">
        <v>124312</v>
      </c>
      <c r="E1924" s="4">
        <v>86711</v>
      </c>
      <c r="F1924">
        <v>2024</v>
      </c>
      <c r="G1924" s="1">
        <f>Table1[[#This Row],[dem_votes]]+Table1[[#This Row],[gop_votes]]</f>
        <v>211023</v>
      </c>
      <c r="H1924" s="7">
        <f>ABS(Table1[[#This Row],[dem_votes]]-Table1[[#This Row],[gop_votes]])</f>
        <v>37601</v>
      </c>
      <c r="I1924" s="5">
        <f>Table1[[#This Row],[margin]]/SUM(Table1[[#This Row],[dem_votes]:[gop_votes]])</f>
        <v>0.17818436852854902</v>
      </c>
      <c r="J1924" s="5">
        <f>Table1[[#This Row],[dem_votes]]/SUM(Table1[[#This Row],[dem_votes]:[gop_votes]])</f>
        <v>0.58909218426427457</v>
      </c>
      <c r="K1924" s="5">
        <f>Table1[[#This Row],[gop_votes]]/SUM(Table1[[#This Row],[dem_votes]:[gop_votes]])</f>
        <v>0.41090781573572549</v>
      </c>
      <c r="L1924" s="13">
        <v>-80.256625</v>
      </c>
      <c r="M1924" s="13">
        <v>36.106431000000001</v>
      </c>
      <c r="N1924" s="11">
        <v>-79.507483599999929</v>
      </c>
      <c r="O1924" s="11">
        <v>35.618235099999978</v>
      </c>
      <c r="P1924" s="12">
        <f>VLOOKUP(Table1[[#This Row],[State]],Sheet1!A:G,7,FALSE)</f>
        <v>15</v>
      </c>
      <c r="Q1924" t="str">
        <f>VLOOKUP(Table1[[#This Row],[State]],Sheet1!A:F,6,FALSE)</f>
        <v>Democratic</v>
      </c>
    </row>
    <row r="1925" spans="1:17" x14ac:dyDescent="0.2">
      <c r="A1925" t="s">
        <v>351</v>
      </c>
      <c r="B1925" s="10">
        <v>37069</v>
      </c>
      <c r="C1925" t="s">
        <v>431</v>
      </c>
      <c r="D1925" s="4">
        <v>17401</v>
      </c>
      <c r="E1925" s="4">
        <v>23997</v>
      </c>
      <c r="F1925">
        <v>2024</v>
      </c>
      <c r="G1925" s="1">
        <f>Table1[[#This Row],[dem_votes]]+Table1[[#This Row],[gop_votes]]</f>
        <v>41398</v>
      </c>
      <c r="H1925" s="7">
        <f>ABS(Table1[[#This Row],[dem_votes]]-Table1[[#This Row],[gop_votes]])</f>
        <v>6596</v>
      </c>
      <c r="I1925" s="5">
        <f>Table1[[#This Row],[margin]]/SUM(Table1[[#This Row],[dem_votes]:[gop_votes]])</f>
        <v>0.15933136866515291</v>
      </c>
      <c r="J1925" s="5">
        <f>Table1[[#This Row],[dem_votes]]/SUM(Table1[[#This Row],[dem_votes]:[gop_votes]])</f>
        <v>0.42033431566742357</v>
      </c>
      <c r="K1925" s="5">
        <f>Table1[[#This Row],[gop_votes]]/SUM(Table1[[#This Row],[dem_votes]:[gop_votes]])</f>
        <v>0.57966568433257648</v>
      </c>
      <c r="L1925" s="13">
        <v>-78.340857999999997</v>
      </c>
      <c r="M1925" s="13">
        <v>36.047826000000001</v>
      </c>
      <c r="N1925" s="11">
        <v>-79.507483599999929</v>
      </c>
      <c r="O1925" s="11">
        <v>35.618235099999978</v>
      </c>
      <c r="P1925" s="12">
        <f>VLOOKUP(Table1[[#This Row],[State]],Sheet1!A:G,7,FALSE)</f>
        <v>15</v>
      </c>
      <c r="Q1925" t="str">
        <f>VLOOKUP(Table1[[#This Row],[State]],Sheet1!A:F,6,FALSE)</f>
        <v>Democratic</v>
      </c>
    </row>
    <row r="1926" spans="1:17" x14ac:dyDescent="0.2">
      <c r="A1926" t="s">
        <v>351</v>
      </c>
      <c r="B1926" s="10">
        <v>37071</v>
      </c>
      <c r="C1926" t="s">
        <v>1619</v>
      </c>
      <c r="D1926" s="4">
        <v>39888</v>
      </c>
      <c r="E1926" s="4">
        <v>80193</v>
      </c>
      <c r="F1926">
        <v>2024</v>
      </c>
      <c r="G1926" s="1">
        <f>Table1[[#This Row],[dem_votes]]+Table1[[#This Row],[gop_votes]]</f>
        <v>120081</v>
      </c>
      <c r="H1926" s="7">
        <f>ABS(Table1[[#This Row],[dem_votes]]-Table1[[#This Row],[gop_votes]])</f>
        <v>40305</v>
      </c>
      <c r="I1926" s="5">
        <f>Table1[[#This Row],[margin]]/SUM(Table1[[#This Row],[dem_votes]:[gop_votes]])</f>
        <v>0.33564843730481925</v>
      </c>
      <c r="J1926" s="5">
        <f>Table1[[#This Row],[dem_votes]]/SUM(Table1[[#This Row],[dem_votes]:[gop_votes]])</f>
        <v>0.3321757813475904</v>
      </c>
      <c r="K1926" s="5">
        <f>Table1[[#This Row],[gop_votes]]/SUM(Table1[[#This Row],[dem_votes]:[gop_votes]])</f>
        <v>0.6678242186524096</v>
      </c>
      <c r="L1926" s="13">
        <v>-81.156573999999907</v>
      </c>
      <c r="M1926" s="13">
        <v>35.275593999999998</v>
      </c>
      <c r="N1926" s="11">
        <v>-79.507483599999929</v>
      </c>
      <c r="O1926" s="11">
        <v>35.618235099999978</v>
      </c>
      <c r="P1926" s="12">
        <f>VLOOKUP(Table1[[#This Row],[State]],Sheet1!A:G,7,FALSE)</f>
        <v>15</v>
      </c>
      <c r="Q1926" t="str">
        <f>VLOOKUP(Table1[[#This Row],[State]],Sheet1!A:F,6,FALSE)</f>
        <v>Democratic</v>
      </c>
    </row>
    <row r="1927" spans="1:17" x14ac:dyDescent="0.2">
      <c r="A1927" t="s">
        <v>351</v>
      </c>
      <c r="B1927" s="10">
        <v>37073</v>
      </c>
      <c r="C1927" t="s">
        <v>1620</v>
      </c>
      <c r="D1927" s="4">
        <v>2436</v>
      </c>
      <c r="E1927" s="4">
        <v>3553</v>
      </c>
      <c r="F1927">
        <v>2024</v>
      </c>
      <c r="G1927" s="1">
        <f>Table1[[#This Row],[dem_votes]]+Table1[[#This Row],[gop_votes]]</f>
        <v>5989</v>
      </c>
      <c r="H1927" s="7">
        <f>ABS(Table1[[#This Row],[dem_votes]]-Table1[[#This Row],[gop_votes]])</f>
        <v>1117</v>
      </c>
      <c r="I1927" s="5">
        <f>Table1[[#This Row],[margin]]/SUM(Table1[[#This Row],[dem_votes]:[gop_votes]])</f>
        <v>0.18650859909834697</v>
      </c>
      <c r="J1927" s="5">
        <f>Table1[[#This Row],[dem_votes]]/SUM(Table1[[#This Row],[dem_votes]:[gop_votes]])</f>
        <v>0.40674570045082653</v>
      </c>
      <c r="K1927" s="5">
        <f>Table1[[#This Row],[gop_votes]]/SUM(Table1[[#This Row],[dem_votes]:[gop_votes]])</f>
        <v>0.59325429954917352</v>
      </c>
      <c r="L1927" s="13">
        <v>-76.706156999999905</v>
      </c>
      <c r="M1927" s="13">
        <v>36.465890000000002</v>
      </c>
      <c r="N1927" s="11">
        <v>-79.507483599999929</v>
      </c>
      <c r="O1927" s="11">
        <v>35.618235099999978</v>
      </c>
      <c r="P1927" s="12">
        <f>VLOOKUP(Table1[[#This Row],[State]],Sheet1!A:G,7,FALSE)</f>
        <v>15</v>
      </c>
      <c r="Q1927" t="str">
        <f>VLOOKUP(Table1[[#This Row],[State]],Sheet1!A:F,6,FALSE)</f>
        <v>Democratic</v>
      </c>
    </row>
    <row r="1928" spans="1:17" x14ac:dyDescent="0.2">
      <c r="A1928" t="s">
        <v>351</v>
      </c>
      <c r="B1928" s="10">
        <v>37075</v>
      </c>
      <c r="C1928" t="s">
        <v>540</v>
      </c>
      <c r="D1928" s="4">
        <v>1139</v>
      </c>
      <c r="E1928" s="4">
        <v>3950</v>
      </c>
      <c r="F1928">
        <v>2024</v>
      </c>
      <c r="G1928" s="1">
        <f>Table1[[#This Row],[dem_votes]]+Table1[[#This Row],[gop_votes]]</f>
        <v>5089</v>
      </c>
      <c r="H1928" s="7">
        <f>ABS(Table1[[#This Row],[dem_votes]]-Table1[[#This Row],[gop_votes]])</f>
        <v>2811</v>
      </c>
      <c r="I1928" s="5">
        <f>Table1[[#This Row],[margin]]/SUM(Table1[[#This Row],[dem_votes]:[gop_votes]])</f>
        <v>0.5523678522303006</v>
      </c>
      <c r="J1928" s="5">
        <f>Table1[[#This Row],[dem_votes]]/SUM(Table1[[#This Row],[dem_votes]:[gop_votes]])</f>
        <v>0.22381607388484967</v>
      </c>
      <c r="K1928" s="5">
        <f>Table1[[#This Row],[gop_votes]]/SUM(Table1[[#This Row],[dem_votes]:[gop_votes]])</f>
        <v>0.7761839261151503</v>
      </c>
      <c r="L1928" s="13">
        <v>-83.787961999999993</v>
      </c>
      <c r="M1928" s="13">
        <v>35.330969000000003</v>
      </c>
      <c r="N1928" s="11">
        <v>-79.507483599999929</v>
      </c>
      <c r="O1928" s="11">
        <v>35.618235099999978</v>
      </c>
      <c r="P1928" s="12">
        <f>VLOOKUP(Table1[[#This Row],[State]],Sheet1!A:G,7,FALSE)</f>
        <v>15</v>
      </c>
      <c r="Q1928" t="str">
        <f>VLOOKUP(Table1[[#This Row],[State]],Sheet1!A:F,6,FALSE)</f>
        <v>Democratic</v>
      </c>
    </row>
    <row r="1929" spans="1:17" x14ac:dyDescent="0.2">
      <c r="A1929" t="s">
        <v>351</v>
      </c>
      <c r="B1929" s="10">
        <v>37077</v>
      </c>
      <c r="C1929" t="s">
        <v>1621</v>
      </c>
      <c r="D1929" s="4">
        <v>15612</v>
      </c>
      <c r="E1929" s="4">
        <v>18248</v>
      </c>
      <c r="F1929">
        <v>2024</v>
      </c>
      <c r="G1929" s="1">
        <f>Table1[[#This Row],[dem_votes]]+Table1[[#This Row],[gop_votes]]</f>
        <v>33860</v>
      </c>
      <c r="H1929" s="7">
        <f>ABS(Table1[[#This Row],[dem_votes]]-Table1[[#This Row],[gop_votes]])</f>
        <v>2636</v>
      </c>
      <c r="I1929" s="5">
        <f>Table1[[#This Row],[margin]]/SUM(Table1[[#This Row],[dem_votes]:[gop_votes]])</f>
        <v>7.7849970466627283E-2</v>
      </c>
      <c r="J1929" s="5">
        <f>Table1[[#This Row],[dem_votes]]/SUM(Table1[[#This Row],[dem_votes]:[gop_votes]])</f>
        <v>0.46107501476668633</v>
      </c>
      <c r="K1929" s="5">
        <f>Table1[[#This Row],[gop_votes]]/SUM(Table1[[#This Row],[dem_votes]:[gop_votes]])</f>
        <v>0.53892498523331367</v>
      </c>
      <c r="L1929" s="13">
        <v>-78.657114000000007</v>
      </c>
      <c r="M1929" s="13">
        <v>36.223855</v>
      </c>
      <c r="N1929" s="11">
        <v>-79.507483599999929</v>
      </c>
      <c r="O1929" s="11">
        <v>35.618235099999978</v>
      </c>
      <c r="P1929" s="12">
        <f>VLOOKUP(Table1[[#This Row],[State]],Sheet1!A:G,7,FALSE)</f>
        <v>15</v>
      </c>
      <c r="Q1929" t="str">
        <f>VLOOKUP(Table1[[#This Row],[State]],Sheet1!A:F,6,FALSE)</f>
        <v>Democratic</v>
      </c>
    </row>
    <row r="1930" spans="1:17" x14ac:dyDescent="0.2">
      <c r="A1930" t="s">
        <v>351</v>
      </c>
      <c r="B1930" s="10">
        <v>37079</v>
      </c>
      <c r="C1930" t="s">
        <v>508</v>
      </c>
      <c r="D1930" s="4">
        <v>3456</v>
      </c>
      <c r="E1930" s="4">
        <v>4706</v>
      </c>
      <c r="F1930">
        <v>2024</v>
      </c>
      <c r="G1930" s="1">
        <f>Table1[[#This Row],[dem_votes]]+Table1[[#This Row],[gop_votes]]</f>
        <v>8162</v>
      </c>
      <c r="H1930" s="7">
        <f>ABS(Table1[[#This Row],[dem_votes]]-Table1[[#This Row],[gop_votes]])</f>
        <v>1250</v>
      </c>
      <c r="I1930" s="5">
        <f>Table1[[#This Row],[margin]]/SUM(Table1[[#This Row],[dem_votes]:[gop_votes]])</f>
        <v>0.15314873805439844</v>
      </c>
      <c r="J1930" s="5">
        <f>Table1[[#This Row],[dem_votes]]/SUM(Table1[[#This Row],[dem_votes]:[gop_votes]])</f>
        <v>0.42342563097280078</v>
      </c>
      <c r="K1930" s="5">
        <f>Table1[[#This Row],[gop_votes]]/SUM(Table1[[#This Row],[dem_votes]:[gop_votes]])</f>
        <v>0.57657436902719916</v>
      </c>
      <c r="L1930" s="13">
        <v>-77.669535999999994</v>
      </c>
      <c r="M1930" s="13">
        <v>35.468775999999998</v>
      </c>
      <c r="N1930" s="11">
        <v>-79.507483599999929</v>
      </c>
      <c r="O1930" s="11">
        <v>35.618235099999978</v>
      </c>
      <c r="P1930" s="12">
        <f>VLOOKUP(Table1[[#This Row],[State]],Sheet1!A:G,7,FALSE)</f>
        <v>15</v>
      </c>
      <c r="Q1930" t="str">
        <f>VLOOKUP(Table1[[#This Row],[State]],Sheet1!A:F,6,FALSE)</f>
        <v>Democratic</v>
      </c>
    </row>
    <row r="1931" spans="1:17" x14ac:dyDescent="0.2">
      <c r="A1931" t="s">
        <v>351</v>
      </c>
      <c r="B1931" s="10">
        <v>37081</v>
      </c>
      <c r="C1931" t="s">
        <v>1622</v>
      </c>
      <c r="D1931" s="4">
        <v>192034</v>
      </c>
      <c r="E1931" s="4">
        <v>108515</v>
      </c>
      <c r="F1931">
        <v>2024</v>
      </c>
      <c r="G1931" s="1">
        <f>Table1[[#This Row],[dem_votes]]+Table1[[#This Row],[gop_votes]]</f>
        <v>300549</v>
      </c>
      <c r="H1931" s="7">
        <f>ABS(Table1[[#This Row],[dem_votes]]-Table1[[#This Row],[gop_votes]])</f>
        <v>83519</v>
      </c>
      <c r="I1931" s="5">
        <f>Table1[[#This Row],[margin]]/SUM(Table1[[#This Row],[dem_votes]:[gop_votes]])</f>
        <v>0.27788813138622986</v>
      </c>
      <c r="J1931" s="5">
        <f>Table1[[#This Row],[dem_votes]]/SUM(Table1[[#This Row],[dem_votes]:[gop_votes]])</f>
        <v>0.6389440656931149</v>
      </c>
      <c r="K1931" s="5">
        <f>Table1[[#This Row],[gop_votes]]/SUM(Table1[[#This Row],[dem_votes]:[gop_votes]])</f>
        <v>0.36105593430688504</v>
      </c>
      <c r="L1931" s="13">
        <v>-79.850251</v>
      </c>
      <c r="M1931" s="13">
        <v>36.065215000000002</v>
      </c>
      <c r="N1931" s="11">
        <v>-79.507483599999929</v>
      </c>
      <c r="O1931" s="11">
        <v>35.618235099999978</v>
      </c>
      <c r="P1931" s="12">
        <f>VLOOKUP(Table1[[#This Row],[State]],Sheet1!A:G,7,FALSE)</f>
        <v>15</v>
      </c>
      <c r="Q1931" t="str">
        <f>VLOOKUP(Table1[[#This Row],[State]],Sheet1!A:F,6,FALSE)</f>
        <v>Democratic</v>
      </c>
    </row>
    <row r="1932" spans="1:17" x14ac:dyDescent="0.2">
      <c r="A1932" t="s">
        <v>351</v>
      </c>
      <c r="B1932" s="10">
        <v>37083</v>
      </c>
      <c r="C1932" t="s">
        <v>1623</v>
      </c>
      <c r="D1932" s="4">
        <v>15562</v>
      </c>
      <c r="E1932" s="4">
        <v>8508</v>
      </c>
      <c r="F1932">
        <v>2024</v>
      </c>
      <c r="G1932" s="1">
        <f>Table1[[#This Row],[dem_votes]]+Table1[[#This Row],[gop_votes]]</f>
        <v>24070</v>
      </c>
      <c r="H1932" s="7">
        <f>ABS(Table1[[#This Row],[dem_votes]]-Table1[[#This Row],[gop_votes]])</f>
        <v>7054</v>
      </c>
      <c r="I1932" s="5">
        <f>Table1[[#This Row],[margin]]/SUM(Table1[[#This Row],[dem_votes]:[gop_votes]])</f>
        <v>0.29306190278354799</v>
      </c>
      <c r="J1932" s="5">
        <f>Table1[[#This Row],[dem_votes]]/SUM(Table1[[#This Row],[dem_votes]:[gop_votes]])</f>
        <v>0.64653095139177397</v>
      </c>
      <c r="K1932" s="5">
        <f>Table1[[#This Row],[gop_votes]]/SUM(Table1[[#This Row],[dem_votes]:[gop_votes]])</f>
        <v>0.35346904860822603</v>
      </c>
      <c r="L1932" s="13">
        <v>-77.672949000000003</v>
      </c>
      <c r="M1932" s="13">
        <v>36.353152999999999</v>
      </c>
      <c r="N1932" s="11">
        <v>-79.507483599999929</v>
      </c>
      <c r="O1932" s="11">
        <v>35.618235099999978</v>
      </c>
      <c r="P1932" s="12">
        <f>VLOOKUP(Table1[[#This Row],[State]],Sheet1!A:G,7,FALSE)</f>
        <v>15</v>
      </c>
      <c r="Q1932" t="str">
        <f>VLOOKUP(Table1[[#This Row],[State]],Sheet1!A:F,6,FALSE)</f>
        <v>Democratic</v>
      </c>
    </row>
    <row r="1933" spans="1:17" x14ac:dyDescent="0.2">
      <c r="A1933" t="s">
        <v>351</v>
      </c>
      <c r="B1933" s="10">
        <v>37085</v>
      </c>
      <c r="C1933" t="s">
        <v>1624</v>
      </c>
      <c r="D1933" s="4">
        <v>24080</v>
      </c>
      <c r="E1933" s="4">
        <v>40517</v>
      </c>
      <c r="F1933">
        <v>2024</v>
      </c>
      <c r="G1933" s="1">
        <f>Table1[[#This Row],[dem_votes]]+Table1[[#This Row],[gop_votes]]</f>
        <v>64597</v>
      </c>
      <c r="H1933" s="7">
        <f>ABS(Table1[[#This Row],[dem_votes]]-Table1[[#This Row],[gop_votes]])</f>
        <v>16437</v>
      </c>
      <c r="I1933" s="5">
        <f>Table1[[#This Row],[margin]]/SUM(Table1[[#This Row],[dem_votes]:[gop_votes]])</f>
        <v>0.254454541232565</v>
      </c>
      <c r="J1933" s="5">
        <f>Table1[[#This Row],[dem_votes]]/SUM(Table1[[#This Row],[dem_votes]:[gop_votes]])</f>
        <v>0.37277272938371753</v>
      </c>
      <c r="K1933" s="5">
        <f>Table1[[#This Row],[gop_votes]]/SUM(Table1[[#This Row],[dem_votes]:[gop_votes]])</f>
        <v>0.62722727061628247</v>
      </c>
      <c r="L1933" s="13">
        <v>-78.847095999999993</v>
      </c>
      <c r="M1933" s="13">
        <v>35.359862999999997</v>
      </c>
      <c r="N1933" s="11">
        <v>-79.507483599999929</v>
      </c>
      <c r="O1933" s="11">
        <v>35.618235099999978</v>
      </c>
      <c r="P1933" s="12">
        <f>VLOOKUP(Table1[[#This Row],[State]],Sheet1!A:G,7,FALSE)</f>
        <v>15</v>
      </c>
      <c r="Q1933" t="str">
        <f>VLOOKUP(Table1[[#This Row],[State]],Sheet1!A:F,6,FALSE)</f>
        <v>Democratic</v>
      </c>
    </row>
    <row r="1934" spans="1:17" x14ac:dyDescent="0.2">
      <c r="A1934" t="s">
        <v>351</v>
      </c>
      <c r="B1934" s="10">
        <v>37087</v>
      </c>
      <c r="C1934" t="s">
        <v>1625</v>
      </c>
      <c r="D1934" s="4">
        <v>11223</v>
      </c>
      <c r="E1934" s="4">
        <v>25595</v>
      </c>
      <c r="F1934">
        <v>2024</v>
      </c>
      <c r="G1934" s="1">
        <f>Table1[[#This Row],[dem_votes]]+Table1[[#This Row],[gop_votes]]</f>
        <v>36818</v>
      </c>
      <c r="H1934" s="7">
        <f>ABS(Table1[[#This Row],[dem_votes]]-Table1[[#This Row],[gop_votes]])</f>
        <v>14372</v>
      </c>
      <c r="I1934" s="5">
        <f>Table1[[#This Row],[margin]]/SUM(Table1[[#This Row],[dem_votes]:[gop_votes]])</f>
        <v>0.39035254495083926</v>
      </c>
      <c r="J1934" s="5">
        <f>Table1[[#This Row],[dem_votes]]/SUM(Table1[[#This Row],[dem_votes]:[gop_votes]])</f>
        <v>0.30482372752458037</v>
      </c>
      <c r="K1934" s="5">
        <f>Table1[[#This Row],[gop_votes]]/SUM(Table1[[#This Row],[dem_votes]:[gop_votes]])</f>
        <v>0.69517627247541958</v>
      </c>
      <c r="L1934" s="13">
        <v>-82.939914999999999</v>
      </c>
      <c r="M1934" s="13">
        <v>35.517983000000001</v>
      </c>
      <c r="N1934" s="11">
        <v>-79.507483599999929</v>
      </c>
      <c r="O1934" s="11">
        <v>35.618235099999978</v>
      </c>
      <c r="P1934" s="12">
        <f>VLOOKUP(Table1[[#This Row],[State]],Sheet1!A:G,7,FALSE)</f>
        <v>15</v>
      </c>
      <c r="Q1934" t="str">
        <f>VLOOKUP(Table1[[#This Row],[State]],Sheet1!A:F,6,FALSE)</f>
        <v>Democratic</v>
      </c>
    </row>
    <row r="1935" spans="1:17" x14ac:dyDescent="0.2">
      <c r="A1935" t="s">
        <v>351</v>
      </c>
      <c r="B1935" s="10">
        <v>37089</v>
      </c>
      <c r="C1935" t="s">
        <v>891</v>
      </c>
      <c r="D1935" s="4">
        <v>30633</v>
      </c>
      <c r="E1935" s="4">
        <v>43651</v>
      </c>
      <c r="F1935">
        <v>2024</v>
      </c>
      <c r="G1935" s="1">
        <f>Table1[[#This Row],[dem_votes]]+Table1[[#This Row],[gop_votes]]</f>
        <v>74284</v>
      </c>
      <c r="H1935" s="7">
        <f>ABS(Table1[[#This Row],[dem_votes]]-Table1[[#This Row],[gop_votes]])</f>
        <v>13018</v>
      </c>
      <c r="I1935" s="5">
        <f>Table1[[#This Row],[margin]]/SUM(Table1[[#This Row],[dem_votes]:[gop_votes]])</f>
        <v>0.17524635183888859</v>
      </c>
      <c r="J1935" s="5">
        <f>Table1[[#This Row],[dem_votes]]/SUM(Table1[[#This Row],[dem_votes]:[gop_votes]])</f>
        <v>0.4123768240805557</v>
      </c>
      <c r="K1935" s="5">
        <f>Table1[[#This Row],[gop_votes]]/SUM(Table1[[#This Row],[dem_votes]:[gop_votes]])</f>
        <v>0.58762317591944424</v>
      </c>
      <c r="L1935" s="13">
        <v>-82.472354999999993</v>
      </c>
      <c r="M1935" s="13">
        <v>35.340949999999999</v>
      </c>
      <c r="N1935" s="11">
        <v>-79.507483599999929</v>
      </c>
      <c r="O1935" s="11">
        <v>35.618235099999978</v>
      </c>
      <c r="P1935" s="12">
        <f>VLOOKUP(Table1[[#This Row],[State]],Sheet1!A:G,7,FALSE)</f>
        <v>15</v>
      </c>
      <c r="Q1935" t="str">
        <f>VLOOKUP(Table1[[#This Row],[State]],Sheet1!A:F,6,FALSE)</f>
        <v>Democratic</v>
      </c>
    </row>
    <row r="1936" spans="1:17" x14ac:dyDescent="0.2">
      <c r="A1936" t="s">
        <v>351</v>
      </c>
      <c r="B1936" s="10">
        <v>37091</v>
      </c>
      <c r="C1936" t="s">
        <v>1626</v>
      </c>
      <c r="D1936" s="4">
        <v>6973</v>
      </c>
      <c r="E1936" s="4">
        <v>3132</v>
      </c>
      <c r="F1936">
        <v>2024</v>
      </c>
      <c r="G1936" s="1">
        <f>Table1[[#This Row],[dem_votes]]+Table1[[#This Row],[gop_votes]]</f>
        <v>10105</v>
      </c>
      <c r="H1936" s="7">
        <f>ABS(Table1[[#This Row],[dem_votes]]-Table1[[#This Row],[gop_votes]])</f>
        <v>3841</v>
      </c>
      <c r="I1936" s="5">
        <f>Table1[[#This Row],[margin]]/SUM(Table1[[#This Row],[dem_votes]:[gop_votes]])</f>
        <v>0.38010885700148439</v>
      </c>
      <c r="J1936" s="5">
        <f>Table1[[#This Row],[dem_votes]]/SUM(Table1[[#This Row],[dem_votes]:[gop_votes]])</f>
        <v>0.69005442850074217</v>
      </c>
      <c r="K1936" s="5">
        <f>Table1[[#This Row],[gop_votes]]/SUM(Table1[[#This Row],[dem_votes]:[gop_votes]])</f>
        <v>0.30994557149925778</v>
      </c>
      <c r="L1936" s="13">
        <v>-77.009973000000002</v>
      </c>
      <c r="M1936" s="13">
        <v>36.351303999999999</v>
      </c>
      <c r="N1936" s="11">
        <v>-79.507483599999929</v>
      </c>
      <c r="O1936" s="11">
        <v>35.618235099999978</v>
      </c>
      <c r="P1936" s="12">
        <f>VLOOKUP(Table1[[#This Row],[State]],Sheet1!A:G,7,FALSE)</f>
        <v>15</v>
      </c>
      <c r="Q1936" t="str">
        <f>VLOOKUP(Table1[[#This Row],[State]],Sheet1!A:F,6,FALSE)</f>
        <v>Democratic</v>
      </c>
    </row>
    <row r="1937" spans="1:17" x14ac:dyDescent="0.2">
      <c r="A1937" t="s">
        <v>351</v>
      </c>
      <c r="B1937" s="10">
        <v>37093</v>
      </c>
      <c r="C1937" t="s">
        <v>1627</v>
      </c>
      <c r="D1937" s="4">
        <v>13202</v>
      </c>
      <c r="E1937" s="4">
        <v>10947</v>
      </c>
      <c r="F1937">
        <v>2024</v>
      </c>
      <c r="G1937" s="1">
        <f>Table1[[#This Row],[dem_votes]]+Table1[[#This Row],[gop_votes]]</f>
        <v>24149</v>
      </c>
      <c r="H1937" s="7">
        <f>ABS(Table1[[#This Row],[dem_votes]]-Table1[[#This Row],[gop_votes]])</f>
        <v>2255</v>
      </c>
      <c r="I1937" s="5">
        <f>Table1[[#This Row],[margin]]/SUM(Table1[[#This Row],[dem_votes]:[gop_votes]])</f>
        <v>9.3378607809847206E-2</v>
      </c>
      <c r="J1937" s="5">
        <f>Table1[[#This Row],[dem_votes]]/SUM(Table1[[#This Row],[dem_votes]:[gop_votes]])</f>
        <v>0.54668930390492365</v>
      </c>
      <c r="K1937" s="5">
        <f>Table1[[#This Row],[gop_votes]]/SUM(Table1[[#This Row],[dem_votes]:[gop_votes]])</f>
        <v>0.4533106960950764</v>
      </c>
      <c r="L1937" s="13">
        <v>-79.177132999999998</v>
      </c>
      <c r="M1937" s="13">
        <v>34.989623999999999</v>
      </c>
      <c r="N1937" s="11">
        <v>-79.507483599999929</v>
      </c>
      <c r="O1937" s="11">
        <v>35.618235099999978</v>
      </c>
      <c r="P1937" s="12">
        <f>VLOOKUP(Table1[[#This Row],[State]],Sheet1!A:G,7,FALSE)</f>
        <v>15</v>
      </c>
      <c r="Q1937" t="str">
        <f>VLOOKUP(Table1[[#This Row],[State]],Sheet1!A:F,6,FALSE)</f>
        <v>Democratic</v>
      </c>
    </row>
    <row r="1938" spans="1:17" x14ac:dyDescent="0.2">
      <c r="A1938" t="s">
        <v>351</v>
      </c>
      <c r="B1938" s="10">
        <v>37095</v>
      </c>
      <c r="C1938" t="s">
        <v>1628</v>
      </c>
      <c r="D1938" s="4">
        <v>1048</v>
      </c>
      <c r="E1938" s="4">
        <v>1260</v>
      </c>
      <c r="F1938">
        <v>2024</v>
      </c>
      <c r="G1938" s="1">
        <f>Table1[[#This Row],[dem_votes]]+Table1[[#This Row],[gop_votes]]</f>
        <v>2308</v>
      </c>
      <c r="H1938" s="7">
        <f>ABS(Table1[[#This Row],[dem_votes]]-Table1[[#This Row],[gop_votes]])</f>
        <v>212</v>
      </c>
      <c r="I1938" s="5">
        <f>Table1[[#This Row],[margin]]/SUM(Table1[[#This Row],[dem_votes]:[gop_votes]])</f>
        <v>9.1854419410745236E-2</v>
      </c>
      <c r="J1938" s="5">
        <f>Table1[[#This Row],[dem_votes]]/SUM(Table1[[#This Row],[dem_votes]:[gop_votes]])</f>
        <v>0.45407279029462738</v>
      </c>
      <c r="K1938" s="5">
        <f>Table1[[#This Row],[gop_votes]]/SUM(Table1[[#This Row],[dem_votes]:[gop_votes]])</f>
        <v>0.54592720970537256</v>
      </c>
      <c r="L1938" s="13">
        <v>-76.208134000000001</v>
      </c>
      <c r="M1938" s="13">
        <v>35.43421</v>
      </c>
      <c r="N1938" s="11">
        <v>-79.507483599999929</v>
      </c>
      <c r="O1938" s="11">
        <v>35.618235099999978</v>
      </c>
      <c r="P1938" s="12">
        <f>VLOOKUP(Table1[[#This Row],[State]],Sheet1!A:G,7,FALSE)</f>
        <v>15</v>
      </c>
      <c r="Q1938" t="str">
        <f>VLOOKUP(Table1[[#This Row],[State]],Sheet1!A:F,6,FALSE)</f>
        <v>Democratic</v>
      </c>
    </row>
    <row r="1939" spans="1:17" x14ac:dyDescent="0.2">
      <c r="A1939" t="s">
        <v>351</v>
      </c>
      <c r="B1939" s="10">
        <v>37097</v>
      </c>
      <c r="C1939" t="s">
        <v>1629</v>
      </c>
      <c r="D1939" s="4">
        <v>36136</v>
      </c>
      <c r="E1939" s="4">
        <v>77513</v>
      </c>
      <c r="F1939">
        <v>2024</v>
      </c>
      <c r="G1939" s="1">
        <f>Table1[[#This Row],[dem_votes]]+Table1[[#This Row],[gop_votes]]</f>
        <v>113649</v>
      </c>
      <c r="H1939" s="7">
        <f>ABS(Table1[[#This Row],[dem_votes]]-Table1[[#This Row],[gop_votes]])</f>
        <v>41377</v>
      </c>
      <c r="I1939" s="5">
        <f>Table1[[#This Row],[margin]]/SUM(Table1[[#This Row],[dem_votes]:[gop_votes]])</f>
        <v>0.3640771146248537</v>
      </c>
      <c r="J1939" s="5">
        <f>Table1[[#This Row],[dem_votes]]/SUM(Table1[[#This Row],[dem_votes]:[gop_votes]])</f>
        <v>0.31796144268757315</v>
      </c>
      <c r="K1939" s="5">
        <f>Table1[[#This Row],[gop_votes]]/SUM(Table1[[#This Row],[dem_votes]:[gop_votes]])</f>
        <v>0.68203855731242691</v>
      </c>
      <c r="L1939" s="13">
        <v>-80.869102999999996</v>
      </c>
      <c r="M1939" s="13">
        <v>35.707327999999997</v>
      </c>
      <c r="N1939" s="11">
        <v>-79.507483599999929</v>
      </c>
      <c r="O1939" s="11">
        <v>35.618235099999978</v>
      </c>
      <c r="P1939" s="12">
        <f>VLOOKUP(Table1[[#This Row],[State]],Sheet1!A:G,7,FALSE)</f>
        <v>15</v>
      </c>
      <c r="Q1939" t="str">
        <f>VLOOKUP(Table1[[#This Row],[State]],Sheet1!A:F,6,FALSE)</f>
        <v>Democratic</v>
      </c>
    </row>
    <row r="1940" spans="1:17" x14ac:dyDescent="0.2">
      <c r="A1940" t="s">
        <v>351</v>
      </c>
      <c r="B1940" s="10">
        <v>37099</v>
      </c>
      <c r="C1940" t="s">
        <v>444</v>
      </c>
      <c r="D1940" s="4">
        <v>9635</v>
      </c>
      <c r="E1940" s="4">
        <v>12671</v>
      </c>
      <c r="F1940">
        <v>2024</v>
      </c>
      <c r="G1940" s="1">
        <f>Table1[[#This Row],[dem_votes]]+Table1[[#This Row],[gop_votes]]</f>
        <v>22306</v>
      </c>
      <c r="H1940" s="7">
        <f>ABS(Table1[[#This Row],[dem_votes]]-Table1[[#This Row],[gop_votes]])</f>
        <v>3036</v>
      </c>
      <c r="I1940" s="5">
        <f>Table1[[#This Row],[margin]]/SUM(Table1[[#This Row],[dem_votes]:[gop_votes]])</f>
        <v>0.13610687707343316</v>
      </c>
      <c r="J1940" s="5">
        <f>Table1[[#This Row],[dem_votes]]/SUM(Table1[[#This Row],[dem_votes]:[gop_votes]])</f>
        <v>0.43194656146328342</v>
      </c>
      <c r="K1940" s="5">
        <f>Table1[[#This Row],[gop_votes]]/SUM(Table1[[#This Row],[dem_votes]:[gop_votes]])</f>
        <v>0.56805343853671653</v>
      </c>
      <c r="L1940" s="13">
        <v>-83.202489</v>
      </c>
      <c r="M1940" s="13">
        <v>35.335275000000003</v>
      </c>
      <c r="N1940" s="11">
        <v>-79.507483599999929</v>
      </c>
      <c r="O1940" s="11">
        <v>35.618235099999978</v>
      </c>
      <c r="P1940" s="12">
        <f>VLOOKUP(Table1[[#This Row],[State]],Sheet1!A:G,7,FALSE)</f>
        <v>15</v>
      </c>
      <c r="Q1940" t="str">
        <f>VLOOKUP(Table1[[#This Row],[State]],Sheet1!A:F,6,FALSE)</f>
        <v>Democratic</v>
      </c>
    </row>
    <row r="1941" spans="1:17" x14ac:dyDescent="0.2">
      <c r="A1941" t="s">
        <v>351</v>
      </c>
      <c r="B1941" s="10">
        <v>37101</v>
      </c>
      <c r="C1941" t="s">
        <v>1630</v>
      </c>
      <c r="D1941" s="4">
        <v>49538</v>
      </c>
      <c r="E1941" s="4">
        <v>80819</v>
      </c>
      <c r="F1941">
        <v>2024</v>
      </c>
      <c r="G1941" s="1">
        <f>Table1[[#This Row],[dem_votes]]+Table1[[#This Row],[gop_votes]]</f>
        <v>130357</v>
      </c>
      <c r="H1941" s="7">
        <f>ABS(Table1[[#This Row],[dem_votes]]-Table1[[#This Row],[gop_votes]])</f>
        <v>31281</v>
      </c>
      <c r="I1941" s="5">
        <f>Table1[[#This Row],[margin]]/SUM(Table1[[#This Row],[dem_votes]:[gop_votes]])</f>
        <v>0.23996409859079298</v>
      </c>
      <c r="J1941" s="5">
        <f>Table1[[#This Row],[dem_votes]]/SUM(Table1[[#This Row],[dem_votes]:[gop_votes]])</f>
        <v>0.38001795070460354</v>
      </c>
      <c r="K1941" s="5">
        <f>Table1[[#This Row],[gop_votes]]/SUM(Table1[[#This Row],[dem_votes]:[gop_votes]])</f>
        <v>0.61998204929539646</v>
      </c>
      <c r="L1941" s="13">
        <v>-78.411953999999994</v>
      </c>
      <c r="M1941" s="13">
        <v>35.560262999999999</v>
      </c>
      <c r="N1941" s="11">
        <v>-79.507483599999929</v>
      </c>
      <c r="O1941" s="11">
        <v>35.618235099999978</v>
      </c>
      <c r="P1941" s="12">
        <f>VLOOKUP(Table1[[#This Row],[State]],Sheet1!A:G,7,FALSE)</f>
        <v>15</v>
      </c>
      <c r="Q1941" t="str">
        <f>VLOOKUP(Table1[[#This Row],[State]],Sheet1!A:F,6,FALSE)</f>
        <v>Democratic</v>
      </c>
    </row>
    <row r="1942" spans="1:17" x14ac:dyDescent="0.2">
      <c r="A1942" t="s">
        <v>351</v>
      </c>
      <c r="B1942" s="10">
        <v>37103</v>
      </c>
      <c r="C1942" t="s">
        <v>781</v>
      </c>
      <c r="D1942" s="4">
        <v>2048</v>
      </c>
      <c r="E1942" s="4">
        <v>3241</v>
      </c>
      <c r="F1942">
        <v>2024</v>
      </c>
      <c r="G1942" s="1">
        <f>Table1[[#This Row],[dem_votes]]+Table1[[#This Row],[gop_votes]]</f>
        <v>5289</v>
      </c>
      <c r="H1942" s="7">
        <f>ABS(Table1[[#This Row],[dem_votes]]-Table1[[#This Row],[gop_votes]])</f>
        <v>1193</v>
      </c>
      <c r="I1942" s="5">
        <f>Table1[[#This Row],[margin]]/SUM(Table1[[#This Row],[dem_votes]:[gop_votes]])</f>
        <v>0.22556248818302135</v>
      </c>
      <c r="J1942" s="5">
        <f>Table1[[#This Row],[dem_votes]]/SUM(Table1[[#This Row],[dem_votes]:[gop_votes]])</f>
        <v>0.38721875590848931</v>
      </c>
      <c r="K1942" s="5">
        <f>Table1[[#This Row],[gop_votes]]/SUM(Table1[[#This Row],[dem_votes]:[gop_votes]])</f>
        <v>0.61278124409151069</v>
      </c>
      <c r="L1942" s="13">
        <v>-77.353061999999994</v>
      </c>
      <c r="M1942" s="13">
        <v>35.027453999999999</v>
      </c>
      <c r="N1942" s="11">
        <v>-79.507483599999929</v>
      </c>
      <c r="O1942" s="11">
        <v>35.618235099999978</v>
      </c>
      <c r="P1942" s="12">
        <f>VLOOKUP(Table1[[#This Row],[State]],Sheet1!A:G,7,FALSE)</f>
        <v>15</v>
      </c>
      <c r="Q1942" t="str">
        <f>VLOOKUP(Table1[[#This Row],[State]],Sheet1!A:F,6,FALSE)</f>
        <v>Democratic</v>
      </c>
    </row>
    <row r="1943" spans="1:17" x14ac:dyDescent="0.2">
      <c r="A1943" t="s">
        <v>351</v>
      </c>
      <c r="B1943" s="10">
        <v>37105</v>
      </c>
      <c r="C1943" t="s">
        <v>448</v>
      </c>
      <c r="D1943" s="4">
        <v>12674</v>
      </c>
      <c r="E1943" s="4">
        <v>17550</v>
      </c>
      <c r="F1943">
        <v>2024</v>
      </c>
      <c r="G1943" s="1">
        <f>Table1[[#This Row],[dem_votes]]+Table1[[#This Row],[gop_votes]]</f>
        <v>30224</v>
      </c>
      <c r="H1943" s="7">
        <f>ABS(Table1[[#This Row],[dem_votes]]-Table1[[#This Row],[gop_votes]])</f>
        <v>4876</v>
      </c>
      <c r="I1943" s="5">
        <f>Table1[[#This Row],[margin]]/SUM(Table1[[#This Row],[dem_votes]:[gop_votes]])</f>
        <v>0.16132874536791952</v>
      </c>
      <c r="J1943" s="5">
        <f>Table1[[#This Row],[dem_votes]]/SUM(Table1[[#This Row],[dem_votes]:[gop_votes]])</f>
        <v>0.41933562731604024</v>
      </c>
      <c r="K1943" s="5">
        <f>Table1[[#This Row],[gop_votes]]/SUM(Table1[[#This Row],[dem_votes]:[gop_votes]])</f>
        <v>0.58066437268395976</v>
      </c>
      <c r="L1943" s="13">
        <v>-79.173135000000002</v>
      </c>
      <c r="M1943" s="13">
        <v>35.459778999999997</v>
      </c>
      <c r="N1943" s="11">
        <v>-79.507483599999929</v>
      </c>
      <c r="O1943" s="11">
        <v>35.618235099999978</v>
      </c>
      <c r="P1943" s="12">
        <f>VLOOKUP(Table1[[#This Row],[State]],Sheet1!A:G,7,FALSE)</f>
        <v>15</v>
      </c>
      <c r="Q1943" t="str">
        <f>VLOOKUP(Table1[[#This Row],[State]],Sheet1!A:F,6,FALSE)</f>
        <v>Democratic</v>
      </c>
    </row>
    <row r="1944" spans="1:17" x14ac:dyDescent="0.2">
      <c r="A1944" t="s">
        <v>351</v>
      </c>
      <c r="B1944" s="10">
        <v>37107</v>
      </c>
      <c r="C1944" t="s">
        <v>1631</v>
      </c>
      <c r="D1944" s="4">
        <v>13367</v>
      </c>
      <c r="E1944" s="4">
        <v>13572</v>
      </c>
      <c r="F1944">
        <v>2024</v>
      </c>
      <c r="G1944" s="1">
        <f>Table1[[#This Row],[dem_votes]]+Table1[[#This Row],[gop_votes]]</f>
        <v>26939</v>
      </c>
      <c r="H1944" s="7">
        <f>ABS(Table1[[#This Row],[dem_votes]]-Table1[[#This Row],[gop_votes]])</f>
        <v>205</v>
      </c>
      <c r="I1944" s="5">
        <f>Table1[[#This Row],[margin]]/SUM(Table1[[#This Row],[dem_votes]:[gop_votes]])</f>
        <v>7.6097850699729016E-3</v>
      </c>
      <c r="J1944" s="5">
        <f>Table1[[#This Row],[dem_votes]]/SUM(Table1[[#This Row],[dem_votes]:[gop_votes]])</f>
        <v>0.49619510746501355</v>
      </c>
      <c r="K1944" s="5">
        <f>Table1[[#This Row],[gop_votes]]/SUM(Table1[[#This Row],[dem_votes]:[gop_votes]])</f>
        <v>0.5038048925349865</v>
      </c>
      <c r="L1944" s="13">
        <v>-77.631873999999996</v>
      </c>
      <c r="M1944" s="13">
        <v>35.262322999999903</v>
      </c>
      <c r="N1944" s="11">
        <v>-79.507483599999929</v>
      </c>
      <c r="O1944" s="11">
        <v>35.618235099999978</v>
      </c>
      <c r="P1944" s="12">
        <f>VLOOKUP(Table1[[#This Row],[State]],Sheet1!A:G,7,FALSE)</f>
        <v>15</v>
      </c>
      <c r="Q1944" t="str">
        <f>VLOOKUP(Table1[[#This Row],[State]],Sheet1!A:F,6,FALSE)</f>
        <v>Democratic</v>
      </c>
    </row>
    <row r="1945" spans="1:17" x14ac:dyDescent="0.2">
      <c r="A1945" t="s">
        <v>351</v>
      </c>
      <c r="B1945" s="10">
        <v>37109</v>
      </c>
      <c r="C1945" t="s">
        <v>578</v>
      </c>
      <c r="D1945" s="4">
        <v>12281</v>
      </c>
      <c r="E1945" s="4">
        <v>42982</v>
      </c>
      <c r="F1945">
        <v>2024</v>
      </c>
      <c r="G1945" s="1">
        <f>Table1[[#This Row],[dem_votes]]+Table1[[#This Row],[gop_votes]]</f>
        <v>55263</v>
      </c>
      <c r="H1945" s="7">
        <f>ABS(Table1[[#This Row],[dem_votes]]-Table1[[#This Row],[gop_votes]])</f>
        <v>30701</v>
      </c>
      <c r="I1945" s="5">
        <f>Table1[[#This Row],[margin]]/SUM(Table1[[#This Row],[dem_votes]:[gop_votes]])</f>
        <v>0.55554349202902487</v>
      </c>
      <c r="J1945" s="5">
        <f>Table1[[#This Row],[dem_votes]]/SUM(Table1[[#This Row],[dem_votes]:[gop_votes]])</f>
        <v>0.22222825398548757</v>
      </c>
      <c r="K1945" s="5">
        <f>Table1[[#This Row],[gop_votes]]/SUM(Table1[[#This Row],[dem_votes]:[gop_votes]])</f>
        <v>0.77777174601451238</v>
      </c>
      <c r="L1945" s="13">
        <v>-81.178511</v>
      </c>
      <c r="M1945" s="13">
        <v>35.485027000000002</v>
      </c>
      <c r="N1945" s="11">
        <v>-79.507483599999929</v>
      </c>
      <c r="O1945" s="11">
        <v>35.618235099999978</v>
      </c>
      <c r="P1945" s="12">
        <f>VLOOKUP(Table1[[#This Row],[State]],Sheet1!A:G,7,FALSE)</f>
        <v>15</v>
      </c>
      <c r="Q1945" t="str">
        <f>VLOOKUP(Table1[[#This Row],[State]],Sheet1!A:F,6,FALSE)</f>
        <v>Democratic</v>
      </c>
    </row>
    <row r="1946" spans="1:17" x14ac:dyDescent="0.2">
      <c r="A1946" t="s">
        <v>351</v>
      </c>
      <c r="B1946" s="10">
        <v>37111</v>
      </c>
      <c r="C1946" t="s">
        <v>1632</v>
      </c>
      <c r="D1946" s="4">
        <v>4968</v>
      </c>
      <c r="E1946" s="4">
        <v>18929</v>
      </c>
      <c r="F1946">
        <v>2024</v>
      </c>
      <c r="G1946" s="1">
        <f>Table1[[#This Row],[dem_votes]]+Table1[[#This Row],[gop_votes]]</f>
        <v>23897</v>
      </c>
      <c r="H1946" s="7">
        <f>ABS(Table1[[#This Row],[dem_votes]]-Table1[[#This Row],[gop_votes]])</f>
        <v>13961</v>
      </c>
      <c r="I1946" s="5">
        <f>Table1[[#This Row],[margin]]/SUM(Table1[[#This Row],[dem_votes]:[gop_votes]])</f>
        <v>0.58421559191530315</v>
      </c>
      <c r="J1946" s="5">
        <f>Table1[[#This Row],[dem_votes]]/SUM(Table1[[#This Row],[dem_votes]:[gop_votes]])</f>
        <v>0.2078922040423484</v>
      </c>
      <c r="K1946" s="5">
        <f>Table1[[#This Row],[gop_votes]]/SUM(Table1[[#This Row],[dem_votes]:[gop_votes]])</f>
        <v>0.79210779595765157</v>
      </c>
      <c r="L1946" s="13">
        <v>-82.021507</v>
      </c>
      <c r="M1946" s="13">
        <v>35.667957999999999</v>
      </c>
      <c r="N1946" s="11">
        <v>-79.507483599999929</v>
      </c>
      <c r="O1946" s="11">
        <v>35.618235099999978</v>
      </c>
      <c r="P1946" s="12">
        <f>VLOOKUP(Table1[[#This Row],[State]],Sheet1!A:G,7,FALSE)</f>
        <v>15</v>
      </c>
      <c r="Q1946" t="str">
        <f>VLOOKUP(Table1[[#This Row],[State]],Sheet1!A:F,6,FALSE)</f>
        <v>Democratic</v>
      </c>
    </row>
    <row r="1947" spans="1:17" x14ac:dyDescent="0.2">
      <c r="A1947" t="s">
        <v>351</v>
      </c>
      <c r="B1947" s="10">
        <v>37113</v>
      </c>
      <c r="C1947" t="s">
        <v>517</v>
      </c>
      <c r="D1947" s="4">
        <v>5797</v>
      </c>
      <c r="E1947" s="4">
        <v>15719</v>
      </c>
      <c r="F1947">
        <v>2024</v>
      </c>
      <c r="G1947" s="1">
        <f>Table1[[#This Row],[dem_votes]]+Table1[[#This Row],[gop_votes]]</f>
        <v>21516</v>
      </c>
      <c r="H1947" s="7">
        <f>ABS(Table1[[#This Row],[dem_votes]]-Table1[[#This Row],[gop_votes]])</f>
        <v>9922</v>
      </c>
      <c r="I1947" s="5">
        <f>Table1[[#This Row],[margin]]/SUM(Table1[[#This Row],[dem_votes]:[gop_votes]])</f>
        <v>0.46114519427402861</v>
      </c>
      <c r="J1947" s="5">
        <f>Table1[[#This Row],[dem_votes]]/SUM(Table1[[#This Row],[dem_votes]:[gop_votes]])</f>
        <v>0.26942740286298567</v>
      </c>
      <c r="K1947" s="5">
        <f>Table1[[#This Row],[gop_votes]]/SUM(Table1[[#This Row],[dem_votes]:[gop_votes]])</f>
        <v>0.73057259713701428</v>
      </c>
      <c r="L1947" s="13">
        <v>-83.380756000000005</v>
      </c>
      <c r="M1947" s="13">
        <v>35.157147999999999</v>
      </c>
      <c r="N1947" s="11">
        <v>-79.507483599999929</v>
      </c>
      <c r="O1947" s="11">
        <v>35.618235099999978</v>
      </c>
      <c r="P1947" s="12">
        <f>VLOOKUP(Table1[[#This Row],[State]],Sheet1!A:G,7,FALSE)</f>
        <v>15</v>
      </c>
      <c r="Q1947" t="str">
        <f>VLOOKUP(Table1[[#This Row],[State]],Sheet1!A:F,6,FALSE)</f>
        <v>Democratic</v>
      </c>
    </row>
    <row r="1948" spans="1:17" x14ac:dyDescent="0.2">
      <c r="A1948" t="s">
        <v>351</v>
      </c>
      <c r="B1948" s="10">
        <v>37115</v>
      </c>
      <c r="C1948" t="s">
        <v>452</v>
      </c>
      <c r="D1948" s="4">
        <v>4343</v>
      </c>
      <c r="E1948" s="4">
        <v>8837</v>
      </c>
      <c r="F1948">
        <v>2024</v>
      </c>
      <c r="G1948" s="1">
        <f>Table1[[#This Row],[dem_votes]]+Table1[[#This Row],[gop_votes]]</f>
        <v>13180</v>
      </c>
      <c r="H1948" s="7">
        <f>ABS(Table1[[#This Row],[dem_votes]]-Table1[[#This Row],[gop_votes]])</f>
        <v>4494</v>
      </c>
      <c r="I1948" s="5">
        <f>Table1[[#This Row],[margin]]/SUM(Table1[[#This Row],[dem_votes]:[gop_votes]])</f>
        <v>0.3409711684370258</v>
      </c>
      <c r="J1948" s="5">
        <f>Table1[[#This Row],[dem_votes]]/SUM(Table1[[#This Row],[dem_votes]:[gop_votes]])</f>
        <v>0.3295144157814871</v>
      </c>
      <c r="K1948" s="5">
        <f>Table1[[#This Row],[gop_votes]]/SUM(Table1[[#This Row],[dem_votes]:[gop_votes]])</f>
        <v>0.6704855842185129</v>
      </c>
      <c r="L1948" s="13">
        <v>-82.638666000000001</v>
      </c>
      <c r="M1948" s="13">
        <v>35.839078000000001</v>
      </c>
      <c r="N1948" s="11">
        <v>-79.507483599999929</v>
      </c>
      <c r="O1948" s="11">
        <v>35.618235099999978</v>
      </c>
      <c r="P1948" s="12">
        <f>VLOOKUP(Table1[[#This Row],[State]],Sheet1!A:G,7,FALSE)</f>
        <v>15</v>
      </c>
      <c r="Q1948" t="str">
        <f>VLOOKUP(Table1[[#This Row],[State]],Sheet1!A:F,6,FALSE)</f>
        <v>Democratic</v>
      </c>
    </row>
    <row r="1949" spans="1:17" x14ac:dyDescent="0.2">
      <c r="A1949" t="s">
        <v>351</v>
      </c>
      <c r="B1949" s="10">
        <v>37117</v>
      </c>
      <c r="C1949" t="s">
        <v>455</v>
      </c>
      <c r="D1949" s="4">
        <v>5452</v>
      </c>
      <c r="E1949" s="4">
        <v>6196</v>
      </c>
      <c r="F1949">
        <v>2024</v>
      </c>
      <c r="G1949" s="1">
        <f>Table1[[#This Row],[dem_votes]]+Table1[[#This Row],[gop_votes]]</f>
        <v>11648</v>
      </c>
      <c r="H1949" s="7">
        <f>ABS(Table1[[#This Row],[dem_votes]]-Table1[[#This Row],[gop_votes]])</f>
        <v>744</v>
      </c>
      <c r="I1949" s="5">
        <f>Table1[[#This Row],[margin]]/SUM(Table1[[#This Row],[dem_votes]:[gop_votes]])</f>
        <v>6.3873626373626369E-2</v>
      </c>
      <c r="J1949" s="5">
        <f>Table1[[#This Row],[dem_votes]]/SUM(Table1[[#This Row],[dem_votes]:[gop_votes]])</f>
        <v>0.46806318681318682</v>
      </c>
      <c r="K1949" s="5">
        <f>Table1[[#This Row],[gop_votes]]/SUM(Table1[[#This Row],[dem_votes]:[gop_votes]])</f>
        <v>0.53193681318681318</v>
      </c>
      <c r="L1949" s="13">
        <v>-77.100767000000005</v>
      </c>
      <c r="M1949" s="13">
        <v>35.832740000000001</v>
      </c>
      <c r="N1949" s="11">
        <v>-79.507483599999929</v>
      </c>
      <c r="O1949" s="11">
        <v>35.618235099999978</v>
      </c>
      <c r="P1949" s="12">
        <f>VLOOKUP(Table1[[#This Row],[State]],Sheet1!A:G,7,FALSE)</f>
        <v>15</v>
      </c>
      <c r="Q1949" t="str">
        <f>VLOOKUP(Table1[[#This Row],[State]],Sheet1!A:F,6,FALSE)</f>
        <v>Democratic</v>
      </c>
    </row>
    <row r="1950" spans="1:17" x14ac:dyDescent="0.2">
      <c r="A1950" t="s">
        <v>351</v>
      </c>
      <c r="B1950" s="10">
        <v>37119</v>
      </c>
      <c r="C1950" t="s">
        <v>1633</v>
      </c>
      <c r="D1950" s="4">
        <v>451763</v>
      </c>
      <c r="E1950" s="4">
        <v>184417</v>
      </c>
      <c r="F1950">
        <v>2024</v>
      </c>
      <c r="G1950" s="1">
        <f>Table1[[#This Row],[dem_votes]]+Table1[[#This Row],[gop_votes]]</f>
        <v>636180</v>
      </c>
      <c r="H1950" s="7">
        <f>ABS(Table1[[#This Row],[dem_votes]]-Table1[[#This Row],[gop_votes]])</f>
        <v>267346</v>
      </c>
      <c r="I1950" s="5">
        <f>Table1[[#This Row],[margin]]/SUM(Table1[[#This Row],[dem_votes]:[gop_votes]])</f>
        <v>0.42023641107862553</v>
      </c>
      <c r="J1950" s="5">
        <f>Table1[[#This Row],[dem_votes]]/SUM(Table1[[#This Row],[dem_votes]:[gop_votes]])</f>
        <v>0.71011820553931282</v>
      </c>
      <c r="K1950" s="5">
        <f>Table1[[#This Row],[gop_votes]]/SUM(Table1[[#This Row],[dem_votes]:[gop_votes]])</f>
        <v>0.28988179446068724</v>
      </c>
      <c r="L1950" s="13">
        <v>-80.81662</v>
      </c>
      <c r="M1950" s="13">
        <v>35.223469000000001</v>
      </c>
      <c r="N1950" s="11">
        <v>-79.507483599999929</v>
      </c>
      <c r="O1950" s="11">
        <v>35.618235099999978</v>
      </c>
      <c r="P1950" s="12">
        <f>VLOOKUP(Table1[[#This Row],[State]],Sheet1!A:G,7,FALSE)</f>
        <v>15</v>
      </c>
      <c r="Q1950" t="str">
        <f>VLOOKUP(Table1[[#This Row],[State]],Sheet1!A:F,6,FALSE)</f>
        <v>Democratic</v>
      </c>
    </row>
    <row r="1951" spans="1:17" x14ac:dyDescent="0.2">
      <c r="A1951" t="s">
        <v>351</v>
      </c>
      <c r="B1951" s="10">
        <v>37121</v>
      </c>
      <c r="C1951" t="s">
        <v>789</v>
      </c>
      <c r="D1951" s="4">
        <v>1680</v>
      </c>
      <c r="E1951" s="4">
        <v>7122</v>
      </c>
      <c r="F1951">
        <v>2024</v>
      </c>
      <c r="G1951" s="1">
        <f>Table1[[#This Row],[dem_votes]]+Table1[[#This Row],[gop_votes]]</f>
        <v>8802</v>
      </c>
      <c r="H1951" s="7">
        <f>ABS(Table1[[#This Row],[dem_votes]]-Table1[[#This Row],[gop_votes]])</f>
        <v>5442</v>
      </c>
      <c r="I1951" s="5">
        <f>Table1[[#This Row],[margin]]/SUM(Table1[[#This Row],[dem_votes]:[gop_votes]])</f>
        <v>0.61826857532379009</v>
      </c>
      <c r="J1951" s="5">
        <f>Table1[[#This Row],[dem_votes]]/SUM(Table1[[#This Row],[dem_votes]:[gop_votes]])</f>
        <v>0.19086571233810498</v>
      </c>
      <c r="K1951" s="5">
        <f>Table1[[#This Row],[gop_votes]]/SUM(Table1[[#This Row],[dem_votes]:[gop_votes]])</f>
        <v>0.80913428766189499</v>
      </c>
      <c r="L1951" s="13">
        <v>-82.114347999999893</v>
      </c>
      <c r="M1951" s="13">
        <v>35.962277999999998</v>
      </c>
      <c r="N1951" s="11">
        <v>-79.507483599999929</v>
      </c>
      <c r="O1951" s="11">
        <v>35.618235099999978</v>
      </c>
      <c r="P1951" s="12">
        <f>VLOOKUP(Table1[[#This Row],[State]],Sheet1!A:G,7,FALSE)</f>
        <v>15</v>
      </c>
      <c r="Q1951" t="str">
        <f>VLOOKUP(Table1[[#This Row],[State]],Sheet1!A:F,6,FALSE)</f>
        <v>Democratic</v>
      </c>
    </row>
    <row r="1952" spans="1:17" x14ac:dyDescent="0.2">
      <c r="A1952" t="s">
        <v>351</v>
      </c>
      <c r="B1952" s="10">
        <v>37123</v>
      </c>
      <c r="C1952" t="s">
        <v>521</v>
      </c>
      <c r="D1952" s="4">
        <v>4147</v>
      </c>
      <c r="E1952" s="4">
        <v>8750</v>
      </c>
      <c r="F1952">
        <v>2024</v>
      </c>
      <c r="G1952" s="1">
        <f>Table1[[#This Row],[dem_votes]]+Table1[[#This Row],[gop_votes]]</f>
        <v>12897</v>
      </c>
      <c r="H1952" s="7">
        <f>ABS(Table1[[#This Row],[dem_votes]]-Table1[[#This Row],[gop_votes]])</f>
        <v>4603</v>
      </c>
      <c r="I1952" s="5">
        <f>Table1[[#This Row],[margin]]/SUM(Table1[[#This Row],[dem_votes]:[gop_votes]])</f>
        <v>0.35690470652089634</v>
      </c>
      <c r="J1952" s="5">
        <f>Table1[[#This Row],[dem_votes]]/SUM(Table1[[#This Row],[dem_votes]:[gop_votes]])</f>
        <v>0.32154764673955183</v>
      </c>
      <c r="K1952" s="5">
        <f>Table1[[#This Row],[gop_votes]]/SUM(Table1[[#This Row],[dem_votes]:[gop_votes]])</f>
        <v>0.67845235326044817</v>
      </c>
      <c r="L1952" s="13">
        <v>-79.882040000000003</v>
      </c>
      <c r="M1952" s="13">
        <v>35.338988000000001</v>
      </c>
      <c r="N1952" s="11">
        <v>-79.507483599999929</v>
      </c>
      <c r="O1952" s="11">
        <v>35.618235099999978</v>
      </c>
      <c r="P1952" s="12">
        <f>VLOOKUP(Table1[[#This Row],[State]],Sheet1!A:G,7,FALSE)</f>
        <v>15</v>
      </c>
      <c r="Q1952" t="str">
        <f>VLOOKUP(Table1[[#This Row],[State]],Sheet1!A:F,6,FALSE)</f>
        <v>Democratic</v>
      </c>
    </row>
    <row r="1953" spans="1:17" x14ac:dyDescent="0.2">
      <c r="A1953" t="s">
        <v>351</v>
      </c>
      <c r="B1953" s="10">
        <v>37125</v>
      </c>
      <c r="C1953" t="s">
        <v>1634</v>
      </c>
      <c r="D1953" s="4">
        <v>22449</v>
      </c>
      <c r="E1953" s="4">
        <v>40792</v>
      </c>
      <c r="F1953">
        <v>2024</v>
      </c>
      <c r="G1953" s="1">
        <f>Table1[[#This Row],[dem_votes]]+Table1[[#This Row],[gop_votes]]</f>
        <v>63241</v>
      </c>
      <c r="H1953" s="7">
        <f>ABS(Table1[[#This Row],[dem_votes]]-Table1[[#This Row],[gop_votes]])</f>
        <v>18343</v>
      </c>
      <c r="I1953" s="5">
        <f>Table1[[#This Row],[margin]]/SUM(Table1[[#This Row],[dem_votes]:[gop_votes]])</f>
        <v>0.2900491769579861</v>
      </c>
      <c r="J1953" s="5">
        <f>Table1[[#This Row],[dem_votes]]/SUM(Table1[[#This Row],[dem_votes]:[gop_votes]])</f>
        <v>0.35497541152100692</v>
      </c>
      <c r="K1953" s="5">
        <f>Table1[[#This Row],[gop_votes]]/SUM(Table1[[#This Row],[dem_votes]:[gop_votes]])</f>
        <v>0.64502458847899302</v>
      </c>
      <c r="L1953" s="13">
        <v>-79.446780000000004</v>
      </c>
      <c r="M1953" s="13">
        <v>35.244618000000003</v>
      </c>
      <c r="N1953" s="11">
        <v>-79.507483599999929</v>
      </c>
      <c r="O1953" s="11">
        <v>35.618235099999978</v>
      </c>
      <c r="P1953" s="12">
        <f>VLOOKUP(Table1[[#This Row],[State]],Sheet1!A:G,7,FALSE)</f>
        <v>15</v>
      </c>
      <c r="Q1953" t="str">
        <f>VLOOKUP(Table1[[#This Row],[State]],Sheet1!A:F,6,FALSE)</f>
        <v>Democratic</v>
      </c>
    </row>
    <row r="1954" spans="1:17" x14ac:dyDescent="0.2">
      <c r="A1954" t="s">
        <v>351</v>
      </c>
      <c r="B1954" s="10">
        <v>37127</v>
      </c>
      <c r="C1954" t="s">
        <v>1635</v>
      </c>
      <c r="D1954" s="4">
        <v>27762</v>
      </c>
      <c r="E1954" s="4">
        <v>25840</v>
      </c>
      <c r="F1954">
        <v>2024</v>
      </c>
      <c r="G1954" s="1">
        <f>Table1[[#This Row],[dem_votes]]+Table1[[#This Row],[gop_votes]]</f>
        <v>53602</v>
      </c>
      <c r="H1954" s="7">
        <f>ABS(Table1[[#This Row],[dem_votes]]-Table1[[#This Row],[gop_votes]])</f>
        <v>1922</v>
      </c>
      <c r="I1954" s="5">
        <f>Table1[[#This Row],[margin]]/SUM(Table1[[#This Row],[dem_votes]:[gop_votes]])</f>
        <v>3.5856871012275658E-2</v>
      </c>
      <c r="J1954" s="5">
        <f>Table1[[#This Row],[dem_votes]]/SUM(Table1[[#This Row],[dem_votes]:[gop_votes]])</f>
        <v>0.51792843550613787</v>
      </c>
      <c r="K1954" s="5">
        <f>Table1[[#This Row],[gop_votes]]/SUM(Table1[[#This Row],[dem_votes]:[gop_votes]])</f>
        <v>0.48207156449386218</v>
      </c>
      <c r="L1954" s="13">
        <v>-77.923901000000001</v>
      </c>
      <c r="M1954" s="13">
        <v>35.947410999999903</v>
      </c>
      <c r="N1954" s="11">
        <v>-79.507483599999929</v>
      </c>
      <c r="O1954" s="11">
        <v>35.618235099999978</v>
      </c>
      <c r="P1954" s="12">
        <f>VLOOKUP(Table1[[#This Row],[State]],Sheet1!A:G,7,FALSE)</f>
        <v>15</v>
      </c>
      <c r="Q1954" t="str">
        <f>VLOOKUP(Table1[[#This Row],[State]],Sheet1!A:F,6,FALSE)</f>
        <v>Democratic</v>
      </c>
    </row>
    <row r="1955" spans="1:17" x14ac:dyDescent="0.2">
      <c r="A1955" t="s">
        <v>351</v>
      </c>
      <c r="B1955" s="10">
        <v>37129</v>
      </c>
      <c r="C1955" t="s">
        <v>1636</v>
      </c>
      <c r="D1955" s="4">
        <v>76488</v>
      </c>
      <c r="E1955" s="4">
        <v>69140</v>
      </c>
      <c r="F1955">
        <v>2024</v>
      </c>
      <c r="G1955" s="1">
        <f>Table1[[#This Row],[dem_votes]]+Table1[[#This Row],[gop_votes]]</f>
        <v>145628</v>
      </c>
      <c r="H1955" s="7">
        <f>ABS(Table1[[#This Row],[dem_votes]]-Table1[[#This Row],[gop_votes]])</f>
        <v>7348</v>
      </c>
      <c r="I1955" s="5">
        <f>Table1[[#This Row],[margin]]/SUM(Table1[[#This Row],[dem_votes]:[gop_votes]])</f>
        <v>5.0457329634410963E-2</v>
      </c>
      <c r="J1955" s="5">
        <f>Table1[[#This Row],[dem_votes]]/SUM(Table1[[#This Row],[dem_votes]:[gop_votes]])</f>
        <v>0.52522866481720554</v>
      </c>
      <c r="K1955" s="5">
        <f>Table1[[#This Row],[gop_votes]]/SUM(Table1[[#This Row],[dem_votes]:[gop_votes]])</f>
        <v>0.47477133518279452</v>
      </c>
      <c r="L1955" s="13">
        <v>-77.879277000000002</v>
      </c>
      <c r="M1955" s="13">
        <v>34.211686999999998</v>
      </c>
      <c r="N1955" s="11">
        <v>-79.507483599999929</v>
      </c>
      <c r="O1955" s="11">
        <v>35.618235099999978</v>
      </c>
      <c r="P1955" s="12">
        <f>VLOOKUP(Table1[[#This Row],[State]],Sheet1!A:G,7,FALSE)</f>
        <v>15</v>
      </c>
      <c r="Q1955" t="str">
        <f>VLOOKUP(Table1[[#This Row],[State]],Sheet1!A:F,6,FALSE)</f>
        <v>Democratic</v>
      </c>
    </row>
    <row r="1956" spans="1:17" x14ac:dyDescent="0.2">
      <c r="A1956" t="s">
        <v>351</v>
      </c>
      <c r="B1956" s="10">
        <v>37131</v>
      </c>
      <c r="C1956" t="s">
        <v>1637</v>
      </c>
      <c r="D1956" s="4">
        <v>5897</v>
      </c>
      <c r="E1956" s="4">
        <v>3504</v>
      </c>
      <c r="F1956">
        <v>2024</v>
      </c>
      <c r="G1956" s="1">
        <f>Table1[[#This Row],[dem_votes]]+Table1[[#This Row],[gop_votes]]</f>
        <v>9401</v>
      </c>
      <c r="H1956" s="7">
        <f>ABS(Table1[[#This Row],[dem_votes]]-Table1[[#This Row],[gop_votes]])</f>
        <v>2393</v>
      </c>
      <c r="I1956" s="5">
        <f>Table1[[#This Row],[margin]]/SUM(Table1[[#This Row],[dem_votes]:[gop_votes]])</f>
        <v>0.25454738857568343</v>
      </c>
      <c r="J1956" s="5">
        <f>Table1[[#This Row],[dem_votes]]/SUM(Table1[[#This Row],[dem_votes]:[gop_votes]])</f>
        <v>0.62727369428784174</v>
      </c>
      <c r="K1956" s="5">
        <f>Table1[[#This Row],[gop_votes]]/SUM(Table1[[#This Row],[dem_votes]:[gop_votes]])</f>
        <v>0.37272630571215826</v>
      </c>
      <c r="L1956" s="13">
        <v>-77.434730999999999</v>
      </c>
      <c r="M1956" s="13">
        <v>36.431947999999998</v>
      </c>
      <c r="N1956" s="11">
        <v>-79.507483599999929</v>
      </c>
      <c r="O1956" s="11">
        <v>35.618235099999978</v>
      </c>
      <c r="P1956" s="12">
        <f>VLOOKUP(Table1[[#This Row],[State]],Sheet1!A:G,7,FALSE)</f>
        <v>15</v>
      </c>
      <c r="Q1956" t="str">
        <f>VLOOKUP(Table1[[#This Row],[State]],Sheet1!A:F,6,FALSE)</f>
        <v>Democratic</v>
      </c>
    </row>
    <row r="1957" spans="1:17" x14ac:dyDescent="0.2">
      <c r="A1957" t="s">
        <v>351</v>
      </c>
      <c r="B1957" s="10">
        <v>37133</v>
      </c>
      <c r="C1957" t="s">
        <v>1638</v>
      </c>
      <c r="D1957" s="4">
        <v>26355</v>
      </c>
      <c r="E1957" s="4">
        <v>53200</v>
      </c>
      <c r="F1957">
        <v>2024</v>
      </c>
      <c r="G1957" s="1">
        <f>Table1[[#This Row],[dem_votes]]+Table1[[#This Row],[gop_votes]]</f>
        <v>79555</v>
      </c>
      <c r="H1957" s="7">
        <f>ABS(Table1[[#This Row],[dem_votes]]-Table1[[#This Row],[gop_votes]])</f>
        <v>26845</v>
      </c>
      <c r="I1957" s="5">
        <f>Table1[[#This Row],[margin]]/SUM(Table1[[#This Row],[dem_votes]:[gop_votes]])</f>
        <v>0.33743950725912891</v>
      </c>
      <c r="J1957" s="5">
        <f>Table1[[#This Row],[dem_votes]]/SUM(Table1[[#This Row],[dem_votes]:[gop_votes]])</f>
        <v>0.33128024637043557</v>
      </c>
      <c r="K1957" s="5">
        <f>Table1[[#This Row],[gop_votes]]/SUM(Table1[[#This Row],[dem_votes]:[gop_votes]])</f>
        <v>0.66871975362956448</v>
      </c>
      <c r="L1957" s="13">
        <v>-77.400611999999995</v>
      </c>
      <c r="M1957" s="13">
        <v>34.741545000000002</v>
      </c>
      <c r="N1957" s="11">
        <v>-79.507483599999929</v>
      </c>
      <c r="O1957" s="11">
        <v>35.618235099999978</v>
      </c>
      <c r="P1957" s="12">
        <f>VLOOKUP(Table1[[#This Row],[State]],Sheet1!A:G,7,FALSE)</f>
        <v>15</v>
      </c>
      <c r="Q1957" t="str">
        <f>VLOOKUP(Table1[[#This Row],[State]],Sheet1!A:F,6,FALSE)</f>
        <v>Democratic</v>
      </c>
    </row>
    <row r="1958" spans="1:17" x14ac:dyDescent="0.2">
      <c r="A1958" t="s">
        <v>351</v>
      </c>
      <c r="B1958" s="10">
        <v>37135</v>
      </c>
      <c r="C1958" t="s">
        <v>461</v>
      </c>
      <c r="D1958" s="4">
        <v>69439</v>
      </c>
      <c r="E1958" s="4">
        <v>20102</v>
      </c>
      <c r="F1958">
        <v>2024</v>
      </c>
      <c r="G1958" s="1">
        <f>Table1[[#This Row],[dem_votes]]+Table1[[#This Row],[gop_votes]]</f>
        <v>89541</v>
      </c>
      <c r="H1958" s="7">
        <f>ABS(Table1[[#This Row],[dem_votes]]-Table1[[#This Row],[gop_votes]])</f>
        <v>49337</v>
      </c>
      <c r="I1958" s="5">
        <f>Table1[[#This Row],[margin]]/SUM(Table1[[#This Row],[dem_votes]:[gop_votes]])</f>
        <v>0.55099898370578837</v>
      </c>
      <c r="J1958" s="5">
        <f>Table1[[#This Row],[dem_votes]]/SUM(Table1[[#This Row],[dem_votes]:[gop_votes]])</f>
        <v>0.77549949185289424</v>
      </c>
      <c r="K1958" s="5">
        <f>Table1[[#This Row],[gop_votes]]/SUM(Table1[[#This Row],[dem_votes]:[gop_votes]])</f>
        <v>0.22450050814710579</v>
      </c>
      <c r="L1958" s="13">
        <v>-79.081243999999998</v>
      </c>
      <c r="M1958" s="13">
        <v>35.978596000000003</v>
      </c>
      <c r="N1958" s="11">
        <v>-79.507483599999929</v>
      </c>
      <c r="O1958" s="11">
        <v>35.618235099999978</v>
      </c>
      <c r="P1958" s="12">
        <f>VLOOKUP(Table1[[#This Row],[State]],Sheet1!A:G,7,FALSE)</f>
        <v>15</v>
      </c>
      <c r="Q1958" t="str">
        <f>VLOOKUP(Table1[[#This Row],[State]],Sheet1!A:F,6,FALSE)</f>
        <v>Democratic</v>
      </c>
    </row>
    <row r="1959" spans="1:17" x14ac:dyDescent="0.2">
      <c r="A1959" t="s">
        <v>351</v>
      </c>
      <c r="B1959" s="10">
        <v>37137</v>
      </c>
      <c r="C1959" t="s">
        <v>1639</v>
      </c>
      <c r="D1959" s="4">
        <v>2579</v>
      </c>
      <c r="E1959" s="4">
        <v>5080</v>
      </c>
      <c r="F1959">
        <v>2024</v>
      </c>
      <c r="G1959" s="1">
        <f>Table1[[#This Row],[dem_votes]]+Table1[[#This Row],[gop_votes]]</f>
        <v>7659</v>
      </c>
      <c r="H1959" s="7">
        <f>ABS(Table1[[#This Row],[dem_votes]]-Table1[[#This Row],[gop_votes]])</f>
        <v>2501</v>
      </c>
      <c r="I1959" s="5">
        <f>Table1[[#This Row],[margin]]/SUM(Table1[[#This Row],[dem_votes]:[gop_votes]])</f>
        <v>0.32654393523958741</v>
      </c>
      <c r="J1959" s="5">
        <f>Table1[[#This Row],[dem_votes]]/SUM(Table1[[#This Row],[dem_votes]:[gop_votes]])</f>
        <v>0.33672803238020627</v>
      </c>
      <c r="K1959" s="5">
        <f>Table1[[#This Row],[gop_votes]]/SUM(Table1[[#This Row],[dem_votes]:[gop_votes]])</f>
        <v>0.66327196761979368</v>
      </c>
      <c r="L1959" s="13">
        <v>-76.775886</v>
      </c>
      <c r="M1959" s="13">
        <v>35.105356</v>
      </c>
      <c r="N1959" s="11">
        <v>-79.507483599999929</v>
      </c>
      <c r="O1959" s="11">
        <v>35.618235099999978</v>
      </c>
      <c r="P1959" s="12">
        <f>VLOOKUP(Table1[[#This Row],[State]],Sheet1!A:G,7,FALSE)</f>
        <v>15</v>
      </c>
      <c r="Q1959" t="str">
        <f>VLOOKUP(Table1[[#This Row],[State]],Sheet1!A:F,6,FALSE)</f>
        <v>Democratic</v>
      </c>
    </row>
    <row r="1960" spans="1:17" x14ac:dyDescent="0.2">
      <c r="A1960" t="s">
        <v>351</v>
      </c>
      <c r="B1960" s="10">
        <v>37139</v>
      </c>
      <c r="C1960" t="s">
        <v>1640</v>
      </c>
      <c r="D1960" s="4">
        <v>9965</v>
      </c>
      <c r="E1960" s="4">
        <v>10265</v>
      </c>
      <c r="F1960">
        <v>2024</v>
      </c>
      <c r="G1960" s="1">
        <f>Table1[[#This Row],[dem_votes]]+Table1[[#This Row],[gop_votes]]</f>
        <v>20230</v>
      </c>
      <c r="H1960" s="7">
        <f>ABS(Table1[[#This Row],[dem_votes]]-Table1[[#This Row],[gop_votes]])</f>
        <v>300</v>
      </c>
      <c r="I1960" s="5">
        <f>Table1[[#This Row],[margin]]/SUM(Table1[[#This Row],[dem_votes]:[gop_votes]])</f>
        <v>1.4829461196243203E-2</v>
      </c>
      <c r="J1960" s="5">
        <f>Table1[[#This Row],[dem_votes]]/SUM(Table1[[#This Row],[dem_votes]:[gop_votes]])</f>
        <v>0.49258526940187841</v>
      </c>
      <c r="K1960" s="5">
        <f>Table1[[#This Row],[gop_votes]]/SUM(Table1[[#This Row],[dem_votes]:[gop_votes]])</f>
        <v>0.50741473059812159</v>
      </c>
      <c r="L1960" s="13">
        <v>-76.246297999999996</v>
      </c>
      <c r="M1960" s="13">
        <v>36.293501999999997</v>
      </c>
      <c r="N1960" s="11">
        <v>-79.507483599999929</v>
      </c>
      <c r="O1960" s="11">
        <v>35.618235099999978</v>
      </c>
      <c r="P1960" s="12">
        <f>VLOOKUP(Table1[[#This Row],[State]],Sheet1!A:G,7,FALSE)</f>
        <v>15</v>
      </c>
      <c r="Q1960" t="str">
        <f>VLOOKUP(Table1[[#This Row],[State]],Sheet1!A:F,6,FALSE)</f>
        <v>Democratic</v>
      </c>
    </row>
    <row r="1961" spans="1:17" x14ac:dyDescent="0.2">
      <c r="A1961" t="s">
        <v>351</v>
      </c>
      <c r="B1961" s="10">
        <v>37141</v>
      </c>
      <c r="C1961" t="s">
        <v>1641</v>
      </c>
      <c r="D1961" s="4">
        <v>12442</v>
      </c>
      <c r="E1961" s="4">
        <v>26430</v>
      </c>
      <c r="F1961">
        <v>2024</v>
      </c>
      <c r="G1961" s="1">
        <f>Table1[[#This Row],[dem_votes]]+Table1[[#This Row],[gop_votes]]</f>
        <v>38872</v>
      </c>
      <c r="H1961" s="7">
        <f>ABS(Table1[[#This Row],[dem_votes]]-Table1[[#This Row],[gop_votes]])</f>
        <v>13988</v>
      </c>
      <c r="I1961" s="5">
        <f>Table1[[#This Row],[margin]]/SUM(Table1[[#This Row],[dem_votes]:[gop_votes]])</f>
        <v>0.35984770528915416</v>
      </c>
      <c r="J1961" s="5">
        <f>Table1[[#This Row],[dem_votes]]/SUM(Table1[[#This Row],[dem_votes]:[gop_votes]])</f>
        <v>0.32007614735542295</v>
      </c>
      <c r="K1961" s="5">
        <f>Table1[[#This Row],[gop_votes]]/SUM(Table1[[#This Row],[dem_votes]:[gop_votes]])</f>
        <v>0.67992385264457711</v>
      </c>
      <c r="L1961" s="13">
        <v>-77.836015000000003</v>
      </c>
      <c r="M1961" s="13">
        <v>34.469476</v>
      </c>
      <c r="N1961" s="11">
        <v>-79.507483599999929</v>
      </c>
      <c r="O1961" s="11">
        <v>35.618235099999978</v>
      </c>
      <c r="P1961" s="12">
        <f>VLOOKUP(Table1[[#This Row],[State]],Sheet1!A:G,7,FALSE)</f>
        <v>15</v>
      </c>
      <c r="Q1961" t="str">
        <f>VLOOKUP(Table1[[#This Row],[State]],Sheet1!A:F,6,FALSE)</f>
        <v>Democratic</v>
      </c>
    </row>
    <row r="1962" spans="1:17" x14ac:dyDescent="0.2">
      <c r="A1962" t="s">
        <v>351</v>
      </c>
      <c r="B1962" s="10">
        <v>37143</v>
      </c>
      <c r="C1962" t="s">
        <v>1642</v>
      </c>
      <c r="D1962" s="4">
        <v>2415</v>
      </c>
      <c r="E1962" s="4">
        <v>5411</v>
      </c>
      <c r="F1962">
        <v>2024</v>
      </c>
      <c r="G1962" s="1">
        <f>Table1[[#This Row],[dem_votes]]+Table1[[#This Row],[gop_votes]]</f>
        <v>7826</v>
      </c>
      <c r="H1962" s="7">
        <f>ABS(Table1[[#This Row],[dem_votes]]-Table1[[#This Row],[gop_votes]])</f>
        <v>2996</v>
      </c>
      <c r="I1962" s="5">
        <f>Table1[[#This Row],[margin]]/SUM(Table1[[#This Row],[dem_votes]:[gop_votes]])</f>
        <v>0.38282647584973167</v>
      </c>
      <c r="J1962" s="5">
        <f>Table1[[#This Row],[dem_votes]]/SUM(Table1[[#This Row],[dem_votes]:[gop_votes]])</f>
        <v>0.30858676207513419</v>
      </c>
      <c r="K1962" s="5">
        <f>Table1[[#This Row],[gop_votes]]/SUM(Table1[[#This Row],[dem_votes]:[gop_votes]])</f>
        <v>0.69141323792486586</v>
      </c>
      <c r="L1962" s="13">
        <v>-76.424402999999998</v>
      </c>
      <c r="M1962" s="13">
        <v>36.181298999999903</v>
      </c>
      <c r="N1962" s="11">
        <v>-79.507483599999929</v>
      </c>
      <c r="O1962" s="11">
        <v>35.618235099999978</v>
      </c>
      <c r="P1962" s="12">
        <f>VLOOKUP(Table1[[#This Row],[State]],Sheet1!A:G,7,FALSE)</f>
        <v>15</v>
      </c>
      <c r="Q1962" t="str">
        <f>VLOOKUP(Table1[[#This Row],[State]],Sheet1!A:F,6,FALSE)</f>
        <v>Democratic</v>
      </c>
    </row>
    <row r="1963" spans="1:17" x14ac:dyDescent="0.2">
      <c r="A1963" t="s">
        <v>351</v>
      </c>
      <c r="B1963" s="10">
        <v>37145</v>
      </c>
      <c r="C1963" t="s">
        <v>1643</v>
      </c>
      <c r="D1963" s="4">
        <v>8609</v>
      </c>
      <c r="E1963" s="4">
        <v>13822</v>
      </c>
      <c r="F1963">
        <v>2024</v>
      </c>
      <c r="G1963" s="1">
        <f>Table1[[#This Row],[dem_votes]]+Table1[[#This Row],[gop_votes]]</f>
        <v>22431</v>
      </c>
      <c r="H1963" s="7">
        <f>ABS(Table1[[#This Row],[dem_votes]]-Table1[[#This Row],[gop_votes]])</f>
        <v>5213</v>
      </c>
      <c r="I1963" s="5">
        <f>Table1[[#This Row],[margin]]/SUM(Table1[[#This Row],[dem_votes]:[gop_votes]])</f>
        <v>0.23240158708929606</v>
      </c>
      <c r="J1963" s="5">
        <f>Table1[[#This Row],[dem_votes]]/SUM(Table1[[#This Row],[dem_votes]:[gop_votes]])</f>
        <v>0.38379920645535198</v>
      </c>
      <c r="K1963" s="5">
        <f>Table1[[#This Row],[gop_votes]]/SUM(Table1[[#This Row],[dem_votes]:[gop_votes]])</f>
        <v>0.61620079354464807</v>
      </c>
      <c r="L1963" s="13">
        <v>-78.970900999999998</v>
      </c>
      <c r="M1963" s="13">
        <v>36.373421999999998</v>
      </c>
      <c r="N1963" s="11">
        <v>-79.507483599999929</v>
      </c>
      <c r="O1963" s="11">
        <v>35.618235099999978</v>
      </c>
      <c r="P1963" s="12">
        <f>VLOOKUP(Table1[[#This Row],[State]],Sheet1!A:G,7,FALSE)</f>
        <v>15</v>
      </c>
      <c r="Q1963" t="str">
        <f>VLOOKUP(Table1[[#This Row],[State]],Sheet1!A:F,6,FALSE)</f>
        <v>Democratic</v>
      </c>
    </row>
    <row r="1964" spans="1:17" x14ac:dyDescent="0.2">
      <c r="A1964" t="s">
        <v>351</v>
      </c>
      <c r="B1964" s="10">
        <v>37147</v>
      </c>
      <c r="C1964" t="s">
        <v>1644</v>
      </c>
      <c r="D1964" s="4">
        <v>51959</v>
      </c>
      <c r="E1964" s="4">
        <v>40897</v>
      </c>
      <c r="F1964">
        <v>2024</v>
      </c>
      <c r="G1964" s="1">
        <f>Table1[[#This Row],[dem_votes]]+Table1[[#This Row],[gop_votes]]</f>
        <v>92856</v>
      </c>
      <c r="H1964" s="7">
        <f>ABS(Table1[[#This Row],[dem_votes]]-Table1[[#This Row],[gop_votes]])</f>
        <v>11062</v>
      </c>
      <c r="I1964" s="5">
        <f>Table1[[#This Row],[margin]]/SUM(Table1[[#This Row],[dem_votes]:[gop_votes]])</f>
        <v>0.11913069699319376</v>
      </c>
      <c r="J1964" s="5">
        <f>Table1[[#This Row],[dem_votes]]/SUM(Table1[[#This Row],[dem_votes]:[gop_votes]])</f>
        <v>0.55956534849659689</v>
      </c>
      <c r="K1964" s="5">
        <f>Table1[[#This Row],[gop_votes]]/SUM(Table1[[#This Row],[dem_votes]:[gop_votes]])</f>
        <v>0.44043465150340311</v>
      </c>
      <c r="L1964" s="13">
        <v>-77.381178000000006</v>
      </c>
      <c r="M1964" s="13">
        <v>35.579169999999998</v>
      </c>
      <c r="N1964" s="11">
        <v>-79.507483599999929</v>
      </c>
      <c r="O1964" s="11">
        <v>35.618235099999978</v>
      </c>
      <c r="P1964" s="12">
        <f>VLOOKUP(Table1[[#This Row],[State]],Sheet1!A:G,7,FALSE)</f>
        <v>15</v>
      </c>
      <c r="Q1964" t="str">
        <f>VLOOKUP(Table1[[#This Row],[State]],Sheet1!A:F,6,FALSE)</f>
        <v>Democratic</v>
      </c>
    </row>
    <row r="1965" spans="1:17" x14ac:dyDescent="0.2">
      <c r="A1965" t="s">
        <v>351</v>
      </c>
      <c r="B1965" s="10">
        <v>37149</v>
      </c>
      <c r="C1965" t="s">
        <v>466</v>
      </c>
      <c r="D1965" s="4">
        <v>4187</v>
      </c>
      <c r="E1965" s="4">
        <v>8349</v>
      </c>
      <c r="F1965">
        <v>2024</v>
      </c>
      <c r="G1965" s="1">
        <f>Table1[[#This Row],[dem_votes]]+Table1[[#This Row],[gop_votes]]</f>
        <v>12536</v>
      </c>
      <c r="H1965" s="7">
        <f>ABS(Table1[[#This Row],[dem_votes]]-Table1[[#This Row],[gop_votes]])</f>
        <v>4162</v>
      </c>
      <c r="I1965" s="5">
        <f>Table1[[#This Row],[margin]]/SUM(Table1[[#This Row],[dem_votes]:[gop_votes]])</f>
        <v>0.33200382897255903</v>
      </c>
      <c r="J1965" s="5">
        <f>Table1[[#This Row],[dem_votes]]/SUM(Table1[[#This Row],[dem_votes]:[gop_votes]])</f>
        <v>0.33399808551372051</v>
      </c>
      <c r="K1965" s="5">
        <f>Table1[[#This Row],[gop_votes]]/SUM(Table1[[#This Row],[dem_votes]:[gop_votes]])</f>
        <v>0.66600191448627954</v>
      </c>
      <c r="L1965" s="13">
        <v>-82.175449999999998</v>
      </c>
      <c r="M1965" s="13">
        <v>35.258668999999998</v>
      </c>
      <c r="N1965" s="11">
        <v>-79.507483599999929</v>
      </c>
      <c r="O1965" s="11">
        <v>35.618235099999978</v>
      </c>
      <c r="P1965" s="12">
        <f>VLOOKUP(Table1[[#This Row],[State]],Sheet1!A:G,7,FALSE)</f>
        <v>15</v>
      </c>
      <c r="Q1965" t="str">
        <f>VLOOKUP(Table1[[#This Row],[State]],Sheet1!A:F,6,FALSE)</f>
        <v>Democratic</v>
      </c>
    </row>
    <row r="1966" spans="1:17" x14ac:dyDescent="0.2">
      <c r="A1966" t="s">
        <v>351</v>
      </c>
      <c r="B1966" s="10">
        <v>37151</v>
      </c>
      <c r="C1966" t="s">
        <v>526</v>
      </c>
      <c r="D1966" s="4">
        <v>14061</v>
      </c>
      <c r="E1966" s="4">
        <v>63425</v>
      </c>
      <c r="F1966">
        <v>2024</v>
      </c>
      <c r="G1966" s="1">
        <f>Table1[[#This Row],[dem_votes]]+Table1[[#This Row],[gop_votes]]</f>
        <v>77486</v>
      </c>
      <c r="H1966" s="7">
        <f>ABS(Table1[[#This Row],[dem_votes]]-Table1[[#This Row],[gop_votes]])</f>
        <v>49364</v>
      </c>
      <c r="I1966" s="5">
        <f>Table1[[#This Row],[margin]]/SUM(Table1[[#This Row],[dem_votes]:[gop_votes]])</f>
        <v>0.63706992230854609</v>
      </c>
      <c r="J1966" s="5">
        <f>Table1[[#This Row],[dem_votes]]/SUM(Table1[[#This Row],[dem_votes]:[gop_votes]])</f>
        <v>0.18146503884572698</v>
      </c>
      <c r="K1966" s="5">
        <f>Table1[[#This Row],[gop_votes]]/SUM(Table1[[#This Row],[dem_votes]:[gop_votes]])</f>
        <v>0.81853496115427304</v>
      </c>
      <c r="L1966" s="13">
        <v>-79.827980999999994</v>
      </c>
      <c r="M1966" s="13">
        <v>35.766292</v>
      </c>
      <c r="N1966" s="11">
        <v>-79.507483599999929</v>
      </c>
      <c r="O1966" s="11">
        <v>35.618235099999978</v>
      </c>
      <c r="P1966" s="12">
        <f>VLOOKUP(Table1[[#This Row],[State]],Sheet1!A:G,7,FALSE)</f>
        <v>15</v>
      </c>
      <c r="Q1966" t="str">
        <f>VLOOKUP(Table1[[#This Row],[State]],Sheet1!A:F,6,FALSE)</f>
        <v>Democratic</v>
      </c>
    </row>
    <row r="1967" spans="1:17" x14ac:dyDescent="0.2">
      <c r="A1967" t="s">
        <v>351</v>
      </c>
      <c r="B1967" s="10">
        <v>37153</v>
      </c>
      <c r="C1967" t="s">
        <v>799</v>
      </c>
      <c r="D1967" s="4">
        <v>8099</v>
      </c>
      <c r="E1967" s="4">
        <v>12030</v>
      </c>
      <c r="F1967">
        <v>2024</v>
      </c>
      <c r="G1967" s="1">
        <f>Table1[[#This Row],[dem_votes]]+Table1[[#This Row],[gop_votes]]</f>
        <v>20129</v>
      </c>
      <c r="H1967" s="7">
        <f>ABS(Table1[[#This Row],[dem_votes]]-Table1[[#This Row],[gop_votes]])</f>
        <v>3931</v>
      </c>
      <c r="I1967" s="5">
        <f>Table1[[#This Row],[margin]]/SUM(Table1[[#This Row],[dem_votes]:[gop_votes]])</f>
        <v>0.19529037706791197</v>
      </c>
      <c r="J1967" s="5">
        <f>Table1[[#This Row],[dem_votes]]/SUM(Table1[[#This Row],[dem_votes]:[gop_votes]])</f>
        <v>0.40235481146604402</v>
      </c>
      <c r="K1967" s="5">
        <f>Table1[[#This Row],[gop_votes]]/SUM(Table1[[#This Row],[dem_votes]:[gop_votes]])</f>
        <v>0.59764518853395598</v>
      </c>
      <c r="L1967" s="13">
        <v>-79.733496000000002</v>
      </c>
      <c r="M1967" s="13">
        <v>34.943604000000001</v>
      </c>
      <c r="N1967" s="11">
        <v>-79.507483599999929</v>
      </c>
      <c r="O1967" s="11">
        <v>35.618235099999978</v>
      </c>
      <c r="P1967" s="12">
        <f>VLOOKUP(Table1[[#This Row],[State]],Sheet1!A:G,7,FALSE)</f>
        <v>15</v>
      </c>
      <c r="Q1967" t="str">
        <f>VLOOKUP(Table1[[#This Row],[State]],Sheet1!A:F,6,FALSE)</f>
        <v>Democratic</v>
      </c>
    </row>
    <row r="1968" spans="1:17" x14ac:dyDescent="0.2">
      <c r="A1968" t="s">
        <v>351</v>
      </c>
      <c r="B1968" s="10">
        <v>37155</v>
      </c>
      <c r="C1968" t="s">
        <v>1645</v>
      </c>
      <c r="D1968" s="4">
        <v>18308</v>
      </c>
      <c r="E1968" s="4">
        <v>29703</v>
      </c>
      <c r="F1968">
        <v>2024</v>
      </c>
      <c r="G1968" s="1">
        <f>Table1[[#This Row],[dem_votes]]+Table1[[#This Row],[gop_votes]]</f>
        <v>48011</v>
      </c>
      <c r="H1968" s="7">
        <f>ABS(Table1[[#This Row],[dem_votes]]-Table1[[#This Row],[gop_votes]])</f>
        <v>11395</v>
      </c>
      <c r="I1968" s="5">
        <f>Table1[[#This Row],[margin]]/SUM(Table1[[#This Row],[dem_votes]:[gop_votes]])</f>
        <v>0.23734144258607404</v>
      </c>
      <c r="J1968" s="5">
        <f>Table1[[#This Row],[dem_votes]]/SUM(Table1[[#This Row],[dem_votes]:[gop_votes]])</f>
        <v>0.38132927870696298</v>
      </c>
      <c r="K1968" s="5">
        <f>Table1[[#This Row],[gop_votes]]/SUM(Table1[[#This Row],[dem_votes]:[gop_votes]])</f>
        <v>0.61867072129303702</v>
      </c>
      <c r="L1968" s="13">
        <v>-79.093867000000003</v>
      </c>
      <c r="M1968" s="13">
        <v>34.674582000000001</v>
      </c>
      <c r="N1968" s="11">
        <v>-79.507483599999929</v>
      </c>
      <c r="O1968" s="11">
        <v>35.618235099999978</v>
      </c>
      <c r="P1968" s="12">
        <f>VLOOKUP(Table1[[#This Row],[State]],Sheet1!A:G,7,FALSE)</f>
        <v>15</v>
      </c>
      <c r="Q1968" t="str">
        <f>VLOOKUP(Table1[[#This Row],[State]],Sheet1!A:F,6,FALSE)</f>
        <v>Democratic</v>
      </c>
    </row>
    <row r="1969" spans="1:17" x14ac:dyDescent="0.2">
      <c r="A1969" t="s">
        <v>351</v>
      </c>
      <c r="B1969" s="10">
        <v>37157</v>
      </c>
      <c r="C1969" t="s">
        <v>1527</v>
      </c>
      <c r="D1969" s="4">
        <v>14819</v>
      </c>
      <c r="E1969" s="4">
        <v>32714</v>
      </c>
      <c r="F1969">
        <v>2024</v>
      </c>
      <c r="G1969" s="1">
        <f>Table1[[#This Row],[dem_votes]]+Table1[[#This Row],[gop_votes]]</f>
        <v>47533</v>
      </c>
      <c r="H1969" s="7">
        <f>ABS(Table1[[#This Row],[dem_votes]]-Table1[[#This Row],[gop_votes]])</f>
        <v>17895</v>
      </c>
      <c r="I1969" s="5">
        <f>Table1[[#This Row],[margin]]/SUM(Table1[[#This Row],[dem_votes]:[gop_votes]])</f>
        <v>0.37647529085056697</v>
      </c>
      <c r="J1969" s="5">
        <f>Table1[[#This Row],[dem_votes]]/SUM(Table1[[#This Row],[dem_votes]:[gop_votes]])</f>
        <v>0.31176235457471652</v>
      </c>
      <c r="K1969" s="5">
        <f>Table1[[#This Row],[gop_votes]]/SUM(Table1[[#This Row],[dem_votes]:[gop_votes]])</f>
        <v>0.68823764542528354</v>
      </c>
      <c r="L1969" s="13">
        <v>-79.772605999999996</v>
      </c>
      <c r="M1969" s="13">
        <v>36.402246999999903</v>
      </c>
      <c r="N1969" s="11">
        <v>-79.507483599999929</v>
      </c>
      <c r="O1969" s="11">
        <v>35.618235099999978</v>
      </c>
      <c r="P1969" s="12">
        <f>VLOOKUP(Table1[[#This Row],[State]],Sheet1!A:G,7,FALSE)</f>
        <v>15</v>
      </c>
      <c r="Q1969" t="str">
        <f>VLOOKUP(Table1[[#This Row],[State]],Sheet1!A:F,6,FALSE)</f>
        <v>Democratic</v>
      </c>
    </row>
    <row r="1970" spans="1:17" x14ac:dyDescent="0.2">
      <c r="A1970" t="s">
        <v>351</v>
      </c>
      <c r="B1970" s="10">
        <v>37159</v>
      </c>
      <c r="C1970" t="s">
        <v>1129</v>
      </c>
      <c r="D1970" s="4">
        <v>21629</v>
      </c>
      <c r="E1970" s="4">
        <v>53847</v>
      </c>
      <c r="F1970">
        <v>2024</v>
      </c>
      <c r="G1970" s="1">
        <f>Table1[[#This Row],[dem_votes]]+Table1[[#This Row],[gop_votes]]</f>
        <v>75476</v>
      </c>
      <c r="H1970" s="7">
        <f>ABS(Table1[[#This Row],[dem_votes]]-Table1[[#This Row],[gop_votes]])</f>
        <v>32218</v>
      </c>
      <c r="I1970" s="5">
        <f>Table1[[#This Row],[margin]]/SUM(Table1[[#This Row],[dem_votes]:[gop_votes]])</f>
        <v>0.4268641687423817</v>
      </c>
      <c r="J1970" s="5">
        <f>Table1[[#This Row],[dem_votes]]/SUM(Table1[[#This Row],[dem_votes]:[gop_votes]])</f>
        <v>0.28656791562880918</v>
      </c>
      <c r="K1970" s="5">
        <f>Table1[[#This Row],[gop_votes]]/SUM(Table1[[#This Row],[dem_votes]:[gop_votes]])</f>
        <v>0.71343208437119088</v>
      </c>
      <c r="L1970" s="13">
        <v>-80.521966000000006</v>
      </c>
      <c r="M1970" s="13">
        <v>35.620395000000002</v>
      </c>
      <c r="N1970" s="11">
        <v>-79.507483599999929</v>
      </c>
      <c r="O1970" s="11">
        <v>35.618235099999978</v>
      </c>
      <c r="P1970" s="12">
        <f>VLOOKUP(Table1[[#This Row],[State]],Sheet1!A:G,7,FALSE)</f>
        <v>15</v>
      </c>
      <c r="Q1970" t="str">
        <f>VLOOKUP(Table1[[#This Row],[State]],Sheet1!A:F,6,FALSE)</f>
        <v>Democratic</v>
      </c>
    </row>
    <row r="1971" spans="1:17" x14ac:dyDescent="0.2">
      <c r="A1971" t="s">
        <v>351</v>
      </c>
      <c r="B1971" s="10">
        <v>37161</v>
      </c>
      <c r="C1971" t="s">
        <v>1646</v>
      </c>
      <c r="D1971" s="4">
        <v>7879</v>
      </c>
      <c r="E1971" s="4">
        <v>27662</v>
      </c>
      <c r="F1971">
        <v>2024</v>
      </c>
      <c r="G1971" s="1">
        <f>Table1[[#This Row],[dem_votes]]+Table1[[#This Row],[gop_votes]]</f>
        <v>35541</v>
      </c>
      <c r="H1971" s="7">
        <f>ABS(Table1[[#This Row],[dem_votes]]-Table1[[#This Row],[gop_votes]])</f>
        <v>19783</v>
      </c>
      <c r="I1971" s="5">
        <f>Table1[[#This Row],[margin]]/SUM(Table1[[#This Row],[dem_votes]:[gop_votes]])</f>
        <v>0.55662474325426969</v>
      </c>
      <c r="J1971" s="5">
        <f>Table1[[#This Row],[dem_votes]]/SUM(Table1[[#This Row],[dem_votes]:[gop_votes]])</f>
        <v>0.22168762837286515</v>
      </c>
      <c r="K1971" s="5">
        <f>Table1[[#This Row],[gop_votes]]/SUM(Table1[[#This Row],[dem_votes]:[gop_votes]])</f>
        <v>0.77831237162713485</v>
      </c>
      <c r="L1971" s="13">
        <v>-81.894977999999995</v>
      </c>
      <c r="M1971" s="13">
        <v>35.348446000000003</v>
      </c>
      <c r="N1971" s="11">
        <v>-79.507483599999929</v>
      </c>
      <c r="O1971" s="11">
        <v>35.618235099999978</v>
      </c>
      <c r="P1971" s="12">
        <f>VLOOKUP(Table1[[#This Row],[State]],Sheet1!A:G,7,FALSE)</f>
        <v>15</v>
      </c>
      <c r="Q1971" t="str">
        <f>VLOOKUP(Table1[[#This Row],[State]],Sheet1!A:F,6,FALSE)</f>
        <v>Democratic</v>
      </c>
    </row>
    <row r="1972" spans="1:17" x14ac:dyDescent="0.2">
      <c r="A1972" t="s">
        <v>351</v>
      </c>
      <c r="B1972" s="10">
        <v>37163</v>
      </c>
      <c r="C1972" t="s">
        <v>1647</v>
      </c>
      <c r="D1972" s="4">
        <v>10507</v>
      </c>
      <c r="E1972" s="4">
        <v>18114</v>
      </c>
      <c r="F1972">
        <v>2024</v>
      </c>
      <c r="G1972" s="1">
        <f>Table1[[#This Row],[dem_votes]]+Table1[[#This Row],[gop_votes]]</f>
        <v>28621</v>
      </c>
      <c r="H1972" s="7">
        <f>ABS(Table1[[#This Row],[dem_votes]]-Table1[[#This Row],[gop_votes]])</f>
        <v>7607</v>
      </c>
      <c r="I1972" s="5">
        <f>Table1[[#This Row],[margin]]/SUM(Table1[[#This Row],[dem_votes]:[gop_votes]])</f>
        <v>0.26578386499423501</v>
      </c>
      <c r="J1972" s="5">
        <f>Table1[[#This Row],[dem_votes]]/SUM(Table1[[#This Row],[dem_votes]:[gop_votes]])</f>
        <v>0.3671080675028825</v>
      </c>
      <c r="K1972" s="5">
        <f>Table1[[#This Row],[gop_votes]]/SUM(Table1[[#This Row],[dem_votes]:[gop_votes]])</f>
        <v>0.6328919324971175</v>
      </c>
      <c r="L1972" s="13">
        <v>-78.396163999999999</v>
      </c>
      <c r="M1972" s="13">
        <v>35.033839</v>
      </c>
      <c r="N1972" s="11">
        <v>-79.507483599999929</v>
      </c>
      <c r="O1972" s="11">
        <v>35.618235099999978</v>
      </c>
      <c r="P1972" s="12">
        <f>VLOOKUP(Table1[[#This Row],[State]],Sheet1!A:G,7,FALSE)</f>
        <v>15</v>
      </c>
      <c r="Q1972" t="str">
        <f>VLOOKUP(Table1[[#This Row],[State]],Sheet1!A:F,6,FALSE)</f>
        <v>Democratic</v>
      </c>
    </row>
    <row r="1973" spans="1:17" x14ac:dyDescent="0.2">
      <c r="A1973" t="s">
        <v>351</v>
      </c>
      <c r="B1973" s="10">
        <v>37165</v>
      </c>
      <c r="C1973" t="s">
        <v>1429</v>
      </c>
      <c r="D1973" s="4">
        <v>7142</v>
      </c>
      <c r="E1973" s="4">
        <v>7673</v>
      </c>
      <c r="F1973">
        <v>2024</v>
      </c>
      <c r="G1973" s="1">
        <f>Table1[[#This Row],[dem_votes]]+Table1[[#This Row],[gop_votes]]</f>
        <v>14815</v>
      </c>
      <c r="H1973" s="7">
        <f>ABS(Table1[[#This Row],[dem_votes]]-Table1[[#This Row],[gop_votes]])</f>
        <v>531</v>
      </c>
      <c r="I1973" s="5">
        <f>Table1[[#This Row],[margin]]/SUM(Table1[[#This Row],[dem_votes]:[gop_votes]])</f>
        <v>3.5842051974350322E-2</v>
      </c>
      <c r="J1973" s="5">
        <f>Table1[[#This Row],[dem_votes]]/SUM(Table1[[#This Row],[dem_votes]:[gop_votes]])</f>
        <v>0.48207897401282485</v>
      </c>
      <c r="K1973" s="5">
        <f>Table1[[#This Row],[gop_votes]]/SUM(Table1[[#This Row],[dem_votes]:[gop_votes]])</f>
        <v>0.51792102598717515</v>
      </c>
      <c r="L1973" s="13">
        <v>-79.478679999999997</v>
      </c>
      <c r="M1973" s="13">
        <v>34.786333999999997</v>
      </c>
      <c r="N1973" s="11">
        <v>-79.507483599999929</v>
      </c>
      <c r="O1973" s="11">
        <v>35.618235099999978</v>
      </c>
      <c r="P1973" s="12">
        <f>VLOOKUP(Table1[[#This Row],[State]],Sheet1!A:G,7,FALSE)</f>
        <v>15</v>
      </c>
      <c r="Q1973" t="str">
        <f>VLOOKUP(Table1[[#This Row],[State]],Sheet1!A:F,6,FALSE)</f>
        <v>Democratic</v>
      </c>
    </row>
    <row r="1974" spans="1:17" x14ac:dyDescent="0.2">
      <c r="A1974" t="s">
        <v>351</v>
      </c>
      <c r="B1974" s="10">
        <v>37167</v>
      </c>
      <c r="C1974" t="s">
        <v>1648</v>
      </c>
      <c r="D1974" s="4">
        <v>7383</v>
      </c>
      <c r="E1974" s="4">
        <v>27670</v>
      </c>
      <c r="F1974">
        <v>2024</v>
      </c>
      <c r="G1974" s="1">
        <f>Table1[[#This Row],[dem_votes]]+Table1[[#This Row],[gop_votes]]</f>
        <v>35053</v>
      </c>
      <c r="H1974" s="7">
        <f>ABS(Table1[[#This Row],[dem_votes]]-Table1[[#This Row],[gop_votes]])</f>
        <v>20287</v>
      </c>
      <c r="I1974" s="5">
        <f>Table1[[#This Row],[margin]]/SUM(Table1[[#This Row],[dem_votes]:[gop_votes]])</f>
        <v>0.57875217527743705</v>
      </c>
      <c r="J1974" s="5">
        <f>Table1[[#This Row],[dem_votes]]/SUM(Table1[[#This Row],[dem_votes]:[gop_votes]])</f>
        <v>0.2106239123612815</v>
      </c>
      <c r="K1974" s="5">
        <f>Table1[[#This Row],[gop_votes]]/SUM(Table1[[#This Row],[dem_votes]:[gop_votes]])</f>
        <v>0.78937608763871847</v>
      </c>
      <c r="L1974" s="13">
        <v>-80.247473999999997</v>
      </c>
      <c r="M1974" s="13">
        <v>35.321525000000001</v>
      </c>
      <c r="N1974" s="11">
        <v>-79.507483599999929</v>
      </c>
      <c r="O1974" s="11">
        <v>35.618235099999978</v>
      </c>
      <c r="P1974" s="12">
        <f>VLOOKUP(Table1[[#This Row],[State]],Sheet1!A:G,7,FALSE)</f>
        <v>15</v>
      </c>
      <c r="Q1974" t="str">
        <f>VLOOKUP(Table1[[#This Row],[State]],Sheet1!A:F,6,FALSE)</f>
        <v>Democratic</v>
      </c>
    </row>
    <row r="1975" spans="1:17" x14ac:dyDescent="0.2">
      <c r="A1975" t="s">
        <v>351</v>
      </c>
      <c r="B1975" s="10">
        <v>37169</v>
      </c>
      <c r="C1975" t="s">
        <v>1649</v>
      </c>
      <c r="D1975" s="4">
        <v>5239</v>
      </c>
      <c r="E1975" s="4">
        <v>22356</v>
      </c>
      <c r="F1975">
        <v>2024</v>
      </c>
      <c r="G1975" s="1">
        <f>Table1[[#This Row],[dem_votes]]+Table1[[#This Row],[gop_votes]]</f>
        <v>27595</v>
      </c>
      <c r="H1975" s="7">
        <f>ABS(Table1[[#This Row],[dem_votes]]-Table1[[#This Row],[gop_votes]])</f>
        <v>17117</v>
      </c>
      <c r="I1975" s="5">
        <f>Table1[[#This Row],[margin]]/SUM(Table1[[#This Row],[dem_votes]:[gop_votes]])</f>
        <v>0.62029353143685451</v>
      </c>
      <c r="J1975" s="5">
        <f>Table1[[#This Row],[dem_votes]]/SUM(Table1[[#This Row],[dem_votes]:[gop_votes]])</f>
        <v>0.18985323428157275</v>
      </c>
      <c r="K1975" s="5">
        <f>Table1[[#This Row],[gop_votes]]/SUM(Table1[[#This Row],[dem_votes]:[gop_votes]])</f>
        <v>0.81014676571842725</v>
      </c>
      <c r="L1975" s="13">
        <v>-80.273916999999997</v>
      </c>
      <c r="M1975" s="13">
        <v>36.350639999999999</v>
      </c>
      <c r="N1975" s="11">
        <v>-79.507483599999929</v>
      </c>
      <c r="O1975" s="11">
        <v>35.618235099999978</v>
      </c>
      <c r="P1975" s="12">
        <f>VLOOKUP(Table1[[#This Row],[State]],Sheet1!A:G,7,FALSE)</f>
        <v>15</v>
      </c>
      <c r="Q1975" t="str">
        <f>VLOOKUP(Table1[[#This Row],[State]],Sheet1!A:F,6,FALSE)</f>
        <v>Democratic</v>
      </c>
    </row>
    <row r="1976" spans="1:17" x14ac:dyDescent="0.2">
      <c r="A1976" t="s">
        <v>351</v>
      </c>
      <c r="B1976" s="10">
        <v>37171</v>
      </c>
      <c r="C1976" t="s">
        <v>1650</v>
      </c>
      <c r="D1976" s="4">
        <v>8097</v>
      </c>
      <c r="E1976" s="4">
        <v>31018</v>
      </c>
      <c r="F1976">
        <v>2024</v>
      </c>
      <c r="G1976" s="1">
        <f>Table1[[#This Row],[dem_votes]]+Table1[[#This Row],[gop_votes]]</f>
        <v>39115</v>
      </c>
      <c r="H1976" s="7">
        <f>ABS(Table1[[#This Row],[dem_votes]]-Table1[[#This Row],[gop_votes]])</f>
        <v>22921</v>
      </c>
      <c r="I1976" s="5">
        <f>Table1[[#This Row],[margin]]/SUM(Table1[[#This Row],[dem_votes]:[gop_votes]])</f>
        <v>0.58599002940048572</v>
      </c>
      <c r="J1976" s="5">
        <f>Table1[[#This Row],[dem_votes]]/SUM(Table1[[#This Row],[dem_votes]:[gop_votes]])</f>
        <v>0.20700498529975714</v>
      </c>
      <c r="K1976" s="5">
        <f>Table1[[#This Row],[gop_votes]]/SUM(Table1[[#This Row],[dem_votes]:[gop_votes]])</f>
        <v>0.79299501470024292</v>
      </c>
      <c r="L1976" s="13">
        <v>-80.656970999999999</v>
      </c>
      <c r="M1976" s="13">
        <v>36.431314</v>
      </c>
      <c r="N1976" s="11">
        <v>-79.507483599999929</v>
      </c>
      <c r="O1976" s="11">
        <v>35.618235099999978</v>
      </c>
      <c r="P1976" s="12">
        <f>VLOOKUP(Table1[[#This Row],[State]],Sheet1!A:G,7,FALSE)</f>
        <v>15</v>
      </c>
      <c r="Q1976" t="str">
        <f>VLOOKUP(Table1[[#This Row],[State]],Sheet1!A:F,6,FALSE)</f>
        <v>Democratic</v>
      </c>
    </row>
    <row r="1977" spans="1:17" x14ac:dyDescent="0.2">
      <c r="A1977" t="s">
        <v>351</v>
      </c>
      <c r="B1977" s="10">
        <v>37173</v>
      </c>
      <c r="C1977" t="s">
        <v>1651</v>
      </c>
      <c r="D1977" s="4">
        <v>2454</v>
      </c>
      <c r="E1977" s="4">
        <v>4552</v>
      </c>
      <c r="F1977">
        <v>2024</v>
      </c>
      <c r="G1977" s="1">
        <f>Table1[[#This Row],[dem_votes]]+Table1[[#This Row],[gop_votes]]</f>
        <v>7006</v>
      </c>
      <c r="H1977" s="7">
        <f>ABS(Table1[[#This Row],[dem_votes]]-Table1[[#This Row],[gop_votes]])</f>
        <v>2098</v>
      </c>
      <c r="I1977" s="5">
        <f>Table1[[#This Row],[margin]]/SUM(Table1[[#This Row],[dem_votes]:[gop_votes]])</f>
        <v>0.29945760776477304</v>
      </c>
      <c r="J1977" s="5">
        <f>Table1[[#This Row],[dem_votes]]/SUM(Table1[[#This Row],[dem_votes]:[gop_votes]])</f>
        <v>0.35027119611761348</v>
      </c>
      <c r="K1977" s="5">
        <f>Table1[[#This Row],[gop_votes]]/SUM(Table1[[#This Row],[dem_votes]:[gop_votes]])</f>
        <v>0.64972880388238652</v>
      </c>
      <c r="L1977" s="13">
        <v>-83.413456999999994</v>
      </c>
      <c r="M1977" s="13">
        <v>35.438412</v>
      </c>
      <c r="N1977" s="11">
        <v>-79.507483599999929</v>
      </c>
      <c r="O1977" s="11">
        <v>35.618235099999978</v>
      </c>
      <c r="P1977" s="12">
        <f>VLOOKUP(Table1[[#This Row],[State]],Sheet1!A:G,7,FALSE)</f>
        <v>15</v>
      </c>
      <c r="Q1977" t="str">
        <f>VLOOKUP(Table1[[#This Row],[State]],Sheet1!A:F,6,FALSE)</f>
        <v>Democratic</v>
      </c>
    </row>
    <row r="1978" spans="1:17" x14ac:dyDescent="0.2">
      <c r="A1978" t="s">
        <v>351</v>
      </c>
      <c r="B1978" s="10">
        <v>37175</v>
      </c>
      <c r="C1978" t="s">
        <v>1652</v>
      </c>
      <c r="D1978" s="4">
        <v>8326</v>
      </c>
      <c r="E1978" s="4">
        <v>12010</v>
      </c>
      <c r="F1978">
        <v>2024</v>
      </c>
      <c r="G1978" s="1">
        <f>Table1[[#This Row],[dem_votes]]+Table1[[#This Row],[gop_votes]]</f>
        <v>20336</v>
      </c>
      <c r="H1978" s="7">
        <f>ABS(Table1[[#This Row],[dem_votes]]-Table1[[#This Row],[gop_votes]])</f>
        <v>3684</v>
      </c>
      <c r="I1978" s="5">
        <f>Table1[[#This Row],[margin]]/SUM(Table1[[#This Row],[dem_votes]:[gop_votes]])</f>
        <v>0.18115656963021243</v>
      </c>
      <c r="J1978" s="5">
        <f>Table1[[#This Row],[dem_votes]]/SUM(Table1[[#This Row],[dem_votes]:[gop_votes]])</f>
        <v>0.40942171518489379</v>
      </c>
      <c r="K1978" s="5">
        <f>Table1[[#This Row],[gop_votes]]/SUM(Table1[[#This Row],[dem_votes]:[gop_votes]])</f>
        <v>0.59057828481510621</v>
      </c>
      <c r="L1978" s="13">
        <v>-82.745506999999904</v>
      </c>
      <c r="M1978" s="13">
        <v>35.2102</v>
      </c>
      <c r="N1978" s="11">
        <v>-79.507483599999929</v>
      </c>
      <c r="O1978" s="11">
        <v>35.618235099999978</v>
      </c>
      <c r="P1978" s="12">
        <f>VLOOKUP(Table1[[#This Row],[State]],Sheet1!A:G,7,FALSE)</f>
        <v>15</v>
      </c>
      <c r="Q1978" t="str">
        <f>VLOOKUP(Table1[[#This Row],[State]],Sheet1!A:F,6,FALSE)</f>
        <v>Democratic</v>
      </c>
    </row>
    <row r="1979" spans="1:17" x14ac:dyDescent="0.2">
      <c r="A1979" t="s">
        <v>351</v>
      </c>
      <c r="B1979" s="10">
        <v>37177</v>
      </c>
      <c r="C1979" t="s">
        <v>1653</v>
      </c>
      <c r="D1979" s="4">
        <v>796</v>
      </c>
      <c r="E1979" s="4">
        <v>993</v>
      </c>
      <c r="F1979">
        <v>2024</v>
      </c>
      <c r="G1979" s="1">
        <f>Table1[[#This Row],[dem_votes]]+Table1[[#This Row],[gop_votes]]</f>
        <v>1789</v>
      </c>
      <c r="H1979" s="7">
        <f>ABS(Table1[[#This Row],[dem_votes]]-Table1[[#This Row],[gop_votes]])</f>
        <v>197</v>
      </c>
      <c r="I1979" s="5">
        <f>Table1[[#This Row],[margin]]/SUM(Table1[[#This Row],[dem_votes]:[gop_votes]])</f>
        <v>0.11011738401341531</v>
      </c>
      <c r="J1979" s="5">
        <f>Table1[[#This Row],[dem_votes]]/SUM(Table1[[#This Row],[dem_votes]:[gop_votes]])</f>
        <v>0.44494130799329235</v>
      </c>
      <c r="K1979" s="5">
        <f>Table1[[#This Row],[gop_votes]]/SUM(Table1[[#This Row],[dem_votes]:[gop_votes]])</f>
        <v>0.55505869200670765</v>
      </c>
      <c r="L1979" s="13">
        <v>-76.238873999999996</v>
      </c>
      <c r="M1979" s="13">
        <v>35.907144000000002</v>
      </c>
      <c r="N1979" s="11">
        <v>-79.507483599999929</v>
      </c>
      <c r="O1979" s="11">
        <v>35.618235099999978</v>
      </c>
      <c r="P1979" s="12">
        <f>VLOOKUP(Table1[[#This Row],[State]],Sheet1!A:G,7,FALSE)</f>
        <v>15</v>
      </c>
      <c r="Q1979" t="str">
        <f>VLOOKUP(Table1[[#This Row],[State]],Sheet1!A:F,6,FALSE)</f>
        <v>Democratic</v>
      </c>
    </row>
    <row r="1980" spans="1:17" x14ac:dyDescent="0.2">
      <c r="A1980" t="s">
        <v>351</v>
      </c>
      <c r="B1980" s="10">
        <v>37179</v>
      </c>
      <c r="C1980" t="s">
        <v>476</v>
      </c>
      <c r="D1980" s="4">
        <v>59397</v>
      </c>
      <c r="E1980" s="4">
        <v>93824</v>
      </c>
      <c r="F1980">
        <v>2024</v>
      </c>
      <c r="G1980" s="1">
        <f>Table1[[#This Row],[dem_votes]]+Table1[[#This Row],[gop_votes]]</f>
        <v>153221</v>
      </c>
      <c r="H1980" s="7">
        <f>ABS(Table1[[#This Row],[dem_votes]]-Table1[[#This Row],[gop_votes]])</f>
        <v>34427</v>
      </c>
      <c r="I1980" s="5">
        <f>Table1[[#This Row],[margin]]/SUM(Table1[[#This Row],[dem_votes]:[gop_votes]])</f>
        <v>0.22468852180836829</v>
      </c>
      <c r="J1980" s="5">
        <f>Table1[[#This Row],[dem_votes]]/SUM(Table1[[#This Row],[dem_votes]:[gop_votes]])</f>
        <v>0.38765573909581585</v>
      </c>
      <c r="K1980" s="5">
        <f>Table1[[#This Row],[gop_votes]]/SUM(Table1[[#This Row],[dem_votes]:[gop_votes]])</f>
        <v>0.61234426090418415</v>
      </c>
      <c r="L1980" s="13">
        <v>-80.619702000000004</v>
      </c>
      <c r="M1980" s="13">
        <v>35.013609000000002</v>
      </c>
      <c r="N1980" s="11">
        <v>-79.507483599999929</v>
      </c>
      <c r="O1980" s="11">
        <v>35.618235099999978</v>
      </c>
      <c r="P1980" s="12">
        <f>VLOOKUP(Table1[[#This Row],[State]],Sheet1!A:G,7,FALSE)</f>
        <v>15</v>
      </c>
      <c r="Q1980" t="str">
        <f>VLOOKUP(Table1[[#This Row],[State]],Sheet1!A:F,6,FALSE)</f>
        <v>Democratic</v>
      </c>
    </row>
    <row r="1981" spans="1:17" x14ac:dyDescent="0.2">
      <c r="A1981" t="s">
        <v>351</v>
      </c>
      <c r="B1981" s="10">
        <v>37181</v>
      </c>
      <c r="C1981" t="s">
        <v>1654</v>
      </c>
      <c r="D1981" s="4">
        <v>12719</v>
      </c>
      <c r="E1981" s="4">
        <v>7409</v>
      </c>
      <c r="F1981">
        <v>2024</v>
      </c>
      <c r="G1981" s="1">
        <f>Table1[[#This Row],[dem_votes]]+Table1[[#This Row],[gop_votes]]</f>
        <v>20128</v>
      </c>
      <c r="H1981" s="7">
        <f>ABS(Table1[[#This Row],[dem_votes]]-Table1[[#This Row],[gop_votes]])</f>
        <v>5310</v>
      </c>
      <c r="I1981" s="5">
        <f>Table1[[#This Row],[margin]]/SUM(Table1[[#This Row],[dem_votes]:[gop_votes]])</f>
        <v>0.26381160572337042</v>
      </c>
      <c r="J1981" s="5">
        <f>Table1[[#This Row],[dem_votes]]/SUM(Table1[[#This Row],[dem_votes]:[gop_votes]])</f>
        <v>0.63190580286168518</v>
      </c>
      <c r="K1981" s="5">
        <f>Table1[[#This Row],[gop_votes]]/SUM(Table1[[#This Row],[dem_votes]:[gop_votes]])</f>
        <v>0.36809419713831476</v>
      </c>
      <c r="L1981" s="13">
        <v>-78.402101000000002</v>
      </c>
      <c r="M1981" s="13">
        <v>36.331178000000001</v>
      </c>
      <c r="N1981" s="11">
        <v>-79.507483599999929</v>
      </c>
      <c r="O1981" s="11">
        <v>35.618235099999978</v>
      </c>
      <c r="P1981" s="12">
        <f>VLOOKUP(Table1[[#This Row],[State]],Sheet1!A:G,7,FALSE)</f>
        <v>15</v>
      </c>
      <c r="Q1981" t="str">
        <f>VLOOKUP(Table1[[#This Row],[State]],Sheet1!A:F,6,FALSE)</f>
        <v>Democratic</v>
      </c>
    </row>
    <row r="1982" spans="1:17" x14ac:dyDescent="0.2">
      <c r="A1982" t="s">
        <v>351</v>
      </c>
      <c r="B1982" s="10">
        <v>37183</v>
      </c>
      <c r="C1982" t="s">
        <v>1655</v>
      </c>
      <c r="D1982" s="4">
        <v>474332</v>
      </c>
      <c r="E1982" s="4">
        <v>239346</v>
      </c>
      <c r="F1982">
        <v>2024</v>
      </c>
      <c r="G1982" s="1">
        <f>Table1[[#This Row],[dem_votes]]+Table1[[#This Row],[gop_votes]]</f>
        <v>713678</v>
      </c>
      <c r="H1982" s="7">
        <f>ABS(Table1[[#This Row],[dem_votes]]-Table1[[#This Row],[gop_votes]])</f>
        <v>234986</v>
      </c>
      <c r="I1982" s="5">
        <f>Table1[[#This Row],[margin]]/SUM(Table1[[#This Row],[dem_votes]:[gop_votes]])</f>
        <v>0.3292605348630615</v>
      </c>
      <c r="J1982" s="5">
        <f>Table1[[#This Row],[dem_votes]]/SUM(Table1[[#This Row],[dem_votes]:[gop_votes]])</f>
        <v>0.66463026743153075</v>
      </c>
      <c r="K1982" s="5">
        <f>Table1[[#This Row],[gop_votes]]/SUM(Table1[[#This Row],[dem_votes]:[gop_votes]])</f>
        <v>0.33536973256846925</v>
      </c>
      <c r="L1982" s="13">
        <v>-78.673074</v>
      </c>
      <c r="M1982" s="13">
        <v>35.797203000000003</v>
      </c>
      <c r="N1982" s="11">
        <v>-79.507483599999929</v>
      </c>
      <c r="O1982" s="11">
        <v>35.618235099999978</v>
      </c>
      <c r="P1982" s="12">
        <f>VLOOKUP(Table1[[#This Row],[State]],Sheet1!A:G,7,FALSE)</f>
        <v>15</v>
      </c>
      <c r="Q1982" t="str">
        <f>VLOOKUP(Table1[[#This Row],[State]],Sheet1!A:F,6,FALSE)</f>
        <v>Democratic</v>
      </c>
    </row>
    <row r="1983" spans="1:17" x14ac:dyDescent="0.2">
      <c r="A1983" t="s">
        <v>351</v>
      </c>
      <c r="B1983" s="10">
        <v>37185</v>
      </c>
      <c r="C1983" t="s">
        <v>821</v>
      </c>
      <c r="D1983" s="4">
        <v>6470</v>
      </c>
      <c r="E1983" s="4">
        <v>3139</v>
      </c>
      <c r="F1983">
        <v>2024</v>
      </c>
      <c r="G1983" s="1">
        <f>Table1[[#This Row],[dem_votes]]+Table1[[#This Row],[gop_votes]]</f>
        <v>9609</v>
      </c>
      <c r="H1983" s="7">
        <f>ABS(Table1[[#This Row],[dem_votes]]-Table1[[#This Row],[gop_votes]])</f>
        <v>3331</v>
      </c>
      <c r="I1983" s="5">
        <f>Table1[[#This Row],[margin]]/SUM(Table1[[#This Row],[dem_votes]:[gop_votes]])</f>
        <v>0.34665417837444062</v>
      </c>
      <c r="J1983" s="5">
        <f>Table1[[#This Row],[dem_votes]]/SUM(Table1[[#This Row],[dem_votes]:[gop_votes]])</f>
        <v>0.67332708918722028</v>
      </c>
      <c r="K1983" s="5">
        <f>Table1[[#This Row],[gop_votes]]/SUM(Table1[[#This Row],[dem_votes]:[gop_votes]])</f>
        <v>0.32667291081277966</v>
      </c>
      <c r="L1983" s="13">
        <v>-78.138542999999999</v>
      </c>
      <c r="M1983" s="13">
        <v>36.409714999999998</v>
      </c>
      <c r="N1983" s="11">
        <v>-79.507483599999929</v>
      </c>
      <c r="O1983" s="11">
        <v>35.618235099999978</v>
      </c>
      <c r="P1983" s="12">
        <f>VLOOKUP(Table1[[#This Row],[State]],Sheet1!A:G,7,FALSE)</f>
        <v>15</v>
      </c>
      <c r="Q1983" t="str">
        <f>VLOOKUP(Table1[[#This Row],[State]],Sheet1!A:F,6,FALSE)</f>
        <v>Democratic</v>
      </c>
    </row>
    <row r="1984" spans="1:17" x14ac:dyDescent="0.2">
      <c r="A1984" t="s">
        <v>351</v>
      </c>
      <c r="B1984" s="10">
        <v>37187</v>
      </c>
      <c r="C1984" t="s">
        <v>480</v>
      </c>
      <c r="D1984" s="4">
        <v>3300</v>
      </c>
      <c r="E1984" s="4">
        <v>2481</v>
      </c>
      <c r="F1984">
        <v>2024</v>
      </c>
      <c r="G1984" s="1">
        <f>Table1[[#This Row],[dem_votes]]+Table1[[#This Row],[gop_votes]]</f>
        <v>5781</v>
      </c>
      <c r="H1984" s="7">
        <f>ABS(Table1[[#This Row],[dem_votes]]-Table1[[#This Row],[gop_votes]])</f>
        <v>819</v>
      </c>
      <c r="I1984" s="5">
        <f>Table1[[#This Row],[margin]]/SUM(Table1[[#This Row],[dem_votes]:[gop_votes]])</f>
        <v>0.14167099117799689</v>
      </c>
      <c r="J1984" s="5">
        <f>Table1[[#This Row],[dem_votes]]/SUM(Table1[[#This Row],[dem_votes]:[gop_votes]])</f>
        <v>0.57083549558899849</v>
      </c>
      <c r="K1984" s="5">
        <f>Table1[[#This Row],[gop_votes]]/SUM(Table1[[#This Row],[dem_votes]:[gop_votes]])</f>
        <v>0.42916450441100157</v>
      </c>
      <c r="L1984" s="13">
        <v>-76.649275000000003</v>
      </c>
      <c r="M1984" s="13">
        <v>35.864206000000003</v>
      </c>
      <c r="N1984" s="11">
        <v>-79.507483599999929</v>
      </c>
      <c r="O1984" s="11">
        <v>35.618235099999978</v>
      </c>
      <c r="P1984" s="12">
        <f>VLOOKUP(Table1[[#This Row],[State]],Sheet1!A:G,7,FALSE)</f>
        <v>15</v>
      </c>
      <c r="Q1984" t="str">
        <f>VLOOKUP(Table1[[#This Row],[State]],Sheet1!A:F,6,FALSE)</f>
        <v>Democratic</v>
      </c>
    </row>
    <row r="1985" spans="1:17" x14ac:dyDescent="0.2">
      <c r="A1985" t="s">
        <v>351</v>
      </c>
      <c r="B1985" s="10">
        <v>37189</v>
      </c>
      <c r="C1985" t="s">
        <v>1656</v>
      </c>
      <c r="D1985" s="4">
        <v>18695</v>
      </c>
      <c r="E1985" s="4">
        <v>14944</v>
      </c>
      <c r="F1985">
        <v>2024</v>
      </c>
      <c r="G1985" s="1">
        <f>Table1[[#This Row],[dem_votes]]+Table1[[#This Row],[gop_votes]]</f>
        <v>33639</v>
      </c>
      <c r="H1985" s="7">
        <f>ABS(Table1[[#This Row],[dem_votes]]-Table1[[#This Row],[gop_votes]])</f>
        <v>3751</v>
      </c>
      <c r="I1985" s="5">
        <f>Table1[[#This Row],[margin]]/SUM(Table1[[#This Row],[dem_votes]:[gop_votes]])</f>
        <v>0.1115074764410357</v>
      </c>
      <c r="J1985" s="5">
        <f>Table1[[#This Row],[dem_votes]]/SUM(Table1[[#This Row],[dem_votes]:[gop_votes]])</f>
        <v>0.55575373822051788</v>
      </c>
      <c r="K1985" s="5">
        <f>Table1[[#This Row],[gop_votes]]/SUM(Table1[[#This Row],[dem_votes]:[gop_votes]])</f>
        <v>0.44424626177948212</v>
      </c>
      <c r="L1985" s="13">
        <v>-81.685479000000001</v>
      </c>
      <c r="M1985" s="13">
        <v>36.220298999999997</v>
      </c>
      <c r="N1985" s="11">
        <v>-79.507483599999929</v>
      </c>
      <c r="O1985" s="11">
        <v>35.618235099999978</v>
      </c>
      <c r="P1985" s="12">
        <f>VLOOKUP(Table1[[#This Row],[State]],Sheet1!A:G,7,FALSE)</f>
        <v>15</v>
      </c>
      <c r="Q1985" t="str">
        <f>VLOOKUP(Table1[[#This Row],[State]],Sheet1!A:F,6,FALSE)</f>
        <v>Democratic</v>
      </c>
    </row>
    <row r="1986" spans="1:17" x14ac:dyDescent="0.2">
      <c r="A1986" t="s">
        <v>351</v>
      </c>
      <c r="B1986" s="10">
        <v>37191</v>
      </c>
      <c r="C1986" t="s">
        <v>822</v>
      </c>
      <c r="D1986" s="4">
        <v>25384</v>
      </c>
      <c r="E1986" s="4">
        <v>31328</v>
      </c>
      <c r="F1986">
        <v>2024</v>
      </c>
      <c r="G1986" s="1">
        <f>Table1[[#This Row],[dem_votes]]+Table1[[#This Row],[gop_votes]]</f>
        <v>56712</v>
      </c>
      <c r="H1986" s="7">
        <f>ABS(Table1[[#This Row],[dem_votes]]-Table1[[#This Row],[gop_votes]])</f>
        <v>5944</v>
      </c>
      <c r="I1986" s="5">
        <f>Table1[[#This Row],[margin]]/SUM(Table1[[#This Row],[dem_votes]:[gop_votes]])</f>
        <v>0.10481026943151361</v>
      </c>
      <c r="J1986" s="5">
        <f>Table1[[#This Row],[dem_votes]]/SUM(Table1[[#This Row],[dem_votes]:[gop_votes]])</f>
        <v>0.44759486528424319</v>
      </c>
      <c r="K1986" s="5">
        <f>Table1[[#This Row],[gop_votes]]/SUM(Table1[[#This Row],[dem_votes]:[gop_votes]])</f>
        <v>0.55240513471575681</v>
      </c>
      <c r="L1986" s="13">
        <v>-77.988458999999906</v>
      </c>
      <c r="M1986" s="13">
        <v>35.370730999999999</v>
      </c>
      <c r="N1986" s="11">
        <v>-79.507483599999929</v>
      </c>
      <c r="O1986" s="11">
        <v>35.618235099999978</v>
      </c>
      <c r="P1986" s="12">
        <f>VLOOKUP(Table1[[#This Row],[State]],Sheet1!A:G,7,FALSE)</f>
        <v>15</v>
      </c>
      <c r="Q1986" t="str">
        <f>VLOOKUP(Table1[[#This Row],[State]],Sheet1!A:F,6,FALSE)</f>
        <v>Democratic</v>
      </c>
    </row>
    <row r="1987" spans="1:17" x14ac:dyDescent="0.2">
      <c r="A1987" t="s">
        <v>351</v>
      </c>
      <c r="B1987" s="10">
        <v>37193</v>
      </c>
      <c r="C1987" t="s">
        <v>826</v>
      </c>
      <c r="D1987" s="4">
        <v>7449</v>
      </c>
      <c r="E1987" s="4">
        <v>29417</v>
      </c>
      <c r="F1987">
        <v>2024</v>
      </c>
      <c r="G1987" s="1">
        <f>Table1[[#This Row],[dem_votes]]+Table1[[#This Row],[gop_votes]]</f>
        <v>36866</v>
      </c>
      <c r="H1987" s="7">
        <f>ABS(Table1[[#This Row],[dem_votes]]-Table1[[#This Row],[gop_votes]])</f>
        <v>21968</v>
      </c>
      <c r="I1987" s="5">
        <f>Table1[[#This Row],[margin]]/SUM(Table1[[#This Row],[dem_votes]:[gop_votes]])</f>
        <v>0.59588780990614654</v>
      </c>
      <c r="J1987" s="5">
        <f>Table1[[#This Row],[dem_votes]]/SUM(Table1[[#This Row],[dem_votes]:[gop_votes]])</f>
        <v>0.2020560950469267</v>
      </c>
      <c r="K1987" s="5">
        <f>Table1[[#This Row],[gop_votes]]/SUM(Table1[[#This Row],[dem_votes]:[gop_votes]])</f>
        <v>0.79794390495307332</v>
      </c>
      <c r="L1987" s="13">
        <v>-81.134214</v>
      </c>
      <c r="M1987" s="13">
        <v>36.193058999999998</v>
      </c>
      <c r="N1987" s="11">
        <v>-79.507483599999929</v>
      </c>
      <c r="O1987" s="11">
        <v>35.618235099999978</v>
      </c>
      <c r="P1987" s="12">
        <f>VLOOKUP(Table1[[#This Row],[State]],Sheet1!A:G,7,FALSE)</f>
        <v>15</v>
      </c>
      <c r="Q1987" t="str">
        <f>VLOOKUP(Table1[[#This Row],[State]],Sheet1!A:F,6,FALSE)</f>
        <v>Democratic</v>
      </c>
    </row>
    <row r="1988" spans="1:17" x14ac:dyDescent="0.2">
      <c r="A1988" t="s">
        <v>351</v>
      </c>
      <c r="B1988" s="10">
        <v>37195</v>
      </c>
      <c r="C1988" t="s">
        <v>1077</v>
      </c>
      <c r="D1988" s="4">
        <v>21814</v>
      </c>
      <c r="E1988" s="4">
        <v>19045</v>
      </c>
      <c r="F1988">
        <v>2024</v>
      </c>
      <c r="G1988" s="1">
        <f>Table1[[#This Row],[dem_votes]]+Table1[[#This Row],[gop_votes]]</f>
        <v>40859</v>
      </c>
      <c r="H1988" s="7">
        <f>ABS(Table1[[#This Row],[dem_votes]]-Table1[[#This Row],[gop_votes]])</f>
        <v>2769</v>
      </c>
      <c r="I1988" s="5">
        <f>Table1[[#This Row],[margin]]/SUM(Table1[[#This Row],[dem_votes]:[gop_votes]])</f>
        <v>6.7769646834234809E-2</v>
      </c>
      <c r="J1988" s="5">
        <f>Table1[[#This Row],[dem_votes]]/SUM(Table1[[#This Row],[dem_votes]:[gop_votes]])</f>
        <v>0.5338848234171174</v>
      </c>
      <c r="K1988" s="5">
        <f>Table1[[#This Row],[gop_votes]]/SUM(Table1[[#This Row],[dem_votes]:[gop_votes]])</f>
        <v>0.4661151765828826</v>
      </c>
      <c r="L1988" s="13">
        <v>-77.931322999999907</v>
      </c>
      <c r="M1988" s="13">
        <v>35.726987999999999</v>
      </c>
      <c r="N1988" s="11">
        <v>-79.507483599999929</v>
      </c>
      <c r="O1988" s="11">
        <v>35.618235099999978</v>
      </c>
      <c r="P1988" s="12">
        <f>VLOOKUP(Table1[[#This Row],[State]],Sheet1!A:G,7,FALSE)</f>
        <v>15</v>
      </c>
      <c r="Q1988" t="str">
        <f>VLOOKUP(Table1[[#This Row],[State]],Sheet1!A:F,6,FALSE)</f>
        <v>Democratic</v>
      </c>
    </row>
    <row r="1989" spans="1:17" x14ac:dyDescent="0.2">
      <c r="A1989" t="s">
        <v>351</v>
      </c>
      <c r="B1989" s="10">
        <v>37197</v>
      </c>
      <c r="C1989" t="s">
        <v>1657</v>
      </c>
      <c r="D1989" s="4">
        <v>3401</v>
      </c>
      <c r="E1989" s="4">
        <v>17355</v>
      </c>
      <c r="F1989">
        <v>2024</v>
      </c>
      <c r="G1989" s="1">
        <f>Table1[[#This Row],[dem_votes]]+Table1[[#This Row],[gop_votes]]</f>
        <v>20756</v>
      </c>
      <c r="H1989" s="7">
        <f>ABS(Table1[[#This Row],[dem_votes]]-Table1[[#This Row],[gop_votes]])</f>
        <v>13954</v>
      </c>
      <c r="I1989" s="5">
        <f>Table1[[#This Row],[margin]]/SUM(Table1[[#This Row],[dem_votes]:[gop_votes]])</f>
        <v>0.67228753131624586</v>
      </c>
      <c r="J1989" s="5">
        <f>Table1[[#This Row],[dem_votes]]/SUM(Table1[[#This Row],[dem_votes]:[gop_votes]])</f>
        <v>0.16385623434187704</v>
      </c>
      <c r="K1989" s="5">
        <f>Table1[[#This Row],[gop_votes]]/SUM(Table1[[#This Row],[dem_votes]:[gop_votes]])</f>
        <v>0.83614376565812298</v>
      </c>
      <c r="L1989" s="13">
        <v>-80.675351000000006</v>
      </c>
      <c r="M1989" s="13">
        <v>36.163573</v>
      </c>
      <c r="N1989" s="11">
        <v>-79.507483599999929</v>
      </c>
      <c r="O1989" s="11">
        <v>35.618235099999978</v>
      </c>
      <c r="P1989" s="12">
        <f>VLOOKUP(Table1[[#This Row],[State]],Sheet1!A:G,7,FALSE)</f>
        <v>15</v>
      </c>
      <c r="Q1989" t="str">
        <f>VLOOKUP(Table1[[#This Row],[State]],Sheet1!A:F,6,FALSE)</f>
        <v>Democratic</v>
      </c>
    </row>
    <row r="1990" spans="1:17" x14ac:dyDescent="0.2">
      <c r="A1990" t="s">
        <v>351</v>
      </c>
      <c r="B1990" s="10">
        <v>37199</v>
      </c>
      <c r="C1990" t="s">
        <v>1658</v>
      </c>
      <c r="D1990" s="4">
        <v>3698</v>
      </c>
      <c r="E1990" s="4">
        <v>8192</v>
      </c>
      <c r="F1990">
        <v>2024</v>
      </c>
      <c r="G1990" s="1">
        <f>Table1[[#This Row],[dem_votes]]+Table1[[#This Row],[gop_votes]]</f>
        <v>11890</v>
      </c>
      <c r="H1990" s="7">
        <f>ABS(Table1[[#This Row],[dem_votes]]-Table1[[#This Row],[gop_votes]])</f>
        <v>4494</v>
      </c>
      <c r="I1990" s="5">
        <f>Table1[[#This Row],[margin]]/SUM(Table1[[#This Row],[dem_votes]:[gop_votes]])</f>
        <v>0.37796467619848612</v>
      </c>
      <c r="J1990" s="5">
        <f>Table1[[#This Row],[dem_votes]]/SUM(Table1[[#This Row],[dem_votes]:[gop_votes]])</f>
        <v>0.31101766190075691</v>
      </c>
      <c r="K1990" s="5">
        <f>Table1[[#This Row],[gop_votes]]/SUM(Table1[[#This Row],[dem_votes]:[gop_votes]])</f>
        <v>0.68898233809924303</v>
      </c>
      <c r="L1990" s="13">
        <v>-82.292338999999998</v>
      </c>
      <c r="M1990" s="13">
        <v>35.910154999999897</v>
      </c>
      <c r="N1990" s="11">
        <v>-79.507483599999929</v>
      </c>
      <c r="O1990" s="11">
        <v>35.618235099999978</v>
      </c>
      <c r="P1990" s="12">
        <f>VLOOKUP(Table1[[#This Row],[State]],Sheet1!A:G,7,FALSE)</f>
        <v>15</v>
      </c>
      <c r="Q1990" t="str">
        <f>VLOOKUP(Table1[[#This Row],[State]],Sheet1!A:F,6,FALSE)</f>
        <v>Democratic</v>
      </c>
    </row>
    <row r="1991" spans="1:17" x14ac:dyDescent="0.2">
      <c r="A1991" t="s">
        <v>352</v>
      </c>
      <c r="B1991" s="10">
        <v>38001</v>
      </c>
      <c r="C1991" t="s">
        <v>658</v>
      </c>
      <c r="D1991" s="4">
        <v>331</v>
      </c>
      <c r="E1991" s="4">
        <v>957</v>
      </c>
      <c r="F1991">
        <v>2024</v>
      </c>
      <c r="G1991" s="1">
        <f>Table1[[#This Row],[dem_votes]]+Table1[[#This Row],[gop_votes]]</f>
        <v>1288</v>
      </c>
      <c r="H1991" s="7">
        <f>ABS(Table1[[#This Row],[dem_votes]]-Table1[[#This Row],[gop_votes]])</f>
        <v>626</v>
      </c>
      <c r="I1991" s="5">
        <f>Table1[[#This Row],[margin]]/SUM(Table1[[#This Row],[dem_votes]:[gop_votes]])</f>
        <v>0.4860248447204969</v>
      </c>
      <c r="J1991" s="5">
        <f>Table1[[#This Row],[dem_votes]]/SUM(Table1[[#This Row],[dem_votes]:[gop_votes]])</f>
        <v>0.25698757763975155</v>
      </c>
      <c r="K1991" s="5">
        <f>Table1[[#This Row],[gop_votes]]/SUM(Table1[[#This Row],[dem_votes]:[gop_votes]])</f>
        <v>0.74301242236024845</v>
      </c>
      <c r="L1991" s="13">
        <v>-102.625989</v>
      </c>
      <c r="M1991" s="13">
        <v>46.032949000000002</v>
      </c>
      <c r="N1991" s="11">
        <v>-100.21180166037698</v>
      </c>
      <c r="O1991" s="11">
        <v>47.387280830188622</v>
      </c>
      <c r="P1991" s="12">
        <f>VLOOKUP(Table1[[#This Row],[State]],Sheet1!A:G,7,FALSE)</f>
        <v>3</v>
      </c>
      <c r="Q1991" t="str">
        <f>VLOOKUP(Table1[[#This Row],[State]],Sheet1!A:F,6,FALSE)</f>
        <v>Republican</v>
      </c>
    </row>
    <row r="1992" spans="1:17" x14ac:dyDescent="0.2">
      <c r="A1992" t="s">
        <v>352</v>
      </c>
      <c r="B1992" s="10">
        <v>38003</v>
      </c>
      <c r="C1992" t="s">
        <v>1659</v>
      </c>
      <c r="D1992" s="4">
        <v>2183</v>
      </c>
      <c r="E1992" s="4">
        <v>3501</v>
      </c>
      <c r="F1992">
        <v>2024</v>
      </c>
      <c r="G1992" s="1">
        <f>Table1[[#This Row],[dem_votes]]+Table1[[#This Row],[gop_votes]]</f>
        <v>5684</v>
      </c>
      <c r="H1992" s="7">
        <f>ABS(Table1[[#This Row],[dem_votes]]-Table1[[#This Row],[gop_votes]])</f>
        <v>1318</v>
      </c>
      <c r="I1992" s="5">
        <f>Table1[[#This Row],[margin]]/SUM(Table1[[#This Row],[dem_votes]:[gop_votes]])</f>
        <v>0.23187895847994369</v>
      </c>
      <c r="J1992" s="5">
        <f>Table1[[#This Row],[dem_votes]]/SUM(Table1[[#This Row],[dem_votes]:[gop_votes]])</f>
        <v>0.38406052076002817</v>
      </c>
      <c r="K1992" s="5">
        <f>Table1[[#This Row],[gop_votes]]/SUM(Table1[[#This Row],[dem_votes]:[gop_votes]])</f>
        <v>0.61593947923997183</v>
      </c>
      <c r="L1992" s="13">
        <v>-98.033031999999906</v>
      </c>
      <c r="M1992" s="13">
        <v>46.927520000000001</v>
      </c>
      <c r="N1992" s="11">
        <v>-100.21180166037698</v>
      </c>
      <c r="O1992" s="11">
        <v>47.387280830188622</v>
      </c>
      <c r="P1992" s="12">
        <f>VLOOKUP(Table1[[#This Row],[State]],Sheet1!A:G,7,FALSE)</f>
        <v>3</v>
      </c>
      <c r="Q1992" t="str">
        <f>VLOOKUP(Table1[[#This Row],[State]],Sheet1!A:F,6,FALSE)</f>
        <v>Republican</v>
      </c>
    </row>
    <row r="1993" spans="1:17" x14ac:dyDescent="0.2">
      <c r="A1993" t="s">
        <v>352</v>
      </c>
      <c r="B1993" s="10">
        <v>38005</v>
      </c>
      <c r="C1993" t="s">
        <v>1660</v>
      </c>
      <c r="D1993" s="4">
        <v>1004</v>
      </c>
      <c r="E1993" s="4">
        <v>1110</v>
      </c>
      <c r="F1993">
        <v>2024</v>
      </c>
      <c r="G1993" s="1">
        <f>Table1[[#This Row],[dem_votes]]+Table1[[#This Row],[gop_votes]]</f>
        <v>2114</v>
      </c>
      <c r="H1993" s="7">
        <f>ABS(Table1[[#This Row],[dem_votes]]-Table1[[#This Row],[gop_votes]])</f>
        <v>106</v>
      </c>
      <c r="I1993" s="5">
        <f>Table1[[#This Row],[margin]]/SUM(Table1[[#This Row],[dem_votes]:[gop_votes]])</f>
        <v>5.0141911069063384E-2</v>
      </c>
      <c r="J1993" s="5">
        <f>Table1[[#This Row],[dem_votes]]/SUM(Table1[[#This Row],[dem_votes]:[gop_votes]])</f>
        <v>0.4749290444654683</v>
      </c>
      <c r="K1993" s="5">
        <f>Table1[[#This Row],[gop_votes]]/SUM(Table1[[#This Row],[dem_votes]:[gop_votes]])</f>
        <v>0.52507095553453165</v>
      </c>
      <c r="L1993" s="13">
        <v>-99.146121999999906</v>
      </c>
      <c r="M1993" s="13">
        <v>48.020821999999903</v>
      </c>
      <c r="N1993" s="11">
        <v>-100.21180166037698</v>
      </c>
      <c r="O1993" s="11">
        <v>47.387280830188622</v>
      </c>
      <c r="P1993" s="12">
        <f>VLOOKUP(Table1[[#This Row],[State]],Sheet1!A:G,7,FALSE)</f>
        <v>3</v>
      </c>
      <c r="Q1993" t="str">
        <f>VLOOKUP(Table1[[#This Row],[State]],Sheet1!A:F,6,FALSE)</f>
        <v>Republican</v>
      </c>
    </row>
    <row r="1994" spans="1:17" x14ac:dyDescent="0.2">
      <c r="A1994" t="s">
        <v>352</v>
      </c>
      <c r="B1994" s="10">
        <v>38007</v>
      </c>
      <c r="C1994" t="s">
        <v>1661</v>
      </c>
      <c r="D1994" s="4">
        <v>94</v>
      </c>
      <c r="E1994" s="4">
        <v>466</v>
      </c>
      <c r="F1994">
        <v>2024</v>
      </c>
      <c r="G1994" s="1">
        <f>Table1[[#This Row],[dem_votes]]+Table1[[#This Row],[gop_votes]]</f>
        <v>560</v>
      </c>
      <c r="H1994" s="7">
        <f>ABS(Table1[[#This Row],[dem_votes]]-Table1[[#This Row],[gop_votes]])</f>
        <v>372</v>
      </c>
      <c r="I1994" s="5">
        <f>Table1[[#This Row],[margin]]/SUM(Table1[[#This Row],[dem_votes]:[gop_votes]])</f>
        <v>0.66428571428571426</v>
      </c>
      <c r="J1994" s="5">
        <f>Table1[[#This Row],[dem_votes]]/SUM(Table1[[#This Row],[dem_votes]:[gop_votes]])</f>
        <v>0.16785714285714284</v>
      </c>
      <c r="K1994" s="5">
        <f>Table1[[#This Row],[gop_votes]]/SUM(Table1[[#This Row],[dem_votes]:[gop_votes]])</f>
        <v>0.83214285714285718</v>
      </c>
      <c r="L1994" s="13">
        <v>-103.308303</v>
      </c>
      <c r="M1994" s="13">
        <v>47.016207000000001</v>
      </c>
      <c r="N1994" s="11">
        <v>-100.21180166037698</v>
      </c>
      <c r="O1994" s="11">
        <v>47.387280830188622</v>
      </c>
      <c r="P1994" s="12">
        <f>VLOOKUP(Table1[[#This Row],[State]],Sheet1!A:G,7,FALSE)</f>
        <v>3</v>
      </c>
      <c r="Q1994" t="str">
        <f>VLOOKUP(Table1[[#This Row],[State]],Sheet1!A:F,6,FALSE)</f>
        <v>Republican</v>
      </c>
    </row>
    <row r="1995" spans="1:17" x14ac:dyDescent="0.2">
      <c r="A1995" t="s">
        <v>352</v>
      </c>
      <c r="B1995" s="10">
        <v>38009</v>
      </c>
      <c r="C1995" t="s">
        <v>1662</v>
      </c>
      <c r="D1995" s="4">
        <v>1094</v>
      </c>
      <c r="E1995" s="4">
        <v>2517</v>
      </c>
      <c r="F1995">
        <v>2024</v>
      </c>
      <c r="G1995" s="1">
        <f>Table1[[#This Row],[dem_votes]]+Table1[[#This Row],[gop_votes]]</f>
        <v>3611</v>
      </c>
      <c r="H1995" s="7">
        <f>ABS(Table1[[#This Row],[dem_votes]]-Table1[[#This Row],[gop_votes]])</f>
        <v>1423</v>
      </c>
      <c r="I1995" s="5">
        <f>Table1[[#This Row],[margin]]/SUM(Table1[[#This Row],[dem_votes]:[gop_votes]])</f>
        <v>0.39407366380504016</v>
      </c>
      <c r="J1995" s="5">
        <f>Table1[[#This Row],[dem_votes]]/SUM(Table1[[#This Row],[dem_votes]:[gop_votes]])</f>
        <v>0.30296316809747992</v>
      </c>
      <c r="K1995" s="5">
        <f>Table1[[#This Row],[gop_votes]]/SUM(Table1[[#This Row],[dem_votes]:[gop_votes]])</f>
        <v>0.69703683190252008</v>
      </c>
      <c r="L1995" s="13">
        <v>-100.650317</v>
      </c>
      <c r="M1995" s="13">
        <v>48.820134000000003</v>
      </c>
      <c r="N1995" s="11">
        <v>-100.21180166037698</v>
      </c>
      <c r="O1995" s="11">
        <v>47.387280830188622</v>
      </c>
      <c r="P1995" s="12">
        <f>VLOOKUP(Table1[[#This Row],[State]],Sheet1!A:G,7,FALSE)</f>
        <v>3</v>
      </c>
      <c r="Q1995" t="str">
        <f>VLOOKUP(Table1[[#This Row],[State]],Sheet1!A:F,6,FALSE)</f>
        <v>Republican</v>
      </c>
    </row>
    <row r="1996" spans="1:17" x14ac:dyDescent="0.2">
      <c r="A1996" t="s">
        <v>352</v>
      </c>
      <c r="B1996" s="10">
        <v>38011</v>
      </c>
      <c r="C1996" t="s">
        <v>1663</v>
      </c>
      <c r="D1996" s="4">
        <v>356</v>
      </c>
      <c r="E1996" s="4">
        <v>1289</v>
      </c>
      <c r="F1996">
        <v>2024</v>
      </c>
      <c r="G1996" s="1">
        <f>Table1[[#This Row],[dem_votes]]+Table1[[#This Row],[gop_votes]]</f>
        <v>1645</v>
      </c>
      <c r="H1996" s="7">
        <f>ABS(Table1[[#This Row],[dem_votes]]-Table1[[#This Row],[gop_votes]])</f>
        <v>933</v>
      </c>
      <c r="I1996" s="5">
        <f>Table1[[#This Row],[margin]]/SUM(Table1[[#This Row],[dem_votes]:[gop_votes]])</f>
        <v>0.56717325227963522</v>
      </c>
      <c r="J1996" s="5">
        <f>Table1[[#This Row],[dem_votes]]/SUM(Table1[[#This Row],[dem_votes]:[gop_votes]])</f>
        <v>0.21641337386018236</v>
      </c>
      <c r="K1996" s="5">
        <f>Table1[[#This Row],[gop_votes]]/SUM(Table1[[#This Row],[dem_votes]:[gop_votes]])</f>
        <v>0.78358662613981767</v>
      </c>
      <c r="L1996" s="13">
        <v>-103.396645999999</v>
      </c>
      <c r="M1996" s="13">
        <v>46.171184999999902</v>
      </c>
      <c r="N1996" s="11">
        <v>-100.21180166037698</v>
      </c>
      <c r="O1996" s="11">
        <v>47.387280830188622</v>
      </c>
      <c r="P1996" s="12">
        <f>VLOOKUP(Table1[[#This Row],[State]],Sheet1!A:G,7,FALSE)</f>
        <v>3</v>
      </c>
      <c r="Q1996" t="str">
        <f>VLOOKUP(Table1[[#This Row],[State]],Sheet1!A:F,6,FALSE)</f>
        <v>Republican</v>
      </c>
    </row>
    <row r="1997" spans="1:17" x14ac:dyDescent="0.2">
      <c r="A1997" t="s">
        <v>352</v>
      </c>
      <c r="B1997" s="10">
        <v>38013</v>
      </c>
      <c r="C1997" t="s">
        <v>734</v>
      </c>
      <c r="D1997" s="4">
        <v>203</v>
      </c>
      <c r="E1997" s="4">
        <v>952</v>
      </c>
      <c r="F1997">
        <v>2024</v>
      </c>
      <c r="G1997" s="1">
        <f>Table1[[#This Row],[dem_votes]]+Table1[[#This Row],[gop_votes]]</f>
        <v>1155</v>
      </c>
      <c r="H1997" s="7">
        <f>ABS(Table1[[#This Row],[dem_votes]]-Table1[[#This Row],[gop_votes]])</f>
        <v>749</v>
      </c>
      <c r="I1997" s="5">
        <f>Table1[[#This Row],[margin]]/SUM(Table1[[#This Row],[dem_votes]:[gop_votes]])</f>
        <v>0.64848484848484844</v>
      </c>
      <c r="J1997" s="5">
        <f>Table1[[#This Row],[dem_votes]]/SUM(Table1[[#This Row],[dem_votes]:[gop_votes]])</f>
        <v>0.17575757575757575</v>
      </c>
      <c r="K1997" s="5">
        <f>Table1[[#This Row],[gop_votes]]/SUM(Table1[[#This Row],[dem_votes]:[gop_votes]])</f>
        <v>0.82424242424242422</v>
      </c>
      <c r="L1997" s="13">
        <v>-102.52191500000001</v>
      </c>
      <c r="M1997" s="13">
        <v>48.771943</v>
      </c>
      <c r="N1997" s="11">
        <v>-100.21180166037698</v>
      </c>
      <c r="O1997" s="11">
        <v>47.387280830188622</v>
      </c>
      <c r="P1997" s="12">
        <f>VLOOKUP(Table1[[#This Row],[State]],Sheet1!A:G,7,FALSE)</f>
        <v>3</v>
      </c>
      <c r="Q1997" t="str">
        <f>VLOOKUP(Table1[[#This Row],[State]],Sheet1!A:F,6,FALSE)</f>
        <v>Republican</v>
      </c>
    </row>
    <row r="1998" spans="1:17" x14ac:dyDescent="0.2">
      <c r="A1998" t="s">
        <v>352</v>
      </c>
      <c r="B1998" s="10">
        <v>38015</v>
      </c>
      <c r="C1998" t="s">
        <v>1664</v>
      </c>
      <c r="D1998" s="4">
        <v>13257</v>
      </c>
      <c r="E1998" s="4">
        <v>36665</v>
      </c>
      <c r="F1998">
        <v>2024</v>
      </c>
      <c r="G1998" s="1">
        <f>Table1[[#This Row],[dem_votes]]+Table1[[#This Row],[gop_votes]]</f>
        <v>49922</v>
      </c>
      <c r="H1998" s="7">
        <f>ABS(Table1[[#This Row],[dem_votes]]-Table1[[#This Row],[gop_votes]])</f>
        <v>23408</v>
      </c>
      <c r="I1998" s="5">
        <f>Table1[[#This Row],[margin]]/SUM(Table1[[#This Row],[dem_votes]:[gop_votes]])</f>
        <v>0.46889147069428311</v>
      </c>
      <c r="J1998" s="5">
        <f>Table1[[#This Row],[dem_votes]]/SUM(Table1[[#This Row],[dem_votes]:[gop_votes]])</f>
        <v>0.26555426465285847</v>
      </c>
      <c r="K1998" s="5">
        <f>Table1[[#This Row],[gop_votes]]/SUM(Table1[[#This Row],[dem_votes]:[gop_votes]])</f>
        <v>0.73444573534714153</v>
      </c>
      <c r="L1998" s="13">
        <v>-100.761507999999</v>
      </c>
      <c r="M1998" s="13">
        <v>46.822761</v>
      </c>
      <c r="N1998" s="11">
        <v>-100.21180166037698</v>
      </c>
      <c r="O1998" s="11">
        <v>47.387280830188622</v>
      </c>
      <c r="P1998" s="12">
        <f>VLOOKUP(Table1[[#This Row],[State]],Sheet1!A:G,7,FALSE)</f>
        <v>3</v>
      </c>
      <c r="Q1998" t="str">
        <f>VLOOKUP(Table1[[#This Row],[State]],Sheet1!A:F,6,FALSE)</f>
        <v>Republican</v>
      </c>
    </row>
    <row r="1999" spans="1:17" x14ac:dyDescent="0.2">
      <c r="A1999" t="s">
        <v>352</v>
      </c>
      <c r="B1999" s="10">
        <v>38017</v>
      </c>
      <c r="C1999" t="s">
        <v>877</v>
      </c>
      <c r="D1999" s="4">
        <v>41077</v>
      </c>
      <c r="E1999" s="4">
        <v>43077</v>
      </c>
      <c r="F1999">
        <v>2024</v>
      </c>
      <c r="G1999" s="1">
        <f>Table1[[#This Row],[dem_votes]]+Table1[[#This Row],[gop_votes]]</f>
        <v>84154</v>
      </c>
      <c r="H1999" s="7">
        <f>ABS(Table1[[#This Row],[dem_votes]]-Table1[[#This Row],[gop_votes]])</f>
        <v>2000</v>
      </c>
      <c r="I1999" s="5">
        <f>Table1[[#This Row],[margin]]/SUM(Table1[[#This Row],[dem_votes]:[gop_votes]])</f>
        <v>2.3765952895881362E-2</v>
      </c>
      <c r="J1999" s="5">
        <f>Table1[[#This Row],[dem_votes]]/SUM(Table1[[#This Row],[dem_votes]:[gop_votes]])</f>
        <v>0.48811702355205933</v>
      </c>
      <c r="K1999" s="5">
        <f>Table1[[#This Row],[gop_votes]]/SUM(Table1[[#This Row],[dem_votes]:[gop_votes]])</f>
        <v>0.51188297644794067</v>
      </c>
      <c r="L1999" s="13">
        <v>-96.861406000000002</v>
      </c>
      <c r="M1999" s="13">
        <v>46.860506000000001</v>
      </c>
      <c r="N1999" s="11">
        <v>-100.21180166037698</v>
      </c>
      <c r="O1999" s="11">
        <v>47.387280830188622</v>
      </c>
      <c r="P1999" s="12">
        <f>VLOOKUP(Table1[[#This Row],[State]],Sheet1!A:G,7,FALSE)</f>
        <v>3</v>
      </c>
      <c r="Q1999" t="str">
        <f>VLOOKUP(Table1[[#This Row],[State]],Sheet1!A:F,6,FALSE)</f>
        <v>Republican</v>
      </c>
    </row>
    <row r="2000" spans="1:17" x14ac:dyDescent="0.2">
      <c r="A2000" t="s">
        <v>352</v>
      </c>
      <c r="B2000" s="10">
        <v>38019</v>
      </c>
      <c r="C2000" t="s">
        <v>1665</v>
      </c>
      <c r="D2000" s="4">
        <v>596</v>
      </c>
      <c r="E2000" s="4">
        <v>1593</v>
      </c>
      <c r="F2000">
        <v>2024</v>
      </c>
      <c r="G2000" s="1">
        <f>Table1[[#This Row],[dem_votes]]+Table1[[#This Row],[gop_votes]]</f>
        <v>2189</v>
      </c>
      <c r="H2000" s="7">
        <f>ABS(Table1[[#This Row],[dem_votes]]-Table1[[#This Row],[gop_votes]])</f>
        <v>997</v>
      </c>
      <c r="I2000" s="5">
        <f>Table1[[#This Row],[margin]]/SUM(Table1[[#This Row],[dem_votes]:[gop_votes]])</f>
        <v>0.45545911375057102</v>
      </c>
      <c r="J2000" s="5">
        <f>Table1[[#This Row],[dem_votes]]/SUM(Table1[[#This Row],[dem_votes]:[gop_votes]])</f>
        <v>0.27227044312471449</v>
      </c>
      <c r="K2000" s="5">
        <f>Table1[[#This Row],[gop_votes]]/SUM(Table1[[#This Row],[dem_votes]:[gop_votes]])</f>
        <v>0.72772955687528551</v>
      </c>
      <c r="L2000" s="13">
        <v>-98.414990000000003</v>
      </c>
      <c r="M2000" s="13">
        <v>48.755611999999999</v>
      </c>
      <c r="N2000" s="11">
        <v>-100.21180166037698</v>
      </c>
      <c r="O2000" s="11">
        <v>47.387280830188622</v>
      </c>
      <c r="P2000" s="12">
        <f>VLOOKUP(Table1[[#This Row],[State]],Sheet1!A:G,7,FALSE)</f>
        <v>3</v>
      </c>
      <c r="Q2000" t="str">
        <f>VLOOKUP(Table1[[#This Row],[State]],Sheet1!A:F,6,FALSE)</f>
        <v>Republican</v>
      </c>
    </row>
    <row r="2001" spans="1:17" x14ac:dyDescent="0.2">
      <c r="A2001" t="s">
        <v>352</v>
      </c>
      <c r="B2001" s="10">
        <v>38021</v>
      </c>
      <c r="C2001" t="s">
        <v>1666</v>
      </c>
      <c r="D2001" s="4">
        <v>796</v>
      </c>
      <c r="E2001" s="4">
        <v>1792</v>
      </c>
      <c r="F2001">
        <v>2024</v>
      </c>
      <c r="G2001" s="1">
        <f>Table1[[#This Row],[dem_votes]]+Table1[[#This Row],[gop_votes]]</f>
        <v>2588</v>
      </c>
      <c r="H2001" s="7">
        <f>ABS(Table1[[#This Row],[dem_votes]]-Table1[[#This Row],[gop_votes]])</f>
        <v>996</v>
      </c>
      <c r="I2001" s="5">
        <f>Table1[[#This Row],[margin]]/SUM(Table1[[#This Row],[dem_votes]:[gop_votes]])</f>
        <v>0.3848531684698609</v>
      </c>
      <c r="J2001" s="5">
        <f>Table1[[#This Row],[dem_votes]]/SUM(Table1[[#This Row],[dem_votes]:[gop_votes]])</f>
        <v>0.30757341576506952</v>
      </c>
      <c r="K2001" s="5">
        <f>Table1[[#This Row],[gop_votes]]/SUM(Table1[[#This Row],[dem_votes]:[gop_votes]])</f>
        <v>0.69242658423493042</v>
      </c>
      <c r="L2001" s="13">
        <v>-98.328184999999905</v>
      </c>
      <c r="M2001" s="13">
        <v>46.087765999999903</v>
      </c>
      <c r="N2001" s="11">
        <v>-100.21180166037698</v>
      </c>
      <c r="O2001" s="11">
        <v>47.387280830188622</v>
      </c>
      <c r="P2001" s="12">
        <f>VLOOKUP(Table1[[#This Row],[State]],Sheet1!A:G,7,FALSE)</f>
        <v>3</v>
      </c>
      <c r="Q2001" t="str">
        <f>VLOOKUP(Table1[[#This Row],[State]],Sheet1!A:F,6,FALSE)</f>
        <v>Republican</v>
      </c>
    </row>
    <row r="2002" spans="1:17" x14ac:dyDescent="0.2">
      <c r="A2002" t="s">
        <v>352</v>
      </c>
      <c r="B2002" s="10">
        <v>38023</v>
      </c>
      <c r="C2002" t="s">
        <v>1667</v>
      </c>
      <c r="D2002" s="4">
        <v>351</v>
      </c>
      <c r="E2002" s="4">
        <v>854</v>
      </c>
      <c r="F2002">
        <v>2024</v>
      </c>
      <c r="G2002" s="1">
        <f>Table1[[#This Row],[dem_votes]]+Table1[[#This Row],[gop_votes]]</f>
        <v>1205</v>
      </c>
      <c r="H2002" s="7">
        <f>ABS(Table1[[#This Row],[dem_votes]]-Table1[[#This Row],[gop_votes]])</f>
        <v>503</v>
      </c>
      <c r="I2002" s="5">
        <f>Table1[[#This Row],[margin]]/SUM(Table1[[#This Row],[dem_votes]:[gop_votes]])</f>
        <v>0.4174273858921162</v>
      </c>
      <c r="J2002" s="5">
        <f>Table1[[#This Row],[dem_votes]]/SUM(Table1[[#This Row],[dem_votes]:[gop_votes]])</f>
        <v>0.29128630705394193</v>
      </c>
      <c r="K2002" s="5">
        <f>Table1[[#This Row],[gop_votes]]/SUM(Table1[[#This Row],[dem_votes]:[gop_votes]])</f>
        <v>0.70871369294605813</v>
      </c>
      <c r="L2002" s="13">
        <v>-103.348927</v>
      </c>
      <c r="M2002" s="13">
        <v>48.874965000000003</v>
      </c>
      <c r="N2002" s="11">
        <v>-100.21180166037698</v>
      </c>
      <c r="O2002" s="11">
        <v>47.387280830188622</v>
      </c>
      <c r="P2002" s="12">
        <f>VLOOKUP(Table1[[#This Row],[State]],Sheet1!A:G,7,FALSE)</f>
        <v>3</v>
      </c>
      <c r="Q2002" t="str">
        <f>VLOOKUP(Table1[[#This Row],[State]],Sheet1!A:F,6,FALSE)</f>
        <v>Republican</v>
      </c>
    </row>
    <row r="2003" spans="1:17" x14ac:dyDescent="0.2">
      <c r="A2003" t="s">
        <v>352</v>
      </c>
      <c r="B2003" s="10">
        <v>38025</v>
      </c>
      <c r="C2003" t="s">
        <v>1668</v>
      </c>
      <c r="D2003" s="4">
        <v>453</v>
      </c>
      <c r="E2003" s="4">
        <v>1673</v>
      </c>
      <c r="F2003">
        <v>2024</v>
      </c>
      <c r="G2003" s="1">
        <f>Table1[[#This Row],[dem_votes]]+Table1[[#This Row],[gop_votes]]</f>
        <v>2126</v>
      </c>
      <c r="H2003" s="7">
        <f>ABS(Table1[[#This Row],[dem_votes]]-Table1[[#This Row],[gop_votes]])</f>
        <v>1220</v>
      </c>
      <c r="I2003" s="5">
        <f>Table1[[#This Row],[margin]]/SUM(Table1[[#This Row],[dem_votes]:[gop_votes]])</f>
        <v>0.57384760112888056</v>
      </c>
      <c r="J2003" s="5">
        <f>Table1[[#This Row],[dem_votes]]/SUM(Table1[[#This Row],[dem_votes]:[gop_votes]])</f>
        <v>0.21307619943555975</v>
      </c>
      <c r="K2003" s="5">
        <f>Table1[[#This Row],[gop_votes]]/SUM(Table1[[#This Row],[dem_votes]:[gop_votes]])</f>
        <v>0.78692380056444022</v>
      </c>
      <c r="L2003" s="13">
        <v>-102.643252</v>
      </c>
      <c r="M2003" s="13">
        <v>47.332653999999998</v>
      </c>
      <c r="N2003" s="11">
        <v>-100.21180166037698</v>
      </c>
      <c r="O2003" s="11">
        <v>47.387280830188622</v>
      </c>
      <c r="P2003" s="12">
        <f>VLOOKUP(Table1[[#This Row],[State]],Sheet1!A:G,7,FALSE)</f>
        <v>3</v>
      </c>
      <c r="Q2003" t="str">
        <f>VLOOKUP(Table1[[#This Row],[State]],Sheet1!A:F,6,FALSE)</f>
        <v>Republican</v>
      </c>
    </row>
    <row r="2004" spans="1:17" x14ac:dyDescent="0.2">
      <c r="A2004" t="s">
        <v>352</v>
      </c>
      <c r="B2004" s="10">
        <v>38027</v>
      </c>
      <c r="C2004" t="s">
        <v>1547</v>
      </c>
      <c r="D2004" s="4">
        <v>452</v>
      </c>
      <c r="E2004" s="4">
        <v>818</v>
      </c>
      <c r="F2004">
        <v>2024</v>
      </c>
      <c r="G2004" s="1">
        <f>Table1[[#This Row],[dem_votes]]+Table1[[#This Row],[gop_votes]]</f>
        <v>1270</v>
      </c>
      <c r="H2004" s="7">
        <f>ABS(Table1[[#This Row],[dem_votes]]-Table1[[#This Row],[gop_votes]])</f>
        <v>366</v>
      </c>
      <c r="I2004" s="5">
        <f>Table1[[#This Row],[margin]]/SUM(Table1[[#This Row],[dem_votes]:[gop_votes]])</f>
        <v>0.28818897637795277</v>
      </c>
      <c r="J2004" s="5">
        <f>Table1[[#This Row],[dem_votes]]/SUM(Table1[[#This Row],[dem_votes]:[gop_votes]])</f>
        <v>0.35590551181102364</v>
      </c>
      <c r="K2004" s="5">
        <f>Table1[[#This Row],[gop_votes]]/SUM(Table1[[#This Row],[dem_votes]:[gop_votes]])</f>
        <v>0.64409448818897641</v>
      </c>
      <c r="L2004" s="13">
        <v>-99.051856999999998</v>
      </c>
      <c r="M2004" s="13">
        <v>47.707976000000002</v>
      </c>
      <c r="N2004" s="11">
        <v>-100.21180166037698</v>
      </c>
      <c r="O2004" s="11">
        <v>47.387280830188622</v>
      </c>
      <c r="P2004" s="12">
        <f>VLOOKUP(Table1[[#This Row],[State]],Sheet1!A:G,7,FALSE)</f>
        <v>3</v>
      </c>
      <c r="Q2004" t="str">
        <f>VLOOKUP(Table1[[#This Row],[State]],Sheet1!A:F,6,FALSE)</f>
        <v>Republican</v>
      </c>
    </row>
    <row r="2005" spans="1:17" x14ac:dyDescent="0.2">
      <c r="A2005" t="s">
        <v>352</v>
      </c>
      <c r="B2005" s="10">
        <v>38029</v>
      </c>
      <c r="C2005" t="s">
        <v>1669</v>
      </c>
      <c r="D2005" s="4">
        <v>398</v>
      </c>
      <c r="E2005" s="4">
        <v>1661</v>
      </c>
      <c r="F2005">
        <v>2024</v>
      </c>
      <c r="G2005" s="1">
        <f>Table1[[#This Row],[dem_votes]]+Table1[[#This Row],[gop_votes]]</f>
        <v>2059</v>
      </c>
      <c r="H2005" s="7">
        <f>ABS(Table1[[#This Row],[dem_votes]]-Table1[[#This Row],[gop_votes]])</f>
        <v>1263</v>
      </c>
      <c r="I2005" s="5">
        <f>Table1[[#This Row],[margin]]/SUM(Table1[[#This Row],[dem_votes]:[gop_votes]])</f>
        <v>0.61340456532297227</v>
      </c>
      <c r="J2005" s="5">
        <f>Table1[[#This Row],[dem_votes]]/SUM(Table1[[#This Row],[dem_votes]:[gop_votes]])</f>
        <v>0.19329771733851384</v>
      </c>
      <c r="K2005" s="5">
        <f>Table1[[#This Row],[gop_votes]]/SUM(Table1[[#This Row],[dem_votes]:[gop_votes]])</f>
        <v>0.80670228266148614</v>
      </c>
      <c r="L2005" s="13">
        <v>-100.210914</v>
      </c>
      <c r="M2005" s="13">
        <v>46.265684</v>
      </c>
      <c r="N2005" s="11">
        <v>-100.21180166037698</v>
      </c>
      <c r="O2005" s="11">
        <v>47.387280830188622</v>
      </c>
      <c r="P2005" s="12">
        <f>VLOOKUP(Table1[[#This Row],[State]],Sheet1!A:G,7,FALSE)</f>
        <v>3</v>
      </c>
      <c r="Q2005" t="str">
        <f>VLOOKUP(Table1[[#This Row],[State]],Sheet1!A:F,6,FALSE)</f>
        <v>Republican</v>
      </c>
    </row>
    <row r="2006" spans="1:17" x14ac:dyDescent="0.2">
      <c r="A2006" t="s">
        <v>352</v>
      </c>
      <c r="B2006" s="10">
        <v>38031</v>
      </c>
      <c r="C2006" t="s">
        <v>1670</v>
      </c>
      <c r="D2006" s="4">
        <v>476</v>
      </c>
      <c r="E2006" s="4">
        <v>1203</v>
      </c>
      <c r="F2006">
        <v>2024</v>
      </c>
      <c r="G2006" s="1">
        <f>Table1[[#This Row],[dem_votes]]+Table1[[#This Row],[gop_votes]]</f>
        <v>1679</v>
      </c>
      <c r="H2006" s="7">
        <f>ABS(Table1[[#This Row],[dem_votes]]-Table1[[#This Row],[gop_votes]])</f>
        <v>727</v>
      </c>
      <c r="I2006" s="5">
        <f>Table1[[#This Row],[margin]]/SUM(Table1[[#This Row],[dem_votes]:[gop_votes]])</f>
        <v>0.43299583085169746</v>
      </c>
      <c r="J2006" s="5">
        <f>Table1[[#This Row],[dem_votes]]/SUM(Table1[[#This Row],[dem_votes]:[gop_votes]])</f>
        <v>0.28350208457415127</v>
      </c>
      <c r="K2006" s="5">
        <f>Table1[[#This Row],[gop_votes]]/SUM(Table1[[#This Row],[dem_votes]:[gop_votes]])</f>
        <v>0.71649791542584873</v>
      </c>
      <c r="L2006" s="13">
        <v>-99.040278999999998</v>
      </c>
      <c r="M2006" s="13">
        <v>47.461156000000003</v>
      </c>
      <c r="N2006" s="11">
        <v>-100.21180166037698</v>
      </c>
      <c r="O2006" s="11">
        <v>47.387280830188622</v>
      </c>
      <c r="P2006" s="12">
        <f>VLOOKUP(Table1[[#This Row],[State]],Sheet1!A:G,7,FALSE)</f>
        <v>3</v>
      </c>
      <c r="Q2006" t="str">
        <f>VLOOKUP(Table1[[#This Row],[State]],Sheet1!A:F,6,FALSE)</f>
        <v>Republican</v>
      </c>
    </row>
    <row r="2007" spans="1:17" x14ac:dyDescent="0.2">
      <c r="A2007" t="s">
        <v>352</v>
      </c>
      <c r="B2007" s="10">
        <v>38033</v>
      </c>
      <c r="C2007" t="s">
        <v>1447</v>
      </c>
      <c r="D2007" s="4">
        <v>165</v>
      </c>
      <c r="E2007" s="4">
        <v>794</v>
      </c>
      <c r="F2007">
        <v>2024</v>
      </c>
      <c r="G2007" s="1">
        <f>Table1[[#This Row],[dem_votes]]+Table1[[#This Row],[gop_votes]]</f>
        <v>959</v>
      </c>
      <c r="H2007" s="7">
        <f>ABS(Table1[[#This Row],[dem_votes]]-Table1[[#This Row],[gop_votes]])</f>
        <v>629</v>
      </c>
      <c r="I2007" s="5">
        <f>Table1[[#This Row],[margin]]/SUM(Table1[[#This Row],[dem_votes]:[gop_votes]])</f>
        <v>0.65589155370177266</v>
      </c>
      <c r="J2007" s="5">
        <f>Table1[[#This Row],[dem_votes]]/SUM(Table1[[#This Row],[dem_votes]:[gop_votes]])</f>
        <v>0.17205422314911367</v>
      </c>
      <c r="K2007" s="5">
        <f>Table1[[#This Row],[gop_votes]]/SUM(Table1[[#This Row],[dem_votes]:[gop_votes]])</f>
        <v>0.82794577685088633</v>
      </c>
      <c r="L2007" s="13">
        <v>-103.962246999999</v>
      </c>
      <c r="M2007" s="13">
        <v>46.894589000000003</v>
      </c>
      <c r="N2007" s="11">
        <v>-100.21180166037698</v>
      </c>
      <c r="O2007" s="11">
        <v>47.387280830188622</v>
      </c>
      <c r="P2007" s="12">
        <f>VLOOKUP(Table1[[#This Row],[State]],Sheet1!A:G,7,FALSE)</f>
        <v>3</v>
      </c>
      <c r="Q2007" t="str">
        <f>VLOOKUP(Table1[[#This Row],[State]],Sheet1!A:F,6,FALSE)</f>
        <v>Republican</v>
      </c>
    </row>
    <row r="2008" spans="1:17" x14ac:dyDescent="0.2">
      <c r="A2008" t="s">
        <v>352</v>
      </c>
      <c r="B2008" s="10">
        <v>38035</v>
      </c>
      <c r="C2008" t="s">
        <v>1671</v>
      </c>
      <c r="D2008" s="4">
        <v>11933</v>
      </c>
      <c r="E2008" s="4">
        <v>16258</v>
      </c>
      <c r="F2008">
        <v>2024</v>
      </c>
      <c r="G2008" s="1">
        <f>Table1[[#This Row],[dem_votes]]+Table1[[#This Row],[gop_votes]]</f>
        <v>28191</v>
      </c>
      <c r="H2008" s="7">
        <f>ABS(Table1[[#This Row],[dem_votes]]-Table1[[#This Row],[gop_votes]])</f>
        <v>4325</v>
      </c>
      <c r="I2008" s="5">
        <f>Table1[[#This Row],[margin]]/SUM(Table1[[#This Row],[dem_votes]:[gop_votes]])</f>
        <v>0.15341775744031783</v>
      </c>
      <c r="J2008" s="5">
        <f>Table1[[#This Row],[dem_votes]]/SUM(Table1[[#This Row],[dem_votes]:[gop_votes]])</f>
        <v>0.42329112127984109</v>
      </c>
      <c r="K2008" s="5">
        <f>Table1[[#This Row],[gop_votes]]/SUM(Table1[[#This Row],[dem_votes]:[gop_votes]])</f>
        <v>0.57670887872015897</v>
      </c>
      <c r="L2008" s="13">
        <v>-97.120998</v>
      </c>
      <c r="M2008" s="13">
        <v>47.907657999999998</v>
      </c>
      <c r="N2008" s="11">
        <v>-100.21180166037698</v>
      </c>
      <c r="O2008" s="11">
        <v>47.387280830188622</v>
      </c>
      <c r="P2008" s="12">
        <f>VLOOKUP(Table1[[#This Row],[State]],Sheet1!A:G,7,FALSE)</f>
        <v>3</v>
      </c>
      <c r="Q2008" t="str">
        <f>VLOOKUP(Table1[[#This Row],[State]],Sheet1!A:F,6,FALSE)</f>
        <v>Republican</v>
      </c>
    </row>
    <row r="2009" spans="1:17" x14ac:dyDescent="0.2">
      <c r="A2009" t="s">
        <v>352</v>
      </c>
      <c r="B2009" s="10">
        <v>38037</v>
      </c>
      <c r="C2009" t="s">
        <v>571</v>
      </c>
      <c r="D2009" s="4">
        <v>307</v>
      </c>
      <c r="E2009" s="4">
        <v>1152</v>
      </c>
      <c r="F2009">
        <v>2024</v>
      </c>
      <c r="G2009" s="1">
        <f>Table1[[#This Row],[dem_votes]]+Table1[[#This Row],[gop_votes]]</f>
        <v>1459</v>
      </c>
      <c r="H2009" s="7">
        <f>ABS(Table1[[#This Row],[dem_votes]]-Table1[[#This Row],[gop_votes]])</f>
        <v>845</v>
      </c>
      <c r="I2009" s="5">
        <f>Table1[[#This Row],[margin]]/SUM(Table1[[#This Row],[dem_votes]:[gop_votes]])</f>
        <v>0.57916381082933521</v>
      </c>
      <c r="J2009" s="5">
        <f>Table1[[#This Row],[dem_votes]]/SUM(Table1[[#This Row],[dem_votes]:[gop_votes]])</f>
        <v>0.21041809458533242</v>
      </c>
      <c r="K2009" s="5">
        <f>Table1[[#This Row],[gop_votes]]/SUM(Table1[[#This Row],[dem_votes]:[gop_votes]])</f>
        <v>0.78958190541466755</v>
      </c>
      <c r="L2009" s="13">
        <v>-101.71180699999999</v>
      </c>
      <c r="M2009" s="13">
        <v>46.387962000000002</v>
      </c>
      <c r="N2009" s="11">
        <v>-100.21180166037698</v>
      </c>
      <c r="O2009" s="11">
        <v>47.387280830188622</v>
      </c>
      <c r="P2009" s="12">
        <f>VLOOKUP(Table1[[#This Row],[State]],Sheet1!A:G,7,FALSE)</f>
        <v>3</v>
      </c>
      <c r="Q2009" t="str">
        <f>VLOOKUP(Table1[[#This Row],[State]],Sheet1!A:F,6,FALSE)</f>
        <v>Republican</v>
      </c>
    </row>
    <row r="2010" spans="1:17" x14ac:dyDescent="0.2">
      <c r="A2010" t="s">
        <v>352</v>
      </c>
      <c r="B2010" s="10">
        <v>38039</v>
      </c>
      <c r="C2010" t="s">
        <v>1672</v>
      </c>
      <c r="D2010" s="4">
        <v>369</v>
      </c>
      <c r="E2010" s="4">
        <v>923</v>
      </c>
      <c r="F2010">
        <v>2024</v>
      </c>
      <c r="G2010" s="1">
        <f>Table1[[#This Row],[dem_votes]]+Table1[[#This Row],[gop_votes]]</f>
        <v>1292</v>
      </c>
      <c r="H2010" s="7">
        <f>ABS(Table1[[#This Row],[dem_votes]]-Table1[[#This Row],[gop_votes]])</f>
        <v>554</v>
      </c>
      <c r="I2010" s="5">
        <f>Table1[[#This Row],[margin]]/SUM(Table1[[#This Row],[dem_votes]:[gop_votes]])</f>
        <v>0.42879256965944273</v>
      </c>
      <c r="J2010" s="5">
        <f>Table1[[#This Row],[dem_votes]]/SUM(Table1[[#This Row],[dem_votes]:[gop_votes]])</f>
        <v>0.28560371517027866</v>
      </c>
      <c r="K2010" s="5">
        <f>Table1[[#This Row],[gop_votes]]/SUM(Table1[[#This Row],[dem_votes]:[gop_votes]])</f>
        <v>0.7143962848297214</v>
      </c>
      <c r="L2010" s="13">
        <v>-98.187809999999999</v>
      </c>
      <c r="M2010" s="13">
        <v>47.451199000000003</v>
      </c>
      <c r="N2010" s="11">
        <v>-100.21180166037698</v>
      </c>
      <c r="O2010" s="11">
        <v>47.387280830188622</v>
      </c>
      <c r="P2010" s="12">
        <f>VLOOKUP(Table1[[#This Row],[State]],Sheet1!A:G,7,FALSE)</f>
        <v>3</v>
      </c>
      <c r="Q2010" t="str">
        <f>VLOOKUP(Table1[[#This Row],[State]],Sheet1!A:F,6,FALSE)</f>
        <v>Republican</v>
      </c>
    </row>
    <row r="2011" spans="1:17" x14ac:dyDescent="0.2">
      <c r="A2011" t="s">
        <v>352</v>
      </c>
      <c r="B2011" s="10">
        <v>38041</v>
      </c>
      <c r="C2011" t="s">
        <v>1673</v>
      </c>
      <c r="D2011" s="4">
        <v>299</v>
      </c>
      <c r="E2011" s="4">
        <v>1120</v>
      </c>
      <c r="F2011">
        <v>2024</v>
      </c>
      <c r="G2011" s="1">
        <f>Table1[[#This Row],[dem_votes]]+Table1[[#This Row],[gop_votes]]</f>
        <v>1419</v>
      </c>
      <c r="H2011" s="7">
        <f>ABS(Table1[[#This Row],[dem_votes]]-Table1[[#This Row],[gop_votes]])</f>
        <v>821</v>
      </c>
      <c r="I2011" s="5">
        <f>Table1[[#This Row],[margin]]/SUM(Table1[[#This Row],[dem_votes]:[gop_votes]])</f>
        <v>0.57857646229739257</v>
      </c>
      <c r="J2011" s="5">
        <f>Table1[[#This Row],[dem_votes]]/SUM(Table1[[#This Row],[dem_votes]:[gop_votes]])</f>
        <v>0.21071176885130374</v>
      </c>
      <c r="K2011" s="5">
        <f>Table1[[#This Row],[gop_votes]]/SUM(Table1[[#This Row],[dem_votes]:[gop_votes]])</f>
        <v>0.78928823114869628</v>
      </c>
      <c r="L2011" s="13">
        <v>-102.54471700000001</v>
      </c>
      <c r="M2011" s="13">
        <v>46.448931999999999</v>
      </c>
      <c r="N2011" s="11">
        <v>-100.21180166037698</v>
      </c>
      <c r="O2011" s="11">
        <v>47.387280830188622</v>
      </c>
      <c r="P2011" s="12">
        <f>VLOOKUP(Table1[[#This Row],[State]],Sheet1!A:G,7,FALSE)</f>
        <v>3</v>
      </c>
      <c r="Q2011" t="str">
        <f>VLOOKUP(Table1[[#This Row],[State]],Sheet1!A:F,6,FALSE)</f>
        <v>Republican</v>
      </c>
    </row>
    <row r="2012" spans="1:17" x14ac:dyDescent="0.2">
      <c r="A2012" t="s">
        <v>352</v>
      </c>
      <c r="B2012" s="10">
        <v>38043</v>
      </c>
      <c r="C2012" t="s">
        <v>1674</v>
      </c>
      <c r="D2012" s="4">
        <v>366</v>
      </c>
      <c r="E2012" s="4">
        <v>1095</v>
      </c>
      <c r="F2012">
        <v>2024</v>
      </c>
      <c r="G2012" s="1">
        <f>Table1[[#This Row],[dem_votes]]+Table1[[#This Row],[gop_votes]]</f>
        <v>1461</v>
      </c>
      <c r="H2012" s="7">
        <f>ABS(Table1[[#This Row],[dem_votes]]-Table1[[#This Row],[gop_votes]])</f>
        <v>729</v>
      </c>
      <c r="I2012" s="5">
        <f>Table1[[#This Row],[margin]]/SUM(Table1[[#This Row],[dem_votes]:[gop_votes]])</f>
        <v>0.49897330595482547</v>
      </c>
      <c r="J2012" s="5">
        <f>Table1[[#This Row],[dem_votes]]/SUM(Table1[[#This Row],[dem_votes]:[gop_votes]])</f>
        <v>0.25051334702258726</v>
      </c>
      <c r="K2012" s="5">
        <f>Table1[[#This Row],[gop_votes]]/SUM(Table1[[#This Row],[dem_votes]:[gop_votes]])</f>
        <v>0.74948665297741268</v>
      </c>
      <c r="L2012" s="13">
        <v>-99.813668999999905</v>
      </c>
      <c r="M2012" s="13">
        <v>46.919485999999999</v>
      </c>
      <c r="N2012" s="11">
        <v>-100.21180166037698</v>
      </c>
      <c r="O2012" s="11">
        <v>47.387280830188622</v>
      </c>
      <c r="P2012" s="12">
        <f>VLOOKUP(Table1[[#This Row],[State]],Sheet1!A:G,7,FALSE)</f>
        <v>3</v>
      </c>
      <c r="Q2012" t="str">
        <f>VLOOKUP(Table1[[#This Row],[State]],Sheet1!A:F,6,FALSE)</f>
        <v>Republican</v>
      </c>
    </row>
    <row r="2013" spans="1:17" x14ac:dyDescent="0.2">
      <c r="A2013" t="s">
        <v>352</v>
      </c>
      <c r="B2013" s="10">
        <v>38045</v>
      </c>
      <c r="C2013" t="s">
        <v>1675</v>
      </c>
      <c r="D2013" s="4">
        <v>680</v>
      </c>
      <c r="E2013" s="4">
        <v>1625</v>
      </c>
      <c r="F2013">
        <v>2024</v>
      </c>
      <c r="G2013" s="1">
        <f>Table1[[#This Row],[dem_votes]]+Table1[[#This Row],[gop_votes]]</f>
        <v>2305</v>
      </c>
      <c r="H2013" s="7">
        <f>ABS(Table1[[#This Row],[dem_votes]]-Table1[[#This Row],[gop_votes]])</f>
        <v>945</v>
      </c>
      <c r="I2013" s="5">
        <f>Table1[[#This Row],[margin]]/SUM(Table1[[#This Row],[dem_votes]:[gop_votes]])</f>
        <v>0.40997830802603036</v>
      </c>
      <c r="J2013" s="5">
        <f>Table1[[#This Row],[dem_votes]]/SUM(Table1[[#This Row],[dem_votes]:[gop_votes]])</f>
        <v>0.29501084598698479</v>
      </c>
      <c r="K2013" s="5">
        <f>Table1[[#This Row],[gop_votes]]/SUM(Table1[[#This Row],[dem_votes]:[gop_votes]])</f>
        <v>0.70498915401301521</v>
      </c>
      <c r="L2013" s="13">
        <v>-98.520958999999905</v>
      </c>
      <c r="M2013" s="13">
        <v>46.405346000000002</v>
      </c>
      <c r="N2013" s="11">
        <v>-100.21180166037698</v>
      </c>
      <c r="O2013" s="11">
        <v>47.387280830188622</v>
      </c>
      <c r="P2013" s="12">
        <f>VLOOKUP(Table1[[#This Row],[State]],Sheet1!A:G,7,FALSE)</f>
        <v>3</v>
      </c>
      <c r="Q2013" t="str">
        <f>VLOOKUP(Table1[[#This Row],[State]],Sheet1!A:F,6,FALSE)</f>
        <v>Republican</v>
      </c>
    </row>
    <row r="2014" spans="1:17" x14ac:dyDescent="0.2">
      <c r="A2014" t="s">
        <v>352</v>
      </c>
      <c r="B2014" s="10">
        <v>38047</v>
      </c>
      <c r="C2014" t="s">
        <v>580</v>
      </c>
      <c r="D2014" s="4">
        <v>216</v>
      </c>
      <c r="E2014" s="4">
        <v>945</v>
      </c>
      <c r="F2014">
        <v>2024</v>
      </c>
      <c r="G2014" s="1">
        <f>Table1[[#This Row],[dem_votes]]+Table1[[#This Row],[gop_votes]]</f>
        <v>1161</v>
      </c>
      <c r="H2014" s="7">
        <f>ABS(Table1[[#This Row],[dem_votes]]-Table1[[#This Row],[gop_votes]])</f>
        <v>729</v>
      </c>
      <c r="I2014" s="5">
        <f>Table1[[#This Row],[margin]]/SUM(Table1[[#This Row],[dem_votes]:[gop_votes]])</f>
        <v>0.62790697674418605</v>
      </c>
      <c r="J2014" s="5">
        <f>Table1[[#This Row],[dem_votes]]/SUM(Table1[[#This Row],[dem_votes]:[gop_votes]])</f>
        <v>0.18604651162790697</v>
      </c>
      <c r="K2014" s="5">
        <f>Table1[[#This Row],[gop_votes]]/SUM(Table1[[#This Row],[dem_votes]:[gop_votes]])</f>
        <v>0.81395348837209303</v>
      </c>
      <c r="L2014" s="13">
        <v>-99.548585000000003</v>
      </c>
      <c r="M2014" s="13">
        <v>46.498410999999997</v>
      </c>
      <c r="N2014" s="11">
        <v>-100.21180166037698</v>
      </c>
      <c r="O2014" s="11">
        <v>47.387280830188622</v>
      </c>
      <c r="P2014" s="12">
        <f>VLOOKUP(Table1[[#This Row],[State]],Sheet1!A:G,7,FALSE)</f>
        <v>3</v>
      </c>
      <c r="Q2014" t="str">
        <f>VLOOKUP(Table1[[#This Row],[State]],Sheet1!A:F,6,FALSE)</f>
        <v>Republican</v>
      </c>
    </row>
    <row r="2015" spans="1:17" x14ac:dyDescent="0.2">
      <c r="A2015" t="s">
        <v>352</v>
      </c>
      <c r="B2015" s="10">
        <v>38049</v>
      </c>
      <c r="C2015" t="s">
        <v>902</v>
      </c>
      <c r="D2015" s="4">
        <v>747</v>
      </c>
      <c r="E2015" s="4">
        <v>2118</v>
      </c>
      <c r="F2015">
        <v>2024</v>
      </c>
      <c r="G2015" s="1">
        <f>Table1[[#This Row],[dem_votes]]+Table1[[#This Row],[gop_votes]]</f>
        <v>2865</v>
      </c>
      <c r="H2015" s="7">
        <f>ABS(Table1[[#This Row],[dem_votes]]-Table1[[#This Row],[gop_votes]])</f>
        <v>1371</v>
      </c>
      <c r="I2015" s="5">
        <f>Table1[[#This Row],[margin]]/SUM(Table1[[#This Row],[dem_votes]:[gop_votes]])</f>
        <v>0.47853403141361256</v>
      </c>
      <c r="J2015" s="5">
        <f>Table1[[#This Row],[dem_votes]]/SUM(Table1[[#This Row],[dem_votes]:[gop_votes]])</f>
        <v>0.26073298429319369</v>
      </c>
      <c r="K2015" s="5">
        <f>Table1[[#This Row],[gop_votes]]/SUM(Table1[[#This Row],[dem_votes]:[gop_votes]])</f>
        <v>0.73926701570680631</v>
      </c>
      <c r="L2015" s="13">
        <v>-100.694529</v>
      </c>
      <c r="M2015" s="13">
        <v>48.182792999999997</v>
      </c>
      <c r="N2015" s="11">
        <v>-100.21180166037698</v>
      </c>
      <c r="O2015" s="11">
        <v>47.387280830188622</v>
      </c>
      <c r="P2015" s="12">
        <f>VLOOKUP(Table1[[#This Row],[State]],Sheet1!A:G,7,FALSE)</f>
        <v>3</v>
      </c>
      <c r="Q2015" t="str">
        <f>VLOOKUP(Table1[[#This Row],[State]],Sheet1!A:F,6,FALSE)</f>
        <v>Republican</v>
      </c>
    </row>
    <row r="2016" spans="1:17" x14ac:dyDescent="0.2">
      <c r="A2016" t="s">
        <v>352</v>
      </c>
      <c r="B2016" s="10">
        <v>38051</v>
      </c>
      <c r="C2016" t="s">
        <v>787</v>
      </c>
      <c r="D2016" s="4">
        <v>486</v>
      </c>
      <c r="E2016" s="4">
        <v>1211</v>
      </c>
      <c r="F2016">
        <v>2024</v>
      </c>
      <c r="G2016" s="1">
        <f>Table1[[#This Row],[dem_votes]]+Table1[[#This Row],[gop_votes]]</f>
        <v>1697</v>
      </c>
      <c r="H2016" s="7">
        <f>ABS(Table1[[#This Row],[dem_votes]]-Table1[[#This Row],[gop_votes]])</f>
        <v>725</v>
      </c>
      <c r="I2016" s="5">
        <f>Table1[[#This Row],[margin]]/SUM(Table1[[#This Row],[dem_votes]:[gop_votes]])</f>
        <v>0.427224513847967</v>
      </c>
      <c r="J2016" s="5">
        <f>Table1[[#This Row],[dem_votes]]/SUM(Table1[[#This Row],[dem_votes]:[gop_votes]])</f>
        <v>0.2863877430760165</v>
      </c>
      <c r="K2016" s="5">
        <f>Table1[[#This Row],[gop_votes]]/SUM(Table1[[#This Row],[dem_votes]:[gop_votes]])</f>
        <v>0.71361225692398345</v>
      </c>
      <c r="L2016" s="13">
        <v>-99.492294999999999</v>
      </c>
      <c r="M2016" s="13">
        <v>46.144162000000001</v>
      </c>
      <c r="N2016" s="11">
        <v>-100.21180166037698</v>
      </c>
      <c r="O2016" s="11">
        <v>47.387280830188622</v>
      </c>
      <c r="P2016" s="12">
        <f>VLOOKUP(Table1[[#This Row],[State]],Sheet1!A:G,7,FALSE)</f>
        <v>3</v>
      </c>
      <c r="Q2016" t="str">
        <f>VLOOKUP(Table1[[#This Row],[State]],Sheet1!A:F,6,FALSE)</f>
        <v>Republican</v>
      </c>
    </row>
    <row r="2017" spans="1:17" x14ac:dyDescent="0.2">
      <c r="A2017" t="s">
        <v>352</v>
      </c>
      <c r="B2017" s="10">
        <v>38053</v>
      </c>
      <c r="C2017" t="s">
        <v>1676</v>
      </c>
      <c r="D2017" s="4">
        <v>907</v>
      </c>
      <c r="E2017" s="4">
        <v>5104</v>
      </c>
      <c r="F2017">
        <v>2024</v>
      </c>
      <c r="G2017" s="1">
        <f>Table1[[#This Row],[dem_votes]]+Table1[[#This Row],[gop_votes]]</f>
        <v>6011</v>
      </c>
      <c r="H2017" s="7">
        <f>ABS(Table1[[#This Row],[dem_votes]]-Table1[[#This Row],[gop_votes]])</f>
        <v>4197</v>
      </c>
      <c r="I2017" s="5">
        <f>Table1[[#This Row],[margin]]/SUM(Table1[[#This Row],[dem_votes]:[gop_votes]])</f>
        <v>0.69821993012809846</v>
      </c>
      <c r="J2017" s="5">
        <f>Table1[[#This Row],[dem_votes]]/SUM(Table1[[#This Row],[dem_votes]:[gop_votes]])</f>
        <v>0.15089003493595077</v>
      </c>
      <c r="K2017" s="5">
        <f>Table1[[#This Row],[gop_votes]]/SUM(Table1[[#This Row],[dem_votes]:[gop_votes]])</f>
        <v>0.84910996506404923</v>
      </c>
      <c r="L2017" s="13">
        <v>-103.228066</v>
      </c>
      <c r="M2017" s="13">
        <v>47.815540999999897</v>
      </c>
      <c r="N2017" s="11">
        <v>-100.21180166037698</v>
      </c>
      <c r="O2017" s="11">
        <v>47.387280830188622</v>
      </c>
      <c r="P2017" s="12">
        <f>VLOOKUP(Table1[[#This Row],[State]],Sheet1!A:G,7,FALSE)</f>
        <v>3</v>
      </c>
      <c r="Q2017" t="str">
        <f>VLOOKUP(Table1[[#This Row],[State]],Sheet1!A:F,6,FALSE)</f>
        <v>Republican</v>
      </c>
    </row>
    <row r="2018" spans="1:17" x14ac:dyDescent="0.2">
      <c r="A2018" t="s">
        <v>352</v>
      </c>
      <c r="B2018" s="10">
        <v>38055</v>
      </c>
      <c r="C2018" t="s">
        <v>903</v>
      </c>
      <c r="D2018" s="4">
        <v>1601</v>
      </c>
      <c r="E2018" s="4">
        <v>3505</v>
      </c>
      <c r="F2018">
        <v>2024</v>
      </c>
      <c r="G2018" s="1">
        <f>Table1[[#This Row],[dem_votes]]+Table1[[#This Row],[gop_votes]]</f>
        <v>5106</v>
      </c>
      <c r="H2018" s="7">
        <f>ABS(Table1[[#This Row],[dem_votes]]-Table1[[#This Row],[gop_votes]])</f>
        <v>1904</v>
      </c>
      <c r="I2018" s="5">
        <f>Table1[[#This Row],[margin]]/SUM(Table1[[#This Row],[dem_votes]:[gop_votes]])</f>
        <v>0.37289463376419896</v>
      </c>
      <c r="J2018" s="5">
        <f>Table1[[#This Row],[dem_votes]]/SUM(Table1[[#This Row],[dem_votes]:[gop_votes]])</f>
        <v>0.31355268311790052</v>
      </c>
      <c r="K2018" s="5">
        <f>Table1[[#This Row],[gop_votes]]/SUM(Table1[[#This Row],[dem_votes]:[gop_votes]])</f>
        <v>0.68644731688209948</v>
      </c>
      <c r="L2018" s="13">
        <v>-101.204564</v>
      </c>
      <c r="M2018" s="13">
        <v>47.523975999999998</v>
      </c>
      <c r="N2018" s="11">
        <v>-100.21180166037698</v>
      </c>
      <c r="O2018" s="11">
        <v>47.387280830188622</v>
      </c>
      <c r="P2018" s="12">
        <f>VLOOKUP(Table1[[#This Row],[State]],Sheet1!A:G,7,FALSE)</f>
        <v>3</v>
      </c>
      <c r="Q2018" t="str">
        <f>VLOOKUP(Table1[[#This Row],[State]],Sheet1!A:F,6,FALSE)</f>
        <v>Republican</v>
      </c>
    </row>
    <row r="2019" spans="1:17" x14ac:dyDescent="0.2">
      <c r="A2019" t="s">
        <v>352</v>
      </c>
      <c r="B2019" s="10">
        <v>38057</v>
      </c>
      <c r="C2019" t="s">
        <v>908</v>
      </c>
      <c r="D2019" s="4">
        <v>959</v>
      </c>
      <c r="E2019" s="4">
        <v>3474</v>
      </c>
      <c r="F2019">
        <v>2024</v>
      </c>
      <c r="G2019" s="1">
        <f>Table1[[#This Row],[dem_votes]]+Table1[[#This Row],[gop_votes]]</f>
        <v>4433</v>
      </c>
      <c r="H2019" s="7">
        <f>ABS(Table1[[#This Row],[dem_votes]]-Table1[[#This Row],[gop_votes]])</f>
        <v>2515</v>
      </c>
      <c r="I2019" s="5">
        <f>Table1[[#This Row],[margin]]/SUM(Table1[[#This Row],[dem_votes]:[gop_votes]])</f>
        <v>0.56733588991653505</v>
      </c>
      <c r="J2019" s="5">
        <f>Table1[[#This Row],[dem_votes]]/SUM(Table1[[#This Row],[dem_votes]:[gop_votes]])</f>
        <v>0.21633205504173247</v>
      </c>
      <c r="K2019" s="5">
        <f>Table1[[#This Row],[gop_votes]]/SUM(Table1[[#This Row],[dem_votes]:[gop_votes]])</f>
        <v>0.78366794495826753</v>
      </c>
      <c r="L2019" s="13">
        <v>-101.710274</v>
      </c>
      <c r="M2019" s="13">
        <v>47.297716999999999</v>
      </c>
      <c r="N2019" s="11">
        <v>-100.21180166037698</v>
      </c>
      <c r="O2019" s="11">
        <v>47.387280830188622</v>
      </c>
      <c r="P2019" s="12">
        <f>VLOOKUP(Table1[[#This Row],[State]],Sheet1!A:G,7,FALSE)</f>
        <v>3</v>
      </c>
      <c r="Q2019" t="str">
        <f>VLOOKUP(Table1[[#This Row],[State]],Sheet1!A:F,6,FALSE)</f>
        <v>Republican</v>
      </c>
    </row>
    <row r="2020" spans="1:17" x14ac:dyDescent="0.2">
      <c r="A2020" t="s">
        <v>352</v>
      </c>
      <c r="B2020" s="10">
        <v>38059</v>
      </c>
      <c r="C2020" t="s">
        <v>1047</v>
      </c>
      <c r="D2020" s="4">
        <v>4014</v>
      </c>
      <c r="E2020" s="4">
        <v>12713</v>
      </c>
      <c r="F2020">
        <v>2024</v>
      </c>
      <c r="G2020" s="1">
        <f>Table1[[#This Row],[dem_votes]]+Table1[[#This Row],[gop_votes]]</f>
        <v>16727</v>
      </c>
      <c r="H2020" s="7">
        <f>ABS(Table1[[#This Row],[dem_votes]]-Table1[[#This Row],[gop_votes]])</f>
        <v>8699</v>
      </c>
      <c r="I2020" s="5">
        <f>Table1[[#This Row],[margin]]/SUM(Table1[[#This Row],[dem_votes]:[gop_votes]])</f>
        <v>0.52005739224009084</v>
      </c>
      <c r="J2020" s="5">
        <f>Table1[[#This Row],[dem_votes]]/SUM(Table1[[#This Row],[dem_votes]:[gop_votes]])</f>
        <v>0.23997130387995458</v>
      </c>
      <c r="K2020" s="5">
        <f>Table1[[#This Row],[gop_votes]]/SUM(Table1[[#This Row],[dem_votes]:[gop_votes]])</f>
        <v>0.76002869612004542</v>
      </c>
      <c r="L2020" s="13">
        <v>-101.01143399999999</v>
      </c>
      <c r="M2020" s="13">
        <v>46.819738999999998</v>
      </c>
      <c r="N2020" s="11">
        <v>-100.21180166037698</v>
      </c>
      <c r="O2020" s="11">
        <v>47.387280830188622</v>
      </c>
      <c r="P2020" s="12">
        <f>VLOOKUP(Table1[[#This Row],[State]],Sheet1!A:G,7,FALSE)</f>
        <v>3</v>
      </c>
      <c r="Q2020" t="str">
        <f>VLOOKUP(Table1[[#This Row],[State]],Sheet1!A:F,6,FALSE)</f>
        <v>Republican</v>
      </c>
    </row>
    <row r="2021" spans="1:17" x14ac:dyDescent="0.2">
      <c r="A2021" t="s">
        <v>352</v>
      </c>
      <c r="B2021" s="10">
        <v>38061</v>
      </c>
      <c r="C2021" t="s">
        <v>1677</v>
      </c>
      <c r="D2021" s="4">
        <v>1448</v>
      </c>
      <c r="E2021" s="4">
        <v>2453</v>
      </c>
      <c r="F2021">
        <v>2024</v>
      </c>
      <c r="G2021" s="1">
        <f>Table1[[#This Row],[dem_votes]]+Table1[[#This Row],[gop_votes]]</f>
        <v>3901</v>
      </c>
      <c r="H2021" s="7">
        <f>ABS(Table1[[#This Row],[dem_votes]]-Table1[[#This Row],[gop_votes]])</f>
        <v>1005</v>
      </c>
      <c r="I2021" s="5">
        <f>Table1[[#This Row],[margin]]/SUM(Table1[[#This Row],[dem_votes]:[gop_votes]])</f>
        <v>0.25762624967956932</v>
      </c>
      <c r="J2021" s="5">
        <f>Table1[[#This Row],[dem_votes]]/SUM(Table1[[#This Row],[dem_votes]:[gop_votes]])</f>
        <v>0.37118687516021531</v>
      </c>
      <c r="K2021" s="5">
        <f>Table1[[#This Row],[gop_votes]]/SUM(Table1[[#This Row],[dem_votes]:[gop_votes]])</f>
        <v>0.62881312483978469</v>
      </c>
      <c r="L2021" s="13">
        <v>-102.371315</v>
      </c>
      <c r="M2021" s="13">
        <v>48.134701999999997</v>
      </c>
      <c r="N2021" s="11">
        <v>-100.21180166037698</v>
      </c>
      <c r="O2021" s="11">
        <v>47.387280830188622</v>
      </c>
      <c r="P2021" s="12">
        <f>VLOOKUP(Table1[[#This Row],[State]],Sheet1!A:G,7,FALSE)</f>
        <v>3</v>
      </c>
      <c r="Q2021" t="str">
        <f>VLOOKUP(Table1[[#This Row],[State]],Sheet1!A:F,6,FALSE)</f>
        <v>Republican</v>
      </c>
    </row>
    <row r="2022" spans="1:17" x14ac:dyDescent="0.2">
      <c r="A2022" t="s">
        <v>352</v>
      </c>
      <c r="B2022" s="10">
        <v>38063</v>
      </c>
      <c r="C2022" t="s">
        <v>1121</v>
      </c>
      <c r="D2022" s="4">
        <v>675</v>
      </c>
      <c r="E2022" s="4">
        <v>1125</v>
      </c>
      <c r="F2022">
        <v>2024</v>
      </c>
      <c r="G2022" s="1">
        <f>Table1[[#This Row],[dem_votes]]+Table1[[#This Row],[gop_votes]]</f>
        <v>1800</v>
      </c>
      <c r="H2022" s="7">
        <f>ABS(Table1[[#This Row],[dem_votes]]-Table1[[#This Row],[gop_votes]])</f>
        <v>450</v>
      </c>
      <c r="I2022" s="5">
        <f>Table1[[#This Row],[margin]]/SUM(Table1[[#This Row],[dem_votes]:[gop_votes]])</f>
        <v>0.25</v>
      </c>
      <c r="J2022" s="5">
        <f>Table1[[#This Row],[dem_votes]]/SUM(Table1[[#This Row],[dem_votes]:[gop_votes]])</f>
        <v>0.375</v>
      </c>
      <c r="K2022" s="5">
        <f>Table1[[#This Row],[gop_votes]]/SUM(Table1[[#This Row],[dem_votes]:[gop_votes]])</f>
        <v>0.625</v>
      </c>
      <c r="L2022" s="13">
        <v>-98.209413999999995</v>
      </c>
      <c r="M2022" s="13">
        <v>47.919339000000001</v>
      </c>
      <c r="N2022" s="11">
        <v>-100.21180166037698</v>
      </c>
      <c r="O2022" s="11">
        <v>47.387280830188622</v>
      </c>
      <c r="P2022" s="12">
        <f>VLOOKUP(Table1[[#This Row],[State]],Sheet1!A:G,7,FALSE)</f>
        <v>3</v>
      </c>
      <c r="Q2022" t="str">
        <f>VLOOKUP(Table1[[#This Row],[State]],Sheet1!A:F,6,FALSE)</f>
        <v>Republican</v>
      </c>
    </row>
    <row r="2023" spans="1:17" x14ac:dyDescent="0.2">
      <c r="A2023" t="s">
        <v>352</v>
      </c>
      <c r="B2023" s="10">
        <v>38065</v>
      </c>
      <c r="C2023" t="s">
        <v>1678</v>
      </c>
      <c r="D2023" s="4">
        <v>258</v>
      </c>
      <c r="E2023" s="4">
        <v>790</v>
      </c>
      <c r="F2023">
        <v>2024</v>
      </c>
      <c r="G2023" s="1">
        <f>Table1[[#This Row],[dem_votes]]+Table1[[#This Row],[gop_votes]]</f>
        <v>1048</v>
      </c>
      <c r="H2023" s="7">
        <f>ABS(Table1[[#This Row],[dem_votes]]-Table1[[#This Row],[gop_votes]])</f>
        <v>532</v>
      </c>
      <c r="I2023" s="5">
        <f>Table1[[#This Row],[margin]]/SUM(Table1[[#This Row],[dem_votes]:[gop_votes]])</f>
        <v>0.50763358778625955</v>
      </c>
      <c r="J2023" s="5">
        <f>Table1[[#This Row],[dem_votes]]/SUM(Table1[[#This Row],[dem_votes]:[gop_votes]])</f>
        <v>0.24618320610687022</v>
      </c>
      <c r="K2023" s="5">
        <f>Table1[[#This Row],[gop_votes]]/SUM(Table1[[#This Row],[dem_votes]:[gop_votes]])</f>
        <v>0.75381679389312972</v>
      </c>
      <c r="L2023" s="13">
        <v>-101.307901</v>
      </c>
      <c r="M2023" s="13">
        <v>47.121327999999998</v>
      </c>
      <c r="N2023" s="11">
        <v>-100.21180166037698</v>
      </c>
      <c r="O2023" s="11">
        <v>47.387280830188622</v>
      </c>
      <c r="P2023" s="12">
        <f>VLOOKUP(Table1[[#This Row],[State]],Sheet1!A:G,7,FALSE)</f>
        <v>3</v>
      </c>
      <c r="Q2023" t="str">
        <f>VLOOKUP(Table1[[#This Row],[State]],Sheet1!A:F,6,FALSE)</f>
        <v>Republican</v>
      </c>
    </row>
    <row r="2024" spans="1:17" x14ac:dyDescent="0.2">
      <c r="A2024" t="s">
        <v>352</v>
      </c>
      <c r="B2024" s="10">
        <v>38067</v>
      </c>
      <c r="C2024" t="s">
        <v>1679</v>
      </c>
      <c r="D2024" s="4">
        <v>1031</v>
      </c>
      <c r="E2024" s="4">
        <v>2396</v>
      </c>
      <c r="F2024">
        <v>2024</v>
      </c>
      <c r="G2024" s="1">
        <f>Table1[[#This Row],[dem_votes]]+Table1[[#This Row],[gop_votes]]</f>
        <v>3427</v>
      </c>
      <c r="H2024" s="7">
        <f>ABS(Table1[[#This Row],[dem_votes]]-Table1[[#This Row],[gop_votes]])</f>
        <v>1365</v>
      </c>
      <c r="I2024" s="5">
        <f>Table1[[#This Row],[margin]]/SUM(Table1[[#This Row],[dem_votes]:[gop_votes]])</f>
        <v>0.39830755763058068</v>
      </c>
      <c r="J2024" s="5">
        <f>Table1[[#This Row],[dem_votes]]/SUM(Table1[[#This Row],[dem_votes]:[gop_votes]])</f>
        <v>0.30084622118470966</v>
      </c>
      <c r="K2024" s="5">
        <f>Table1[[#This Row],[gop_votes]]/SUM(Table1[[#This Row],[dem_votes]:[gop_votes]])</f>
        <v>0.69915377881529039</v>
      </c>
      <c r="L2024" s="13">
        <v>-97.582307</v>
      </c>
      <c r="M2024" s="13">
        <v>48.789946999999998</v>
      </c>
      <c r="N2024" s="11">
        <v>-100.21180166037698</v>
      </c>
      <c r="O2024" s="11">
        <v>47.387280830188622</v>
      </c>
      <c r="P2024" s="12">
        <f>VLOOKUP(Table1[[#This Row],[State]],Sheet1!A:G,7,FALSE)</f>
        <v>3</v>
      </c>
      <c r="Q2024" t="str">
        <f>VLOOKUP(Table1[[#This Row],[State]],Sheet1!A:F,6,FALSE)</f>
        <v>Republican</v>
      </c>
    </row>
    <row r="2025" spans="1:17" x14ac:dyDescent="0.2">
      <c r="A2025" t="s">
        <v>352</v>
      </c>
      <c r="B2025" s="10">
        <v>38069</v>
      </c>
      <c r="C2025" t="s">
        <v>796</v>
      </c>
      <c r="D2025" s="4">
        <v>610</v>
      </c>
      <c r="E2025" s="4">
        <v>1531</v>
      </c>
      <c r="F2025">
        <v>2024</v>
      </c>
      <c r="G2025" s="1">
        <f>Table1[[#This Row],[dem_votes]]+Table1[[#This Row],[gop_votes]]</f>
        <v>2141</v>
      </c>
      <c r="H2025" s="7">
        <f>ABS(Table1[[#This Row],[dem_votes]]-Table1[[#This Row],[gop_votes]])</f>
        <v>921</v>
      </c>
      <c r="I2025" s="5">
        <f>Table1[[#This Row],[margin]]/SUM(Table1[[#This Row],[dem_votes]:[gop_votes]])</f>
        <v>0.43017281644091548</v>
      </c>
      <c r="J2025" s="5">
        <f>Table1[[#This Row],[dem_votes]]/SUM(Table1[[#This Row],[dem_votes]:[gop_votes]])</f>
        <v>0.28491359177954229</v>
      </c>
      <c r="K2025" s="5">
        <f>Table1[[#This Row],[gop_votes]]/SUM(Table1[[#This Row],[dem_votes]:[gop_votes]])</f>
        <v>0.71508640822045777</v>
      </c>
      <c r="L2025" s="13">
        <v>-99.988011</v>
      </c>
      <c r="M2025" s="13">
        <v>48.328165999999896</v>
      </c>
      <c r="N2025" s="11">
        <v>-100.21180166037698</v>
      </c>
      <c r="O2025" s="11">
        <v>47.387280830188622</v>
      </c>
      <c r="P2025" s="12">
        <f>VLOOKUP(Table1[[#This Row],[State]],Sheet1!A:G,7,FALSE)</f>
        <v>3</v>
      </c>
      <c r="Q2025" t="str">
        <f>VLOOKUP(Table1[[#This Row],[State]],Sheet1!A:F,6,FALSE)</f>
        <v>Republican</v>
      </c>
    </row>
    <row r="2026" spans="1:17" x14ac:dyDescent="0.2">
      <c r="A2026" t="s">
        <v>352</v>
      </c>
      <c r="B2026" s="10">
        <v>38071</v>
      </c>
      <c r="C2026" t="s">
        <v>1339</v>
      </c>
      <c r="D2026" s="4">
        <v>2040</v>
      </c>
      <c r="E2026" s="4">
        <v>3284</v>
      </c>
      <c r="F2026">
        <v>2024</v>
      </c>
      <c r="G2026" s="1">
        <f>Table1[[#This Row],[dem_votes]]+Table1[[#This Row],[gop_votes]]</f>
        <v>5324</v>
      </c>
      <c r="H2026" s="7">
        <f>ABS(Table1[[#This Row],[dem_votes]]-Table1[[#This Row],[gop_votes]])</f>
        <v>1244</v>
      </c>
      <c r="I2026" s="5">
        <f>Table1[[#This Row],[margin]]/SUM(Table1[[#This Row],[dem_votes]:[gop_votes]])</f>
        <v>0.2336589030803907</v>
      </c>
      <c r="J2026" s="5">
        <f>Table1[[#This Row],[dem_votes]]/SUM(Table1[[#This Row],[dem_votes]:[gop_votes]])</f>
        <v>0.38317054845980464</v>
      </c>
      <c r="K2026" s="5">
        <f>Table1[[#This Row],[gop_votes]]/SUM(Table1[[#This Row],[dem_votes]:[gop_votes]])</f>
        <v>0.61682945154019531</v>
      </c>
      <c r="L2026" s="13">
        <v>-98.834843999999904</v>
      </c>
      <c r="M2026" s="13">
        <v>48.136409</v>
      </c>
      <c r="N2026" s="11">
        <v>-100.21180166037698</v>
      </c>
      <c r="O2026" s="11">
        <v>47.387280830188622</v>
      </c>
      <c r="P2026" s="12">
        <f>VLOOKUP(Table1[[#This Row],[State]],Sheet1!A:G,7,FALSE)</f>
        <v>3</v>
      </c>
      <c r="Q2026" t="str">
        <f>VLOOKUP(Table1[[#This Row],[State]],Sheet1!A:F,6,FALSE)</f>
        <v>Republican</v>
      </c>
    </row>
    <row r="2027" spans="1:17" x14ac:dyDescent="0.2">
      <c r="A2027" t="s">
        <v>352</v>
      </c>
      <c r="B2027" s="10">
        <v>38073</v>
      </c>
      <c r="C2027" t="s">
        <v>1680</v>
      </c>
      <c r="D2027" s="4">
        <v>1154</v>
      </c>
      <c r="E2027" s="4">
        <v>1398</v>
      </c>
      <c r="F2027">
        <v>2024</v>
      </c>
      <c r="G2027" s="1">
        <f>Table1[[#This Row],[dem_votes]]+Table1[[#This Row],[gop_votes]]</f>
        <v>2552</v>
      </c>
      <c r="H2027" s="7">
        <f>ABS(Table1[[#This Row],[dem_votes]]-Table1[[#This Row],[gop_votes]])</f>
        <v>244</v>
      </c>
      <c r="I2027" s="5">
        <f>Table1[[#This Row],[margin]]/SUM(Table1[[#This Row],[dem_votes]:[gop_votes]])</f>
        <v>9.561128526645768E-2</v>
      </c>
      <c r="J2027" s="5">
        <f>Table1[[#This Row],[dem_votes]]/SUM(Table1[[#This Row],[dem_votes]:[gop_votes]])</f>
        <v>0.45219435736677116</v>
      </c>
      <c r="K2027" s="5">
        <f>Table1[[#This Row],[gop_votes]]/SUM(Table1[[#This Row],[dem_votes]:[gop_votes]])</f>
        <v>0.54780564263322884</v>
      </c>
      <c r="L2027" s="13">
        <v>-97.657193000000007</v>
      </c>
      <c r="M2027" s="13">
        <v>46.478256999999999</v>
      </c>
      <c r="N2027" s="11">
        <v>-100.21180166037698</v>
      </c>
      <c r="O2027" s="11">
        <v>47.387280830188622</v>
      </c>
      <c r="P2027" s="12">
        <f>VLOOKUP(Table1[[#This Row],[State]],Sheet1!A:G,7,FALSE)</f>
        <v>3</v>
      </c>
      <c r="Q2027" t="str">
        <f>VLOOKUP(Table1[[#This Row],[State]],Sheet1!A:F,6,FALSE)</f>
        <v>Republican</v>
      </c>
    </row>
    <row r="2028" spans="1:17" x14ac:dyDescent="0.2">
      <c r="A2028" t="s">
        <v>352</v>
      </c>
      <c r="B2028" s="10">
        <v>38075</v>
      </c>
      <c r="C2028" t="s">
        <v>1342</v>
      </c>
      <c r="D2028" s="4">
        <v>291</v>
      </c>
      <c r="E2028" s="4">
        <v>929</v>
      </c>
      <c r="F2028">
        <v>2024</v>
      </c>
      <c r="G2028" s="1">
        <f>Table1[[#This Row],[dem_votes]]+Table1[[#This Row],[gop_votes]]</f>
        <v>1220</v>
      </c>
      <c r="H2028" s="7">
        <f>ABS(Table1[[#This Row],[dem_votes]]-Table1[[#This Row],[gop_votes]])</f>
        <v>638</v>
      </c>
      <c r="I2028" s="5">
        <f>Table1[[#This Row],[margin]]/SUM(Table1[[#This Row],[dem_votes]:[gop_votes]])</f>
        <v>0.5229508196721312</v>
      </c>
      <c r="J2028" s="5">
        <f>Table1[[#This Row],[dem_votes]]/SUM(Table1[[#This Row],[dem_votes]:[gop_votes]])</f>
        <v>0.23852459016393443</v>
      </c>
      <c r="K2028" s="5">
        <f>Table1[[#This Row],[gop_votes]]/SUM(Table1[[#This Row],[dem_votes]:[gop_votes]])</f>
        <v>0.76147540983606554</v>
      </c>
      <c r="L2028" s="13">
        <v>-101.526364</v>
      </c>
      <c r="M2028" s="13">
        <v>48.721415999999998</v>
      </c>
      <c r="N2028" s="11">
        <v>-100.21180166037698</v>
      </c>
      <c r="O2028" s="11">
        <v>47.387280830188622</v>
      </c>
      <c r="P2028" s="12">
        <f>VLOOKUP(Table1[[#This Row],[State]],Sheet1!A:G,7,FALSE)</f>
        <v>3</v>
      </c>
      <c r="Q2028" t="str">
        <f>VLOOKUP(Table1[[#This Row],[State]],Sheet1!A:F,6,FALSE)</f>
        <v>Republican</v>
      </c>
    </row>
    <row r="2029" spans="1:17" x14ac:dyDescent="0.2">
      <c r="A2029" t="s">
        <v>352</v>
      </c>
      <c r="B2029" s="10">
        <v>38077</v>
      </c>
      <c r="C2029" t="s">
        <v>913</v>
      </c>
      <c r="D2029" s="4">
        <v>2966</v>
      </c>
      <c r="E2029" s="4">
        <v>4791</v>
      </c>
      <c r="F2029">
        <v>2024</v>
      </c>
      <c r="G2029" s="1">
        <f>Table1[[#This Row],[dem_votes]]+Table1[[#This Row],[gop_votes]]</f>
        <v>7757</v>
      </c>
      <c r="H2029" s="7">
        <f>ABS(Table1[[#This Row],[dem_votes]]-Table1[[#This Row],[gop_votes]])</f>
        <v>1825</v>
      </c>
      <c r="I2029" s="5">
        <f>Table1[[#This Row],[margin]]/SUM(Table1[[#This Row],[dem_votes]:[gop_votes]])</f>
        <v>0.23527136779682867</v>
      </c>
      <c r="J2029" s="5">
        <f>Table1[[#This Row],[dem_votes]]/SUM(Table1[[#This Row],[dem_votes]:[gop_votes]])</f>
        <v>0.38236431610158567</v>
      </c>
      <c r="K2029" s="5">
        <f>Table1[[#This Row],[gop_votes]]/SUM(Table1[[#This Row],[dem_votes]:[gop_votes]])</f>
        <v>0.61763568389841439</v>
      </c>
      <c r="L2029" s="13">
        <v>-96.766350000000003</v>
      </c>
      <c r="M2029" s="13">
        <v>46.264153</v>
      </c>
      <c r="N2029" s="11">
        <v>-100.21180166037698</v>
      </c>
      <c r="O2029" s="11">
        <v>47.387280830188622</v>
      </c>
      <c r="P2029" s="12">
        <f>VLOOKUP(Table1[[#This Row],[State]],Sheet1!A:G,7,FALSE)</f>
        <v>3</v>
      </c>
      <c r="Q2029" t="str">
        <f>VLOOKUP(Table1[[#This Row],[State]],Sheet1!A:F,6,FALSE)</f>
        <v>Republican</v>
      </c>
    </row>
    <row r="2030" spans="1:17" x14ac:dyDescent="0.2">
      <c r="A2030" t="s">
        <v>352</v>
      </c>
      <c r="B2030" s="10">
        <v>38079</v>
      </c>
      <c r="C2030" t="s">
        <v>1681</v>
      </c>
      <c r="D2030" s="4">
        <v>2423</v>
      </c>
      <c r="E2030" s="4">
        <v>1218</v>
      </c>
      <c r="F2030">
        <v>2024</v>
      </c>
      <c r="G2030" s="1">
        <f>Table1[[#This Row],[dem_votes]]+Table1[[#This Row],[gop_votes]]</f>
        <v>3641</v>
      </c>
      <c r="H2030" s="7">
        <f>ABS(Table1[[#This Row],[dem_votes]]-Table1[[#This Row],[gop_votes]])</f>
        <v>1205</v>
      </c>
      <c r="I2030" s="5">
        <f>Table1[[#This Row],[margin]]/SUM(Table1[[#This Row],[dem_votes]:[gop_votes]])</f>
        <v>0.33095303488052735</v>
      </c>
      <c r="J2030" s="5">
        <f>Table1[[#This Row],[dem_votes]]/SUM(Table1[[#This Row],[dem_votes]:[gop_votes]])</f>
        <v>0.6654765174402637</v>
      </c>
      <c r="K2030" s="5">
        <f>Table1[[#This Row],[gop_votes]]/SUM(Table1[[#This Row],[dem_votes]:[gop_votes]])</f>
        <v>0.33452348255973635</v>
      </c>
      <c r="L2030" s="13">
        <v>-99.817363</v>
      </c>
      <c r="M2030" s="13">
        <v>48.836027000000001</v>
      </c>
      <c r="N2030" s="11">
        <v>-100.21180166037698</v>
      </c>
      <c r="O2030" s="11">
        <v>47.387280830188622</v>
      </c>
      <c r="P2030" s="12">
        <f>VLOOKUP(Table1[[#This Row],[State]],Sheet1!A:G,7,FALSE)</f>
        <v>3</v>
      </c>
      <c r="Q2030" t="str">
        <f>VLOOKUP(Table1[[#This Row],[State]],Sheet1!A:F,6,FALSE)</f>
        <v>Republican</v>
      </c>
    </row>
    <row r="2031" spans="1:17" x14ac:dyDescent="0.2">
      <c r="A2031" t="s">
        <v>352</v>
      </c>
      <c r="B2031" s="10">
        <v>38081</v>
      </c>
      <c r="C2031" t="s">
        <v>1682</v>
      </c>
      <c r="D2031" s="4">
        <v>868</v>
      </c>
      <c r="E2031" s="4">
        <v>1209</v>
      </c>
      <c r="F2031">
        <v>2024</v>
      </c>
      <c r="G2031" s="1">
        <f>Table1[[#This Row],[dem_votes]]+Table1[[#This Row],[gop_votes]]</f>
        <v>2077</v>
      </c>
      <c r="H2031" s="7">
        <f>ABS(Table1[[#This Row],[dem_votes]]-Table1[[#This Row],[gop_votes]])</f>
        <v>341</v>
      </c>
      <c r="I2031" s="5">
        <f>Table1[[#This Row],[margin]]/SUM(Table1[[#This Row],[dem_votes]:[gop_votes]])</f>
        <v>0.16417910447761194</v>
      </c>
      <c r="J2031" s="5">
        <f>Table1[[#This Row],[dem_votes]]/SUM(Table1[[#This Row],[dem_votes]:[gop_votes]])</f>
        <v>0.41791044776119401</v>
      </c>
      <c r="K2031" s="5">
        <f>Table1[[#This Row],[gop_votes]]/SUM(Table1[[#This Row],[dem_votes]:[gop_votes]])</f>
        <v>0.58208955223880599</v>
      </c>
      <c r="L2031" s="13">
        <v>-97.591690999999997</v>
      </c>
      <c r="M2031" s="13">
        <v>46.163744999999999</v>
      </c>
      <c r="N2031" s="11">
        <v>-100.21180166037698</v>
      </c>
      <c r="O2031" s="11">
        <v>47.387280830188622</v>
      </c>
      <c r="P2031" s="12">
        <f>VLOOKUP(Table1[[#This Row],[State]],Sheet1!A:G,7,FALSE)</f>
        <v>3</v>
      </c>
      <c r="Q2031" t="str">
        <f>VLOOKUP(Table1[[#This Row],[State]],Sheet1!A:F,6,FALSE)</f>
        <v>Republican</v>
      </c>
    </row>
    <row r="2032" spans="1:17" x14ac:dyDescent="0.2">
      <c r="A2032" t="s">
        <v>352</v>
      </c>
      <c r="B2032" s="10">
        <v>38083</v>
      </c>
      <c r="C2032" t="s">
        <v>1066</v>
      </c>
      <c r="D2032" s="4">
        <v>184</v>
      </c>
      <c r="E2032" s="4">
        <v>717</v>
      </c>
      <c r="F2032">
        <v>2024</v>
      </c>
      <c r="G2032" s="1">
        <f>Table1[[#This Row],[dem_votes]]+Table1[[#This Row],[gop_votes]]</f>
        <v>901</v>
      </c>
      <c r="H2032" s="7">
        <f>ABS(Table1[[#This Row],[dem_votes]]-Table1[[#This Row],[gop_votes]])</f>
        <v>533</v>
      </c>
      <c r="I2032" s="5">
        <f>Table1[[#This Row],[margin]]/SUM(Table1[[#This Row],[dem_votes]:[gop_votes]])</f>
        <v>0.59156492785793557</v>
      </c>
      <c r="J2032" s="5">
        <f>Table1[[#This Row],[dem_votes]]/SUM(Table1[[#This Row],[dem_votes]:[gop_votes]])</f>
        <v>0.20421753607103219</v>
      </c>
      <c r="K2032" s="5">
        <f>Table1[[#This Row],[gop_votes]]/SUM(Table1[[#This Row],[dem_votes]:[gop_votes]])</f>
        <v>0.79578246392896779</v>
      </c>
      <c r="L2032" s="13">
        <v>-100.34015599999999</v>
      </c>
      <c r="M2032" s="13">
        <v>47.576555999999997</v>
      </c>
      <c r="N2032" s="11">
        <v>-100.21180166037698</v>
      </c>
      <c r="O2032" s="11">
        <v>47.387280830188622</v>
      </c>
      <c r="P2032" s="12">
        <f>VLOOKUP(Table1[[#This Row],[State]],Sheet1!A:G,7,FALSE)</f>
        <v>3</v>
      </c>
      <c r="Q2032" t="str">
        <f>VLOOKUP(Table1[[#This Row],[State]],Sheet1!A:F,6,FALSE)</f>
        <v>Republican</v>
      </c>
    </row>
    <row r="2033" spans="1:17" x14ac:dyDescent="0.2">
      <c r="A2033" t="s">
        <v>352</v>
      </c>
      <c r="B2033" s="10">
        <v>38085</v>
      </c>
      <c r="C2033" t="s">
        <v>1006</v>
      </c>
      <c r="D2033" s="4">
        <v>741</v>
      </c>
      <c r="E2033" s="4">
        <v>298</v>
      </c>
      <c r="F2033">
        <v>2024</v>
      </c>
      <c r="G2033" s="1">
        <f>Table1[[#This Row],[dem_votes]]+Table1[[#This Row],[gop_votes]]</f>
        <v>1039</v>
      </c>
      <c r="H2033" s="7">
        <f>ABS(Table1[[#This Row],[dem_votes]]-Table1[[#This Row],[gop_votes]])</f>
        <v>443</v>
      </c>
      <c r="I2033" s="5">
        <f>Table1[[#This Row],[margin]]/SUM(Table1[[#This Row],[dem_votes]:[gop_votes]])</f>
        <v>0.42637151106833493</v>
      </c>
      <c r="J2033" s="5">
        <f>Table1[[#This Row],[dem_votes]]/SUM(Table1[[#This Row],[dem_votes]:[gop_votes]])</f>
        <v>0.71318575553416752</v>
      </c>
      <c r="K2033" s="5">
        <f>Table1[[#This Row],[gop_votes]]/SUM(Table1[[#This Row],[dem_votes]:[gop_votes]])</f>
        <v>0.28681424446583254</v>
      </c>
      <c r="L2033" s="13">
        <v>-100.72635</v>
      </c>
      <c r="M2033" s="13">
        <v>46.161951000000002</v>
      </c>
      <c r="N2033" s="11">
        <v>-100.21180166037698</v>
      </c>
      <c r="O2033" s="11">
        <v>47.387280830188622</v>
      </c>
      <c r="P2033" s="12">
        <f>VLOOKUP(Table1[[#This Row],[State]],Sheet1!A:G,7,FALSE)</f>
        <v>3</v>
      </c>
      <c r="Q2033" t="str">
        <f>VLOOKUP(Table1[[#This Row],[State]],Sheet1!A:F,6,FALSE)</f>
        <v>Republican</v>
      </c>
    </row>
    <row r="2034" spans="1:17" x14ac:dyDescent="0.2">
      <c r="A2034" t="s">
        <v>352</v>
      </c>
      <c r="B2034" s="10">
        <v>38087</v>
      </c>
      <c r="C2034" t="s">
        <v>1683</v>
      </c>
      <c r="D2034" s="4">
        <v>66</v>
      </c>
      <c r="E2034" s="4">
        <v>356</v>
      </c>
      <c r="F2034">
        <v>2024</v>
      </c>
      <c r="G2034" s="1">
        <f>Table1[[#This Row],[dem_votes]]+Table1[[#This Row],[gop_votes]]</f>
        <v>422</v>
      </c>
      <c r="H2034" s="7">
        <f>ABS(Table1[[#This Row],[dem_votes]]-Table1[[#This Row],[gop_votes]])</f>
        <v>290</v>
      </c>
      <c r="I2034" s="5">
        <f>Table1[[#This Row],[margin]]/SUM(Table1[[#This Row],[dem_votes]:[gop_votes]])</f>
        <v>0.6872037914691943</v>
      </c>
      <c r="J2034" s="5">
        <f>Table1[[#This Row],[dem_votes]]/SUM(Table1[[#This Row],[dem_votes]:[gop_votes]])</f>
        <v>0.15639810426540285</v>
      </c>
      <c r="K2034" s="5">
        <f>Table1[[#This Row],[gop_votes]]/SUM(Table1[[#This Row],[dem_votes]:[gop_votes]])</f>
        <v>0.84360189573459721</v>
      </c>
      <c r="L2034" s="13">
        <v>-103.443745999999</v>
      </c>
      <c r="M2034" s="13">
        <v>46.411465</v>
      </c>
      <c r="N2034" s="11">
        <v>-100.21180166037698</v>
      </c>
      <c r="O2034" s="11">
        <v>47.387280830188622</v>
      </c>
      <c r="P2034" s="12">
        <f>VLOOKUP(Table1[[#This Row],[State]],Sheet1!A:G,7,FALSE)</f>
        <v>3</v>
      </c>
      <c r="Q2034" t="str">
        <f>VLOOKUP(Table1[[#This Row],[State]],Sheet1!A:F,6,FALSE)</f>
        <v>Republican</v>
      </c>
    </row>
    <row r="2035" spans="1:17" x14ac:dyDescent="0.2">
      <c r="A2035" t="s">
        <v>352</v>
      </c>
      <c r="B2035" s="10">
        <v>38089</v>
      </c>
      <c r="C2035" t="s">
        <v>917</v>
      </c>
      <c r="D2035" s="4">
        <v>2948</v>
      </c>
      <c r="E2035" s="4">
        <v>12882</v>
      </c>
      <c r="F2035">
        <v>2024</v>
      </c>
      <c r="G2035" s="1">
        <f>Table1[[#This Row],[dem_votes]]+Table1[[#This Row],[gop_votes]]</f>
        <v>15830</v>
      </c>
      <c r="H2035" s="7">
        <f>ABS(Table1[[#This Row],[dem_votes]]-Table1[[#This Row],[gop_votes]])</f>
        <v>9934</v>
      </c>
      <c r="I2035" s="5">
        <f>Table1[[#This Row],[margin]]/SUM(Table1[[#This Row],[dem_votes]:[gop_votes]])</f>
        <v>0.62754264055590647</v>
      </c>
      <c r="J2035" s="5">
        <f>Table1[[#This Row],[dem_votes]]/SUM(Table1[[#This Row],[dem_votes]:[gop_votes]])</f>
        <v>0.18622867972204674</v>
      </c>
      <c r="K2035" s="5">
        <f>Table1[[#This Row],[gop_votes]]/SUM(Table1[[#This Row],[dem_votes]:[gop_votes]])</f>
        <v>0.81377132027795329</v>
      </c>
      <c r="L2035" s="13">
        <v>-102.78507500000001</v>
      </c>
      <c r="M2035" s="13">
        <v>46.879756999999998</v>
      </c>
      <c r="N2035" s="11">
        <v>-100.21180166037698</v>
      </c>
      <c r="O2035" s="11">
        <v>47.387280830188622</v>
      </c>
      <c r="P2035" s="12">
        <f>VLOOKUP(Table1[[#This Row],[State]],Sheet1!A:G,7,FALSE)</f>
        <v>3</v>
      </c>
      <c r="Q2035" t="str">
        <f>VLOOKUP(Table1[[#This Row],[State]],Sheet1!A:F,6,FALSE)</f>
        <v>Republican</v>
      </c>
    </row>
    <row r="2036" spans="1:17" x14ac:dyDescent="0.2">
      <c r="A2036" t="s">
        <v>352</v>
      </c>
      <c r="B2036" s="10">
        <v>38091</v>
      </c>
      <c r="C2036" t="s">
        <v>1349</v>
      </c>
      <c r="D2036" s="4">
        <v>451</v>
      </c>
      <c r="E2036" s="4">
        <v>651</v>
      </c>
      <c r="F2036">
        <v>2024</v>
      </c>
      <c r="G2036" s="1">
        <f>Table1[[#This Row],[dem_votes]]+Table1[[#This Row],[gop_votes]]</f>
        <v>1102</v>
      </c>
      <c r="H2036" s="7">
        <f>ABS(Table1[[#This Row],[dem_votes]]-Table1[[#This Row],[gop_votes]])</f>
        <v>200</v>
      </c>
      <c r="I2036" s="5">
        <f>Table1[[#This Row],[margin]]/SUM(Table1[[#This Row],[dem_votes]:[gop_votes]])</f>
        <v>0.18148820326678766</v>
      </c>
      <c r="J2036" s="5">
        <f>Table1[[#This Row],[dem_votes]]/SUM(Table1[[#This Row],[dem_votes]:[gop_votes]])</f>
        <v>0.4092558983666062</v>
      </c>
      <c r="K2036" s="5">
        <f>Table1[[#This Row],[gop_votes]]/SUM(Table1[[#This Row],[dem_votes]:[gop_votes]])</f>
        <v>0.59074410163339386</v>
      </c>
      <c r="L2036" s="13">
        <v>-97.746444999999994</v>
      </c>
      <c r="M2036" s="13">
        <v>47.459656000000003</v>
      </c>
      <c r="N2036" s="11">
        <v>-100.21180166037698</v>
      </c>
      <c r="O2036" s="11">
        <v>47.387280830188622</v>
      </c>
      <c r="P2036" s="12">
        <f>VLOOKUP(Table1[[#This Row],[State]],Sheet1!A:G,7,FALSE)</f>
        <v>3</v>
      </c>
      <c r="Q2036" t="str">
        <f>VLOOKUP(Table1[[#This Row],[State]],Sheet1!A:F,6,FALSE)</f>
        <v>Republican</v>
      </c>
    </row>
    <row r="2037" spans="1:17" x14ac:dyDescent="0.2">
      <c r="A2037" t="s">
        <v>352</v>
      </c>
      <c r="B2037" s="10">
        <v>38093</v>
      </c>
      <c r="C2037" t="s">
        <v>1684</v>
      </c>
      <c r="D2037" s="4">
        <v>3464</v>
      </c>
      <c r="E2037" s="4">
        <v>6230</v>
      </c>
      <c r="F2037">
        <v>2024</v>
      </c>
      <c r="G2037" s="1">
        <f>Table1[[#This Row],[dem_votes]]+Table1[[#This Row],[gop_votes]]</f>
        <v>9694</v>
      </c>
      <c r="H2037" s="7">
        <f>ABS(Table1[[#This Row],[dem_votes]]-Table1[[#This Row],[gop_votes]])</f>
        <v>2766</v>
      </c>
      <c r="I2037" s="5">
        <f>Table1[[#This Row],[margin]]/SUM(Table1[[#This Row],[dem_votes]:[gop_votes]])</f>
        <v>0.28533113265937693</v>
      </c>
      <c r="J2037" s="5">
        <f>Table1[[#This Row],[dem_votes]]/SUM(Table1[[#This Row],[dem_votes]:[gop_votes]])</f>
        <v>0.35733443367031154</v>
      </c>
      <c r="K2037" s="5">
        <f>Table1[[#This Row],[gop_votes]]/SUM(Table1[[#This Row],[dem_votes]:[gop_votes]])</f>
        <v>0.64266556632968852</v>
      </c>
      <c r="L2037" s="13">
        <v>-98.744695999999905</v>
      </c>
      <c r="M2037" s="13">
        <v>46.915799</v>
      </c>
      <c r="N2037" s="11">
        <v>-100.21180166037698</v>
      </c>
      <c r="O2037" s="11">
        <v>47.387280830188622</v>
      </c>
      <c r="P2037" s="12">
        <f>VLOOKUP(Table1[[#This Row],[State]],Sheet1!A:G,7,FALSE)</f>
        <v>3</v>
      </c>
      <c r="Q2037" t="str">
        <f>VLOOKUP(Table1[[#This Row],[State]],Sheet1!A:F,6,FALSE)</f>
        <v>Republican</v>
      </c>
    </row>
    <row r="2038" spans="1:17" x14ac:dyDescent="0.2">
      <c r="A2038" t="s">
        <v>352</v>
      </c>
      <c r="B2038" s="10">
        <v>38095</v>
      </c>
      <c r="C2038" t="s">
        <v>1685</v>
      </c>
      <c r="D2038" s="4">
        <v>429</v>
      </c>
      <c r="E2038" s="4">
        <v>833</v>
      </c>
      <c r="F2038">
        <v>2024</v>
      </c>
      <c r="G2038" s="1">
        <f>Table1[[#This Row],[dem_votes]]+Table1[[#This Row],[gop_votes]]</f>
        <v>1262</v>
      </c>
      <c r="H2038" s="7">
        <f>ABS(Table1[[#This Row],[dem_votes]]-Table1[[#This Row],[gop_votes]])</f>
        <v>404</v>
      </c>
      <c r="I2038" s="5">
        <f>Table1[[#This Row],[margin]]/SUM(Table1[[#This Row],[dem_votes]:[gop_votes]])</f>
        <v>0.32012678288431062</v>
      </c>
      <c r="J2038" s="5">
        <f>Table1[[#This Row],[dem_votes]]/SUM(Table1[[#This Row],[dem_votes]:[gop_votes]])</f>
        <v>0.33993660855784469</v>
      </c>
      <c r="K2038" s="5">
        <f>Table1[[#This Row],[gop_votes]]/SUM(Table1[[#This Row],[dem_votes]:[gop_votes]])</f>
        <v>0.66006339144215531</v>
      </c>
      <c r="L2038" s="13">
        <v>-99.234305000000006</v>
      </c>
      <c r="M2038" s="13">
        <v>48.584614999999999</v>
      </c>
      <c r="N2038" s="11">
        <v>-100.21180166037698</v>
      </c>
      <c r="O2038" s="11">
        <v>47.387280830188622</v>
      </c>
      <c r="P2038" s="12">
        <f>VLOOKUP(Table1[[#This Row],[State]],Sheet1!A:G,7,FALSE)</f>
        <v>3</v>
      </c>
      <c r="Q2038" t="str">
        <f>VLOOKUP(Table1[[#This Row],[State]],Sheet1!A:F,6,FALSE)</f>
        <v>Republican</v>
      </c>
    </row>
    <row r="2039" spans="1:17" x14ac:dyDescent="0.2">
      <c r="A2039" t="s">
        <v>352</v>
      </c>
      <c r="B2039" s="10">
        <v>38097</v>
      </c>
      <c r="C2039" t="s">
        <v>1686</v>
      </c>
      <c r="D2039" s="4">
        <v>1749</v>
      </c>
      <c r="E2039" s="4">
        <v>2470</v>
      </c>
      <c r="F2039">
        <v>2024</v>
      </c>
      <c r="G2039" s="1">
        <f>Table1[[#This Row],[dem_votes]]+Table1[[#This Row],[gop_votes]]</f>
        <v>4219</v>
      </c>
      <c r="H2039" s="7">
        <f>ABS(Table1[[#This Row],[dem_votes]]-Table1[[#This Row],[gop_votes]])</f>
        <v>721</v>
      </c>
      <c r="I2039" s="5">
        <f>Table1[[#This Row],[margin]]/SUM(Table1[[#This Row],[dem_votes]:[gop_votes]])</f>
        <v>0.17089357667693766</v>
      </c>
      <c r="J2039" s="5">
        <f>Table1[[#This Row],[dem_votes]]/SUM(Table1[[#This Row],[dem_votes]:[gop_votes]])</f>
        <v>0.4145532116615312</v>
      </c>
      <c r="K2039" s="5">
        <f>Table1[[#This Row],[gop_votes]]/SUM(Table1[[#This Row],[dem_votes]:[gop_votes]])</f>
        <v>0.58544678833846886</v>
      </c>
      <c r="L2039" s="13">
        <v>-97.226827999999998</v>
      </c>
      <c r="M2039" s="13">
        <v>47.491264000000001</v>
      </c>
      <c r="N2039" s="11">
        <v>-100.21180166037698</v>
      </c>
      <c r="O2039" s="11">
        <v>47.387280830188622</v>
      </c>
      <c r="P2039" s="12">
        <f>VLOOKUP(Table1[[#This Row],[State]],Sheet1!A:G,7,FALSE)</f>
        <v>3</v>
      </c>
      <c r="Q2039" t="str">
        <f>VLOOKUP(Table1[[#This Row],[State]],Sheet1!A:F,6,FALSE)</f>
        <v>Republican</v>
      </c>
    </row>
    <row r="2040" spans="1:17" x14ac:dyDescent="0.2">
      <c r="A2040" t="s">
        <v>352</v>
      </c>
      <c r="B2040" s="10">
        <v>38099</v>
      </c>
      <c r="C2040" t="s">
        <v>1687</v>
      </c>
      <c r="D2040" s="4">
        <v>1645</v>
      </c>
      <c r="E2040" s="4">
        <v>3231</v>
      </c>
      <c r="F2040">
        <v>2024</v>
      </c>
      <c r="G2040" s="1">
        <f>Table1[[#This Row],[dem_votes]]+Table1[[#This Row],[gop_votes]]</f>
        <v>4876</v>
      </c>
      <c r="H2040" s="7">
        <f>ABS(Table1[[#This Row],[dem_votes]]-Table1[[#This Row],[gop_votes]])</f>
        <v>1586</v>
      </c>
      <c r="I2040" s="5">
        <f>Table1[[#This Row],[margin]]/SUM(Table1[[#This Row],[dem_votes]:[gop_votes]])</f>
        <v>0.32526661197703033</v>
      </c>
      <c r="J2040" s="5">
        <f>Table1[[#This Row],[dem_votes]]/SUM(Table1[[#This Row],[dem_votes]:[gop_votes]])</f>
        <v>0.33736669401148484</v>
      </c>
      <c r="K2040" s="5">
        <f>Table1[[#This Row],[gop_votes]]/SUM(Table1[[#This Row],[dem_votes]:[gop_votes]])</f>
        <v>0.66263330598851522</v>
      </c>
      <c r="L2040" s="13">
        <v>-97.555231999999904</v>
      </c>
      <c r="M2040" s="13">
        <v>48.390892000000001</v>
      </c>
      <c r="N2040" s="11">
        <v>-100.21180166037698</v>
      </c>
      <c r="O2040" s="11">
        <v>47.387280830188622</v>
      </c>
      <c r="P2040" s="12">
        <f>VLOOKUP(Table1[[#This Row],[State]],Sheet1!A:G,7,FALSE)</f>
        <v>3</v>
      </c>
      <c r="Q2040" t="str">
        <f>VLOOKUP(Table1[[#This Row],[State]],Sheet1!A:F,6,FALSE)</f>
        <v>Republican</v>
      </c>
    </row>
    <row r="2041" spans="1:17" x14ac:dyDescent="0.2">
      <c r="A2041" t="s">
        <v>352</v>
      </c>
      <c r="B2041" s="10">
        <v>38101</v>
      </c>
      <c r="C2041" t="s">
        <v>1688</v>
      </c>
      <c r="D2041" s="4">
        <v>8195</v>
      </c>
      <c r="E2041" s="4">
        <v>19326</v>
      </c>
      <c r="F2041">
        <v>2024</v>
      </c>
      <c r="G2041" s="1">
        <f>Table1[[#This Row],[dem_votes]]+Table1[[#This Row],[gop_votes]]</f>
        <v>27521</v>
      </c>
      <c r="H2041" s="7">
        <f>ABS(Table1[[#This Row],[dem_votes]]-Table1[[#This Row],[gop_votes]])</f>
        <v>11131</v>
      </c>
      <c r="I2041" s="5">
        <f>Table1[[#This Row],[margin]]/SUM(Table1[[#This Row],[dem_votes]:[gop_votes]])</f>
        <v>0.40445477998619234</v>
      </c>
      <c r="J2041" s="5">
        <f>Table1[[#This Row],[dem_votes]]/SUM(Table1[[#This Row],[dem_votes]:[gop_votes]])</f>
        <v>0.2977726100069038</v>
      </c>
      <c r="K2041" s="5">
        <f>Table1[[#This Row],[gop_votes]]/SUM(Table1[[#This Row],[dem_votes]:[gop_votes]])</f>
        <v>0.7022273899930962</v>
      </c>
      <c r="L2041" s="13">
        <v>-101.32933800000001</v>
      </c>
      <c r="M2041" s="13">
        <v>48.256526999999998</v>
      </c>
      <c r="N2041" s="11">
        <v>-100.21180166037698</v>
      </c>
      <c r="O2041" s="11">
        <v>47.387280830188622</v>
      </c>
      <c r="P2041" s="12">
        <f>VLOOKUP(Table1[[#This Row],[State]],Sheet1!A:G,7,FALSE)</f>
        <v>3</v>
      </c>
      <c r="Q2041" t="str">
        <f>VLOOKUP(Table1[[#This Row],[State]],Sheet1!A:F,6,FALSE)</f>
        <v>Republican</v>
      </c>
    </row>
    <row r="2042" spans="1:17" x14ac:dyDescent="0.2">
      <c r="A2042" t="s">
        <v>352</v>
      </c>
      <c r="B2042" s="10">
        <v>38103</v>
      </c>
      <c r="C2042" t="s">
        <v>966</v>
      </c>
      <c r="D2042" s="4">
        <v>633</v>
      </c>
      <c r="E2042" s="4">
        <v>1855</v>
      </c>
      <c r="F2042">
        <v>2024</v>
      </c>
      <c r="G2042" s="1">
        <f>Table1[[#This Row],[dem_votes]]+Table1[[#This Row],[gop_votes]]</f>
        <v>2488</v>
      </c>
      <c r="H2042" s="7">
        <f>ABS(Table1[[#This Row],[dem_votes]]-Table1[[#This Row],[gop_votes]])</f>
        <v>1222</v>
      </c>
      <c r="I2042" s="5">
        <f>Table1[[#This Row],[margin]]/SUM(Table1[[#This Row],[dem_votes]:[gop_votes]])</f>
        <v>0.49115755627009644</v>
      </c>
      <c r="J2042" s="5">
        <f>Table1[[#This Row],[dem_votes]]/SUM(Table1[[#This Row],[dem_votes]:[gop_votes]])</f>
        <v>0.25442122186495175</v>
      </c>
      <c r="K2042" s="5">
        <f>Table1[[#This Row],[gop_votes]]/SUM(Table1[[#This Row],[dem_votes]:[gop_votes]])</f>
        <v>0.74557877813504825</v>
      </c>
      <c r="L2042" s="13">
        <v>-99.781285999999994</v>
      </c>
      <c r="M2042" s="13">
        <v>47.676760999999999</v>
      </c>
      <c r="N2042" s="11">
        <v>-100.21180166037698</v>
      </c>
      <c r="O2042" s="11">
        <v>47.387280830188622</v>
      </c>
      <c r="P2042" s="12">
        <f>VLOOKUP(Table1[[#This Row],[State]],Sheet1!A:G,7,FALSE)</f>
        <v>3</v>
      </c>
      <c r="Q2042" t="str">
        <f>VLOOKUP(Table1[[#This Row],[State]],Sheet1!A:F,6,FALSE)</f>
        <v>Republican</v>
      </c>
    </row>
    <row r="2043" spans="1:17" x14ac:dyDescent="0.2">
      <c r="A2043" t="s">
        <v>352</v>
      </c>
      <c r="B2043" s="10">
        <v>38105</v>
      </c>
      <c r="C2043" t="s">
        <v>1689</v>
      </c>
      <c r="D2043" s="4">
        <v>2537</v>
      </c>
      <c r="E2043" s="4">
        <v>12182</v>
      </c>
      <c r="F2043">
        <v>2024</v>
      </c>
      <c r="G2043" s="1">
        <f>Table1[[#This Row],[dem_votes]]+Table1[[#This Row],[gop_votes]]</f>
        <v>14719</v>
      </c>
      <c r="H2043" s="7">
        <f>ABS(Table1[[#This Row],[dem_votes]]-Table1[[#This Row],[gop_votes]])</f>
        <v>9645</v>
      </c>
      <c r="I2043" s="5">
        <f>Table1[[#This Row],[margin]]/SUM(Table1[[#This Row],[dem_votes]:[gop_votes]])</f>
        <v>0.65527549425912091</v>
      </c>
      <c r="J2043" s="5">
        <f>Table1[[#This Row],[dem_votes]]/SUM(Table1[[#This Row],[dem_votes]:[gop_votes]])</f>
        <v>0.17236225287043958</v>
      </c>
      <c r="K2043" s="5">
        <f>Table1[[#This Row],[gop_votes]]/SUM(Table1[[#This Row],[dem_votes]:[gop_votes]])</f>
        <v>0.8276377471295604</v>
      </c>
      <c r="L2043" s="13">
        <v>-103.563682</v>
      </c>
      <c r="M2043" s="13">
        <v>48.199801000000001</v>
      </c>
      <c r="N2043" s="11">
        <v>-100.21180166037698</v>
      </c>
      <c r="O2043" s="11">
        <v>47.387280830188622</v>
      </c>
      <c r="P2043" s="12">
        <f>VLOOKUP(Table1[[#This Row],[State]],Sheet1!A:G,7,FALSE)</f>
        <v>3</v>
      </c>
      <c r="Q2043" t="str">
        <f>VLOOKUP(Table1[[#This Row],[State]],Sheet1!A:F,6,FALSE)</f>
        <v>Republican</v>
      </c>
    </row>
    <row r="2044" spans="1:17" x14ac:dyDescent="0.2">
      <c r="A2044" t="s">
        <v>353</v>
      </c>
      <c r="B2044" s="10">
        <v>39001</v>
      </c>
      <c r="C2044" t="s">
        <v>658</v>
      </c>
      <c r="D2044" s="4">
        <v>3261</v>
      </c>
      <c r="E2044" s="4">
        <v>9883</v>
      </c>
      <c r="F2044">
        <v>2024</v>
      </c>
      <c r="G2044" s="1">
        <f>Table1[[#This Row],[dem_votes]]+Table1[[#This Row],[gop_votes]]</f>
        <v>13144</v>
      </c>
      <c r="H2044" s="7">
        <f>ABS(Table1[[#This Row],[dem_votes]]-Table1[[#This Row],[gop_votes]])</f>
        <v>6622</v>
      </c>
      <c r="I2044" s="5">
        <f>Table1[[#This Row],[margin]]/SUM(Table1[[#This Row],[dem_votes]:[gop_votes]])</f>
        <v>0.5038040170419964</v>
      </c>
      <c r="J2044" s="5">
        <f>Table1[[#This Row],[dem_votes]]/SUM(Table1[[#This Row],[dem_votes]:[gop_votes]])</f>
        <v>0.24809799147900183</v>
      </c>
      <c r="K2044" s="5">
        <f>Table1[[#This Row],[gop_votes]]/SUM(Table1[[#This Row],[dem_votes]:[gop_votes]])</f>
        <v>0.7519020085209982</v>
      </c>
      <c r="L2044" s="13">
        <v>-83.517043000000001</v>
      </c>
      <c r="M2044" s="13">
        <v>38.848345999999999</v>
      </c>
      <c r="N2044" s="11">
        <v>-82.831858727272461</v>
      </c>
      <c r="O2044" s="11">
        <v>40.313382181818099</v>
      </c>
      <c r="P2044" s="12">
        <f>VLOOKUP(Table1[[#This Row],[State]],Sheet1!A:G,7,FALSE)</f>
        <v>18</v>
      </c>
      <c r="Q2044" t="str">
        <f>VLOOKUP(Table1[[#This Row],[State]],Sheet1!A:F,6,FALSE)</f>
        <v>Republican</v>
      </c>
    </row>
    <row r="2045" spans="1:17" x14ac:dyDescent="0.2">
      <c r="A2045" t="s">
        <v>353</v>
      </c>
      <c r="B2045" s="10">
        <v>39003</v>
      </c>
      <c r="C2045" t="s">
        <v>927</v>
      </c>
      <c r="D2045" s="4">
        <v>14388</v>
      </c>
      <c r="E2045" s="4">
        <v>30499</v>
      </c>
      <c r="F2045">
        <v>2024</v>
      </c>
      <c r="G2045" s="1">
        <f>Table1[[#This Row],[dem_votes]]+Table1[[#This Row],[gop_votes]]</f>
        <v>44887</v>
      </c>
      <c r="H2045" s="7">
        <f>ABS(Table1[[#This Row],[dem_votes]]-Table1[[#This Row],[gop_votes]])</f>
        <v>16111</v>
      </c>
      <c r="I2045" s="5">
        <f>Table1[[#This Row],[margin]]/SUM(Table1[[#This Row],[dem_votes]:[gop_votes]])</f>
        <v>0.3589235190589703</v>
      </c>
      <c r="J2045" s="5">
        <f>Table1[[#This Row],[dem_votes]]/SUM(Table1[[#This Row],[dem_votes]:[gop_votes]])</f>
        <v>0.32053824047051482</v>
      </c>
      <c r="K2045" s="5">
        <f>Table1[[#This Row],[gop_votes]]/SUM(Table1[[#This Row],[dem_votes]:[gop_votes]])</f>
        <v>0.67946175952948518</v>
      </c>
      <c r="L2045" s="13">
        <v>-84.121927999999997</v>
      </c>
      <c r="M2045" s="13">
        <v>40.757674999999999</v>
      </c>
      <c r="N2045" s="11">
        <v>-82.831858727272461</v>
      </c>
      <c r="O2045" s="11">
        <v>40.313382181818099</v>
      </c>
      <c r="P2045" s="12">
        <f>VLOOKUP(Table1[[#This Row],[State]],Sheet1!A:G,7,FALSE)</f>
        <v>18</v>
      </c>
      <c r="Q2045" t="str">
        <f>VLOOKUP(Table1[[#This Row],[State]],Sheet1!A:F,6,FALSE)</f>
        <v>Republican</v>
      </c>
    </row>
    <row r="2046" spans="1:17" x14ac:dyDescent="0.2">
      <c r="A2046" t="s">
        <v>353</v>
      </c>
      <c r="B2046" s="10">
        <v>39005</v>
      </c>
      <c r="C2046" t="s">
        <v>1690</v>
      </c>
      <c r="D2046" s="4">
        <v>6546</v>
      </c>
      <c r="E2046" s="4">
        <v>18048</v>
      </c>
      <c r="F2046">
        <v>2024</v>
      </c>
      <c r="G2046" s="1">
        <f>Table1[[#This Row],[dem_votes]]+Table1[[#This Row],[gop_votes]]</f>
        <v>24594</v>
      </c>
      <c r="H2046" s="7">
        <f>ABS(Table1[[#This Row],[dem_votes]]-Table1[[#This Row],[gop_votes]])</f>
        <v>11502</v>
      </c>
      <c r="I2046" s="5">
        <f>Table1[[#This Row],[margin]]/SUM(Table1[[#This Row],[dem_votes]:[gop_votes]])</f>
        <v>0.46767504269333982</v>
      </c>
      <c r="J2046" s="5">
        <f>Table1[[#This Row],[dem_votes]]/SUM(Table1[[#This Row],[dem_votes]:[gop_votes]])</f>
        <v>0.26616247865333009</v>
      </c>
      <c r="K2046" s="5">
        <f>Table1[[#This Row],[gop_votes]]/SUM(Table1[[#This Row],[dem_votes]:[gop_votes]])</f>
        <v>0.73383752134666991</v>
      </c>
      <c r="L2046" s="13">
        <v>-82.285667000000004</v>
      </c>
      <c r="M2046" s="13">
        <v>40.855216999999897</v>
      </c>
      <c r="N2046" s="11">
        <v>-82.831858727272461</v>
      </c>
      <c r="O2046" s="11">
        <v>40.313382181818099</v>
      </c>
      <c r="P2046" s="12">
        <f>VLOOKUP(Table1[[#This Row],[State]],Sheet1!A:G,7,FALSE)</f>
        <v>18</v>
      </c>
      <c r="Q2046" t="str">
        <f>VLOOKUP(Table1[[#This Row],[State]],Sheet1!A:F,6,FALSE)</f>
        <v>Republican</v>
      </c>
    </row>
    <row r="2047" spans="1:17" x14ac:dyDescent="0.2">
      <c r="A2047" t="s">
        <v>353</v>
      </c>
      <c r="B2047" s="10">
        <v>39007</v>
      </c>
      <c r="C2047" t="s">
        <v>1691</v>
      </c>
      <c r="D2047" s="4">
        <v>18946</v>
      </c>
      <c r="E2047" s="4">
        <v>20903</v>
      </c>
      <c r="F2047">
        <v>2024</v>
      </c>
      <c r="G2047" s="1">
        <f>Table1[[#This Row],[dem_votes]]+Table1[[#This Row],[gop_votes]]</f>
        <v>39849</v>
      </c>
      <c r="H2047" s="7">
        <f>ABS(Table1[[#This Row],[dem_votes]]-Table1[[#This Row],[gop_votes]])</f>
        <v>1957</v>
      </c>
      <c r="I2047" s="5">
        <f>Table1[[#This Row],[margin]]/SUM(Table1[[#This Row],[dem_votes]:[gop_votes]])</f>
        <v>4.9110391728776133E-2</v>
      </c>
      <c r="J2047" s="5">
        <f>Table1[[#This Row],[dem_votes]]/SUM(Table1[[#This Row],[dem_votes]:[gop_votes]])</f>
        <v>0.47544480413561191</v>
      </c>
      <c r="K2047" s="5">
        <f>Table1[[#This Row],[gop_votes]]/SUM(Table1[[#This Row],[dem_votes]:[gop_votes]])</f>
        <v>0.52455519586438804</v>
      </c>
      <c r="L2047" s="13">
        <v>-80.767570999999904</v>
      </c>
      <c r="M2047" s="13">
        <v>41.795338999999998</v>
      </c>
      <c r="N2047" s="11">
        <v>-82.831858727272461</v>
      </c>
      <c r="O2047" s="11">
        <v>40.313382181818099</v>
      </c>
      <c r="P2047" s="12">
        <f>VLOOKUP(Table1[[#This Row],[State]],Sheet1!A:G,7,FALSE)</f>
        <v>18</v>
      </c>
      <c r="Q2047" t="str">
        <f>VLOOKUP(Table1[[#This Row],[State]],Sheet1!A:F,6,FALSE)</f>
        <v>Republican</v>
      </c>
    </row>
    <row r="2048" spans="1:17" x14ac:dyDescent="0.2">
      <c r="A2048" t="s">
        <v>353</v>
      </c>
      <c r="B2048" s="10">
        <v>39009</v>
      </c>
      <c r="C2048" t="s">
        <v>1692</v>
      </c>
      <c r="D2048" s="4">
        <v>14732</v>
      </c>
      <c r="E2048" s="4">
        <v>9120</v>
      </c>
      <c r="F2048">
        <v>2024</v>
      </c>
      <c r="G2048" s="1">
        <f>Table1[[#This Row],[dem_votes]]+Table1[[#This Row],[gop_votes]]</f>
        <v>23852</v>
      </c>
      <c r="H2048" s="7">
        <f>ABS(Table1[[#This Row],[dem_votes]]-Table1[[#This Row],[gop_votes]])</f>
        <v>5612</v>
      </c>
      <c r="I2048" s="5">
        <f>Table1[[#This Row],[margin]]/SUM(Table1[[#This Row],[dem_votes]:[gop_votes]])</f>
        <v>0.23528425289283916</v>
      </c>
      <c r="J2048" s="5">
        <f>Table1[[#This Row],[dem_votes]]/SUM(Table1[[#This Row],[dem_votes]:[gop_votes]])</f>
        <v>0.61764212644641958</v>
      </c>
      <c r="K2048" s="5">
        <f>Table1[[#This Row],[gop_votes]]/SUM(Table1[[#This Row],[dem_votes]:[gop_votes]])</f>
        <v>0.38235787355358042</v>
      </c>
      <c r="L2048" s="13">
        <v>-82.100239999999999</v>
      </c>
      <c r="M2048" s="13">
        <v>39.345128000000003</v>
      </c>
      <c r="N2048" s="11">
        <v>-82.831858727272461</v>
      </c>
      <c r="O2048" s="11">
        <v>40.313382181818099</v>
      </c>
      <c r="P2048" s="12">
        <f>VLOOKUP(Table1[[#This Row],[State]],Sheet1!A:G,7,FALSE)</f>
        <v>18</v>
      </c>
      <c r="Q2048" t="str">
        <f>VLOOKUP(Table1[[#This Row],[State]],Sheet1!A:F,6,FALSE)</f>
        <v>Republican</v>
      </c>
    </row>
    <row r="2049" spans="1:17" x14ac:dyDescent="0.2">
      <c r="A2049" t="s">
        <v>353</v>
      </c>
      <c r="B2049" s="10">
        <v>39011</v>
      </c>
      <c r="C2049" t="s">
        <v>1693</v>
      </c>
      <c r="D2049" s="4">
        <v>5232</v>
      </c>
      <c r="E2049" s="4">
        <v>20862</v>
      </c>
      <c r="F2049">
        <v>2024</v>
      </c>
      <c r="G2049" s="1">
        <f>Table1[[#This Row],[dem_votes]]+Table1[[#This Row],[gop_votes]]</f>
        <v>26094</v>
      </c>
      <c r="H2049" s="7">
        <f>ABS(Table1[[#This Row],[dem_votes]]-Table1[[#This Row],[gop_votes]])</f>
        <v>15630</v>
      </c>
      <c r="I2049" s="5">
        <f>Table1[[#This Row],[margin]]/SUM(Table1[[#This Row],[dem_votes]:[gop_votes]])</f>
        <v>0.59898827316624514</v>
      </c>
      <c r="J2049" s="5">
        <f>Table1[[#This Row],[dem_votes]]/SUM(Table1[[#This Row],[dem_votes]:[gop_votes]])</f>
        <v>0.20050586341687746</v>
      </c>
      <c r="K2049" s="5">
        <f>Table1[[#This Row],[gop_votes]]/SUM(Table1[[#This Row],[dem_votes]:[gop_votes]])</f>
        <v>0.79949413658312252</v>
      </c>
      <c r="L2049" s="13">
        <v>-84.269480999999999</v>
      </c>
      <c r="M2049" s="13">
        <v>40.545245000000001</v>
      </c>
      <c r="N2049" s="11">
        <v>-82.831858727272461</v>
      </c>
      <c r="O2049" s="11">
        <v>40.313382181818099</v>
      </c>
      <c r="P2049" s="12">
        <f>VLOOKUP(Table1[[#This Row],[State]],Sheet1!A:G,7,FALSE)</f>
        <v>18</v>
      </c>
      <c r="Q2049" t="str">
        <f>VLOOKUP(Table1[[#This Row],[State]],Sheet1!A:F,6,FALSE)</f>
        <v>Republican</v>
      </c>
    </row>
    <row r="2050" spans="1:17" x14ac:dyDescent="0.2">
      <c r="A2050" t="s">
        <v>353</v>
      </c>
      <c r="B2050" s="10">
        <v>39013</v>
      </c>
      <c r="C2050" t="s">
        <v>1694</v>
      </c>
      <c r="D2050" s="4">
        <v>10778</v>
      </c>
      <c r="E2050" s="4">
        <v>20337</v>
      </c>
      <c r="F2050">
        <v>2024</v>
      </c>
      <c r="G2050" s="1">
        <f>Table1[[#This Row],[dem_votes]]+Table1[[#This Row],[gop_votes]]</f>
        <v>31115</v>
      </c>
      <c r="H2050" s="7">
        <f>ABS(Table1[[#This Row],[dem_votes]]-Table1[[#This Row],[gop_votes]])</f>
        <v>9559</v>
      </c>
      <c r="I2050" s="5">
        <f>Table1[[#This Row],[margin]]/SUM(Table1[[#This Row],[dem_votes]:[gop_votes]])</f>
        <v>0.30721516953237987</v>
      </c>
      <c r="J2050" s="5">
        <f>Table1[[#This Row],[dem_votes]]/SUM(Table1[[#This Row],[dem_votes]:[gop_votes]])</f>
        <v>0.34639241523381004</v>
      </c>
      <c r="K2050" s="5">
        <f>Table1[[#This Row],[gop_votes]]/SUM(Table1[[#This Row],[dem_votes]:[gop_votes]])</f>
        <v>0.65360758476618996</v>
      </c>
      <c r="L2050" s="13">
        <v>-80.888840000000002</v>
      </c>
      <c r="M2050" s="13">
        <v>40.042095000000003</v>
      </c>
      <c r="N2050" s="11">
        <v>-82.831858727272461</v>
      </c>
      <c r="O2050" s="11">
        <v>40.313382181818099</v>
      </c>
      <c r="P2050" s="12">
        <f>VLOOKUP(Table1[[#This Row],[State]],Sheet1!A:G,7,FALSE)</f>
        <v>18</v>
      </c>
      <c r="Q2050" t="str">
        <f>VLOOKUP(Table1[[#This Row],[State]],Sheet1!A:F,6,FALSE)</f>
        <v>Republican</v>
      </c>
    </row>
    <row r="2051" spans="1:17" x14ac:dyDescent="0.2">
      <c r="A2051" t="s">
        <v>353</v>
      </c>
      <c r="B2051" s="10">
        <v>39015</v>
      </c>
      <c r="C2051" t="s">
        <v>875</v>
      </c>
      <c r="D2051" s="4">
        <v>5016</v>
      </c>
      <c r="E2051" s="4">
        <v>17461</v>
      </c>
      <c r="F2051">
        <v>2024</v>
      </c>
      <c r="G2051" s="1">
        <f>Table1[[#This Row],[dem_votes]]+Table1[[#This Row],[gop_votes]]</f>
        <v>22477</v>
      </c>
      <c r="H2051" s="7">
        <f>ABS(Table1[[#This Row],[dem_votes]]-Table1[[#This Row],[gop_votes]])</f>
        <v>12445</v>
      </c>
      <c r="I2051" s="5">
        <f>Table1[[#This Row],[margin]]/SUM(Table1[[#This Row],[dem_votes]:[gop_votes]])</f>
        <v>0.55367709213863059</v>
      </c>
      <c r="J2051" s="5">
        <f>Table1[[#This Row],[dem_votes]]/SUM(Table1[[#This Row],[dem_votes]:[gop_votes]])</f>
        <v>0.22316145393068471</v>
      </c>
      <c r="K2051" s="5">
        <f>Table1[[#This Row],[gop_votes]]/SUM(Table1[[#This Row],[dem_votes]:[gop_votes]])</f>
        <v>0.77683854606931535</v>
      </c>
      <c r="L2051" s="13">
        <v>-83.892944</v>
      </c>
      <c r="M2051" s="13">
        <v>38.948157999999999</v>
      </c>
      <c r="N2051" s="11">
        <v>-82.831858727272461</v>
      </c>
      <c r="O2051" s="11">
        <v>40.313382181818099</v>
      </c>
      <c r="P2051" s="12">
        <f>VLOOKUP(Table1[[#This Row],[State]],Sheet1!A:G,7,FALSE)</f>
        <v>18</v>
      </c>
      <c r="Q2051" t="str">
        <f>VLOOKUP(Table1[[#This Row],[State]],Sheet1!A:F,6,FALSE)</f>
        <v>Republican</v>
      </c>
    </row>
    <row r="2052" spans="1:17" x14ac:dyDescent="0.2">
      <c r="A2052" t="s">
        <v>353</v>
      </c>
      <c r="B2052" s="10">
        <v>39017</v>
      </c>
      <c r="C2052" t="s">
        <v>487</v>
      </c>
      <c r="D2052" s="4">
        <v>69713</v>
      </c>
      <c r="E2052" s="4">
        <v>117172</v>
      </c>
      <c r="F2052">
        <v>2024</v>
      </c>
      <c r="G2052" s="1">
        <f>Table1[[#This Row],[dem_votes]]+Table1[[#This Row],[gop_votes]]</f>
        <v>186885</v>
      </c>
      <c r="H2052" s="7">
        <f>ABS(Table1[[#This Row],[dem_votes]]-Table1[[#This Row],[gop_votes]])</f>
        <v>47459</v>
      </c>
      <c r="I2052" s="5">
        <f>Table1[[#This Row],[margin]]/SUM(Table1[[#This Row],[dem_votes]:[gop_votes]])</f>
        <v>0.25394761484335288</v>
      </c>
      <c r="J2052" s="5">
        <f>Table1[[#This Row],[dem_votes]]/SUM(Table1[[#This Row],[dem_votes]:[gop_votes]])</f>
        <v>0.37302619257832359</v>
      </c>
      <c r="K2052" s="5">
        <f>Table1[[#This Row],[gop_votes]]/SUM(Table1[[#This Row],[dem_votes]:[gop_votes]])</f>
        <v>0.62697380742167641</v>
      </c>
      <c r="L2052" s="13">
        <v>-84.500266999999994</v>
      </c>
      <c r="M2052" s="13">
        <v>39.410684000000003</v>
      </c>
      <c r="N2052" s="11">
        <v>-82.831858727272461</v>
      </c>
      <c r="O2052" s="11">
        <v>40.313382181818099</v>
      </c>
      <c r="P2052" s="12">
        <f>VLOOKUP(Table1[[#This Row],[State]],Sheet1!A:G,7,FALSE)</f>
        <v>18</v>
      </c>
      <c r="Q2052" t="str">
        <f>VLOOKUP(Table1[[#This Row],[State]],Sheet1!A:F,6,FALSE)</f>
        <v>Republican</v>
      </c>
    </row>
    <row r="2053" spans="1:17" x14ac:dyDescent="0.2">
      <c r="A2053" t="s">
        <v>353</v>
      </c>
      <c r="B2053" s="10">
        <v>39019</v>
      </c>
      <c r="C2053" t="s">
        <v>557</v>
      </c>
      <c r="D2053" s="4">
        <v>3981</v>
      </c>
      <c r="E2053" s="4">
        <v>10600</v>
      </c>
      <c r="F2053">
        <v>2024</v>
      </c>
      <c r="G2053" s="1">
        <f>Table1[[#This Row],[dem_votes]]+Table1[[#This Row],[gop_votes]]</f>
        <v>14581</v>
      </c>
      <c r="H2053" s="7">
        <f>ABS(Table1[[#This Row],[dem_votes]]-Table1[[#This Row],[gop_votes]])</f>
        <v>6619</v>
      </c>
      <c r="I2053" s="5">
        <f>Table1[[#This Row],[margin]]/SUM(Table1[[#This Row],[dem_votes]:[gop_votes]])</f>
        <v>0.45394691722104108</v>
      </c>
      <c r="J2053" s="5">
        <f>Table1[[#This Row],[dem_votes]]/SUM(Table1[[#This Row],[dem_votes]:[gop_votes]])</f>
        <v>0.27302654138947946</v>
      </c>
      <c r="K2053" s="5">
        <f>Table1[[#This Row],[gop_votes]]/SUM(Table1[[#This Row],[dem_votes]:[gop_votes]])</f>
        <v>0.72697345861052054</v>
      </c>
      <c r="L2053" s="13">
        <v>-81.114891999999998</v>
      </c>
      <c r="M2053" s="13">
        <v>40.608317999999997</v>
      </c>
      <c r="N2053" s="11">
        <v>-82.831858727272461</v>
      </c>
      <c r="O2053" s="11">
        <v>40.313382181818099</v>
      </c>
      <c r="P2053" s="12">
        <f>VLOOKUP(Table1[[#This Row],[State]],Sheet1!A:G,7,FALSE)</f>
        <v>18</v>
      </c>
      <c r="Q2053" t="str">
        <f>VLOOKUP(Table1[[#This Row],[State]],Sheet1!A:F,6,FALSE)</f>
        <v>Republican</v>
      </c>
    </row>
    <row r="2054" spans="1:17" x14ac:dyDescent="0.2">
      <c r="A2054" t="s">
        <v>353</v>
      </c>
      <c r="B2054" s="10">
        <v>39021</v>
      </c>
      <c r="C2054" t="s">
        <v>878</v>
      </c>
      <c r="D2054" s="4">
        <v>5253</v>
      </c>
      <c r="E2054" s="4">
        <v>14009</v>
      </c>
      <c r="F2054">
        <v>2024</v>
      </c>
      <c r="G2054" s="1">
        <f>Table1[[#This Row],[dem_votes]]+Table1[[#This Row],[gop_votes]]</f>
        <v>19262</v>
      </c>
      <c r="H2054" s="7">
        <f>ABS(Table1[[#This Row],[dem_votes]]-Table1[[#This Row],[gop_votes]])</f>
        <v>8756</v>
      </c>
      <c r="I2054" s="5">
        <f>Table1[[#This Row],[margin]]/SUM(Table1[[#This Row],[dem_votes]:[gop_votes]])</f>
        <v>0.454573772193957</v>
      </c>
      <c r="J2054" s="5">
        <f>Table1[[#This Row],[dem_votes]]/SUM(Table1[[#This Row],[dem_votes]:[gop_votes]])</f>
        <v>0.2727131139030215</v>
      </c>
      <c r="K2054" s="5">
        <f>Table1[[#This Row],[gop_votes]]/SUM(Table1[[#This Row],[dem_votes]:[gop_votes]])</f>
        <v>0.72728688609697856</v>
      </c>
      <c r="L2054" s="13">
        <v>-83.760279999999995</v>
      </c>
      <c r="M2054" s="13">
        <v>40.120683999999997</v>
      </c>
      <c r="N2054" s="11">
        <v>-82.831858727272461</v>
      </c>
      <c r="O2054" s="11">
        <v>40.313382181818099</v>
      </c>
      <c r="P2054" s="12">
        <f>VLOOKUP(Table1[[#This Row],[State]],Sheet1!A:G,7,FALSE)</f>
        <v>18</v>
      </c>
      <c r="Q2054" t="str">
        <f>VLOOKUP(Table1[[#This Row],[State]],Sheet1!A:F,6,FALSE)</f>
        <v>Republican</v>
      </c>
    </row>
    <row r="2055" spans="1:17" x14ac:dyDescent="0.2">
      <c r="A2055" t="s">
        <v>353</v>
      </c>
      <c r="B2055" s="10">
        <v>39023</v>
      </c>
      <c r="C2055" t="s">
        <v>559</v>
      </c>
      <c r="D2055" s="4">
        <v>25847</v>
      </c>
      <c r="E2055" s="4">
        <v>33030</v>
      </c>
      <c r="F2055">
        <v>2024</v>
      </c>
      <c r="G2055" s="1">
        <f>Table1[[#This Row],[dem_votes]]+Table1[[#This Row],[gop_votes]]</f>
        <v>58877</v>
      </c>
      <c r="H2055" s="7">
        <f>ABS(Table1[[#This Row],[dem_votes]]-Table1[[#This Row],[gop_votes]])</f>
        <v>7183</v>
      </c>
      <c r="I2055" s="5">
        <f>Table1[[#This Row],[margin]]/SUM(Table1[[#This Row],[dem_votes]:[gop_votes]])</f>
        <v>0.12200010190736621</v>
      </c>
      <c r="J2055" s="5">
        <f>Table1[[#This Row],[dem_votes]]/SUM(Table1[[#This Row],[dem_votes]:[gop_votes]])</f>
        <v>0.4389999490463169</v>
      </c>
      <c r="K2055" s="5">
        <f>Table1[[#This Row],[gop_votes]]/SUM(Table1[[#This Row],[dem_votes]:[gop_votes]])</f>
        <v>0.5610000509536831</v>
      </c>
      <c r="L2055" s="13">
        <v>-83.832286999999994</v>
      </c>
      <c r="M2055" s="13">
        <v>39.927146999999998</v>
      </c>
      <c r="N2055" s="11">
        <v>-82.831858727272461</v>
      </c>
      <c r="O2055" s="11">
        <v>40.313382181818099</v>
      </c>
      <c r="P2055" s="12">
        <f>VLOOKUP(Table1[[#This Row],[State]],Sheet1!A:G,7,FALSE)</f>
        <v>18</v>
      </c>
      <c r="Q2055" t="str">
        <f>VLOOKUP(Table1[[#This Row],[State]],Sheet1!A:F,6,FALSE)</f>
        <v>Republican</v>
      </c>
    </row>
    <row r="2056" spans="1:17" x14ac:dyDescent="0.2">
      <c r="A2056" t="s">
        <v>353</v>
      </c>
      <c r="B2056" s="10">
        <v>39025</v>
      </c>
      <c r="C2056" t="s">
        <v>1695</v>
      </c>
      <c r="D2056" s="4">
        <v>34645</v>
      </c>
      <c r="E2056" s="4">
        <v>79504</v>
      </c>
      <c r="F2056">
        <v>2024</v>
      </c>
      <c r="G2056" s="1">
        <f>Table1[[#This Row],[dem_votes]]+Table1[[#This Row],[gop_votes]]</f>
        <v>114149</v>
      </c>
      <c r="H2056" s="7">
        <f>ABS(Table1[[#This Row],[dem_votes]]-Table1[[#This Row],[gop_votes]])</f>
        <v>44859</v>
      </c>
      <c r="I2056" s="5">
        <f>Table1[[#This Row],[margin]]/SUM(Table1[[#This Row],[dem_votes]:[gop_votes]])</f>
        <v>0.39298635993306996</v>
      </c>
      <c r="J2056" s="5">
        <f>Table1[[#This Row],[dem_votes]]/SUM(Table1[[#This Row],[dem_votes]:[gop_votes]])</f>
        <v>0.30350682003346502</v>
      </c>
      <c r="K2056" s="5">
        <f>Table1[[#This Row],[gop_votes]]/SUM(Table1[[#This Row],[dem_votes]:[gop_votes]])</f>
        <v>0.69649317996653493</v>
      </c>
      <c r="L2056" s="13">
        <v>-84.212568000000005</v>
      </c>
      <c r="M2056" s="13">
        <v>39.103440999999997</v>
      </c>
      <c r="N2056" s="11">
        <v>-82.831858727272461</v>
      </c>
      <c r="O2056" s="11">
        <v>40.313382181818099</v>
      </c>
      <c r="P2056" s="12">
        <f>VLOOKUP(Table1[[#This Row],[State]],Sheet1!A:G,7,FALSE)</f>
        <v>18</v>
      </c>
      <c r="Q2056" t="str">
        <f>VLOOKUP(Table1[[#This Row],[State]],Sheet1!A:F,6,FALSE)</f>
        <v>Republican</v>
      </c>
    </row>
    <row r="2057" spans="1:17" x14ac:dyDescent="0.2">
      <c r="A2057" t="s">
        <v>353</v>
      </c>
      <c r="B2057" s="10">
        <v>39027</v>
      </c>
      <c r="C2057" t="s">
        <v>880</v>
      </c>
      <c r="D2057" s="4">
        <v>4627</v>
      </c>
      <c r="E2057" s="4">
        <v>15869</v>
      </c>
      <c r="F2057">
        <v>2024</v>
      </c>
      <c r="G2057" s="1">
        <f>Table1[[#This Row],[dem_votes]]+Table1[[#This Row],[gop_votes]]</f>
        <v>20496</v>
      </c>
      <c r="H2057" s="7">
        <f>ABS(Table1[[#This Row],[dem_votes]]-Table1[[#This Row],[gop_votes]])</f>
        <v>11242</v>
      </c>
      <c r="I2057" s="5">
        <f>Table1[[#This Row],[margin]]/SUM(Table1[[#This Row],[dem_votes]:[gop_votes]])</f>
        <v>0.54849726775956287</v>
      </c>
      <c r="J2057" s="5">
        <f>Table1[[#This Row],[dem_votes]]/SUM(Table1[[#This Row],[dem_votes]:[gop_votes]])</f>
        <v>0.22575136612021857</v>
      </c>
      <c r="K2057" s="5">
        <f>Table1[[#This Row],[gop_votes]]/SUM(Table1[[#This Row],[dem_votes]:[gop_votes]])</f>
        <v>0.77424863387978138</v>
      </c>
      <c r="L2057" s="13">
        <v>-83.842336000000003</v>
      </c>
      <c r="M2057" s="13">
        <v>39.410548999999897</v>
      </c>
      <c r="N2057" s="11">
        <v>-82.831858727272461</v>
      </c>
      <c r="O2057" s="11">
        <v>40.313382181818099</v>
      </c>
      <c r="P2057" s="12">
        <f>VLOOKUP(Table1[[#This Row],[State]],Sheet1!A:G,7,FALSE)</f>
        <v>18</v>
      </c>
      <c r="Q2057" t="str">
        <f>VLOOKUP(Table1[[#This Row],[State]],Sheet1!A:F,6,FALSE)</f>
        <v>Republican</v>
      </c>
    </row>
    <row r="2058" spans="1:17" x14ac:dyDescent="0.2">
      <c r="A2058" t="s">
        <v>353</v>
      </c>
      <c r="B2058" s="10">
        <v>39029</v>
      </c>
      <c r="C2058" t="s">
        <v>1696</v>
      </c>
      <c r="D2058" s="4">
        <v>18341</v>
      </c>
      <c r="E2058" s="4">
        <v>30128</v>
      </c>
      <c r="F2058">
        <v>2024</v>
      </c>
      <c r="G2058" s="1">
        <f>Table1[[#This Row],[dem_votes]]+Table1[[#This Row],[gop_votes]]</f>
        <v>48469</v>
      </c>
      <c r="H2058" s="7">
        <f>ABS(Table1[[#This Row],[dem_votes]]-Table1[[#This Row],[gop_votes]])</f>
        <v>11787</v>
      </c>
      <c r="I2058" s="5">
        <f>Table1[[#This Row],[margin]]/SUM(Table1[[#This Row],[dem_votes]:[gop_votes]])</f>
        <v>0.24318636654356393</v>
      </c>
      <c r="J2058" s="5">
        <f>Table1[[#This Row],[dem_votes]]/SUM(Table1[[#This Row],[dem_votes]:[gop_votes]])</f>
        <v>0.37840681672821802</v>
      </c>
      <c r="K2058" s="5">
        <f>Table1[[#This Row],[gop_votes]]/SUM(Table1[[#This Row],[dem_votes]:[gop_votes]])</f>
        <v>0.62159318327178192</v>
      </c>
      <c r="L2058" s="13">
        <v>-80.730264000000005</v>
      </c>
      <c r="M2058" s="13">
        <v>40.777774000000001</v>
      </c>
      <c r="N2058" s="11">
        <v>-82.831858727272461</v>
      </c>
      <c r="O2058" s="11">
        <v>40.313382181818099</v>
      </c>
      <c r="P2058" s="12">
        <f>VLOOKUP(Table1[[#This Row],[State]],Sheet1!A:G,7,FALSE)</f>
        <v>18</v>
      </c>
      <c r="Q2058" t="str">
        <f>VLOOKUP(Table1[[#This Row],[State]],Sheet1!A:F,6,FALSE)</f>
        <v>Republican</v>
      </c>
    </row>
    <row r="2059" spans="1:17" x14ac:dyDescent="0.2">
      <c r="A2059" t="s">
        <v>353</v>
      </c>
      <c r="B2059" s="10">
        <v>39031</v>
      </c>
      <c r="C2059" t="s">
        <v>1697</v>
      </c>
      <c r="D2059" s="4">
        <v>5359</v>
      </c>
      <c r="E2059" s="4">
        <v>10031</v>
      </c>
      <c r="F2059">
        <v>2024</v>
      </c>
      <c r="G2059" s="1">
        <f>Table1[[#This Row],[dem_votes]]+Table1[[#This Row],[gop_votes]]</f>
        <v>15390</v>
      </c>
      <c r="H2059" s="7">
        <f>ABS(Table1[[#This Row],[dem_votes]]-Table1[[#This Row],[gop_votes]])</f>
        <v>4672</v>
      </c>
      <c r="I2059" s="5">
        <f>Table1[[#This Row],[margin]]/SUM(Table1[[#This Row],[dem_votes]:[gop_votes]])</f>
        <v>0.30357374918778429</v>
      </c>
      <c r="J2059" s="5">
        <f>Table1[[#This Row],[dem_votes]]/SUM(Table1[[#This Row],[dem_votes]:[gop_votes]])</f>
        <v>0.34821312540610788</v>
      </c>
      <c r="K2059" s="5">
        <f>Table1[[#This Row],[gop_votes]]/SUM(Table1[[#This Row],[dem_votes]:[gop_votes]])</f>
        <v>0.65178687459389217</v>
      </c>
      <c r="L2059" s="13">
        <v>-81.865119999999905</v>
      </c>
      <c r="M2059" s="13">
        <v>40.290804000000001</v>
      </c>
      <c r="N2059" s="11">
        <v>-82.831858727272461</v>
      </c>
      <c r="O2059" s="11">
        <v>40.313382181818099</v>
      </c>
      <c r="P2059" s="12">
        <f>VLOOKUP(Table1[[#This Row],[State]],Sheet1!A:G,7,FALSE)</f>
        <v>18</v>
      </c>
      <c r="Q2059" t="str">
        <f>VLOOKUP(Table1[[#This Row],[State]],Sheet1!A:F,6,FALSE)</f>
        <v>Republican</v>
      </c>
    </row>
    <row r="2060" spans="1:17" x14ac:dyDescent="0.2">
      <c r="A2060" t="s">
        <v>353</v>
      </c>
      <c r="B2060" s="10">
        <v>39033</v>
      </c>
      <c r="C2060" t="s">
        <v>563</v>
      </c>
      <c r="D2060" s="4">
        <v>6450</v>
      </c>
      <c r="E2060" s="4">
        <v>12386</v>
      </c>
      <c r="F2060">
        <v>2024</v>
      </c>
      <c r="G2060" s="1">
        <f>Table1[[#This Row],[dem_votes]]+Table1[[#This Row],[gop_votes]]</f>
        <v>18836</v>
      </c>
      <c r="H2060" s="7">
        <f>ABS(Table1[[#This Row],[dem_votes]]-Table1[[#This Row],[gop_votes]])</f>
        <v>5936</v>
      </c>
      <c r="I2060" s="5">
        <f>Table1[[#This Row],[margin]]/SUM(Table1[[#This Row],[dem_votes]:[gop_votes]])</f>
        <v>0.31514121894245062</v>
      </c>
      <c r="J2060" s="5">
        <f>Table1[[#This Row],[dem_votes]]/SUM(Table1[[#This Row],[dem_votes]:[gop_votes]])</f>
        <v>0.34242939052877469</v>
      </c>
      <c r="K2060" s="5">
        <f>Table1[[#This Row],[gop_votes]]/SUM(Table1[[#This Row],[dem_votes]:[gop_votes]])</f>
        <v>0.65757060947122536</v>
      </c>
      <c r="L2060" s="13">
        <v>-82.874775999999997</v>
      </c>
      <c r="M2060" s="13">
        <v>40.797376999999997</v>
      </c>
      <c r="N2060" s="11">
        <v>-82.831858727272461</v>
      </c>
      <c r="O2060" s="11">
        <v>40.313382181818099</v>
      </c>
      <c r="P2060" s="12">
        <f>VLOOKUP(Table1[[#This Row],[State]],Sheet1!A:G,7,FALSE)</f>
        <v>18</v>
      </c>
      <c r="Q2060" t="str">
        <f>VLOOKUP(Table1[[#This Row],[State]],Sheet1!A:F,6,FALSE)</f>
        <v>Republican</v>
      </c>
    </row>
    <row r="2061" spans="1:17" x14ac:dyDescent="0.2">
      <c r="A2061" t="s">
        <v>353</v>
      </c>
      <c r="B2061" s="10">
        <v>39035</v>
      </c>
      <c r="C2061" t="s">
        <v>1698</v>
      </c>
      <c r="D2061" s="4">
        <v>398322</v>
      </c>
      <c r="E2061" s="4">
        <v>211193</v>
      </c>
      <c r="F2061">
        <v>2024</v>
      </c>
      <c r="G2061" s="1">
        <f>Table1[[#This Row],[dem_votes]]+Table1[[#This Row],[gop_votes]]</f>
        <v>609515</v>
      </c>
      <c r="H2061" s="7">
        <f>ABS(Table1[[#This Row],[dem_votes]]-Table1[[#This Row],[gop_votes]])</f>
        <v>187129</v>
      </c>
      <c r="I2061" s="5">
        <f>Table1[[#This Row],[margin]]/SUM(Table1[[#This Row],[dem_votes]:[gop_votes]])</f>
        <v>0.3070129529215852</v>
      </c>
      <c r="J2061" s="5">
        <f>Table1[[#This Row],[dem_votes]]/SUM(Table1[[#This Row],[dem_votes]:[gop_votes]])</f>
        <v>0.65350647646079263</v>
      </c>
      <c r="K2061" s="5">
        <f>Table1[[#This Row],[gop_votes]]/SUM(Table1[[#This Row],[dem_votes]:[gop_votes]])</f>
        <v>0.34649352353920743</v>
      </c>
      <c r="L2061" s="13">
        <v>-81.676036999999994</v>
      </c>
      <c r="M2061" s="13">
        <v>41.449624</v>
      </c>
      <c r="N2061" s="11">
        <v>-82.831858727272461</v>
      </c>
      <c r="O2061" s="11">
        <v>40.313382181818099</v>
      </c>
      <c r="P2061" s="12">
        <f>VLOOKUP(Table1[[#This Row],[State]],Sheet1!A:G,7,FALSE)</f>
        <v>18</v>
      </c>
      <c r="Q2061" t="str">
        <f>VLOOKUP(Table1[[#This Row],[State]],Sheet1!A:F,6,FALSE)</f>
        <v>Republican</v>
      </c>
    </row>
    <row r="2062" spans="1:17" x14ac:dyDescent="0.2">
      <c r="A2062" t="s">
        <v>353</v>
      </c>
      <c r="B2062" s="10">
        <v>39037</v>
      </c>
      <c r="C2062" t="s">
        <v>1699</v>
      </c>
      <c r="D2062" s="4">
        <v>6787</v>
      </c>
      <c r="E2062" s="4">
        <v>20995</v>
      </c>
      <c r="F2062">
        <v>2024</v>
      </c>
      <c r="G2062" s="1">
        <f>Table1[[#This Row],[dem_votes]]+Table1[[#This Row],[gop_votes]]</f>
        <v>27782</v>
      </c>
      <c r="H2062" s="7">
        <f>ABS(Table1[[#This Row],[dem_votes]]-Table1[[#This Row],[gop_votes]])</f>
        <v>14208</v>
      </c>
      <c r="I2062" s="5">
        <f>Table1[[#This Row],[margin]]/SUM(Table1[[#This Row],[dem_votes]:[gop_votes]])</f>
        <v>0.51141026563962277</v>
      </c>
      <c r="J2062" s="5">
        <f>Table1[[#This Row],[dem_votes]]/SUM(Table1[[#This Row],[dem_votes]:[gop_votes]])</f>
        <v>0.24429486718018861</v>
      </c>
      <c r="K2062" s="5">
        <f>Table1[[#This Row],[gop_votes]]/SUM(Table1[[#This Row],[dem_votes]:[gop_votes]])</f>
        <v>0.75570513281981144</v>
      </c>
      <c r="L2062" s="13">
        <v>-84.608214000000004</v>
      </c>
      <c r="M2062" s="13">
        <v>40.115611999999999</v>
      </c>
      <c r="N2062" s="11">
        <v>-82.831858727272461</v>
      </c>
      <c r="O2062" s="11">
        <v>40.313382181818099</v>
      </c>
      <c r="P2062" s="12">
        <f>VLOOKUP(Table1[[#This Row],[State]],Sheet1!A:G,7,FALSE)</f>
        <v>18</v>
      </c>
      <c r="Q2062" t="str">
        <f>VLOOKUP(Table1[[#This Row],[State]],Sheet1!A:F,6,FALSE)</f>
        <v>Republican</v>
      </c>
    </row>
    <row r="2063" spans="1:17" x14ac:dyDescent="0.2">
      <c r="A2063" t="s">
        <v>353</v>
      </c>
      <c r="B2063" s="10">
        <v>39039</v>
      </c>
      <c r="C2063" t="s">
        <v>1700</v>
      </c>
      <c r="D2063" s="4">
        <v>6142</v>
      </c>
      <c r="E2063" s="4">
        <v>11732</v>
      </c>
      <c r="F2063">
        <v>2024</v>
      </c>
      <c r="G2063" s="1">
        <f>Table1[[#This Row],[dem_votes]]+Table1[[#This Row],[gop_votes]]</f>
        <v>17874</v>
      </c>
      <c r="H2063" s="7">
        <f>ABS(Table1[[#This Row],[dem_votes]]-Table1[[#This Row],[gop_votes]])</f>
        <v>5590</v>
      </c>
      <c r="I2063" s="5">
        <f>Table1[[#This Row],[margin]]/SUM(Table1[[#This Row],[dem_votes]:[gop_votes]])</f>
        <v>0.31274476893812242</v>
      </c>
      <c r="J2063" s="5">
        <f>Table1[[#This Row],[dem_votes]]/SUM(Table1[[#This Row],[dem_votes]:[gop_votes]])</f>
        <v>0.34362761553093879</v>
      </c>
      <c r="K2063" s="5">
        <f>Table1[[#This Row],[gop_votes]]/SUM(Table1[[#This Row],[dem_votes]:[gop_votes]])</f>
        <v>0.65637238446906121</v>
      </c>
      <c r="L2063" s="13">
        <v>-84.449085999999994</v>
      </c>
      <c r="M2063" s="13">
        <v>41.295397999999999</v>
      </c>
      <c r="N2063" s="11">
        <v>-82.831858727272461</v>
      </c>
      <c r="O2063" s="11">
        <v>40.313382181818099</v>
      </c>
      <c r="P2063" s="12">
        <f>VLOOKUP(Table1[[#This Row],[State]],Sheet1!A:G,7,FALSE)</f>
        <v>18</v>
      </c>
      <c r="Q2063" t="str">
        <f>VLOOKUP(Table1[[#This Row],[State]],Sheet1!A:F,6,FALSE)</f>
        <v>Republican</v>
      </c>
    </row>
    <row r="2064" spans="1:17" x14ac:dyDescent="0.2">
      <c r="A2064" t="s">
        <v>353</v>
      </c>
      <c r="B2064" s="10">
        <v>39041</v>
      </c>
      <c r="C2064" t="s">
        <v>932</v>
      </c>
      <c r="D2064" s="4">
        <v>71266</v>
      </c>
      <c r="E2064" s="4">
        <v>72335</v>
      </c>
      <c r="F2064">
        <v>2024</v>
      </c>
      <c r="G2064" s="1">
        <f>Table1[[#This Row],[dem_votes]]+Table1[[#This Row],[gop_votes]]</f>
        <v>143601</v>
      </c>
      <c r="H2064" s="7">
        <f>ABS(Table1[[#This Row],[dem_votes]]-Table1[[#This Row],[gop_votes]])</f>
        <v>1069</v>
      </c>
      <c r="I2064" s="5">
        <f>Table1[[#This Row],[margin]]/SUM(Table1[[#This Row],[dem_votes]:[gop_votes]])</f>
        <v>7.444237853496842E-3</v>
      </c>
      <c r="J2064" s="5">
        <f>Table1[[#This Row],[dem_votes]]/SUM(Table1[[#This Row],[dem_votes]:[gop_votes]])</f>
        <v>0.4962778810732516</v>
      </c>
      <c r="K2064" s="5">
        <f>Table1[[#This Row],[gop_votes]]/SUM(Table1[[#This Row],[dem_votes]:[gop_votes]])</f>
        <v>0.50372211892674845</v>
      </c>
      <c r="L2064" s="13">
        <v>-83.013222999999996</v>
      </c>
      <c r="M2064" s="13">
        <v>40.216351000000003</v>
      </c>
      <c r="N2064" s="11">
        <v>-82.831858727272461</v>
      </c>
      <c r="O2064" s="11">
        <v>40.313382181818099</v>
      </c>
      <c r="P2064" s="12">
        <f>VLOOKUP(Table1[[#This Row],[State]],Sheet1!A:G,7,FALSE)</f>
        <v>18</v>
      </c>
      <c r="Q2064" t="str">
        <f>VLOOKUP(Table1[[#This Row],[State]],Sheet1!A:F,6,FALSE)</f>
        <v>Republican</v>
      </c>
    </row>
    <row r="2065" spans="1:17" x14ac:dyDescent="0.2">
      <c r="A2065" t="s">
        <v>353</v>
      </c>
      <c r="B2065" s="10">
        <v>39043</v>
      </c>
      <c r="C2065" t="s">
        <v>1573</v>
      </c>
      <c r="D2065" s="4">
        <v>17302</v>
      </c>
      <c r="E2065" s="4">
        <v>19894</v>
      </c>
      <c r="F2065">
        <v>2024</v>
      </c>
      <c r="G2065" s="1">
        <f>Table1[[#This Row],[dem_votes]]+Table1[[#This Row],[gop_votes]]</f>
        <v>37196</v>
      </c>
      <c r="H2065" s="7">
        <f>ABS(Table1[[#This Row],[dem_votes]]-Table1[[#This Row],[gop_votes]])</f>
        <v>2592</v>
      </c>
      <c r="I2065" s="5">
        <f>Table1[[#This Row],[margin]]/SUM(Table1[[#This Row],[dem_votes]:[gop_votes]])</f>
        <v>6.9684912356167333E-2</v>
      </c>
      <c r="J2065" s="5">
        <f>Table1[[#This Row],[dem_votes]]/SUM(Table1[[#This Row],[dem_votes]:[gop_votes]])</f>
        <v>0.46515754382191632</v>
      </c>
      <c r="K2065" s="5">
        <f>Table1[[#This Row],[gop_votes]]/SUM(Table1[[#This Row],[dem_votes]:[gop_votes]])</f>
        <v>0.53484245617808368</v>
      </c>
      <c r="L2065" s="13">
        <v>-82.627891000000005</v>
      </c>
      <c r="M2065" s="13">
        <v>41.405481000000002</v>
      </c>
      <c r="N2065" s="11">
        <v>-82.831858727272461</v>
      </c>
      <c r="O2065" s="11">
        <v>40.313382181818099</v>
      </c>
      <c r="P2065" s="12">
        <f>VLOOKUP(Table1[[#This Row],[State]],Sheet1!A:G,7,FALSE)</f>
        <v>18</v>
      </c>
      <c r="Q2065" t="str">
        <f>VLOOKUP(Table1[[#This Row],[State]],Sheet1!A:F,6,FALSE)</f>
        <v>Republican</v>
      </c>
    </row>
    <row r="2066" spans="1:17" x14ac:dyDescent="0.2">
      <c r="A2066" t="s">
        <v>353</v>
      </c>
      <c r="B2066" s="10">
        <v>39045</v>
      </c>
      <c r="C2066" t="s">
        <v>713</v>
      </c>
      <c r="D2066" s="4">
        <v>31427</v>
      </c>
      <c r="E2066" s="4">
        <v>52955</v>
      </c>
      <c r="F2066">
        <v>2024</v>
      </c>
      <c r="G2066" s="1">
        <f>Table1[[#This Row],[dem_votes]]+Table1[[#This Row],[gop_votes]]</f>
        <v>84382</v>
      </c>
      <c r="H2066" s="7">
        <f>ABS(Table1[[#This Row],[dem_votes]]-Table1[[#This Row],[gop_votes]])</f>
        <v>21528</v>
      </c>
      <c r="I2066" s="5">
        <f>Table1[[#This Row],[margin]]/SUM(Table1[[#This Row],[dem_votes]:[gop_votes]])</f>
        <v>0.25512550069920126</v>
      </c>
      <c r="J2066" s="5">
        <f>Table1[[#This Row],[dem_votes]]/SUM(Table1[[#This Row],[dem_votes]:[gop_votes]])</f>
        <v>0.37243724965039937</v>
      </c>
      <c r="K2066" s="5">
        <f>Table1[[#This Row],[gop_votes]]/SUM(Table1[[#This Row],[dem_votes]:[gop_votes]])</f>
        <v>0.62756275034960063</v>
      </c>
      <c r="L2066" s="13">
        <v>-82.666944000000001</v>
      </c>
      <c r="M2066" s="13">
        <v>39.795110999999999</v>
      </c>
      <c r="N2066" s="11">
        <v>-82.831858727272461</v>
      </c>
      <c r="O2066" s="11">
        <v>40.313382181818099</v>
      </c>
      <c r="P2066" s="12">
        <f>VLOOKUP(Table1[[#This Row],[State]],Sheet1!A:G,7,FALSE)</f>
        <v>18</v>
      </c>
      <c r="Q2066" t="str">
        <f>VLOOKUP(Table1[[#This Row],[State]],Sheet1!A:F,6,FALSE)</f>
        <v>Republican</v>
      </c>
    </row>
    <row r="2067" spans="1:17" x14ac:dyDescent="0.2">
      <c r="A2067" t="s">
        <v>353</v>
      </c>
      <c r="B2067" s="10">
        <v>39047</v>
      </c>
      <c r="C2067" t="s">
        <v>506</v>
      </c>
      <c r="D2067" s="4">
        <v>3382</v>
      </c>
      <c r="E2067" s="4">
        <v>8117</v>
      </c>
      <c r="F2067">
        <v>2024</v>
      </c>
      <c r="G2067" s="1">
        <f>Table1[[#This Row],[dem_votes]]+Table1[[#This Row],[gop_votes]]</f>
        <v>11499</v>
      </c>
      <c r="H2067" s="7">
        <f>ABS(Table1[[#This Row],[dem_votes]]-Table1[[#This Row],[gop_votes]])</f>
        <v>4735</v>
      </c>
      <c r="I2067" s="5">
        <f>Table1[[#This Row],[margin]]/SUM(Table1[[#This Row],[dem_votes]:[gop_votes]])</f>
        <v>0.41177493695103923</v>
      </c>
      <c r="J2067" s="5">
        <f>Table1[[#This Row],[dem_votes]]/SUM(Table1[[#This Row],[dem_votes]:[gop_votes]])</f>
        <v>0.29411253152448041</v>
      </c>
      <c r="K2067" s="5">
        <f>Table1[[#This Row],[gop_votes]]/SUM(Table1[[#This Row],[dem_votes]:[gop_votes]])</f>
        <v>0.70588746847551964</v>
      </c>
      <c r="L2067" s="13">
        <v>-83.443807999999905</v>
      </c>
      <c r="M2067" s="13">
        <v>39.549717000000001</v>
      </c>
      <c r="N2067" s="11">
        <v>-82.831858727272461</v>
      </c>
      <c r="O2067" s="11">
        <v>40.313382181818099</v>
      </c>
      <c r="P2067" s="12">
        <f>VLOOKUP(Table1[[#This Row],[State]],Sheet1!A:G,7,FALSE)</f>
        <v>18</v>
      </c>
      <c r="Q2067" t="str">
        <f>VLOOKUP(Table1[[#This Row],[State]],Sheet1!A:F,6,FALSE)</f>
        <v>Republican</v>
      </c>
    </row>
    <row r="2068" spans="1:17" x14ac:dyDescent="0.2">
      <c r="A2068" t="s">
        <v>353</v>
      </c>
      <c r="B2068" s="10">
        <v>39049</v>
      </c>
      <c r="C2068" t="s">
        <v>431</v>
      </c>
      <c r="D2068" s="4">
        <v>447755</v>
      </c>
      <c r="E2068" s="4">
        <v>206655</v>
      </c>
      <c r="F2068">
        <v>2024</v>
      </c>
      <c r="G2068" s="1">
        <f>Table1[[#This Row],[dem_votes]]+Table1[[#This Row],[gop_votes]]</f>
        <v>654410</v>
      </c>
      <c r="H2068" s="7">
        <f>ABS(Table1[[#This Row],[dem_votes]]-Table1[[#This Row],[gop_votes]])</f>
        <v>241100</v>
      </c>
      <c r="I2068" s="5">
        <f>Table1[[#This Row],[margin]]/SUM(Table1[[#This Row],[dem_votes]:[gop_votes]])</f>
        <v>0.3684234654115921</v>
      </c>
      <c r="J2068" s="5">
        <f>Table1[[#This Row],[dem_votes]]/SUM(Table1[[#This Row],[dem_votes]:[gop_votes]])</f>
        <v>0.68421173270579605</v>
      </c>
      <c r="K2068" s="5">
        <f>Table1[[#This Row],[gop_votes]]/SUM(Table1[[#This Row],[dem_votes]:[gop_votes]])</f>
        <v>0.31578826729420395</v>
      </c>
      <c r="L2068" s="13">
        <v>-82.993223</v>
      </c>
      <c r="M2068" s="13">
        <v>39.999580999999999</v>
      </c>
      <c r="N2068" s="11">
        <v>-82.831858727272461</v>
      </c>
      <c r="O2068" s="11">
        <v>40.313382181818099</v>
      </c>
      <c r="P2068" s="12">
        <f>VLOOKUP(Table1[[#This Row],[State]],Sheet1!A:G,7,FALSE)</f>
        <v>18</v>
      </c>
      <c r="Q2068" t="str">
        <f>VLOOKUP(Table1[[#This Row],[State]],Sheet1!A:F,6,FALSE)</f>
        <v>Republican</v>
      </c>
    </row>
    <row r="2069" spans="1:17" x14ac:dyDescent="0.2">
      <c r="A2069" t="s">
        <v>353</v>
      </c>
      <c r="B2069" s="10">
        <v>39051</v>
      </c>
      <c r="C2069" t="s">
        <v>569</v>
      </c>
      <c r="D2069" s="4">
        <v>6609</v>
      </c>
      <c r="E2069" s="4">
        <v>15219</v>
      </c>
      <c r="F2069">
        <v>2024</v>
      </c>
      <c r="G2069" s="1">
        <f>Table1[[#This Row],[dem_votes]]+Table1[[#This Row],[gop_votes]]</f>
        <v>21828</v>
      </c>
      <c r="H2069" s="7">
        <f>ABS(Table1[[#This Row],[dem_votes]]-Table1[[#This Row],[gop_votes]])</f>
        <v>8610</v>
      </c>
      <c r="I2069" s="5">
        <f>Table1[[#This Row],[margin]]/SUM(Table1[[#This Row],[dem_votes]:[gop_votes]])</f>
        <v>0.39444749862561845</v>
      </c>
      <c r="J2069" s="5">
        <f>Table1[[#This Row],[dem_votes]]/SUM(Table1[[#This Row],[dem_votes]:[gop_votes]])</f>
        <v>0.30277625068719077</v>
      </c>
      <c r="K2069" s="5">
        <f>Table1[[#This Row],[gop_votes]]/SUM(Table1[[#This Row],[dem_votes]:[gop_votes]])</f>
        <v>0.69722374931280928</v>
      </c>
      <c r="L2069" s="13">
        <v>-84.094751000000002</v>
      </c>
      <c r="M2069" s="13">
        <v>41.578499999999998</v>
      </c>
      <c r="N2069" s="11">
        <v>-82.831858727272461</v>
      </c>
      <c r="O2069" s="11">
        <v>40.313382181818099</v>
      </c>
      <c r="P2069" s="12">
        <f>VLOOKUP(Table1[[#This Row],[State]],Sheet1!A:G,7,FALSE)</f>
        <v>18</v>
      </c>
      <c r="Q2069" t="str">
        <f>VLOOKUP(Table1[[#This Row],[State]],Sheet1!A:F,6,FALSE)</f>
        <v>Republican</v>
      </c>
    </row>
    <row r="2070" spans="1:17" x14ac:dyDescent="0.2">
      <c r="A2070" t="s">
        <v>353</v>
      </c>
      <c r="B2070" s="10">
        <v>39053</v>
      </c>
      <c r="C2070" t="s">
        <v>1701</v>
      </c>
      <c r="D2070" s="4">
        <v>3601</v>
      </c>
      <c r="E2070" s="4">
        <v>8736</v>
      </c>
      <c r="F2070">
        <v>2024</v>
      </c>
      <c r="G2070" s="1">
        <f>Table1[[#This Row],[dem_votes]]+Table1[[#This Row],[gop_votes]]</f>
        <v>12337</v>
      </c>
      <c r="H2070" s="7">
        <f>ABS(Table1[[#This Row],[dem_votes]]-Table1[[#This Row],[gop_votes]])</f>
        <v>5135</v>
      </c>
      <c r="I2070" s="5">
        <f>Table1[[#This Row],[margin]]/SUM(Table1[[#This Row],[dem_votes]:[gop_votes]])</f>
        <v>0.41622760800842995</v>
      </c>
      <c r="J2070" s="5">
        <f>Table1[[#This Row],[dem_votes]]/SUM(Table1[[#This Row],[dem_votes]:[gop_votes]])</f>
        <v>0.29188619599578502</v>
      </c>
      <c r="K2070" s="5">
        <f>Table1[[#This Row],[gop_votes]]/SUM(Table1[[#This Row],[dem_votes]:[gop_votes]])</f>
        <v>0.70811380400421498</v>
      </c>
      <c r="L2070" s="13">
        <v>-82.274096</v>
      </c>
      <c r="M2070" s="13">
        <v>38.830628999999902</v>
      </c>
      <c r="N2070" s="11">
        <v>-82.831858727272461</v>
      </c>
      <c r="O2070" s="11">
        <v>40.313382181818099</v>
      </c>
      <c r="P2070" s="12">
        <f>VLOOKUP(Table1[[#This Row],[State]],Sheet1!A:G,7,FALSE)</f>
        <v>18</v>
      </c>
      <c r="Q2070" t="str">
        <f>VLOOKUP(Table1[[#This Row],[State]],Sheet1!A:F,6,FALSE)</f>
        <v>Republican</v>
      </c>
    </row>
    <row r="2071" spans="1:17" x14ac:dyDescent="0.2">
      <c r="A2071" t="s">
        <v>353</v>
      </c>
      <c r="B2071" s="10">
        <v>39055</v>
      </c>
      <c r="C2071" t="s">
        <v>1702</v>
      </c>
      <c r="D2071" s="4">
        <v>21231</v>
      </c>
      <c r="E2071" s="4">
        <v>35178</v>
      </c>
      <c r="F2071">
        <v>2024</v>
      </c>
      <c r="G2071" s="1">
        <f>Table1[[#This Row],[dem_votes]]+Table1[[#This Row],[gop_votes]]</f>
        <v>56409</v>
      </c>
      <c r="H2071" s="7">
        <f>ABS(Table1[[#This Row],[dem_votes]]-Table1[[#This Row],[gop_votes]])</f>
        <v>13947</v>
      </c>
      <c r="I2071" s="5">
        <f>Table1[[#This Row],[margin]]/SUM(Table1[[#This Row],[dem_votes]:[gop_votes]])</f>
        <v>0.24724777960963676</v>
      </c>
      <c r="J2071" s="5">
        <f>Table1[[#This Row],[dem_votes]]/SUM(Table1[[#This Row],[dem_votes]:[gop_votes]])</f>
        <v>0.37637611019518163</v>
      </c>
      <c r="K2071" s="5">
        <f>Table1[[#This Row],[gop_votes]]/SUM(Table1[[#This Row],[dem_votes]:[gop_votes]])</f>
        <v>0.62362388980481842</v>
      </c>
      <c r="L2071" s="13">
        <v>-81.221560999999994</v>
      </c>
      <c r="M2071" s="13">
        <v>41.489615000000001</v>
      </c>
      <c r="N2071" s="11">
        <v>-82.831858727272461</v>
      </c>
      <c r="O2071" s="11">
        <v>40.313382181818099</v>
      </c>
      <c r="P2071" s="12">
        <f>VLOOKUP(Table1[[#This Row],[State]],Sheet1!A:G,7,FALSE)</f>
        <v>18</v>
      </c>
      <c r="Q2071" t="str">
        <f>VLOOKUP(Table1[[#This Row],[State]],Sheet1!A:F,6,FALSE)</f>
        <v>Republican</v>
      </c>
    </row>
    <row r="2072" spans="1:17" x14ac:dyDescent="0.2">
      <c r="A2072" t="s">
        <v>353</v>
      </c>
      <c r="B2072" s="10">
        <v>39057</v>
      </c>
      <c r="C2072" t="s">
        <v>508</v>
      </c>
      <c r="D2072" s="4">
        <v>34096</v>
      </c>
      <c r="E2072" s="4">
        <v>53242</v>
      </c>
      <c r="F2072">
        <v>2024</v>
      </c>
      <c r="G2072" s="1">
        <f>Table1[[#This Row],[dem_votes]]+Table1[[#This Row],[gop_votes]]</f>
        <v>87338</v>
      </c>
      <c r="H2072" s="7">
        <f>ABS(Table1[[#This Row],[dem_votes]]-Table1[[#This Row],[gop_votes]])</f>
        <v>19146</v>
      </c>
      <c r="I2072" s="5">
        <f>Table1[[#This Row],[margin]]/SUM(Table1[[#This Row],[dem_votes]:[gop_votes]])</f>
        <v>0.21921729373239598</v>
      </c>
      <c r="J2072" s="5">
        <f>Table1[[#This Row],[dem_votes]]/SUM(Table1[[#This Row],[dem_votes]:[gop_votes]])</f>
        <v>0.39039135313380202</v>
      </c>
      <c r="K2072" s="5">
        <f>Table1[[#This Row],[gop_votes]]/SUM(Table1[[#This Row],[dem_votes]:[gop_votes]])</f>
        <v>0.60960864686619798</v>
      </c>
      <c r="L2072" s="13">
        <v>-83.996685999999997</v>
      </c>
      <c r="M2072" s="13">
        <v>39.726403999999903</v>
      </c>
      <c r="N2072" s="11">
        <v>-82.831858727272461</v>
      </c>
      <c r="O2072" s="11">
        <v>40.313382181818099</v>
      </c>
      <c r="P2072" s="12">
        <f>VLOOKUP(Table1[[#This Row],[State]],Sheet1!A:G,7,FALSE)</f>
        <v>18</v>
      </c>
      <c r="Q2072" t="str">
        <f>VLOOKUP(Table1[[#This Row],[State]],Sheet1!A:F,6,FALSE)</f>
        <v>Republican</v>
      </c>
    </row>
    <row r="2073" spans="1:17" x14ac:dyDescent="0.2">
      <c r="A2073" t="s">
        <v>353</v>
      </c>
      <c r="B2073" s="10">
        <v>39059</v>
      </c>
      <c r="C2073" t="s">
        <v>1703</v>
      </c>
      <c r="D2073" s="4">
        <v>6053</v>
      </c>
      <c r="E2073" s="4">
        <v>11065</v>
      </c>
      <c r="F2073">
        <v>2024</v>
      </c>
      <c r="G2073" s="1">
        <f>Table1[[#This Row],[dem_votes]]+Table1[[#This Row],[gop_votes]]</f>
        <v>17118</v>
      </c>
      <c r="H2073" s="7">
        <f>ABS(Table1[[#This Row],[dem_votes]]-Table1[[#This Row],[gop_votes]])</f>
        <v>5012</v>
      </c>
      <c r="I2073" s="5">
        <f>Table1[[#This Row],[margin]]/SUM(Table1[[#This Row],[dem_votes]:[gop_votes]])</f>
        <v>0.29279121392686064</v>
      </c>
      <c r="J2073" s="5">
        <f>Table1[[#This Row],[dem_votes]]/SUM(Table1[[#This Row],[dem_votes]:[gop_votes]])</f>
        <v>0.35360439303656971</v>
      </c>
      <c r="K2073" s="5">
        <f>Table1[[#This Row],[gop_votes]]/SUM(Table1[[#This Row],[dem_votes]:[gop_votes]])</f>
        <v>0.64639560696343035</v>
      </c>
      <c r="L2073" s="13">
        <v>-81.541826999999998</v>
      </c>
      <c r="M2073" s="13">
        <v>40.016787999999998</v>
      </c>
      <c r="N2073" s="11">
        <v>-82.831858727272461</v>
      </c>
      <c r="O2073" s="11">
        <v>40.313382181818099</v>
      </c>
      <c r="P2073" s="12">
        <f>VLOOKUP(Table1[[#This Row],[State]],Sheet1!A:G,7,FALSE)</f>
        <v>18</v>
      </c>
      <c r="Q2073" t="str">
        <f>VLOOKUP(Table1[[#This Row],[State]],Sheet1!A:F,6,FALSE)</f>
        <v>Republican</v>
      </c>
    </row>
    <row r="2074" spans="1:17" x14ac:dyDescent="0.2">
      <c r="A2074" t="s">
        <v>353</v>
      </c>
      <c r="B2074" s="10">
        <v>39061</v>
      </c>
      <c r="C2074" t="s">
        <v>436</v>
      </c>
      <c r="D2074" s="4">
        <v>243503</v>
      </c>
      <c r="E2074" s="4">
        <v>193140</v>
      </c>
      <c r="F2074">
        <v>2024</v>
      </c>
      <c r="G2074" s="1">
        <f>Table1[[#This Row],[dem_votes]]+Table1[[#This Row],[gop_votes]]</f>
        <v>436643</v>
      </c>
      <c r="H2074" s="7">
        <f>ABS(Table1[[#This Row],[dem_votes]]-Table1[[#This Row],[gop_votes]])</f>
        <v>50363</v>
      </c>
      <c r="I2074" s="5">
        <f>Table1[[#This Row],[margin]]/SUM(Table1[[#This Row],[dem_votes]:[gop_votes]])</f>
        <v>0.11534136582975107</v>
      </c>
      <c r="J2074" s="5">
        <f>Table1[[#This Row],[dem_votes]]/SUM(Table1[[#This Row],[dem_votes]:[gop_votes]])</f>
        <v>0.55767068291487554</v>
      </c>
      <c r="K2074" s="5">
        <f>Table1[[#This Row],[gop_votes]]/SUM(Table1[[#This Row],[dem_votes]:[gop_votes]])</f>
        <v>0.44232931708512446</v>
      </c>
      <c r="L2074" s="13">
        <v>-84.508589999999998</v>
      </c>
      <c r="M2074" s="13">
        <v>39.180332</v>
      </c>
      <c r="N2074" s="11">
        <v>-82.831858727272461</v>
      </c>
      <c r="O2074" s="11">
        <v>40.313382181818099</v>
      </c>
      <c r="P2074" s="12">
        <f>VLOOKUP(Table1[[#This Row],[State]],Sheet1!A:G,7,FALSE)</f>
        <v>18</v>
      </c>
      <c r="Q2074" t="str">
        <f>VLOOKUP(Table1[[#This Row],[State]],Sheet1!A:F,6,FALSE)</f>
        <v>Republican</v>
      </c>
    </row>
    <row r="2075" spans="1:17" x14ac:dyDescent="0.2">
      <c r="A2075" t="s">
        <v>353</v>
      </c>
      <c r="B2075" s="10">
        <v>39063</v>
      </c>
      <c r="C2075" t="s">
        <v>772</v>
      </c>
      <c r="D2075" s="4">
        <v>10450</v>
      </c>
      <c r="E2075" s="4">
        <v>25195</v>
      </c>
      <c r="F2075">
        <v>2024</v>
      </c>
      <c r="G2075" s="1">
        <f>Table1[[#This Row],[dem_votes]]+Table1[[#This Row],[gop_votes]]</f>
        <v>35645</v>
      </c>
      <c r="H2075" s="7">
        <f>ABS(Table1[[#This Row],[dem_votes]]-Table1[[#This Row],[gop_votes]])</f>
        <v>14745</v>
      </c>
      <c r="I2075" s="5">
        <f>Table1[[#This Row],[margin]]/SUM(Table1[[#This Row],[dem_votes]:[gop_votes]])</f>
        <v>0.41366250526020482</v>
      </c>
      <c r="J2075" s="5">
        <f>Table1[[#This Row],[dem_votes]]/SUM(Table1[[#This Row],[dem_votes]:[gop_votes]])</f>
        <v>0.29316874736989762</v>
      </c>
      <c r="K2075" s="5">
        <f>Table1[[#This Row],[gop_votes]]/SUM(Table1[[#This Row],[dem_votes]:[gop_votes]])</f>
        <v>0.70683125263010238</v>
      </c>
      <c r="L2075" s="13">
        <v>-83.641951000000006</v>
      </c>
      <c r="M2075" s="13">
        <v>41.039056000000002</v>
      </c>
      <c r="N2075" s="11">
        <v>-82.831858727272461</v>
      </c>
      <c r="O2075" s="11">
        <v>40.313382181818099</v>
      </c>
      <c r="P2075" s="12">
        <f>VLOOKUP(Table1[[#This Row],[State]],Sheet1!A:G,7,FALSE)</f>
        <v>18</v>
      </c>
      <c r="Q2075" t="str">
        <f>VLOOKUP(Table1[[#This Row],[State]],Sheet1!A:F,6,FALSE)</f>
        <v>Republican</v>
      </c>
    </row>
    <row r="2076" spans="1:17" x14ac:dyDescent="0.2">
      <c r="A2076" t="s">
        <v>353</v>
      </c>
      <c r="B2076" s="10">
        <v>39065</v>
      </c>
      <c r="C2076" t="s">
        <v>890</v>
      </c>
      <c r="D2076" s="4">
        <v>3968</v>
      </c>
      <c r="E2076" s="4">
        <v>7689</v>
      </c>
      <c r="F2076">
        <v>2024</v>
      </c>
      <c r="G2076" s="1">
        <f>Table1[[#This Row],[dem_votes]]+Table1[[#This Row],[gop_votes]]</f>
        <v>11657</v>
      </c>
      <c r="H2076" s="7">
        <f>ABS(Table1[[#This Row],[dem_votes]]-Table1[[#This Row],[gop_votes]])</f>
        <v>3721</v>
      </c>
      <c r="I2076" s="5">
        <f>Table1[[#This Row],[margin]]/SUM(Table1[[#This Row],[dem_votes]:[gop_votes]])</f>
        <v>0.31920734322724542</v>
      </c>
      <c r="J2076" s="5">
        <f>Table1[[#This Row],[dem_votes]]/SUM(Table1[[#This Row],[dem_votes]:[gop_votes]])</f>
        <v>0.34039632838637729</v>
      </c>
      <c r="K2076" s="5">
        <f>Table1[[#This Row],[gop_votes]]/SUM(Table1[[#This Row],[dem_votes]:[gop_votes]])</f>
        <v>0.65960367161362277</v>
      </c>
      <c r="L2076" s="13">
        <v>-83.675754999999995</v>
      </c>
      <c r="M2076" s="13">
        <v>40.689385999999999</v>
      </c>
      <c r="N2076" s="11">
        <v>-82.831858727272461</v>
      </c>
      <c r="O2076" s="11">
        <v>40.313382181818099</v>
      </c>
      <c r="P2076" s="12">
        <f>VLOOKUP(Table1[[#This Row],[State]],Sheet1!A:G,7,FALSE)</f>
        <v>18</v>
      </c>
      <c r="Q2076" t="str">
        <f>VLOOKUP(Table1[[#This Row],[State]],Sheet1!A:F,6,FALSE)</f>
        <v>Republican</v>
      </c>
    </row>
    <row r="2077" spans="1:17" x14ac:dyDescent="0.2">
      <c r="A2077" t="s">
        <v>353</v>
      </c>
      <c r="B2077" s="10">
        <v>39067</v>
      </c>
      <c r="C2077" t="s">
        <v>937</v>
      </c>
      <c r="D2077" s="4">
        <v>2658</v>
      </c>
      <c r="E2077" s="4">
        <v>4648</v>
      </c>
      <c r="F2077">
        <v>2024</v>
      </c>
      <c r="G2077" s="1">
        <f>Table1[[#This Row],[dem_votes]]+Table1[[#This Row],[gop_votes]]</f>
        <v>7306</v>
      </c>
      <c r="H2077" s="7">
        <f>ABS(Table1[[#This Row],[dem_votes]]-Table1[[#This Row],[gop_votes]])</f>
        <v>1990</v>
      </c>
      <c r="I2077" s="5">
        <f>Table1[[#This Row],[margin]]/SUM(Table1[[#This Row],[dem_votes]:[gop_votes]])</f>
        <v>0.27237886668491651</v>
      </c>
      <c r="J2077" s="5">
        <f>Table1[[#This Row],[dem_votes]]/SUM(Table1[[#This Row],[dem_votes]:[gop_votes]])</f>
        <v>0.36381056665754175</v>
      </c>
      <c r="K2077" s="5">
        <f>Table1[[#This Row],[gop_votes]]/SUM(Table1[[#This Row],[dem_votes]:[gop_votes]])</f>
        <v>0.63618943334245825</v>
      </c>
      <c r="L2077" s="13">
        <v>-81.050671999999906</v>
      </c>
      <c r="M2077" s="13">
        <v>40.308636</v>
      </c>
      <c r="N2077" s="11">
        <v>-82.831858727272461</v>
      </c>
      <c r="O2077" s="11">
        <v>40.313382181818099</v>
      </c>
      <c r="P2077" s="12">
        <f>VLOOKUP(Table1[[#This Row],[State]],Sheet1!A:G,7,FALSE)</f>
        <v>18</v>
      </c>
      <c r="Q2077" t="str">
        <f>VLOOKUP(Table1[[#This Row],[State]],Sheet1!A:F,6,FALSE)</f>
        <v>Republican</v>
      </c>
    </row>
    <row r="2078" spans="1:17" x14ac:dyDescent="0.2">
      <c r="A2078" t="s">
        <v>353</v>
      </c>
      <c r="B2078" s="10">
        <v>39069</v>
      </c>
      <c r="C2078" t="s">
        <v>510</v>
      </c>
      <c r="D2078" s="4">
        <v>4240</v>
      </c>
      <c r="E2078" s="4">
        <v>8928</v>
      </c>
      <c r="F2078">
        <v>2024</v>
      </c>
      <c r="G2078" s="1">
        <f>Table1[[#This Row],[dem_votes]]+Table1[[#This Row],[gop_votes]]</f>
        <v>13168</v>
      </c>
      <c r="H2078" s="7">
        <f>ABS(Table1[[#This Row],[dem_votes]]-Table1[[#This Row],[gop_votes]])</f>
        <v>4688</v>
      </c>
      <c r="I2078" s="5">
        <f>Table1[[#This Row],[margin]]/SUM(Table1[[#This Row],[dem_votes]:[gop_votes]])</f>
        <v>0.35601458080194409</v>
      </c>
      <c r="J2078" s="5">
        <f>Table1[[#This Row],[dem_votes]]/SUM(Table1[[#This Row],[dem_votes]:[gop_votes]])</f>
        <v>0.32199270959902793</v>
      </c>
      <c r="K2078" s="5">
        <f>Table1[[#This Row],[gop_votes]]/SUM(Table1[[#This Row],[dem_votes]:[gop_votes]])</f>
        <v>0.67800729040097207</v>
      </c>
      <c r="L2078" s="13">
        <v>-84.076960999999997</v>
      </c>
      <c r="M2078" s="13">
        <v>41.358702000000001</v>
      </c>
      <c r="N2078" s="11">
        <v>-82.831858727272461</v>
      </c>
      <c r="O2078" s="11">
        <v>40.313382181818099</v>
      </c>
      <c r="P2078" s="12">
        <f>VLOOKUP(Table1[[#This Row],[State]],Sheet1!A:G,7,FALSE)</f>
        <v>18</v>
      </c>
      <c r="Q2078" t="str">
        <f>VLOOKUP(Table1[[#This Row],[State]],Sheet1!A:F,6,FALSE)</f>
        <v>Republican</v>
      </c>
    </row>
    <row r="2079" spans="1:17" x14ac:dyDescent="0.2">
      <c r="A2079" t="s">
        <v>353</v>
      </c>
      <c r="B2079" s="10">
        <v>39071</v>
      </c>
      <c r="C2079" t="s">
        <v>1704</v>
      </c>
      <c r="D2079" s="4">
        <v>4795</v>
      </c>
      <c r="E2079" s="4">
        <v>16056</v>
      </c>
      <c r="F2079">
        <v>2024</v>
      </c>
      <c r="G2079" s="1">
        <f>Table1[[#This Row],[dem_votes]]+Table1[[#This Row],[gop_votes]]</f>
        <v>20851</v>
      </c>
      <c r="H2079" s="7">
        <f>ABS(Table1[[#This Row],[dem_votes]]-Table1[[#This Row],[gop_votes]])</f>
        <v>11261</v>
      </c>
      <c r="I2079" s="5">
        <f>Table1[[#This Row],[margin]]/SUM(Table1[[#This Row],[dem_votes]:[gop_votes]])</f>
        <v>0.54007002062251208</v>
      </c>
      <c r="J2079" s="5">
        <f>Table1[[#This Row],[dem_votes]]/SUM(Table1[[#This Row],[dem_votes]:[gop_votes]])</f>
        <v>0.22996498968874393</v>
      </c>
      <c r="K2079" s="5">
        <f>Table1[[#This Row],[gop_votes]]/SUM(Table1[[#This Row],[dem_votes]:[gop_votes]])</f>
        <v>0.7700350103112561</v>
      </c>
      <c r="L2079" s="13">
        <v>-83.581987999999996</v>
      </c>
      <c r="M2079" s="13">
        <v>39.220061999999999</v>
      </c>
      <c r="N2079" s="11">
        <v>-82.831858727272461</v>
      </c>
      <c r="O2079" s="11">
        <v>40.313382181818099</v>
      </c>
      <c r="P2079" s="12">
        <f>VLOOKUP(Table1[[#This Row],[State]],Sheet1!A:G,7,FALSE)</f>
        <v>18</v>
      </c>
      <c r="Q2079" t="str">
        <f>VLOOKUP(Table1[[#This Row],[State]],Sheet1!A:F,6,FALSE)</f>
        <v>Republican</v>
      </c>
    </row>
    <row r="2080" spans="1:17" x14ac:dyDescent="0.2">
      <c r="A2080" t="s">
        <v>353</v>
      </c>
      <c r="B2080" s="10">
        <v>39073</v>
      </c>
      <c r="C2080" t="s">
        <v>1705</v>
      </c>
      <c r="D2080" s="4">
        <v>4318</v>
      </c>
      <c r="E2080" s="4">
        <v>9408</v>
      </c>
      <c r="F2080">
        <v>2024</v>
      </c>
      <c r="G2080" s="1">
        <f>Table1[[#This Row],[dem_votes]]+Table1[[#This Row],[gop_votes]]</f>
        <v>13726</v>
      </c>
      <c r="H2080" s="7">
        <f>ABS(Table1[[#This Row],[dem_votes]]-Table1[[#This Row],[gop_votes]])</f>
        <v>5090</v>
      </c>
      <c r="I2080" s="5">
        <f>Table1[[#This Row],[margin]]/SUM(Table1[[#This Row],[dem_votes]:[gop_votes]])</f>
        <v>0.3708290834911846</v>
      </c>
      <c r="J2080" s="5">
        <f>Table1[[#This Row],[dem_votes]]/SUM(Table1[[#This Row],[dem_votes]:[gop_votes]])</f>
        <v>0.3145854582544077</v>
      </c>
      <c r="K2080" s="5">
        <f>Table1[[#This Row],[gop_votes]]/SUM(Table1[[#This Row],[dem_votes]:[gop_votes]])</f>
        <v>0.68541454174559235</v>
      </c>
      <c r="L2080" s="13">
        <v>-82.446275</v>
      </c>
      <c r="M2080" s="13">
        <v>39.522193999999999</v>
      </c>
      <c r="N2080" s="11">
        <v>-82.831858727272461</v>
      </c>
      <c r="O2080" s="11">
        <v>40.313382181818099</v>
      </c>
      <c r="P2080" s="12">
        <f>VLOOKUP(Table1[[#This Row],[State]],Sheet1!A:G,7,FALSE)</f>
        <v>18</v>
      </c>
      <c r="Q2080" t="str">
        <f>VLOOKUP(Table1[[#This Row],[State]],Sheet1!A:F,6,FALSE)</f>
        <v>Republican</v>
      </c>
    </row>
    <row r="2081" spans="1:17" x14ac:dyDescent="0.2">
      <c r="A2081" t="s">
        <v>353</v>
      </c>
      <c r="B2081" s="10">
        <v>39075</v>
      </c>
      <c r="C2081" t="s">
        <v>442</v>
      </c>
      <c r="D2081" s="4">
        <v>2264</v>
      </c>
      <c r="E2081" s="4">
        <v>11478</v>
      </c>
      <c r="F2081">
        <v>2024</v>
      </c>
      <c r="G2081" s="1">
        <f>Table1[[#This Row],[dem_votes]]+Table1[[#This Row],[gop_votes]]</f>
        <v>13742</v>
      </c>
      <c r="H2081" s="7">
        <f>ABS(Table1[[#This Row],[dem_votes]]-Table1[[#This Row],[gop_votes]])</f>
        <v>9214</v>
      </c>
      <c r="I2081" s="5">
        <f>Table1[[#This Row],[margin]]/SUM(Table1[[#This Row],[dem_votes]:[gop_votes]])</f>
        <v>0.6704991995342745</v>
      </c>
      <c r="J2081" s="5">
        <f>Table1[[#This Row],[dem_votes]]/SUM(Table1[[#This Row],[dem_votes]:[gop_votes]])</f>
        <v>0.16475040023286275</v>
      </c>
      <c r="K2081" s="5">
        <f>Table1[[#This Row],[gop_votes]]/SUM(Table1[[#This Row],[dem_votes]:[gop_votes]])</f>
        <v>0.8352495997671372</v>
      </c>
      <c r="L2081" s="13">
        <v>-81.872764000000004</v>
      </c>
      <c r="M2081" s="13">
        <v>40.567391000000001</v>
      </c>
      <c r="N2081" s="11">
        <v>-82.831858727272461</v>
      </c>
      <c r="O2081" s="11">
        <v>40.313382181818099</v>
      </c>
      <c r="P2081" s="12">
        <f>VLOOKUP(Table1[[#This Row],[State]],Sheet1!A:G,7,FALSE)</f>
        <v>18</v>
      </c>
      <c r="Q2081" t="str">
        <f>VLOOKUP(Table1[[#This Row],[State]],Sheet1!A:F,6,FALSE)</f>
        <v>Republican</v>
      </c>
    </row>
    <row r="2082" spans="1:17" x14ac:dyDescent="0.2">
      <c r="A2082" t="s">
        <v>353</v>
      </c>
      <c r="B2082" s="10">
        <v>39077</v>
      </c>
      <c r="C2082" t="s">
        <v>1258</v>
      </c>
      <c r="D2082" s="4">
        <v>8099</v>
      </c>
      <c r="E2082" s="4">
        <v>17367</v>
      </c>
      <c r="F2082">
        <v>2024</v>
      </c>
      <c r="G2082" s="1">
        <f>Table1[[#This Row],[dem_votes]]+Table1[[#This Row],[gop_votes]]</f>
        <v>25466</v>
      </c>
      <c r="H2082" s="7">
        <f>ABS(Table1[[#This Row],[dem_votes]]-Table1[[#This Row],[gop_votes]])</f>
        <v>9268</v>
      </c>
      <c r="I2082" s="5">
        <f>Table1[[#This Row],[margin]]/SUM(Table1[[#This Row],[dem_votes]:[gop_votes]])</f>
        <v>0.36393622869708631</v>
      </c>
      <c r="J2082" s="5">
        <f>Table1[[#This Row],[dem_votes]]/SUM(Table1[[#This Row],[dem_votes]:[gop_votes]])</f>
        <v>0.31803188565145685</v>
      </c>
      <c r="K2082" s="5">
        <f>Table1[[#This Row],[gop_votes]]/SUM(Table1[[#This Row],[dem_votes]:[gop_votes]])</f>
        <v>0.68196811434854321</v>
      </c>
      <c r="L2082" s="13">
        <v>-82.614390999999998</v>
      </c>
      <c r="M2082" s="13">
        <v>41.175373999999998</v>
      </c>
      <c r="N2082" s="11">
        <v>-82.831858727272461</v>
      </c>
      <c r="O2082" s="11">
        <v>40.313382181818099</v>
      </c>
      <c r="P2082" s="12">
        <f>VLOOKUP(Table1[[#This Row],[State]],Sheet1!A:G,7,FALSE)</f>
        <v>18</v>
      </c>
      <c r="Q2082" t="str">
        <f>VLOOKUP(Table1[[#This Row],[State]],Sheet1!A:F,6,FALSE)</f>
        <v>Republican</v>
      </c>
    </row>
    <row r="2083" spans="1:17" x14ac:dyDescent="0.2">
      <c r="A2083" t="s">
        <v>353</v>
      </c>
      <c r="B2083" s="10">
        <v>39079</v>
      </c>
      <c r="C2083" t="s">
        <v>444</v>
      </c>
      <c r="D2083" s="4">
        <v>4714</v>
      </c>
      <c r="E2083" s="4">
        <v>10357</v>
      </c>
      <c r="F2083">
        <v>2024</v>
      </c>
      <c r="G2083" s="1">
        <f>Table1[[#This Row],[dem_votes]]+Table1[[#This Row],[gop_votes]]</f>
        <v>15071</v>
      </c>
      <c r="H2083" s="7">
        <f>ABS(Table1[[#This Row],[dem_votes]]-Table1[[#This Row],[gop_votes]])</f>
        <v>5643</v>
      </c>
      <c r="I2083" s="5">
        <f>Table1[[#This Row],[margin]]/SUM(Table1[[#This Row],[dem_votes]:[gop_votes]])</f>
        <v>0.37442770884480125</v>
      </c>
      <c r="J2083" s="5">
        <f>Table1[[#This Row],[dem_votes]]/SUM(Table1[[#This Row],[dem_votes]:[gop_votes]])</f>
        <v>0.31278614557759937</v>
      </c>
      <c r="K2083" s="5">
        <f>Table1[[#This Row],[gop_votes]]/SUM(Table1[[#This Row],[dem_votes]:[gop_votes]])</f>
        <v>0.68721385442240068</v>
      </c>
      <c r="L2083" s="13">
        <v>-82.610660999999993</v>
      </c>
      <c r="M2083" s="13">
        <v>39.036265</v>
      </c>
      <c r="N2083" s="11">
        <v>-82.831858727272461</v>
      </c>
      <c r="O2083" s="11">
        <v>40.313382181818099</v>
      </c>
      <c r="P2083" s="12">
        <f>VLOOKUP(Table1[[#This Row],[State]],Sheet1!A:G,7,FALSE)</f>
        <v>18</v>
      </c>
      <c r="Q2083" t="str">
        <f>VLOOKUP(Table1[[#This Row],[State]],Sheet1!A:F,6,FALSE)</f>
        <v>Republican</v>
      </c>
    </row>
    <row r="2084" spans="1:17" x14ac:dyDescent="0.2">
      <c r="A2084" t="s">
        <v>353</v>
      </c>
      <c r="B2084" s="10">
        <v>39081</v>
      </c>
      <c r="C2084" t="s">
        <v>445</v>
      </c>
      <c r="D2084" s="4">
        <v>11805</v>
      </c>
      <c r="E2084" s="4">
        <v>17834</v>
      </c>
      <c r="F2084">
        <v>2024</v>
      </c>
      <c r="G2084" s="1">
        <f>Table1[[#This Row],[dem_votes]]+Table1[[#This Row],[gop_votes]]</f>
        <v>29639</v>
      </c>
      <c r="H2084" s="7">
        <f>ABS(Table1[[#This Row],[dem_votes]]-Table1[[#This Row],[gop_votes]])</f>
        <v>6029</v>
      </c>
      <c r="I2084" s="5">
        <f>Table1[[#This Row],[margin]]/SUM(Table1[[#This Row],[dem_votes]:[gop_votes]])</f>
        <v>0.20341442018961503</v>
      </c>
      <c r="J2084" s="5">
        <f>Table1[[#This Row],[dem_votes]]/SUM(Table1[[#This Row],[dem_votes]:[gop_votes]])</f>
        <v>0.39829278990519246</v>
      </c>
      <c r="K2084" s="5">
        <f>Table1[[#This Row],[gop_votes]]/SUM(Table1[[#This Row],[dem_votes]:[gop_votes]])</f>
        <v>0.60170721009480754</v>
      </c>
      <c r="L2084" s="13">
        <v>-80.694227999999995</v>
      </c>
      <c r="M2084" s="13">
        <v>40.365107999999999</v>
      </c>
      <c r="N2084" s="11">
        <v>-82.831858727272461</v>
      </c>
      <c r="O2084" s="11">
        <v>40.313382181818099</v>
      </c>
      <c r="P2084" s="12">
        <f>VLOOKUP(Table1[[#This Row],[State]],Sheet1!A:G,7,FALSE)</f>
        <v>18</v>
      </c>
      <c r="Q2084" t="str">
        <f>VLOOKUP(Table1[[#This Row],[State]],Sheet1!A:F,6,FALSE)</f>
        <v>Republican</v>
      </c>
    </row>
    <row r="2085" spans="1:17" x14ac:dyDescent="0.2">
      <c r="A2085" t="s">
        <v>353</v>
      </c>
      <c r="B2085" s="10">
        <v>39083</v>
      </c>
      <c r="C2085" t="s">
        <v>898</v>
      </c>
      <c r="D2085" s="4">
        <v>8116</v>
      </c>
      <c r="E2085" s="4">
        <v>22654</v>
      </c>
      <c r="F2085">
        <v>2024</v>
      </c>
      <c r="G2085" s="1">
        <f>Table1[[#This Row],[dem_votes]]+Table1[[#This Row],[gop_votes]]</f>
        <v>30770</v>
      </c>
      <c r="H2085" s="7">
        <f>ABS(Table1[[#This Row],[dem_votes]]-Table1[[#This Row],[gop_votes]])</f>
        <v>14538</v>
      </c>
      <c r="I2085" s="5">
        <f>Table1[[#This Row],[margin]]/SUM(Table1[[#This Row],[dem_votes]:[gop_votes]])</f>
        <v>0.47247318817029577</v>
      </c>
      <c r="J2085" s="5">
        <f>Table1[[#This Row],[dem_votes]]/SUM(Table1[[#This Row],[dem_votes]:[gop_votes]])</f>
        <v>0.26376340591485214</v>
      </c>
      <c r="K2085" s="5">
        <f>Table1[[#This Row],[gop_votes]]/SUM(Table1[[#This Row],[dem_votes]:[gop_votes]])</f>
        <v>0.73623659408514786</v>
      </c>
      <c r="L2085" s="13">
        <v>-82.454649000000003</v>
      </c>
      <c r="M2085" s="13">
        <v>40.399127999999997</v>
      </c>
      <c r="N2085" s="11">
        <v>-82.831858727272461</v>
      </c>
      <c r="O2085" s="11">
        <v>40.313382181818099</v>
      </c>
      <c r="P2085" s="12">
        <f>VLOOKUP(Table1[[#This Row],[State]],Sheet1!A:G,7,FALSE)</f>
        <v>18</v>
      </c>
      <c r="Q2085" t="str">
        <f>VLOOKUP(Table1[[#This Row],[State]],Sheet1!A:F,6,FALSE)</f>
        <v>Republican</v>
      </c>
    </row>
    <row r="2086" spans="1:17" x14ac:dyDescent="0.2">
      <c r="A2086" t="s">
        <v>353</v>
      </c>
      <c r="B2086" s="10">
        <v>39085</v>
      </c>
      <c r="C2086" t="s">
        <v>447</v>
      </c>
      <c r="D2086" s="4">
        <v>53707</v>
      </c>
      <c r="E2086" s="4">
        <v>72965</v>
      </c>
      <c r="F2086">
        <v>2024</v>
      </c>
      <c r="G2086" s="1">
        <f>Table1[[#This Row],[dem_votes]]+Table1[[#This Row],[gop_votes]]</f>
        <v>126672</v>
      </c>
      <c r="H2086" s="7">
        <f>ABS(Table1[[#This Row],[dem_votes]]-Table1[[#This Row],[gop_votes]])</f>
        <v>19258</v>
      </c>
      <c r="I2086" s="5">
        <f>Table1[[#This Row],[margin]]/SUM(Table1[[#This Row],[dem_votes]:[gop_votes]])</f>
        <v>0.15203044082354428</v>
      </c>
      <c r="J2086" s="5">
        <f>Table1[[#This Row],[dem_votes]]/SUM(Table1[[#This Row],[dem_votes]:[gop_votes]])</f>
        <v>0.42398477958822789</v>
      </c>
      <c r="K2086" s="5">
        <f>Table1[[#This Row],[gop_votes]]/SUM(Table1[[#This Row],[dem_votes]:[gop_votes]])</f>
        <v>0.57601522041177211</v>
      </c>
      <c r="L2086" s="13">
        <v>-81.319338000000002</v>
      </c>
      <c r="M2086" s="13">
        <v>41.685887999999998</v>
      </c>
      <c r="N2086" s="11">
        <v>-82.831858727272461</v>
      </c>
      <c r="O2086" s="11">
        <v>40.313382181818099</v>
      </c>
      <c r="P2086" s="12">
        <f>VLOOKUP(Table1[[#This Row],[State]],Sheet1!A:G,7,FALSE)</f>
        <v>18</v>
      </c>
      <c r="Q2086" t="str">
        <f>VLOOKUP(Table1[[#This Row],[State]],Sheet1!A:F,6,FALSE)</f>
        <v>Republican</v>
      </c>
    </row>
    <row r="2087" spans="1:17" x14ac:dyDescent="0.2">
      <c r="A2087" t="s">
        <v>353</v>
      </c>
      <c r="B2087" s="10">
        <v>39087</v>
      </c>
      <c r="C2087" t="s">
        <v>514</v>
      </c>
      <c r="D2087" s="4">
        <v>9620</v>
      </c>
      <c r="E2087" s="4">
        <v>17872</v>
      </c>
      <c r="F2087">
        <v>2024</v>
      </c>
      <c r="G2087" s="1">
        <f>Table1[[#This Row],[dem_votes]]+Table1[[#This Row],[gop_votes]]</f>
        <v>27492</v>
      </c>
      <c r="H2087" s="7">
        <f>ABS(Table1[[#This Row],[dem_votes]]-Table1[[#This Row],[gop_votes]])</f>
        <v>8252</v>
      </c>
      <c r="I2087" s="5">
        <f>Table1[[#This Row],[margin]]/SUM(Table1[[#This Row],[dem_votes]:[gop_votes]])</f>
        <v>0.30016004655899897</v>
      </c>
      <c r="J2087" s="5">
        <f>Table1[[#This Row],[dem_votes]]/SUM(Table1[[#This Row],[dem_votes]:[gop_votes]])</f>
        <v>0.34991997672050051</v>
      </c>
      <c r="K2087" s="5">
        <f>Table1[[#This Row],[gop_votes]]/SUM(Table1[[#This Row],[dem_votes]:[gop_votes]])</f>
        <v>0.65008002327949954</v>
      </c>
      <c r="L2087" s="13">
        <v>-82.540683999999999</v>
      </c>
      <c r="M2087" s="13">
        <v>38.503017999999997</v>
      </c>
      <c r="N2087" s="11">
        <v>-82.831858727272461</v>
      </c>
      <c r="O2087" s="11">
        <v>40.313382181818099</v>
      </c>
      <c r="P2087" s="12">
        <f>VLOOKUP(Table1[[#This Row],[State]],Sheet1!A:G,7,FALSE)</f>
        <v>18</v>
      </c>
      <c r="Q2087" t="str">
        <f>VLOOKUP(Table1[[#This Row],[State]],Sheet1!A:F,6,FALSE)</f>
        <v>Republican</v>
      </c>
    </row>
    <row r="2088" spans="1:17" x14ac:dyDescent="0.2">
      <c r="A2088" t="s">
        <v>353</v>
      </c>
      <c r="B2088" s="10">
        <v>39089</v>
      </c>
      <c r="C2088" t="s">
        <v>1706</v>
      </c>
      <c r="D2088" s="4">
        <v>31462</v>
      </c>
      <c r="E2088" s="4">
        <v>61075</v>
      </c>
      <c r="F2088">
        <v>2024</v>
      </c>
      <c r="G2088" s="1">
        <f>Table1[[#This Row],[dem_votes]]+Table1[[#This Row],[gop_votes]]</f>
        <v>92537</v>
      </c>
      <c r="H2088" s="7">
        <f>ABS(Table1[[#This Row],[dem_votes]]-Table1[[#This Row],[gop_votes]])</f>
        <v>29613</v>
      </c>
      <c r="I2088" s="5">
        <f>Table1[[#This Row],[margin]]/SUM(Table1[[#This Row],[dem_votes]:[gop_votes]])</f>
        <v>0.32001253552633002</v>
      </c>
      <c r="J2088" s="5">
        <f>Table1[[#This Row],[dem_votes]]/SUM(Table1[[#This Row],[dem_votes]:[gop_votes]])</f>
        <v>0.33999373223683499</v>
      </c>
      <c r="K2088" s="5">
        <f>Table1[[#This Row],[gop_votes]]/SUM(Table1[[#This Row],[dem_votes]:[gop_votes]])</f>
        <v>0.66000626776316496</v>
      </c>
      <c r="L2088" s="13">
        <v>-82.515759000000003</v>
      </c>
      <c r="M2088" s="13">
        <v>40.052709999999998</v>
      </c>
      <c r="N2088" s="11">
        <v>-82.831858727272461</v>
      </c>
      <c r="O2088" s="11">
        <v>40.313382181818099</v>
      </c>
      <c r="P2088" s="12">
        <f>VLOOKUP(Table1[[#This Row],[State]],Sheet1!A:G,7,FALSE)</f>
        <v>18</v>
      </c>
      <c r="Q2088" t="str">
        <f>VLOOKUP(Table1[[#This Row],[State]],Sheet1!A:F,6,FALSE)</f>
        <v>Republican</v>
      </c>
    </row>
    <row r="2089" spans="1:17" x14ac:dyDescent="0.2">
      <c r="A2089" t="s">
        <v>353</v>
      </c>
      <c r="B2089" s="10">
        <v>39091</v>
      </c>
      <c r="C2089" t="s">
        <v>580</v>
      </c>
      <c r="D2089" s="4">
        <v>5450</v>
      </c>
      <c r="E2089" s="4">
        <v>17265</v>
      </c>
      <c r="F2089">
        <v>2024</v>
      </c>
      <c r="G2089" s="1">
        <f>Table1[[#This Row],[dem_votes]]+Table1[[#This Row],[gop_votes]]</f>
        <v>22715</v>
      </c>
      <c r="H2089" s="7">
        <f>ABS(Table1[[#This Row],[dem_votes]]-Table1[[#This Row],[gop_votes]])</f>
        <v>11815</v>
      </c>
      <c r="I2089" s="5">
        <f>Table1[[#This Row],[margin]]/SUM(Table1[[#This Row],[dem_votes]:[gop_votes]])</f>
        <v>0.52014087607307946</v>
      </c>
      <c r="J2089" s="5">
        <f>Table1[[#This Row],[dem_votes]]/SUM(Table1[[#This Row],[dem_votes]:[gop_votes]])</f>
        <v>0.23992956196346027</v>
      </c>
      <c r="K2089" s="5">
        <f>Table1[[#This Row],[gop_votes]]/SUM(Table1[[#This Row],[dem_votes]:[gop_votes]])</f>
        <v>0.76007043803653973</v>
      </c>
      <c r="L2089" s="13">
        <v>-83.779471000000001</v>
      </c>
      <c r="M2089" s="13">
        <v>40.383676000000001</v>
      </c>
      <c r="N2089" s="11">
        <v>-82.831858727272461</v>
      </c>
      <c r="O2089" s="11">
        <v>40.313382181818099</v>
      </c>
      <c r="P2089" s="12">
        <f>VLOOKUP(Table1[[#This Row],[State]],Sheet1!A:G,7,FALSE)</f>
        <v>18</v>
      </c>
      <c r="Q2089" t="str">
        <f>VLOOKUP(Table1[[#This Row],[State]],Sheet1!A:F,6,FALSE)</f>
        <v>Republican</v>
      </c>
    </row>
    <row r="2090" spans="1:17" x14ac:dyDescent="0.2">
      <c r="A2090" t="s">
        <v>353</v>
      </c>
      <c r="B2090" s="10">
        <v>39093</v>
      </c>
      <c r="C2090" t="s">
        <v>1707</v>
      </c>
      <c r="D2090" s="4">
        <v>72948</v>
      </c>
      <c r="E2090" s="4">
        <v>76319</v>
      </c>
      <c r="F2090">
        <v>2024</v>
      </c>
      <c r="G2090" s="1">
        <f>Table1[[#This Row],[dem_votes]]+Table1[[#This Row],[gop_votes]]</f>
        <v>149267</v>
      </c>
      <c r="H2090" s="7">
        <f>ABS(Table1[[#This Row],[dem_votes]]-Table1[[#This Row],[gop_votes]])</f>
        <v>3371</v>
      </c>
      <c r="I2090" s="5">
        <f>Table1[[#This Row],[margin]]/SUM(Table1[[#This Row],[dem_votes]:[gop_votes]])</f>
        <v>2.2583692309753663E-2</v>
      </c>
      <c r="J2090" s="5">
        <f>Table1[[#This Row],[dem_votes]]/SUM(Table1[[#This Row],[dem_votes]:[gop_votes]])</f>
        <v>0.48870815384512317</v>
      </c>
      <c r="K2090" s="5">
        <f>Table1[[#This Row],[gop_votes]]/SUM(Table1[[#This Row],[dem_votes]:[gop_votes]])</f>
        <v>0.51129184615487688</v>
      </c>
      <c r="L2090" s="13">
        <v>-82.112375999999998</v>
      </c>
      <c r="M2090" s="13">
        <v>41.389870000000002</v>
      </c>
      <c r="N2090" s="11">
        <v>-82.831858727272461</v>
      </c>
      <c r="O2090" s="11">
        <v>40.313382181818099</v>
      </c>
      <c r="P2090" s="12">
        <f>VLOOKUP(Table1[[#This Row],[State]],Sheet1!A:G,7,FALSE)</f>
        <v>18</v>
      </c>
      <c r="Q2090" t="str">
        <f>VLOOKUP(Table1[[#This Row],[State]],Sheet1!A:F,6,FALSE)</f>
        <v>Republican</v>
      </c>
    </row>
    <row r="2091" spans="1:17" x14ac:dyDescent="0.2">
      <c r="A2091" t="s">
        <v>353</v>
      </c>
      <c r="B2091" s="10">
        <v>39095</v>
      </c>
      <c r="C2091" t="s">
        <v>991</v>
      </c>
      <c r="D2091" s="4">
        <v>112667</v>
      </c>
      <c r="E2091" s="4">
        <v>76726</v>
      </c>
      <c r="F2091">
        <v>2024</v>
      </c>
      <c r="G2091" s="1">
        <f>Table1[[#This Row],[dem_votes]]+Table1[[#This Row],[gop_votes]]</f>
        <v>189393</v>
      </c>
      <c r="H2091" s="7">
        <f>ABS(Table1[[#This Row],[dem_votes]]-Table1[[#This Row],[gop_votes]])</f>
        <v>35941</v>
      </c>
      <c r="I2091" s="5">
        <f>Table1[[#This Row],[margin]]/SUM(Table1[[#This Row],[dem_votes]:[gop_votes]])</f>
        <v>0.18976942125632942</v>
      </c>
      <c r="J2091" s="5">
        <f>Table1[[#This Row],[dem_votes]]/SUM(Table1[[#This Row],[dem_votes]:[gop_votes]])</f>
        <v>0.59488471062816473</v>
      </c>
      <c r="K2091" s="5">
        <f>Table1[[#This Row],[gop_votes]]/SUM(Table1[[#This Row],[dem_votes]:[gop_votes]])</f>
        <v>0.40511528937183527</v>
      </c>
      <c r="L2091" s="13">
        <v>-83.615344999999905</v>
      </c>
      <c r="M2091" s="13">
        <v>41.652802999999999</v>
      </c>
      <c r="N2091" s="11">
        <v>-82.831858727272461</v>
      </c>
      <c r="O2091" s="11">
        <v>40.313382181818099</v>
      </c>
      <c r="P2091" s="12">
        <f>VLOOKUP(Table1[[#This Row],[State]],Sheet1!A:G,7,FALSE)</f>
        <v>18</v>
      </c>
      <c r="Q2091" t="str">
        <f>VLOOKUP(Table1[[#This Row],[State]],Sheet1!A:F,6,FALSE)</f>
        <v>Republican</v>
      </c>
    </row>
    <row r="2092" spans="1:17" x14ac:dyDescent="0.2">
      <c r="A2092" t="s">
        <v>353</v>
      </c>
      <c r="B2092" s="10">
        <v>39097</v>
      </c>
      <c r="C2092" t="s">
        <v>452</v>
      </c>
      <c r="D2092" s="4">
        <v>5282</v>
      </c>
      <c r="E2092" s="4">
        <v>13907</v>
      </c>
      <c r="F2092">
        <v>2024</v>
      </c>
      <c r="G2092" s="1">
        <f>Table1[[#This Row],[dem_votes]]+Table1[[#This Row],[gop_votes]]</f>
        <v>19189</v>
      </c>
      <c r="H2092" s="7">
        <f>ABS(Table1[[#This Row],[dem_votes]]-Table1[[#This Row],[gop_votes]])</f>
        <v>8625</v>
      </c>
      <c r="I2092" s="5">
        <f>Table1[[#This Row],[margin]]/SUM(Table1[[#This Row],[dem_votes]:[gop_votes]])</f>
        <v>0.4494762624420241</v>
      </c>
      <c r="J2092" s="5">
        <f>Table1[[#This Row],[dem_votes]]/SUM(Table1[[#This Row],[dem_votes]:[gop_votes]])</f>
        <v>0.27526186877898795</v>
      </c>
      <c r="K2092" s="5">
        <f>Table1[[#This Row],[gop_votes]]/SUM(Table1[[#This Row],[dem_votes]:[gop_votes]])</f>
        <v>0.72473813122101205</v>
      </c>
      <c r="L2092" s="13">
        <v>-83.379953</v>
      </c>
      <c r="M2092" s="13">
        <v>39.924376000000002</v>
      </c>
      <c r="N2092" s="11">
        <v>-82.831858727272461</v>
      </c>
      <c r="O2092" s="11">
        <v>40.313382181818099</v>
      </c>
      <c r="P2092" s="12">
        <f>VLOOKUP(Table1[[#This Row],[State]],Sheet1!A:G,7,FALSE)</f>
        <v>18</v>
      </c>
      <c r="Q2092" t="str">
        <f>VLOOKUP(Table1[[#This Row],[State]],Sheet1!A:F,6,FALSE)</f>
        <v>Republican</v>
      </c>
    </row>
    <row r="2093" spans="1:17" x14ac:dyDescent="0.2">
      <c r="A2093" t="s">
        <v>353</v>
      </c>
      <c r="B2093" s="10">
        <v>39099</v>
      </c>
      <c r="C2093" t="s">
        <v>1708</v>
      </c>
      <c r="D2093" s="4">
        <v>67380</v>
      </c>
      <c r="E2093" s="4">
        <v>49767</v>
      </c>
      <c r="F2093">
        <v>2024</v>
      </c>
      <c r="G2093" s="1">
        <f>Table1[[#This Row],[dem_votes]]+Table1[[#This Row],[gop_votes]]</f>
        <v>117147</v>
      </c>
      <c r="H2093" s="7">
        <f>ABS(Table1[[#This Row],[dem_votes]]-Table1[[#This Row],[gop_votes]])</f>
        <v>17613</v>
      </c>
      <c r="I2093" s="5">
        <f>Table1[[#This Row],[margin]]/SUM(Table1[[#This Row],[dem_votes]:[gop_votes]])</f>
        <v>0.15034956080821532</v>
      </c>
      <c r="J2093" s="5">
        <f>Table1[[#This Row],[dem_votes]]/SUM(Table1[[#This Row],[dem_votes]:[gop_votes]])</f>
        <v>0.57517478040410763</v>
      </c>
      <c r="K2093" s="5">
        <f>Table1[[#This Row],[gop_votes]]/SUM(Table1[[#This Row],[dem_votes]:[gop_votes]])</f>
        <v>0.42482521959589237</v>
      </c>
      <c r="L2093" s="13">
        <v>-80.696308000000002</v>
      </c>
      <c r="M2093" s="13">
        <v>41.049534999999999</v>
      </c>
      <c r="N2093" s="11">
        <v>-82.831858727272461</v>
      </c>
      <c r="O2093" s="11">
        <v>40.313382181818099</v>
      </c>
      <c r="P2093" s="12">
        <f>VLOOKUP(Table1[[#This Row],[State]],Sheet1!A:G,7,FALSE)</f>
        <v>18</v>
      </c>
      <c r="Q2093" t="str">
        <f>VLOOKUP(Table1[[#This Row],[State]],Sheet1!A:F,6,FALSE)</f>
        <v>Republican</v>
      </c>
    </row>
    <row r="2094" spans="1:17" x14ac:dyDescent="0.2">
      <c r="A2094" t="s">
        <v>353</v>
      </c>
      <c r="B2094" s="10">
        <v>39101</v>
      </c>
      <c r="C2094" t="s">
        <v>454</v>
      </c>
      <c r="D2094" s="4">
        <v>10012</v>
      </c>
      <c r="E2094" s="4">
        <v>15660</v>
      </c>
      <c r="F2094">
        <v>2024</v>
      </c>
      <c r="G2094" s="1">
        <f>Table1[[#This Row],[dem_votes]]+Table1[[#This Row],[gop_votes]]</f>
        <v>25672</v>
      </c>
      <c r="H2094" s="7">
        <f>ABS(Table1[[#This Row],[dem_votes]]-Table1[[#This Row],[gop_votes]])</f>
        <v>5648</v>
      </c>
      <c r="I2094" s="5">
        <f>Table1[[#This Row],[margin]]/SUM(Table1[[#This Row],[dem_votes]:[gop_votes]])</f>
        <v>0.22000623247117482</v>
      </c>
      <c r="J2094" s="5">
        <f>Table1[[#This Row],[dem_votes]]/SUM(Table1[[#This Row],[dem_votes]:[gop_votes]])</f>
        <v>0.38999688376441261</v>
      </c>
      <c r="K2094" s="5">
        <f>Table1[[#This Row],[gop_votes]]/SUM(Table1[[#This Row],[dem_votes]:[gop_votes]])</f>
        <v>0.61000311623558745</v>
      </c>
      <c r="L2094" s="13">
        <v>-83.129155999999995</v>
      </c>
      <c r="M2094" s="13">
        <v>40.582059999999998</v>
      </c>
      <c r="N2094" s="11">
        <v>-82.831858727272461</v>
      </c>
      <c r="O2094" s="11">
        <v>40.313382181818099</v>
      </c>
      <c r="P2094" s="12">
        <f>VLOOKUP(Table1[[#This Row],[State]],Sheet1!A:G,7,FALSE)</f>
        <v>18</v>
      </c>
      <c r="Q2094" t="str">
        <f>VLOOKUP(Table1[[#This Row],[State]],Sheet1!A:F,6,FALSE)</f>
        <v>Republican</v>
      </c>
    </row>
    <row r="2095" spans="1:17" x14ac:dyDescent="0.2">
      <c r="A2095" t="s">
        <v>353</v>
      </c>
      <c r="B2095" s="10">
        <v>39103</v>
      </c>
      <c r="C2095" t="s">
        <v>1709</v>
      </c>
      <c r="D2095" s="4">
        <v>40710</v>
      </c>
      <c r="E2095" s="4">
        <v>70279</v>
      </c>
      <c r="F2095">
        <v>2024</v>
      </c>
      <c r="G2095" s="1">
        <f>Table1[[#This Row],[dem_votes]]+Table1[[#This Row],[gop_votes]]</f>
        <v>110989</v>
      </c>
      <c r="H2095" s="7">
        <f>ABS(Table1[[#This Row],[dem_votes]]-Table1[[#This Row],[gop_votes]])</f>
        <v>29569</v>
      </c>
      <c r="I2095" s="5">
        <f>Table1[[#This Row],[margin]]/SUM(Table1[[#This Row],[dem_votes]:[gop_votes]])</f>
        <v>0.26641378875384047</v>
      </c>
      <c r="J2095" s="5">
        <f>Table1[[#This Row],[dem_votes]]/SUM(Table1[[#This Row],[dem_votes]:[gop_votes]])</f>
        <v>0.36679310562307976</v>
      </c>
      <c r="K2095" s="5">
        <f>Table1[[#This Row],[gop_votes]]/SUM(Table1[[#This Row],[dem_votes]:[gop_votes]])</f>
        <v>0.63320689437692024</v>
      </c>
      <c r="L2095" s="13">
        <v>-81.840119999999999</v>
      </c>
      <c r="M2095" s="13">
        <v>41.144055999999999</v>
      </c>
      <c r="N2095" s="11">
        <v>-82.831858727272461</v>
      </c>
      <c r="O2095" s="11">
        <v>40.313382181818099</v>
      </c>
      <c r="P2095" s="12">
        <f>VLOOKUP(Table1[[#This Row],[State]],Sheet1!A:G,7,FALSE)</f>
        <v>18</v>
      </c>
      <c r="Q2095" t="str">
        <f>VLOOKUP(Table1[[#This Row],[State]],Sheet1!A:F,6,FALSE)</f>
        <v>Republican</v>
      </c>
    </row>
    <row r="2096" spans="1:17" x14ac:dyDescent="0.2">
      <c r="A2096" t="s">
        <v>353</v>
      </c>
      <c r="B2096" s="10">
        <v>39105</v>
      </c>
      <c r="C2096" t="s">
        <v>1710</v>
      </c>
      <c r="D2096" s="4">
        <v>3758</v>
      </c>
      <c r="E2096" s="4">
        <v>6580</v>
      </c>
      <c r="F2096">
        <v>2024</v>
      </c>
      <c r="G2096" s="1">
        <f>Table1[[#This Row],[dem_votes]]+Table1[[#This Row],[gop_votes]]</f>
        <v>10338</v>
      </c>
      <c r="H2096" s="7">
        <f>ABS(Table1[[#This Row],[dem_votes]]-Table1[[#This Row],[gop_votes]])</f>
        <v>2822</v>
      </c>
      <c r="I2096" s="5">
        <f>Table1[[#This Row],[margin]]/SUM(Table1[[#This Row],[dem_votes]:[gop_votes]])</f>
        <v>0.27297349584058811</v>
      </c>
      <c r="J2096" s="5">
        <f>Table1[[#This Row],[dem_votes]]/SUM(Table1[[#This Row],[dem_votes]:[gop_votes]])</f>
        <v>0.36351325207970592</v>
      </c>
      <c r="K2096" s="5">
        <f>Table1[[#This Row],[gop_votes]]/SUM(Table1[[#This Row],[dem_votes]:[gop_votes]])</f>
        <v>0.63648674792029403</v>
      </c>
      <c r="L2096" s="13">
        <v>-82.013323</v>
      </c>
      <c r="M2096" s="13">
        <v>39.060946000000001</v>
      </c>
      <c r="N2096" s="11">
        <v>-82.831858727272461</v>
      </c>
      <c r="O2096" s="11">
        <v>40.313382181818099</v>
      </c>
      <c r="P2096" s="12">
        <f>VLOOKUP(Table1[[#This Row],[State]],Sheet1!A:G,7,FALSE)</f>
        <v>18</v>
      </c>
      <c r="Q2096" t="str">
        <f>VLOOKUP(Table1[[#This Row],[State]],Sheet1!A:F,6,FALSE)</f>
        <v>Republican</v>
      </c>
    </row>
    <row r="2097" spans="1:17" x14ac:dyDescent="0.2">
      <c r="A2097" t="s">
        <v>353</v>
      </c>
      <c r="B2097" s="10">
        <v>39107</v>
      </c>
      <c r="C2097" t="s">
        <v>908</v>
      </c>
      <c r="D2097" s="4">
        <v>4505</v>
      </c>
      <c r="E2097" s="4">
        <v>20247</v>
      </c>
      <c r="F2097">
        <v>2024</v>
      </c>
      <c r="G2097" s="1">
        <f>Table1[[#This Row],[dem_votes]]+Table1[[#This Row],[gop_votes]]</f>
        <v>24752</v>
      </c>
      <c r="H2097" s="7">
        <f>ABS(Table1[[#This Row],[dem_votes]]-Table1[[#This Row],[gop_votes]])</f>
        <v>15742</v>
      </c>
      <c r="I2097" s="5">
        <f>Table1[[#This Row],[margin]]/SUM(Table1[[#This Row],[dem_votes]:[gop_votes]])</f>
        <v>0.63598901098901095</v>
      </c>
      <c r="J2097" s="5">
        <f>Table1[[#This Row],[dem_votes]]/SUM(Table1[[#This Row],[dem_votes]:[gop_votes]])</f>
        <v>0.1820054945054945</v>
      </c>
      <c r="K2097" s="5">
        <f>Table1[[#This Row],[gop_votes]]/SUM(Table1[[#This Row],[dem_votes]:[gop_votes]])</f>
        <v>0.81799450549450547</v>
      </c>
      <c r="L2097" s="13">
        <v>-84.608376000000007</v>
      </c>
      <c r="M2097" s="13">
        <v>40.517286999999897</v>
      </c>
      <c r="N2097" s="11">
        <v>-82.831858727272461</v>
      </c>
      <c r="O2097" s="11">
        <v>40.313382181818099</v>
      </c>
      <c r="P2097" s="12">
        <f>VLOOKUP(Table1[[#This Row],[State]],Sheet1!A:G,7,FALSE)</f>
        <v>18</v>
      </c>
      <c r="Q2097" t="str">
        <f>VLOOKUP(Table1[[#This Row],[State]],Sheet1!A:F,6,FALSE)</f>
        <v>Republican</v>
      </c>
    </row>
    <row r="2098" spans="1:17" x14ac:dyDescent="0.2">
      <c r="A2098" t="s">
        <v>353</v>
      </c>
      <c r="B2098" s="10">
        <v>39109</v>
      </c>
      <c r="C2098" t="s">
        <v>945</v>
      </c>
      <c r="D2098" s="4">
        <v>14700</v>
      </c>
      <c r="E2098" s="4">
        <v>42039</v>
      </c>
      <c r="F2098">
        <v>2024</v>
      </c>
      <c r="G2098" s="1">
        <f>Table1[[#This Row],[dem_votes]]+Table1[[#This Row],[gop_votes]]</f>
        <v>56739</v>
      </c>
      <c r="H2098" s="7">
        <f>ABS(Table1[[#This Row],[dem_votes]]-Table1[[#This Row],[gop_votes]])</f>
        <v>27339</v>
      </c>
      <c r="I2098" s="5">
        <f>Table1[[#This Row],[margin]]/SUM(Table1[[#This Row],[dem_votes]:[gop_votes]])</f>
        <v>0.48183788928250409</v>
      </c>
      <c r="J2098" s="5">
        <f>Table1[[#This Row],[dem_votes]]/SUM(Table1[[#This Row],[dem_votes]:[gop_votes]])</f>
        <v>0.25908105535874792</v>
      </c>
      <c r="K2098" s="5">
        <f>Table1[[#This Row],[gop_votes]]/SUM(Table1[[#This Row],[dem_votes]:[gop_votes]])</f>
        <v>0.74091894464125208</v>
      </c>
      <c r="L2098" s="13">
        <v>-84.234863000000004</v>
      </c>
      <c r="M2098" s="13">
        <v>40.046906999999997</v>
      </c>
      <c r="N2098" s="11">
        <v>-82.831858727272461</v>
      </c>
      <c r="O2098" s="11">
        <v>40.313382181818099</v>
      </c>
      <c r="P2098" s="12">
        <f>VLOOKUP(Table1[[#This Row],[State]],Sheet1!A:G,7,FALSE)</f>
        <v>18</v>
      </c>
      <c r="Q2098" t="str">
        <f>VLOOKUP(Table1[[#This Row],[State]],Sheet1!A:F,6,FALSE)</f>
        <v>Republican</v>
      </c>
    </row>
    <row r="2099" spans="1:17" x14ac:dyDescent="0.2">
      <c r="A2099" t="s">
        <v>353</v>
      </c>
      <c r="B2099" s="10">
        <v>39111</v>
      </c>
      <c r="C2099" t="s">
        <v>457</v>
      </c>
      <c r="D2099" s="4">
        <v>2621</v>
      </c>
      <c r="E2099" s="4">
        <v>4558</v>
      </c>
      <c r="F2099">
        <v>2024</v>
      </c>
      <c r="G2099" s="1">
        <f>Table1[[#This Row],[dem_votes]]+Table1[[#This Row],[gop_votes]]</f>
        <v>7179</v>
      </c>
      <c r="H2099" s="7">
        <f>ABS(Table1[[#This Row],[dem_votes]]-Table1[[#This Row],[gop_votes]])</f>
        <v>1937</v>
      </c>
      <c r="I2099" s="5">
        <f>Table1[[#This Row],[margin]]/SUM(Table1[[#This Row],[dem_votes]:[gop_votes]])</f>
        <v>0.26981473742861123</v>
      </c>
      <c r="J2099" s="5">
        <f>Table1[[#This Row],[dem_votes]]/SUM(Table1[[#This Row],[dem_votes]:[gop_votes]])</f>
        <v>0.36509263128569441</v>
      </c>
      <c r="K2099" s="5">
        <f>Table1[[#This Row],[gop_votes]]/SUM(Table1[[#This Row],[dem_votes]:[gop_votes]])</f>
        <v>0.63490736871430564</v>
      </c>
      <c r="L2099" s="13">
        <v>-81.065209999999993</v>
      </c>
      <c r="M2099" s="13">
        <v>39.741292000000001</v>
      </c>
      <c r="N2099" s="11">
        <v>-82.831858727272461</v>
      </c>
      <c r="O2099" s="11">
        <v>40.313382181818099</v>
      </c>
      <c r="P2099" s="12">
        <f>VLOOKUP(Table1[[#This Row],[State]],Sheet1!A:G,7,FALSE)</f>
        <v>18</v>
      </c>
      <c r="Q2099" t="str">
        <f>VLOOKUP(Table1[[#This Row],[State]],Sheet1!A:F,6,FALSE)</f>
        <v>Republican</v>
      </c>
    </row>
    <row r="2100" spans="1:17" x14ac:dyDescent="0.2">
      <c r="A2100" t="s">
        <v>353</v>
      </c>
      <c r="B2100" s="10">
        <v>39113</v>
      </c>
      <c r="C2100" t="s">
        <v>521</v>
      </c>
      <c r="D2100" s="4">
        <v>127526</v>
      </c>
      <c r="E2100" s="4">
        <v>119656</v>
      </c>
      <c r="F2100">
        <v>2024</v>
      </c>
      <c r="G2100" s="1">
        <f>Table1[[#This Row],[dem_votes]]+Table1[[#This Row],[gop_votes]]</f>
        <v>247182</v>
      </c>
      <c r="H2100" s="7">
        <f>ABS(Table1[[#This Row],[dem_votes]]-Table1[[#This Row],[gop_votes]])</f>
        <v>7870</v>
      </c>
      <c r="I2100" s="5">
        <f>Table1[[#This Row],[margin]]/SUM(Table1[[#This Row],[dem_votes]:[gop_votes]])</f>
        <v>3.183888794491508E-2</v>
      </c>
      <c r="J2100" s="5">
        <f>Table1[[#This Row],[dem_votes]]/SUM(Table1[[#This Row],[dem_votes]:[gop_votes]])</f>
        <v>0.51591944397245759</v>
      </c>
      <c r="K2100" s="5">
        <f>Table1[[#This Row],[gop_votes]]/SUM(Table1[[#This Row],[dem_votes]:[gop_votes]])</f>
        <v>0.48408055602754246</v>
      </c>
      <c r="L2100" s="13">
        <v>-84.207549</v>
      </c>
      <c r="M2100" s="13">
        <v>39.746150999999998</v>
      </c>
      <c r="N2100" s="11">
        <v>-82.831858727272461</v>
      </c>
      <c r="O2100" s="11">
        <v>40.313382181818099</v>
      </c>
      <c r="P2100" s="12">
        <f>VLOOKUP(Table1[[#This Row],[State]],Sheet1!A:G,7,FALSE)</f>
        <v>18</v>
      </c>
      <c r="Q2100" t="str">
        <f>VLOOKUP(Table1[[#This Row],[State]],Sheet1!A:F,6,FALSE)</f>
        <v>Republican</v>
      </c>
    </row>
    <row r="2101" spans="1:17" x14ac:dyDescent="0.2">
      <c r="A2101" t="s">
        <v>353</v>
      </c>
      <c r="B2101" s="10">
        <v>39115</v>
      </c>
      <c r="C2101" t="s">
        <v>522</v>
      </c>
      <c r="D2101" s="4">
        <v>2251</v>
      </c>
      <c r="E2101" s="4">
        <v>3671</v>
      </c>
      <c r="F2101">
        <v>2024</v>
      </c>
      <c r="G2101" s="1">
        <f>Table1[[#This Row],[dem_votes]]+Table1[[#This Row],[gop_votes]]</f>
        <v>5922</v>
      </c>
      <c r="H2101" s="7">
        <f>ABS(Table1[[#This Row],[dem_votes]]-Table1[[#This Row],[gop_votes]])</f>
        <v>1420</v>
      </c>
      <c r="I2101" s="5">
        <f>Table1[[#This Row],[margin]]/SUM(Table1[[#This Row],[dem_votes]:[gop_votes]])</f>
        <v>0.23978385680513339</v>
      </c>
      <c r="J2101" s="5">
        <f>Table1[[#This Row],[dem_votes]]/SUM(Table1[[#This Row],[dem_votes]:[gop_votes]])</f>
        <v>0.38010807159743332</v>
      </c>
      <c r="K2101" s="5">
        <f>Table1[[#This Row],[gop_votes]]/SUM(Table1[[#This Row],[dem_votes]:[gop_votes]])</f>
        <v>0.61989192840256668</v>
      </c>
      <c r="L2101" s="13">
        <v>-81.866142999999994</v>
      </c>
      <c r="M2101" s="13">
        <v>39.616689999999998</v>
      </c>
      <c r="N2101" s="11">
        <v>-82.831858727272461</v>
      </c>
      <c r="O2101" s="11">
        <v>40.313382181818099</v>
      </c>
      <c r="P2101" s="12">
        <f>VLOOKUP(Table1[[#This Row],[State]],Sheet1!A:G,7,FALSE)</f>
        <v>18</v>
      </c>
      <c r="Q2101" t="str">
        <f>VLOOKUP(Table1[[#This Row],[State]],Sheet1!A:F,6,FALSE)</f>
        <v>Republican</v>
      </c>
    </row>
    <row r="2102" spans="1:17" x14ac:dyDescent="0.2">
      <c r="A2102" t="s">
        <v>353</v>
      </c>
      <c r="B2102" s="10">
        <v>39117</v>
      </c>
      <c r="C2102" t="s">
        <v>1711</v>
      </c>
      <c r="D2102" s="4">
        <v>4155</v>
      </c>
      <c r="E2102" s="4">
        <v>14756</v>
      </c>
      <c r="F2102">
        <v>2024</v>
      </c>
      <c r="G2102" s="1">
        <f>Table1[[#This Row],[dem_votes]]+Table1[[#This Row],[gop_votes]]</f>
        <v>18911</v>
      </c>
      <c r="H2102" s="7">
        <f>ABS(Table1[[#This Row],[dem_votes]]-Table1[[#This Row],[gop_votes]])</f>
        <v>10601</v>
      </c>
      <c r="I2102" s="5">
        <f>Table1[[#This Row],[margin]]/SUM(Table1[[#This Row],[dem_votes]:[gop_votes]])</f>
        <v>0.5605732113584686</v>
      </c>
      <c r="J2102" s="5">
        <f>Table1[[#This Row],[dem_votes]]/SUM(Table1[[#This Row],[dem_votes]:[gop_votes]])</f>
        <v>0.2197133943207657</v>
      </c>
      <c r="K2102" s="5">
        <f>Table1[[#This Row],[gop_votes]]/SUM(Table1[[#This Row],[dem_votes]:[gop_votes]])</f>
        <v>0.78028660567923436</v>
      </c>
      <c r="L2102" s="13">
        <v>-82.795365000000004</v>
      </c>
      <c r="M2102" s="13">
        <v>40.518847999999998</v>
      </c>
      <c r="N2102" s="11">
        <v>-82.831858727272461</v>
      </c>
      <c r="O2102" s="11">
        <v>40.313382181818099</v>
      </c>
      <c r="P2102" s="12">
        <f>VLOOKUP(Table1[[#This Row],[State]],Sheet1!A:G,7,FALSE)</f>
        <v>18</v>
      </c>
      <c r="Q2102" t="str">
        <f>VLOOKUP(Table1[[#This Row],[State]],Sheet1!A:F,6,FALSE)</f>
        <v>Republican</v>
      </c>
    </row>
    <row r="2103" spans="1:17" x14ac:dyDescent="0.2">
      <c r="A2103" t="s">
        <v>353</v>
      </c>
      <c r="B2103" s="10">
        <v>39119</v>
      </c>
      <c r="C2103" t="s">
        <v>1712</v>
      </c>
      <c r="D2103" s="4">
        <v>13290</v>
      </c>
      <c r="E2103" s="4">
        <v>22540</v>
      </c>
      <c r="F2103">
        <v>2024</v>
      </c>
      <c r="G2103" s="1">
        <f>Table1[[#This Row],[dem_votes]]+Table1[[#This Row],[gop_votes]]</f>
        <v>35830</v>
      </c>
      <c r="H2103" s="7">
        <f>ABS(Table1[[#This Row],[dem_votes]]-Table1[[#This Row],[gop_votes]])</f>
        <v>9250</v>
      </c>
      <c r="I2103" s="5">
        <f>Table1[[#This Row],[margin]]/SUM(Table1[[#This Row],[dem_votes]:[gop_votes]])</f>
        <v>0.25816355009768349</v>
      </c>
      <c r="J2103" s="5">
        <f>Table1[[#This Row],[dem_votes]]/SUM(Table1[[#This Row],[dem_votes]:[gop_votes]])</f>
        <v>0.37091822495115823</v>
      </c>
      <c r="K2103" s="5">
        <f>Table1[[#This Row],[gop_votes]]/SUM(Table1[[#This Row],[dem_votes]:[gop_votes]])</f>
        <v>0.62908177504884177</v>
      </c>
      <c r="L2103" s="13">
        <v>-81.996882999999997</v>
      </c>
      <c r="M2103" s="13">
        <v>39.961283999999999</v>
      </c>
      <c r="N2103" s="11">
        <v>-82.831858727272461</v>
      </c>
      <c r="O2103" s="11">
        <v>40.313382181818099</v>
      </c>
      <c r="P2103" s="12">
        <f>VLOOKUP(Table1[[#This Row],[State]],Sheet1!A:G,7,FALSE)</f>
        <v>18</v>
      </c>
      <c r="Q2103" t="str">
        <f>VLOOKUP(Table1[[#This Row],[State]],Sheet1!A:F,6,FALSE)</f>
        <v>Republican</v>
      </c>
    </row>
    <row r="2104" spans="1:17" x14ac:dyDescent="0.2">
      <c r="A2104" t="s">
        <v>353</v>
      </c>
      <c r="B2104" s="10">
        <v>39121</v>
      </c>
      <c r="C2104" t="s">
        <v>946</v>
      </c>
      <c r="D2104" s="4">
        <v>1818</v>
      </c>
      <c r="E2104" s="4">
        <v>4368</v>
      </c>
      <c r="F2104">
        <v>2024</v>
      </c>
      <c r="G2104" s="1">
        <f>Table1[[#This Row],[dem_votes]]+Table1[[#This Row],[gop_votes]]</f>
        <v>6186</v>
      </c>
      <c r="H2104" s="7">
        <f>ABS(Table1[[#This Row],[dem_votes]]-Table1[[#This Row],[gop_votes]])</f>
        <v>2550</v>
      </c>
      <c r="I2104" s="5">
        <f>Table1[[#This Row],[margin]]/SUM(Table1[[#This Row],[dem_votes]:[gop_votes]])</f>
        <v>0.41222114451988362</v>
      </c>
      <c r="J2104" s="5">
        <f>Table1[[#This Row],[dem_votes]]/SUM(Table1[[#This Row],[dem_votes]:[gop_votes]])</f>
        <v>0.29388942774005822</v>
      </c>
      <c r="K2104" s="5">
        <f>Table1[[#This Row],[gop_votes]]/SUM(Table1[[#This Row],[dem_votes]:[gop_votes]])</f>
        <v>0.70611057225994178</v>
      </c>
      <c r="L2104" s="13">
        <v>-81.485164999999995</v>
      </c>
      <c r="M2104" s="13">
        <v>39.771630000000002</v>
      </c>
      <c r="N2104" s="11">
        <v>-82.831858727272461</v>
      </c>
      <c r="O2104" s="11">
        <v>40.313382181818099</v>
      </c>
      <c r="P2104" s="12">
        <f>VLOOKUP(Table1[[#This Row],[State]],Sheet1!A:G,7,FALSE)</f>
        <v>18</v>
      </c>
      <c r="Q2104" t="str">
        <f>VLOOKUP(Table1[[#This Row],[State]],Sheet1!A:F,6,FALSE)</f>
        <v>Republican</v>
      </c>
    </row>
    <row r="2105" spans="1:17" x14ac:dyDescent="0.2">
      <c r="A2105" t="s">
        <v>353</v>
      </c>
      <c r="B2105" s="10">
        <v>39123</v>
      </c>
      <c r="C2105" t="s">
        <v>1054</v>
      </c>
      <c r="D2105" s="4">
        <v>8958</v>
      </c>
      <c r="E2105" s="4">
        <v>13272</v>
      </c>
      <c r="F2105">
        <v>2024</v>
      </c>
      <c r="G2105" s="1">
        <f>Table1[[#This Row],[dem_votes]]+Table1[[#This Row],[gop_votes]]</f>
        <v>22230</v>
      </c>
      <c r="H2105" s="7">
        <f>ABS(Table1[[#This Row],[dem_votes]]-Table1[[#This Row],[gop_votes]])</f>
        <v>4314</v>
      </c>
      <c r="I2105" s="5">
        <f>Table1[[#This Row],[margin]]/SUM(Table1[[#This Row],[dem_votes]:[gop_votes]])</f>
        <v>0.19406207827260458</v>
      </c>
      <c r="J2105" s="5">
        <f>Table1[[#This Row],[dem_votes]]/SUM(Table1[[#This Row],[dem_votes]:[gop_votes]])</f>
        <v>0.40296896086369771</v>
      </c>
      <c r="K2105" s="5">
        <f>Table1[[#This Row],[gop_votes]]/SUM(Table1[[#This Row],[dem_votes]:[gop_votes]])</f>
        <v>0.59703103913630229</v>
      </c>
      <c r="L2105" s="13">
        <v>-83.081462999999999</v>
      </c>
      <c r="M2105" s="13">
        <v>41.531717999999998</v>
      </c>
      <c r="N2105" s="11">
        <v>-82.831858727272461</v>
      </c>
      <c r="O2105" s="11">
        <v>40.313382181818099</v>
      </c>
      <c r="P2105" s="12">
        <f>VLOOKUP(Table1[[#This Row],[State]],Sheet1!A:G,7,FALSE)</f>
        <v>18</v>
      </c>
      <c r="Q2105" t="str">
        <f>VLOOKUP(Table1[[#This Row],[State]],Sheet1!A:F,6,FALSE)</f>
        <v>Republican</v>
      </c>
    </row>
    <row r="2106" spans="1:17" x14ac:dyDescent="0.2">
      <c r="A2106" t="s">
        <v>353</v>
      </c>
      <c r="B2106" s="10">
        <v>39125</v>
      </c>
      <c r="C2106" t="s">
        <v>794</v>
      </c>
      <c r="D2106" s="4">
        <v>2948</v>
      </c>
      <c r="E2106" s="4">
        <v>6297</v>
      </c>
      <c r="F2106">
        <v>2024</v>
      </c>
      <c r="G2106" s="1">
        <f>Table1[[#This Row],[dem_votes]]+Table1[[#This Row],[gop_votes]]</f>
        <v>9245</v>
      </c>
      <c r="H2106" s="7">
        <f>ABS(Table1[[#This Row],[dem_votes]]-Table1[[#This Row],[gop_votes]])</f>
        <v>3349</v>
      </c>
      <c r="I2106" s="5">
        <f>Table1[[#This Row],[margin]]/SUM(Table1[[#This Row],[dem_votes]:[gop_votes]])</f>
        <v>0.36224986479177934</v>
      </c>
      <c r="J2106" s="5">
        <f>Table1[[#This Row],[dem_votes]]/SUM(Table1[[#This Row],[dem_votes]:[gop_votes]])</f>
        <v>0.31887506760411033</v>
      </c>
      <c r="K2106" s="5">
        <f>Table1[[#This Row],[gop_votes]]/SUM(Table1[[#This Row],[dem_votes]:[gop_votes]])</f>
        <v>0.68112493239588967</v>
      </c>
      <c r="L2106" s="13">
        <v>-84.584535000000002</v>
      </c>
      <c r="M2106" s="13">
        <v>41.132218000000002</v>
      </c>
      <c r="N2106" s="11">
        <v>-82.831858727272461</v>
      </c>
      <c r="O2106" s="11">
        <v>40.313382181818099</v>
      </c>
      <c r="P2106" s="12">
        <f>VLOOKUP(Table1[[#This Row],[State]],Sheet1!A:G,7,FALSE)</f>
        <v>18</v>
      </c>
      <c r="Q2106" t="str">
        <f>VLOOKUP(Table1[[#This Row],[State]],Sheet1!A:F,6,FALSE)</f>
        <v>Republican</v>
      </c>
    </row>
    <row r="2107" spans="1:17" x14ac:dyDescent="0.2">
      <c r="A2107" t="s">
        <v>353</v>
      </c>
      <c r="B2107" s="10">
        <v>39127</v>
      </c>
      <c r="C2107" t="s">
        <v>523</v>
      </c>
      <c r="D2107" s="4">
        <v>5140</v>
      </c>
      <c r="E2107" s="4">
        <v>11726</v>
      </c>
      <c r="F2107">
        <v>2024</v>
      </c>
      <c r="G2107" s="1">
        <f>Table1[[#This Row],[dem_votes]]+Table1[[#This Row],[gop_votes]]</f>
        <v>16866</v>
      </c>
      <c r="H2107" s="7">
        <f>ABS(Table1[[#This Row],[dem_votes]]-Table1[[#This Row],[gop_votes]])</f>
        <v>6586</v>
      </c>
      <c r="I2107" s="5">
        <f>Table1[[#This Row],[margin]]/SUM(Table1[[#This Row],[dem_votes]:[gop_votes]])</f>
        <v>0.39048974267757619</v>
      </c>
      <c r="J2107" s="5">
        <f>Table1[[#This Row],[dem_votes]]/SUM(Table1[[#This Row],[dem_votes]:[gop_votes]])</f>
        <v>0.3047551286612119</v>
      </c>
      <c r="K2107" s="5">
        <f>Table1[[#This Row],[gop_votes]]/SUM(Table1[[#This Row],[dem_votes]:[gop_votes]])</f>
        <v>0.6952448713387881</v>
      </c>
      <c r="L2107" s="13">
        <v>-82.234082000000001</v>
      </c>
      <c r="M2107" s="13">
        <v>39.754135999999903</v>
      </c>
      <c r="N2107" s="11">
        <v>-82.831858727272461</v>
      </c>
      <c r="O2107" s="11">
        <v>40.313382181818099</v>
      </c>
      <c r="P2107" s="12">
        <f>VLOOKUP(Table1[[#This Row],[State]],Sheet1!A:G,7,FALSE)</f>
        <v>18</v>
      </c>
      <c r="Q2107" t="str">
        <f>VLOOKUP(Table1[[#This Row],[State]],Sheet1!A:F,6,FALSE)</f>
        <v>Republican</v>
      </c>
    </row>
    <row r="2108" spans="1:17" x14ac:dyDescent="0.2">
      <c r="A2108" t="s">
        <v>353</v>
      </c>
      <c r="B2108" s="10">
        <v>39129</v>
      </c>
      <c r="C2108" t="s">
        <v>1713</v>
      </c>
      <c r="D2108" s="4">
        <v>6911</v>
      </c>
      <c r="E2108" s="4">
        <v>22184</v>
      </c>
      <c r="F2108">
        <v>2024</v>
      </c>
      <c r="G2108" s="1">
        <f>Table1[[#This Row],[dem_votes]]+Table1[[#This Row],[gop_votes]]</f>
        <v>29095</v>
      </c>
      <c r="H2108" s="7">
        <f>ABS(Table1[[#This Row],[dem_votes]]-Table1[[#This Row],[gop_votes]])</f>
        <v>15273</v>
      </c>
      <c r="I2108" s="5">
        <f>Table1[[#This Row],[margin]]/SUM(Table1[[#This Row],[dem_votes]:[gop_votes]])</f>
        <v>0.52493555593744634</v>
      </c>
      <c r="J2108" s="5">
        <f>Table1[[#This Row],[dem_votes]]/SUM(Table1[[#This Row],[dem_votes]:[gop_votes]])</f>
        <v>0.23753222203127686</v>
      </c>
      <c r="K2108" s="5">
        <f>Table1[[#This Row],[gop_votes]]/SUM(Table1[[#This Row],[dem_votes]:[gop_votes]])</f>
        <v>0.76246777796872311</v>
      </c>
      <c r="L2108" s="13">
        <v>-82.993083999999996</v>
      </c>
      <c r="M2108" s="13">
        <v>39.666508999999998</v>
      </c>
      <c r="N2108" s="11">
        <v>-82.831858727272461</v>
      </c>
      <c r="O2108" s="11">
        <v>40.313382181818099</v>
      </c>
      <c r="P2108" s="12">
        <f>VLOOKUP(Table1[[#This Row],[State]],Sheet1!A:G,7,FALSE)</f>
        <v>18</v>
      </c>
      <c r="Q2108" t="str">
        <f>VLOOKUP(Table1[[#This Row],[State]],Sheet1!A:F,6,FALSE)</f>
        <v>Republican</v>
      </c>
    </row>
    <row r="2109" spans="1:17" x14ac:dyDescent="0.2">
      <c r="A2109" t="s">
        <v>353</v>
      </c>
      <c r="B2109" s="10">
        <v>39131</v>
      </c>
      <c r="C2109" t="s">
        <v>525</v>
      </c>
      <c r="D2109" s="4">
        <v>4183</v>
      </c>
      <c r="E2109" s="4">
        <v>8899</v>
      </c>
      <c r="F2109">
        <v>2024</v>
      </c>
      <c r="G2109" s="1">
        <f>Table1[[#This Row],[dem_votes]]+Table1[[#This Row],[gop_votes]]</f>
        <v>13082</v>
      </c>
      <c r="H2109" s="7">
        <f>ABS(Table1[[#This Row],[dem_votes]]-Table1[[#This Row],[gop_votes]])</f>
        <v>4716</v>
      </c>
      <c r="I2109" s="5">
        <f>Table1[[#This Row],[margin]]/SUM(Table1[[#This Row],[dem_votes]:[gop_votes]])</f>
        <v>0.36049533710441828</v>
      </c>
      <c r="J2109" s="5">
        <f>Table1[[#This Row],[dem_votes]]/SUM(Table1[[#This Row],[dem_votes]:[gop_votes]])</f>
        <v>0.31975233144779086</v>
      </c>
      <c r="K2109" s="5">
        <f>Table1[[#This Row],[gop_votes]]/SUM(Table1[[#This Row],[dem_votes]:[gop_votes]])</f>
        <v>0.68024766855220919</v>
      </c>
      <c r="L2109" s="13">
        <v>-83.038173</v>
      </c>
      <c r="M2109" s="13">
        <v>39.083993999999997</v>
      </c>
      <c r="N2109" s="11">
        <v>-82.831858727272461</v>
      </c>
      <c r="O2109" s="11">
        <v>40.313382181818099</v>
      </c>
      <c r="P2109" s="12">
        <f>VLOOKUP(Table1[[#This Row],[State]],Sheet1!A:G,7,FALSE)</f>
        <v>18</v>
      </c>
      <c r="Q2109" t="str">
        <f>VLOOKUP(Table1[[#This Row],[State]],Sheet1!A:F,6,FALSE)</f>
        <v>Republican</v>
      </c>
    </row>
    <row r="2110" spans="1:17" x14ac:dyDescent="0.2">
      <c r="A2110" t="s">
        <v>353</v>
      </c>
      <c r="B2110" s="10">
        <v>39133</v>
      </c>
      <c r="C2110" t="s">
        <v>1714</v>
      </c>
      <c r="D2110" s="4">
        <v>35307</v>
      </c>
      <c r="E2110" s="4">
        <v>46347</v>
      </c>
      <c r="F2110">
        <v>2024</v>
      </c>
      <c r="G2110" s="1">
        <f>Table1[[#This Row],[dem_votes]]+Table1[[#This Row],[gop_votes]]</f>
        <v>81654</v>
      </c>
      <c r="H2110" s="7">
        <f>ABS(Table1[[#This Row],[dem_votes]]-Table1[[#This Row],[gop_votes]])</f>
        <v>11040</v>
      </c>
      <c r="I2110" s="5">
        <f>Table1[[#This Row],[margin]]/SUM(Table1[[#This Row],[dem_votes]:[gop_votes]])</f>
        <v>0.13520464398559776</v>
      </c>
      <c r="J2110" s="5">
        <f>Table1[[#This Row],[dem_votes]]/SUM(Table1[[#This Row],[dem_votes]:[gop_votes]])</f>
        <v>0.43239767800720114</v>
      </c>
      <c r="K2110" s="5">
        <f>Table1[[#This Row],[gop_votes]]/SUM(Table1[[#This Row],[dem_votes]:[gop_votes]])</f>
        <v>0.56760232199279892</v>
      </c>
      <c r="L2110" s="13">
        <v>-81.273456999999993</v>
      </c>
      <c r="M2110" s="13">
        <v>41.179470000000002</v>
      </c>
      <c r="N2110" s="11">
        <v>-82.831858727272461</v>
      </c>
      <c r="O2110" s="11">
        <v>40.313382181818099</v>
      </c>
      <c r="P2110" s="12">
        <f>VLOOKUP(Table1[[#This Row],[State]],Sheet1!A:G,7,FALSE)</f>
        <v>18</v>
      </c>
      <c r="Q2110" t="str">
        <f>VLOOKUP(Table1[[#This Row],[State]],Sheet1!A:F,6,FALSE)</f>
        <v>Republican</v>
      </c>
    </row>
    <row r="2111" spans="1:17" x14ac:dyDescent="0.2">
      <c r="A2111" t="s">
        <v>353</v>
      </c>
      <c r="B2111" s="10">
        <v>39135</v>
      </c>
      <c r="C2111" t="s">
        <v>1715</v>
      </c>
      <c r="D2111" s="4">
        <v>5207</v>
      </c>
      <c r="E2111" s="4">
        <v>17223</v>
      </c>
      <c r="F2111">
        <v>2024</v>
      </c>
      <c r="G2111" s="1">
        <f>Table1[[#This Row],[dem_votes]]+Table1[[#This Row],[gop_votes]]</f>
        <v>22430</v>
      </c>
      <c r="H2111" s="7">
        <f>ABS(Table1[[#This Row],[dem_votes]]-Table1[[#This Row],[gop_votes]])</f>
        <v>12016</v>
      </c>
      <c r="I2111" s="5">
        <f>Table1[[#This Row],[margin]]/SUM(Table1[[#This Row],[dem_votes]:[gop_votes]])</f>
        <v>0.53571110120374499</v>
      </c>
      <c r="J2111" s="5">
        <f>Table1[[#This Row],[dem_votes]]/SUM(Table1[[#This Row],[dem_votes]:[gop_votes]])</f>
        <v>0.23214444939812751</v>
      </c>
      <c r="K2111" s="5">
        <f>Table1[[#This Row],[gop_votes]]/SUM(Table1[[#This Row],[dem_votes]:[gop_votes]])</f>
        <v>0.76785555060187249</v>
      </c>
      <c r="L2111" s="13">
        <v>-84.624465999999998</v>
      </c>
      <c r="M2111" s="13">
        <v>39.743738</v>
      </c>
      <c r="N2111" s="11">
        <v>-82.831858727272461</v>
      </c>
      <c r="O2111" s="11">
        <v>40.313382181818099</v>
      </c>
      <c r="P2111" s="12">
        <f>VLOOKUP(Table1[[#This Row],[State]],Sheet1!A:G,7,FALSE)</f>
        <v>18</v>
      </c>
      <c r="Q2111" t="str">
        <f>VLOOKUP(Table1[[#This Row],[State]],Sheet1!A:F,6,FALSE)</f>
        <v>Republican</v>
      </c>
    </row>
    <row r="2112" spans="1:17" x14ac:dyDescent="0.2">
      <c r="A2112" t="s">
        <v>353</v>
      </c>
      <c r="B2112" s="10">
        <v>39137</v>
      </c>
      <c r="C2112" t="s">
        <v>467</v>
      </c>
      <c r="D2112" s="4">
        <v>3879</v>
      </c>
      <c r="E2112" s="4">
        <v>16598</v>
      </c>
      <c r="F2112">
        <v>2024</v>
      </c>
      <c r="G2112" s="1">
        <f>Table1[[#This Row],[dem_votes]]+Table1[[#This Row],[gop_votes]]</f>
        <v>20477</v>
      </c>
      <c r="H2112" s="7">
        <f>ABS(Table1[[#This Row],[dem_votes]]-Table1[[#This Row],[gop_votes]])</f>
        <v>12719</v>
      </c>
      <c r="I2112" s="5">
        <f>Table1[[#This Row],[margin]]/SUM(Table1[[#This Row],[dem_votes]:[gop_votes]])</f>
        <v>0.6211359085803585</v>
      </c>
      <c r="J2112" s="5">
        <f>Table1[[#This Row],[dem_votes]]/SUM(Table1[[#This Row],[dem_votes]:[gop_votes]])</f>
        <v>0.18943204570982078</v>
      </c>
      <c r="K2112" s="5">
        <f>Table1[[#This Row],[gop_votes]]/SUM(Table1[[#This Row],[dem_votes]:[gop_votes]])</f>
        <v>0.81056795429017925</v>
      </c>
      <c r="L2112" s="13">
        <v>-84.118020000000001</v>
      </c>
      <c r="M2112" s="13">
        <v>41.008299999999998</v>
      </c>
      <c r="N2112" s="11">
        <v>-82.831858727272461</v>
      </c>
      <c r="O2112" s="11">
        <v>40.313382181818099</v>
      </c>
      <c r="P2112" s="12">
        <f>VLOOKUP(Table1[[#This Row],[State]],Sheet1!A:G,7,FALSE)</f>
        <v>18</v>
      </c>
      <c r="Q2112" t="str">
        <f>VLOOKUP(Table1[[#This Row],[State]],Sheet1!A:F,6,FALSE)</f>
        <v>Republican</v>
      </c>
    </row>
    <row r="2113" spans="1:17" x14ac:dyDescent="0.2">
      <c r="A2113" t="s">
        <v>353</v>
      </c>
      <c r="B2113" s="10">
        <v>39139</v>
      </c>
      <c r="C2113" t="s">
        <v>913</v>
      </c>
      <c r="D2113" s="4">
        <v>19415</v>
      </c>
      <c r="E2113" s="4">
        <v>37699</v>
      </c>
      <c r="F2113">
        <v>2024</v>
      </c>
      <c r="G2113" s="1">
        <f>Table1[[#This Row],[dem_votes]]+Table1[[#This Row],[gop_votes]]</f>
        <v>57114</v>
      </c>
      <c r="H2113" s="7">
        <f>ABS(Table1[[#This Row],[dem_votes]]-Table1[[#This Row],[gop_votes]])</f>
        <v>18284</v>
      </c>
      <c r="I2113" s="5">
        <f>Table1[[#This Row],[margin]]/SUM(Table1[[#This Row],[dem_votes]:[gop_votes]])</f>
        <v>0.32013166649157826</v>
      </c>
      <c r="J2113" s="5">
        <f>Table1[[#This Row],[dem_votes]]/SUM(Table1[[#This Row],[dem_votes]:[gop_votes]])</f>
        <v>0.3399341667542109</v>
      </c>
      <c r="K2113" s="5">
        <f>Table1[[#This Row],[gop_votes]]/SUM(Table1[[#This Row],[dem_votes]:[gop_votes]])</f>
        <v>0.66006583324578916</v>
      </c>
      <c r="L2113" s="13">
        <v>-82.540346999999997</v>
      </c>
      <c r="M2113" s="13">
        <v>40.762374000000001</v>
      </c>
      <c r="N2113" s="11">
        <v>-82.831858727272461</v>
      </c>
      <c r="O2113" s="11">
        <v>40.313382181818099</v>
      </c>
      <c r="P2113" s="12">
        <f>VLOOKUP(Table1[[#This Row],[State]],Sheet1!A:G,7,FALSE)</f>
        <v>18</v>
      </c>
      <c r="Q2113" t="str">
        <f>VLOOKUP(Table1[[#This Row],[State]],Sheet1!A:F,6,FALSE)</f>
        <v>Republican</v>
      </c>
    </row>
    <row r="2114" spans="1:17" x14ac:dyDescent="0.2">
      <c r="A2114" t="s">
        <v>353</v>
      </c>
      <c r="B2114" s="10">
        <v>39141</v>
      </c>
      <c r="C2114" t="s">
        <v>1716</v>
      </c>
      <c r="D2114" s="4">
        <v>10678</v>
      </c>
      <c r="E2114" s="4">
        <v>19363</v>
      </c>
      <c r="F2114">
        <v>2024</v>
      </c>
      <c r="G2114" s="1">
        <f>Table1[[#This Row],[dem_votes]]+Table1[[#This Row],[gop_votes]]</f>
        <v>30041</v>
      </c>
      <c r="H2114" s="7">
        <f>ABS(Table1[[#This Row],[dem_votes]]-Table1[[#This Row],[gop_votes]])</f>
        <v>8685</v>
      </c>
      <c r="I2114" s="5">
        <f>Table1[[#This Row],[margin]]/SUM(Table1[[#This Row],[dem_votes]:[gop_votes]])</f>
        <v>0.28910488998368894</v>
      </c>
      <c r="J2114" s="5">
        <f>Table1[[#This Row],[dem_votes]]/SUM(Table1[[#This Row],[dem_votes]:[gop_votes]])</f>
        <v>0.3554475550081555</v>
      </c>
      <c r="K2114" s="5">
        <f>Table1[[#This Row],[gop_votes]]/SUM(Table1[[#This Row],[dem_votes]:[gop_votes]])</f>
        <v>0.6445524449918445</v>
      </c>
      <c r="L2114" s="13">
        <v>-83.022103999999999</v>
      </c>
      <c r="M2114" s="13">
        <v>39.340682000000001</v>
      </c>
      <c r="N2114" s="11">
        <v>-82.831858727272461</v>
      </c>
      <c r="O2114" s="11">
        <v>40.313382181818099</v>
      </c>
      <c r="P2114" s="12">
        <f>VLOOKUP(Table1[[#This Row],[State]],Sheet1!A:G,7,FALSE)</f>
        <v>18</v>
      </c>
      <c r="Q2114" t="str">
        <f>VLOOKUP(Table1[[#This Row],[State]],Sheet1!A:F,6,FALSE)</f>
        <v>Republican</v>
      </c>
    </row>
    <row r="2115" spans="1:17" x14ac:dyDescent="0.2">
      <c r="A2115" t="s">
        <v>353</v>
      </c>
      <c r="B2115" s="10">
        <v>39143</v>
      </c>
      <c r="C2115" t="s">
        <v>1717</v>
      </c>
      <c r="D2115" s="4">
        <v>10864</v>
      </c>
      <c r="E2115" s="4">
        <v>15371</v>
      </c>
      <c r="F2115">
        <v>2024</v>
      </c>
      <c r="G2115" s="1">
        <f>Table1[[#This Row],[dem_votes]]+Table1[[#This Row],[gop_votes]]</f>
        <v>26235</v>
      </c>
      <c r="H2115" s="7">
        <f>ABS(Table1[[#This Row],[dem_votes]]-Table1[[#This Row],[gop_votes]])</f>
        <v>4507</v>
      </c>
      <c r="I2115" s="5">
        <f>Table1[[#This Row],[margin]]/SUM(Table1[[#This Row],[dem_votes]:[gop_votes]])</f>
        <v>0.1717934057556699</v>
      </c>
      <c r="J2115" s="5">
        <f>Table1[[#This Row],[dem_votes]]/SUM(Table1[[#This Row],[dem_votes]:[gop_votes]])</f>
        <v>0.41410329712216504</v>
      </c>
      <c r="K2115" s="5">
        <f>Table1[[#This Row],[gop_votes]]/SUM(Table1[[#This Row],[dem_votes]:[gop_votes]])</f>
        <v>0.58589670287783491</v>
      </c>
      <c r="L2115" s="13">
        <v>-83.101951999999997</v>
      </c>
      <c r="M2115" s="13">
        <v>41.341057999999997</v>
      </c>
      <c r="N2115" s="11">
        <v>-82.831858727272461</v>
      </c>
      <c r="O2115" s="11">
        <v>40.313382181818099</v>
      </c>
      <c r="P2115" s="12">
        <f>VLOOKUP(Table1[[#This Row],[State]],Sheet1!A:G,7,FALSE)</f>
        <v>18</v>
      </c>
      <c r="Q2115" t="str">
        <f>VLOOKUP(Table1[[#This Row],[State]],Sheet1!A:F,6,FALSE)</f>
        <v>Republican</v>
      </c>
    </row>
    <row r="2116" spans="1:17" x14ac:dyDescent="0.2">
      <c r="A2116" t="s">
        <v>353</v>
      </c>
      <c r="B2116" s="10">
        <v>39145</v>
      </c>
      <c r="C2116" t="s">
        <v>1718</v>
      </c>
      <c r="D2116" s="4">
        <v>12664</v>
      </c>
      <c r="E2116" s="4">
        <v>16927</v>
      </c>
      <c r="F2116">
        <v>2024</v>
      </c>
      <c r="G2116" s="1">
        <f>Table1[[#This Row],[dem_votes]]+Table1[[#This Row],[gop_votes]]</f>
        <v>29591</v>
      </c>
      <c r="H2116" s="7">
        <f>ABS(Table1[[#This Row],[dem_votes]]-Table1[[#This Row],[gop_votes]])</f>
        <v>4263</v>
      </c>
      <c r="I2116" s="5">
        <f>Table1[[#This Row],[margin]]/SUM(Table1[[#This Row],[dem_votes]:[gop_votes]])</f>
        <v>0.14406407353587239</v>
      </c>
      <c r="J2116" s="5">
        <f>Table1[[#This Row],[dem_votes]]/SUM(Table1[[#This Row],[dem_votes]:[gop_votes]])</f>
        <v>0.42796796323206382</v>
      </c>
      <c r="K2116" s="5">
        <f>Table1[[#This Row],[gop_votes]]/SUM(Table1[[#This Row],[dem_votes]:[gop_votes]])</f>
        <v>0.57203203676793624</v>
      </c>
      <c r="L2116" s="13">
        <v>-82.945443999999995</v>
      </c>
      <c r="M2116" s="13">
        <v>38.781628999999903</v>
      </c>
      <c r="N2116" s="11">
        <v>-82.831858727272461</v>
      </c>
      <c r="O2116" s="11">
        <v>40.313382181818099</v>
      </c>
      <c r="P2116" s="12">
        <f>VLOOKUP(Table1[[#This Row],[State]],Sheet1!A:G,7,FALSE)</f>
        <v>18</v>
      </c>
      <c r="Q2116" t="str">
        <f>VLOOKUP(Table1[[#This Row],[State]],Sheet1!A:F,6,FALSE)</f>
        <v>Republican</v>
      </c>
    </row>
    <row r="2117" spans="1:17" x14ac:dyDescent="0.2">
      <c r="A2117" t="s">
        <v>353</v>
      </c>
      <c r="B2117" s="10">
        <v>39147</v>
      </c>
      <c r="C2117" t="s">
        <v>1588</v>
      </c>
      <c r="D2117" s="4">
        <v>9418</v>
      </c>
      <c r="E2117" s="4">
        <v>13992</v>
      </c>
      <c r="F2117">
        <v>2024</v>
      </c>
      <c r="G2117" s="1">
        <f>Table1[[#This Row],[dem_votes]]+Table1[[#This Row],[gop_votes]]</f>
        <v>23410</v>
      </c>
      <c r="H2117" s="7">
        <f>ABS(Table1[[#This Row],[dem_votes]]-Table1[[#This Row],[gop_votes]])</f>
        <v>4574</v>
      </c>
      <c r="I2117" s="5">
        <f>Table1[[#This Row],[margin]]/SUM(Table1[[#This Row],[dem_votes]:[gop_votes]])</f>
        <v>0.19538658692866295</v>
      </c>
      <c r="J2117" s="5">
        <f>Table1[[#This Row],[dem_votes]]/SUM(Table1[[#This Row],[dem_votes]:[gop_votes]])</f>
        <v>0.40230670653566852</v>
      </c>
      <c r="K2117" s="5">
        <f>Table1[[#This Row],[gop_votes]]/SUM(Table1[[#This Row],[dem_votes]:[gop_votes]])</f>
        <v>0.59769329346433153</v>
      </c>
      <c r="L2117" s="13">
        <v>-83.201321999999905</v>
      </c>
      <c r="M2117" s="13">
        <v>41.127600999999999</v>
      </c>
      <c r="N2117" s="11">
        <v>-82.831858727272461</v>
      </c>
      <c r="O2117" s="11">
        <v>40.313382181818099</v>
      </c>
      <c r="P2117" s="12">
        <f>VLOOKUP(Table1[[#This Row],[State]],Sheet1!A:G,7,FALSE)</f>
        <v>18</v>
      </c>
      <c r="Q2117" t="str">
        <f>VLOOKUP(Table1[[#This Row],[State]],Sheet1!A:F,6,FALSE)</f>
        <v>Republican</v>
      </c>
    </row>
    <row r="2118" spans="1:17" x14ac:dyDescent="0.2">
      <c r="A2118" t="s">
        <v>353</v>
      </c>
      <c r="B2118" s="10">
        <v>39149</v>
      </c>
      <c r="C2118" t="s">
        <v>529</v>
      </c>
      <c r="D2118" s="4">
        <v>5464</v>
      </c>
      <c r="E2118" s="4">
        <v>20881</v>
      </c>
      <c r="F2118">
        <v>2024</v>
      </c>
      <c r="G2118" s="1">
        <f>Table1[[#This Row],[dem_votes]]+Table1[[#This Row],[gop_votes]]</f>
        <v>26345</v>
      </c>
      <c r="H2118" s="7">
        <f>ABS(Table1[[#This Row],[dem_votes]]-Table1[[#This Row],[gop_votes]])</f>
        <v>15417</v>
      </c>
      <c r="I2118" s="5">
        <f>Table1[[#This Row],[margin]]/SUM(Table1[[#This Row],[dem_votes]:[gop_votes]])</f>
        <v>0.58519643196052384</v>
      </c>
      <c r="J2118" s="5">
        <f>Table1[[#This Row],[dem_votes]]/SUM(Table1[[#This Row],[dem_votes]:[gop_votes]])</f>
        <v>0.20740178401973808</v>
      </c>
      <c r="K2118" s="5">
        <f>Table1[[#This Row],[gop_votes]]/SUM(Table1[[#This Row],[dem_votes]:[gop_votes]])</f>
        <v>0.79259821598026192</v>
      </c>
      <c r="L2118" s="13">
        <v>-84.192138999999997</v>
      </c>
      <c r="M2118" s="13">
        <v>40.318868999999999</v>
      </c>
      <c r="N2118" s="11">
        <v>-82.831858727272461</v>
      </c>
      <c r="O2118" s="11">
        <v>40.313382181818099</v>
      </c>
      <c r="P2118" s="12">
        <f>VLOOKUP(Table1[[#This Row],[State]],Sheet1!A:G,7,FALSE)</f>
        <v>18</v>
      </c>
      <c r="Q2118" t="str">
        <f>VLOOKUP(Table1[[#This Row],[State]],Sheet1!A:F,6,FALSE)</f>
        <v>Republican</v>
      </c>
    </row>
    <row r="2119" spans="1:17" x14ac:dyDescent="0.2">
      <c r="A2119" t="s">
        <v>353</v>
      </c>
      <c r="B2119" s="10">
        <v>39151</v>
      </c>
      <c r="C2119" t="s">
        <v>917</v>
      </c>
      <c r="D2119" s="4">
        <v>74695</v>
      </c>
      <c r="E2119" s="4">
        <v>95789</v>
      </c>
      <c r="F2119">
        <v>2024</v>
      </c>
      <c r="G2119" s="1">
        <f>Table1[[#This Row],[dem_votes]]+Table1[[#This Row],[gop_votes]]</f>
        <v>170484</v>
      </c>
      <c r="H2119" s="7">
        <f>ABS(Table1[[#This Row],[dem_votes]]-Table1[[#This Row],[gop_votes]])</f>
        <v>21094</v>
      </c>
      <c r="I2119" s="5">
        <f>Table1[[#This Row],[margin]]/SUM(Table1[[#This Row],[dem_votes]:[gop_votes]])</f>
        <v>0.12373008610778724</v>
      </c>
      <c r="J2119" s="5">
        <f>Table1[[#This Row],[dem_votes]]/SUM(Table1[[#This Row],[dem_votes]:[gop_votes]])</f>
        <v>0.43813495694610638</v>
      </c>
      <c r="K2119" s="5">
        <f>Table1[[#This Row],[gop_votes]]/SUM(Table1[[#This Row],[dem_votes]:[gop_votes]])</f>
        <v>0.56186504305389362</v>
      </c>
      <c r="L2119" s="13">
        <v>-81.387171999999893</v>
      </c>
      <c r="M2119" s="13">
        <v>40.837012999999999</v>
      </c>
      <c r="N2119" s="11">
        <v>-82.831858727272461</v>
      </c>
      <c r="O2119" s="11">
        <v>40.313382181818099</v>
      </c>
      <c r="P2119" s="12">
        <f>VLOOKUP(Table1[[#This Row],[State]],Sheet1!A:G,7,FALSE)</f>
        <v>18</v>
      </c>
      <c r="Q2119" t="str">
        <f>VLOOKUP(Table1[[#This Row],[State]],Sheet1!A:F,6,FALSE)</f>
        <v>Republican</v>
      </c>
    </row>
    <row r="2120" spans="1:17" x14ac:dyDescent="0.2">
      <c r="A2120" t="s">
        <v>353</v>
      </c>
      <c r="B2120" s="10">
        <v>39153</v>
      </c>
      <c r="C2120" t="s">
        <v>710</v>
      </c>
      <c r="D2120" s="4">
        <v>139677</v>
      </c>
      <c r="E2120" s="4">
        <v>104992</v>
      </c>
      <c r="F2120">
        <v>2024</v>
      </c>
      <c r="G2120" s="1">
        <f>Table1[[#This Row],[dem_votes]]+Table1[[#This Row],[gop_votes]]</f>
        <v>244669</v>
      </c>
      <c r="H2120" s="7">
        <f>ABS(Table1[[#This Row],[dem_votes]]-Table1[[#This Row],[gop_votes]])</f>
        <v>34685</v>
      </c>
      <c r="I2120" s="5">
        <f>Table1[[#This Row],[margin]]/SUM(Table1[[#This Row],[dem_votes]:[gop_votes]])</f>
        <v>0.14176295321434265</v>
      </c>
      <c r="J2120" s="5">
        <f>Table1[[#This Row],[dem_votes]]/SUM(Table1[[#This Row],[dem_votes]:[gop_votes]])</f>
        <v>0.57088147660717137</v>
      </c>
      <c r="K2120" s="5">
        <f>Table1[[#This Row],[gop_votes]]/SUM(Table1[[#This Row],[dem_votes]:[gop_votes]])</f>
        <v>0.42911852339282869</v>
      </c>
      <c r="L2120" s="13">
        <v>-81.512897999999893</v>
      </c>
      <c r="M2120" s="13">
        <v>41.112957000000002</v>
      </c>
      <c r="N2120" s="11">
        <v>-82.831858727272461</v>
      </c>
      <c r="O2120" s="11">
        <v>40.313382181818099</v>
      </c>
      <c r="P2120" s="12">
        <f>VLOOKUP(Table1[[#This Row],[State]],Sheet1!A:G,7,FALSE)</f>
        <v>18</v>
      </c>
      <c r="Q2120" t="str">
        <f>VLOOKUP(Table1[[#This Row],[State]],Sheet1!A:F,6,FALSE)</f>
        <v>Republican</v>
      </c>
    </row>
    <row r="2121" spans="1:17" x14ac:dyDescent="0.2">
      <c r="A2121" t="s">
        <v>353</v>
      </c>
      <c r="B2121" s="10">
        <v>39155</v>
      </c>
      <c r="C2121" t="s">
        <v>1719</v>
      </c>
      <c r="D2121" s="4">
        <v>48962</v>
      </c>
      <c r="E2121" s="4">
        <v>46598</v>
      </c>
      <c r="F2121">
        <v>2024</v>
      </c>
      <c r="G2121" s="1">
        <f>Table1[[#This Row],[dem_votes]]+Table1[[#This Row],[gop_votes]]</f>
        <v>95560</v>
      </c>
      <c r="H2121" s="7">
        <f>ABS(Table1[[#This Row],[dem_votes]]-Table1[[#This Row],[gop_votes]])</f>
        <v>2364</v>
      </c>
      <c r="I2121" s="5">
        <f>Table1[[#This Row],[margin]]/SUM(Table1[[#This Row],[dem_votes]:[gop_votes]])</f>
        <v>2.4738384261197153E-2</v>
      </c>
      <c r="J2121" s="5">
        <f>Table1[[#This Row],[dem_votes]]/SUM(Table1[[#This Row],[dem_votes]:[gop_votes]])</f>
        <v>0.51236919213059862</v>
      </c>
      <c r="K2121" s="5">
        <f>Table1[[#This Row],[gop_votes]]/SUM(Table1[[#This Row],[dem_votes]:[gop_votes]])</f>
        <v>0.48763080786940144</v>
      </c>
      <c r="L2121" s="13">
        <v>-80.759805999999998</v>
      </c>
      <c r="M2121" s="13">
        <v>41.240414999999999</v>
      </c>
      <c r="N2121" s="11">
        <v>-82.831858727272461</v>
      </c>
      <c r="O2121" s="11">
        <v>40.313382181818099</v>
      </c>
      <c r="P2121" s="12">
        <f>VLOOKUP(Table1[[#This Row],[State]],Sheet1!A:G,7,FALSE)</f>
        <v>18</v>
      </c>
      <c r="Q2121" t="str">
        <f>VLOOKUP(Table1[[#This Row],[State]],Sheet1!A:F,6,FALSE)</f>
        <v>Republican</v>
      </c>
    </row>
    <row r="2122" spans="1:17" x14ac:dyDescent="0.2">
      <c r="A2122" t="s">
        <v>353</v>
      </c>
      <c r="B2122" s="10">
        <v>39157</v>
      </c>
      <c r="C2122" t="s">
        <v>1720</v>
      </c>
      <c r="D2122" s="4">
        <v>14945</v>
      </c>
      <c r="E2122" s="4">
        <v>27386</v>
      </c>
      <c r="F2122">
        <v>2024</v>
      </c>
      <c r="G2122" s="1">
        <f>Table1[[#This Row],[dem_votes]]+Table1[[#This Row],[gop_votes]]</f>
        <v>42331</v>
      </c>
      <c r="H2122" s="7">
        <f>ABS(Table1[[#This Row],[dem_votes]]-Table1[[#This Row],[gop_votes]])</f>
        <v>12441</v>
      </c>
      <c r="I2122" s="5">
        <f>Table1[[#This Row],[margin]]/SUM(Table1[[#This Row],[dem_votes]:[gop_votes]])</f>
        <v>0.29389808887104013</v>
      </c>
      <c r="J2122" s="5">
        <f>Table1[[#This Row],[dem_votes]]/SUM(Table1[[#This Row],[dem_votes]:[gop_votes]])</f>
        <v>0.35305095556447991</v>
      </c>
      <c r="K2122" s="5">
        <f>Table1[[#This Row],[gop_votes]]/SUM(Table1[[#This Row],[dem_votes]:[gop_votes]])</f>
        <v>0.64694904443552004</v>
      </c>
      <c r="L2122" s="13">
        <v>-81.465322</v>
      </c>
      <c r="M2122" s="13">
        <v>40.479556000000002</v>
      </c>
      <c r="N2122" s="11">
        <v>-82.831858727272461</v>
      </c>
      <c r="O2122" s="11">
        <v>40.313382181818099</v>
      </c>
      <c r="P2122" s="12">
        <f>VLOOKUP(Table1[[#This Row],[State]],Sheet1!A:G,7,FALSE)</f>
        <v>18</v>
      </c>
      <c r="Q2122" t="str">
        <f>VLOOKUP(Table1[[#This Row],[State]],Sheet1!A:F,6,FALSE)</f>
        <v>Republican</v>
      </c>
    </row>
    <row r="2123" spans="1:17" x14ac:dyDescent="0.2">
      <c r="A2123" t="s">
        <v>353</v>
      </c>
      <c r="B2123" s="10">
        <v>39159</v>
      </c>
      <c r="C2123" t="s">
        <v>476</v>
      </c>
      <c r="D2123" s="4">
        <v>11614</v>
      </c>
      <c r="E2123" s="4">
        <v>24104</v>
      </c>
      <c r="F2123">
        <v>2024</v>
      </c>
      <c r="G2123" s="1">
        <f>Table1[[#This Row],[dem_votes]]+Table1[[#This Row],[gop_votes]]</f>
        <v>35718</v>
      </c>
      <c r="H2123" s="7">
        <f>ABS(Table1[[#This Row],[dem_votes]]-Table1[[#This Row],[gop_votes]])</f>
        <v>12490</v>
      </c>
      <c r="I2123" s="5">
        <f>Table1[[#This Row],[margin]]/SUM(Table1[[#This Row],[dem_votes]:[gop_votes]])</f>
        <v>0.34968363290217819</v>
      </c>
      <c r="J2123" s="5">
        <f>Table1[[#This Row],[dem_votes]]/SUM(Table1[[#This Row],[dem_votes]:[gop_votes]])</f>
        <v>0.32515818354891091</v>
      </c>
      <c r="K2123" s="5">
        <f>Table1[[#This Row],[gop_votes]]/SUM(Table1[[#This Row],[dem_votes]:[gop_votes]])</f>
        <v>0.67484181645108909</v>
      </c>
      <c r="L2123" s="13">
        <v>-83.350112999999993</v>
      </c>
      <c r="M2123" s="13">
        <v>40.252214000000002</v>
      </c>
      <c r="N2123" s="11">
        <v>-82.831858727272461</v>
      </c>
      <c r="O2123" s="11">
        <v>40.313382181818099</v>
      </c>
      <c r="P2123" s="12">
        <f>VLOOKUP(Table1[[#This Row],[State]],Sheet1!A:G,7,FALSE)</f>
        <v>18</v>
      </c>
      <c r="Q2123" t="str">
        <f>VLOOKUP(Table1[[#This Row],[State]],Sheet1!A:F,6,FALSE)</f>
        <v>Republican</v>
      </c>
    </row>
    <row r="2124" spans="1:17" x14ac:dyDescent="0.2">
      <c r="A2124" t="s">
        <v>353</v>
      </c>
      <c r="B2124" s="10">
        <v>39161</v>
      </c>
      <c r="C2124" t="s">
        <v>1721</v>
      </c>
      <c r="D2124" s="4">
        <v>3964</v>
      </c>
      <c r="E2124" s="4">
        <v>9815</v>
      </c>
      <c r="F2124">
        <v>2024</v>
      </c>
      <c r="G2124" s="1">
        <f>Table1[[#This Row],[dem_votes]]+Table1[[#This Row],[gop_votes]]</f>
        <v>13779</v>
      </c>
      <c r="H2124" s="7">
        <f>ABS(Table1[[#This Row],[dem_votes]]-Table1[[#This Row],[gop_votes]])</f>
        <v>5851</v>
      </c>
      <c r="I2124" s="5">
        <f>Table1[[#This Row],[margin]]/SUM(Table1[[#This Row],[dem_votes]:[gop_votes]])</f>
        <v>0.42463168589883155</v>
      </c>
      <c r="J2124" s="5">
        <f>Table1[[#This Row],[dem_votes]]/SUM(Table1[[#This Row],[dem_votes]:[gop_votes]])</f>
        <v>0.2876841570505842</v>
      </c>
      <c r="K2124" s="5">
        <f>Table1[[#This Row],[gop_votes]]/SUM(Table1[[#This Row],[dem_votes]:[gop_votes]])</f>
        <v>0.71231584294941575</v>
      </c>
      <c r="L2124" s="13">
        <v>-84.565522000000001</v>
      </c>
      <c r="M2124" s="13">
        <v>40.856352999999999</v>
      </c>
      <c r="N2124" s="11">
        <v>-82.831858727272461</v>
      </c>
      <c r="O2124" s="11">
        <v>40.313382181818099</v>
      </c>
      <c r="P2124" s="12">
        <f>VLOOKUP(Table1[[#This Row],[State]],Sheet1!A:G,7,FALSE)</f>
        <v>18</v>
      </c>
      <c r="Q2124" t="str">
        <f>VLOOKUP(Table1[[#This Row],[State]],Sheet1!A:F,6,FALSE)</f>
        <v>Republican</v>
      </c>
    </row>
    <row r="2125" spans="1:17" x14ac:dyDescent="0.2">
      <c r="A2125" t="s">
        <v>353</v>
      </c>
      <c r="B2125" s="10">
        <v>39163</v>
      </c>
      <c r="C2125" t="s">
        <v>1722</v>
      </c>
      <c r="D2125" s="4">
        <v>1967</v>
      </c>
      <c r="E2125" s="4">
        <v>4210</v>
      </c>
      <c r="F2125">
        <v>2024</v>
      </c>
      <c r="G2125" s="1">
        <f>Table1[[#This Row],[dem_votes]]+Table1[[#This Row],[gop_votes]]</f>
        <v>6177</v>
      </c>
      <c r="H2125" s="7">
        <f>ABS(Table1[[#This Row],[dem_votes]]-Table1[[#This Row],[gop_votes]])</f>
        <v>2243</v>
      </c>
      <c r="I2125" s="5">
        <f>Table1[[#This Row],[margin]]/SUM(Table1[[#This Row],[dem_votes]:[gop_votes]])</f>
        <v>0.3631212562732718</v>
      </c>
      <c r="J2125" s="5">
        <f>Table1[[#This Row],[dem_votes]]/SUM(Table1[[#This Row],[dem_votes]:[gop_votes]])</f>
        <v>0.31843937186336407</v>
      </c>
      <c r="K2125" s="5">
        <f>Table1[[#This Row],[gop_votes]]/SUM(Table1[[#This Row],[dem_votes]:[gop_votes]])</f>
        <v>0.68156062813663587</v>
      </c>
      <c r="L2125" s="13">
        <v>-82.503643999999994</v>
      </c>
      <c r="M2125" s="13">
        <v>39.240103999999903</v>
      </c>
      <c r="N2125" s="11">
        <v>-82.831858727272461</v>
      </c>
      <c r="O2125" s="11">
        <v>40.313382181818099</v>
      </c>
      <c r="P2125" s="12">
        <f>VLOOKUP(Table1[[#This Row],[State]],Sheet1!A:G,7,FALSE)</f>
        <v>18</v>
      </c>
      <c r="Q2125" t="str">
        <f>VLOOKUP(Table1[[#This Row],[State]],Sheet1!A:F,6,FALSE)</f>
        <v>Republican</v>
      </c>
    </row>
    <row r="2126" spans="1:17" x14ac:dyDescent="0.2">
      <c r="A2126" t="s">
        <v>353</v>
      </c>
      <c r="B2126" s="10">
        <v>39165</v>
      </c>
      <c r="C2126" t="s">
        <v>821</v>
      </c>
      <c r="D2126" s="4">
        <v>52753</v>
      </c>
      <c r="E2126" s="4">
        <v>96185</v>
      </c>
      <c r="F2126">
        <v>2024</v>
      </c>
      <c r="G2126" s="1">
        <f>Table1[[#This Row],[dem_votes]]+Table1[[#This Row],[gop_votes]]</f>
        <v>148938</v>
      </c>
      <c r="H2126" s="7">
        <f>ABS(Table1[[#This Row],[dem_votes]]-Table1[[#This Row],[gop_votes]])</f>
        <v>43432</v>
      </c>
      <c r="I2126" s="5">
        <f>Table1[[#This Row],[margin]]/SUM(Table1[[#This Row],[dem_votes]:[gop_votes]])</f>
        <v>0.29161127449005625</v>
      </c>
      <c r="J2126" s="5">
        <f>Table1[[#This Row],[dem_votes]]/SUM(Table1[[#This Row],[dem_votes]:[gop_votes]])</f>
        <v>0.35419436275497185</v>
      </c>
      <c r="K2126" s="5">
        <f>Table1[[#This Row],[gop_votes]]/SUM(Table1[[#This Row],[dem_votes]:[gop_votes]])</f>
        <v>0.64580563724502815</v>
      </c>
      <c r="L2126" s="13">
        <v>-84.245127999999994</v>
      </c>
      <c r="M2126" s="13">
        <v>39.424292999999999</v>
      </c>
      <c r="N2126" s="11">
        <v>-82.831858727272461</v>
      </c>
      <c r="O2126" s="11">
        <v>40.313382181818099</v>
      </c>
      <c r="P2126" s="12">
        <f>VLOOKUP(Table1[[#This Row],[State]],Sheet1!A:G,7,FALSE)</f>
        <v>18</v>
      </c>
      <c r="Q2126" t="str">
        <f>VLOOKUP(Table1[[#This Row],[State]],Sheet1!A:F,6,FALSE)</f>
        <v>Republican</v>
      </c>
    </row>
    <row r="2127" spans="1:17" x14ac:dyDescent="0.2">
      <c r="A2127" t="s">
        <v>353</v>
      </c>
      <c r="B2127" s="10">
        <v>39167</v>
      </c>
      <c r="C2127" t="s">
        <v>480</v>
      </c>
      <c r="D2127" s="4">
        <v>8668</v>
      </c>
      <c r="E2127" s="4">
        <v>21466</v>
      </c>
      <c r="F2127">
        <v>2024</v>
      </c>
      <c r="G2127" s="1">
        <f>Table1[[#This Row],[dem_votes]]+Table1[[#This Row],[gop_votes]]</f>
        <v>30134</v>
      </c>
      <c r="H2127" s="7">
        <f>ABS(Table1[[#This Row],[dem_votes]]-Table1[[#This Row],[gop_votes]])</f>
        <v>12798</v>
      </c>
      <c r="I2127" s="5">
        <f>Table1[[#This Row],[margin]]/SUM(Table1[[#This Row],[dem_votes]:[gop_votes]])</f>
        <v>0.42470299329660849</v>
      </c>
      <c r="J2127" s="5">
        <f>Table1[[#This Row],[dem_votes]]/SUM(Table1[[#This Row],[dem_votes]:[gop_votes]])</f>
        <v>0.28764850335169578</v>
      </c>
      <c r="K2127" s="5">
        <f>Table1[[#This Row],[gop_votes]]/SUM(Table1[[#This Row],[dem_votes]:[gop_votes]])</f>
        <v>0.71235149664830422</v>
      </c>
      <c r="L2127" s="13">
        <v>-81.512663000000003</v>
      </c>
      <c r="M2127" s="13">
        <v>39.412509999999997</v>
      </c>
      <c r="N2127" s="11">
        <v>-82.831858727272461</v>
      </c>
      <c r="O2127" s="11">
        <v>40.313382181818099</v>
      </c>
      <c r="P2127" s="12">
        <f>VLOOKUP(Table1[[#This Row],[State]],Sheet1!A:G,7,FALSE)</f>
        <v>18</v>
      </c>
      <c r="Q2127" t="str">
        <f>VLOOKUP(Table1[[#This Row],[State]],Sheet1!A:F,6,FALSE)</f>
        <v>Republican</v>
      </c>
    </row>
    <row r="2128" spans="1:17" x14ac:dyDescent="0.2">
      <c r="A2128" t="s">
        <v>353</v>
      </c>
      <c r="B2128" s="10">
        <v>39169</v>
      </c>
      <c r="C2128" t="s">
        <v>822</v>
      </c>
      <c r="D2128" s="4">
        <v>16117</v>
      </c>
      <c r="E2128" s="4">
        <v>35779</v>
      </c>
      <c r="F2128">
        <v>2024</v>
      </c>
      <c r="G2128" s="1">
        <f>Table1[[#This Row],[dem_votes]]+Table1[[#This Row],[gop_votes]]</f>
        <v>51896</v>
      </c>
      <c r="H2128" s="7">
        <f>ABS(Table1[[#This Row],[dem_votes]]-Table1[[#This Row],[gop_votes]])</f>
        <v>19662</v>
      </c>
      <c r="I2128" s="5">
        <f>Table1[[#This Row],[margin]]/SUM(Table1[[#This Row],[dem_votes]:[gop_votes]])</f>
        <v>0.37887313087713892</v>
      </c>
      <c r="J2128" s="5">
        <f>Table1[[#This Row],[dem_votes]]/SUM(Table1[[#This Row],[dem_votes]:[gop_votes]])</f>
        <v>0.31056343456143054</v>
      </c>
      <c r="K2128" s="5">
        <f>Table1[[#This Row],[gop_votes]]/SUM(Table1[[#This Row],[dem_votes]:[gop_votes]])</f>
        <v>0.68943656543856946</v>
      </c>
      <c r="L2128" s="13">
        <v>-81.864334999999997</v>
      </c>
      <c r="M2128" s="13">
        <v>40.838543999999999</v>
      </c>
      <c r="N2128" s="11">
        <v>-82.831858727272461</v>
      </c>
      <c r="O2128" s="11">
        <v>40.313382181818099</v>
      </c>
      <c r="P2128" s="12">
        <f>VLOOKUP(Table1[[#This Row],[State]],Sheet1!A:G,7,FALSE)</f>
        <v>18</v>
      </c>
      <c r="Q2128" t="str">
        <f>VLOOKUP(Table1[[#This Row],[State]],Sheet1!A:F,6,FALSE)</f>
        <v>Republican</v>
      </c>
    </row>
    <row r="2129" spans="1:17" x14ac:dyDescent="0.2">
      <c r="A2129" t="s">
        <v>353</v>
      </c>
      <c r="B2129" s="10">
        <v>39171</v>
      </c>
      <c r="C2129" t="s">
        <v>1689</v>
      </c>
      <c r="D2129" s="4">
        <v>5218</v>
      </c>
      <c r="E2129" s="4">
        <v>11247</v>
      </c>
      <c r="F2129">
        <v>2024</v>
      </c>
      <c r="G2129" s="1">
        <f>Table1[[#This Row],[dem_votes]]+Table1[[#This Row],[gop_votes]]</f>
        <v>16465</v>
      </c>
      <c r="H2129" s="7">
        <f>ABS(Table1[[#This Row],[dem_votes]]-Table1[[#This Row],[gop_votes]])</f>
        <v>6029</v>
      </c>
      <c r="I2129" s="5">
        <f>Table1[[#This Row],[margin]]/SUM(Table1[[#This Row],[dem_votes]:[gop_votes]])</f>
        <v>0.36617066504706952</v>
      </c>
      <c r="J2129" s="5">
        <f>Table1[[#This Row],[dem_votes]]/SUM(Table1[[#This Row],[dem_votes]:[gop_votes]])</f>
        <v>0.31691466747646524</v>
      </c>
      <c r="K2129" s="5">
        <f>Table1[[#This Row],[gop_votes]]/SUM(Table1[[#This Row],[dem_votes]:[gop_votes]])</f>
        <v>0.68308533252353476</v>
      </c>
      <c r="L2129" s="13">
        <v>-84.573035000000004</v>
      </c>
      <c r="M2129" s="13">
        <v>41.533690999999997</v>
      </c>
      <c r="N2129" s="11">
        <v>-82.831858727272461</v>
      </c>
      <c r="O2129" s="11">
        <v>40.313382181818099</v>
      </c>
      <c r="P2129" s="12">
        <f>VLOOKUP(Table1[[#This Row],[State]],Sheet1!A:G,7,FALSE)</f>
        <v>18</v>
      </c>
      <c r="Q2129" t="str">
        <f>VLOOKUP(Table1[[#This Row],[State]],Sheet1!A:F,6,FALSE)</f>
        <v>Republican</v>
      </c>
    </row>
    <row r="2130" spans="1:17" x14ac:dyDescent="0.2">
      <c r="A2130" t="s">
        <v>353</v>
      </c>
      <c r="B2130" s="10">
        <v>39173</v>
      </c>
      <c r="C2130" t="s">
        <v>1723</v>
      </c>
      <c r="D2130" s="4">
        <v>30496</v>
      </c>
      <c r="E2130" s="4">
        <v>34676</v>
      </c>
      <c r="F2130">
        <v>2024</v>
      </c>
      <c r="G2130" s="1">
        <f>Table1[[#This Row],[dem_votes]]+Table1[[#This Row],[gop_votes]]</f>
        <v>65172</v>
      </c>
      <c r="H2130" s="7">
        <f>ABS(Table1[[#This Row],[dem_votes]]-Table1[[#This Row],[gop_votes]])</f>
        <v>4180</v>
      </c>
      <c r="I2130" s="5">
        <f>Table1[[#This Row],[margin]]/SUM(Table1[[#This Row],[dem_votes]:[gop_votes]])</f>
        <v>6.4137973362793838E-2</v>
      </c>
      <c r="J2130" s="5">
        <f>Table1[[#This Row],[dem_votes]]/SUM(Table1[[#This Row],[dem_votes]:[gop_votes]])</f>
        <v>0.4679310133186031</v>
      </c>
      <c r="K2130" s="5">
        <f>Table1[[#This Row],[gop_votes]]/SUM(Table1[[#This Row],[dem_votes]:[gop_votes]])</f>
        <v>0.5320689866813969</v>
      </c>
      <c r="L2130" s="13">
        <v>-83.601066000000003</v>
      </c>
      <c r="M2130" s="13">
        <v>41.448279999999997</v>
      </c>
      <c r="N2130" s="11">
        <v>-82.831858727272461</v>
      </c>
      <c r="O2130" s="11">
        <v>40.313382181818099</v>
      </c>
      <c r="P2130" s="12">
        <f>VLOOKUP(Table1[[#This Row],[State]],Sheet1!A:G,7,FALSE)</f>
        <v>18</v>
      </c>
      <c r="Q2130" t="str">
        <f>VLOOKUP(Table1[[#This Row],[State]],Sheet1!A:F,6,FALSE)</f>
        <v>Republican</v>
      </c>
    </row>
    <row r="2131" spans="1:17" x14ac:dyDescent="0.2">
      <c r="A2131" t="s">
        <v>353</v>
      </c>
      <c r="B2131" s="10">
        <v>39175</v>
      </c>
      <c r="C2131" t="s">
        <v>1724</v>
      </c>
      <c r="D2131" s="4">
        <v>3282</v>
      </c>
      <c r="E2131" s="4">
        <v>6984</v>
      </c>
      <c r="F2131">
        <v>2024</v>
      </c>
      <c r="G2131" s="1">
        <f>Table1[[#This Row],[dem_votes]]+Table1[[#This Row],[gop_votes]]</f>
        <v>10266</v>
      </c>
      <c r="H2131" s="7">
        <f>ABS(Table1[[#This Row],[dem_votes]]-Table1[[#This Row],[gop_votes]])</f>
        <v>3702</v>
      </c>
      <c r="I2131" s="5">
        <f>Table1[[#This Row],[margin]]/SUM(Table1[[#This Row],[dem_votes]:[gop_votes]])</f>
        <v>0.36060783167738164</v>
      </c>
      <c r="J2131" s="5">
        <f>Table1[[#This Row],[dem_votes]]/SUM(Table1[[#This Row],[dem_votes]:[gop_votes]])</f>
        <v>0.31969608416130918</v>
      </c>
      <c r="K2131" s="5">
        <f>Table1[[#This Row],[gop_votes]]/SUM(Table1[[#This Row],[dem_votes]:[gop_votes]])</f>
        <v>0.68030391583869088</v>
      </c>
      <c r="L2131" s="13">
        <v>-83.298152999999999</v>
      </c>
      <c r="M2131" s="13">
        <v>40.865952999999998</v>
      </c>
      <c r="N2131" s="11">
        <v>-82.831858727272461</v>
      </c>
      <c r="O2131" s="11">
        <v>40.313382181818099</v>
      </c>
      <c r="P2131" s="12">
        <f>VLOOKUP(Table1[[#This Row],[State]],Sheet1!A:G,7,FALSE)</f>
        <v>18</v>
      </c>
      <c r="Q2131" t="str">
        <f>VLOOKUP(Table1[[#This Row],[State]],Sheet1!A:F,6,FALSE)</f>
        <v>Republican</v>
      </c>
    </row>
    <row r="2132" spans="1:17" x14ac:dyDescent="0.2">
      <c r="A2132" t="s">
        <v>354</v>
      </c>
      <c r="B2132" s="10">
        <v>40001</v>
      </c>
      <c r="C2132" t="s">
        <v>968</v>
      </c>
      <c r="D2132" s="4">
        <v>2103</v>
      </c>
      <c r="E2132" s="4">
        <v>4720</v>
      </c>
      <c r="F2132">
        <v>2024</v>
      </c>
      <c r="G2132" s="1">
        <f>Table1[[#This Row],[dem_votes]]+Table1[[#This Row],[gop_votes]]</f>
        <v>6823</v>
      </c>
      <c r="H2132" s="7">
        <f>ABS(Table1[[#This Row],[dem_votes]]-Table1[[#This Row],[gop_votes]])</f>
        <v>2617</v>
      </c>
      <c r="I2132" s="5">
        <f>Table1[[#This Row],[margin]]/SUM(Table1[[#This Row],[dem_votes]:[gop_votes]])</f>
        <v>0.38355562069470905</v>
      </c>
      <c r="J2132" s="5">
        <f>Table1[[#This Row],[dem_votes]]/SUM(Table1[[#This Row],[dem_votes]:[gop_votes]])</f>
        <v>0.30822218965264547</v>
      </c>
      <c r="K2132" s="5">
        <f>Table1[[#This Row],[gop_votes]]/SUM(Table1[[#This Row],[dem_votes]:[gop_votes]])</f>
        <v>0.69177781034735453</v>
      </c>
      <c r="L2132" s="13">
        <v>-94.635750000000002</v>
      </c>
      <c r="M2132" s="13">
        <v>35.887523000000002</v>
      </c>
      <c r="N2132" s="11">
        <v>-97.24471841558487</v>
      </c>
      <c r="O2132" s="11">
        <v>35.498918441558423</v>
      </c>
      <c r="P2132" s="12">
        <f>VLOOKUP(Table1[[#This Row],[State]],Sheet1!A:G,7,FALSE)</f>
        <v>7</v>
      </c>
      <c r="Q2132" t="str">
        <f>VLOOKUP(Table1[[#This Row],[State]],Sheet1!A:F,6,FALSE)</f>
        <v>Republican</v>
      </c>
    </row>
    <row r="2133" spans="1:17" x14ac:dyDescent="0.2">
      <c r="A2133" t="s">
        <v>354</v>
      </c>
      <c r="B2133" s="10">
        <v>40003</v>
      </c>
      <c r="C2133" t="s">
        <v>1725</v>
      </c>
      <c r="D2133" s="4">
        <v>499</v>
      </c>
      <c r="E2133" s="4">
        <v>2038</v>
      </c>
      <c r="F2133">
        <v>2024</v>
      </c>
      <c r="G2133" s="1">
        <f>Table1[[#This Row],[dem_votes]]+Table1[[#This Row],[gop_votes]]</f>
        <v>2537</v>
      </c>
      <c r="H2133" s="7">
        <f>ABS(Table1[[#This Row],[dem_votes]]-Table1[[#This Row],[gop_votes]])</f>
        <v>1539</v>
      </c>
      <c r="I2133" s="5">
        <f>Table1[[#This Row],[margin]]/SUM(Table1[[#This Row],[dem_votes]:[gop_votes]])</f>
        <v>0.60662199448167131</v>
      </c>
      <c r="J2133" s="5">
        <f>Table1[[#This Row],[dem_votes]]/SUM(Table1[[#This Row],[dem_votes]:[gop_votes]])</f>
        <v>0.19668900275916437</v>
      </c>
      <c r="K2133" s="5">
        <f>Table1[[#This Row],[gop_votes]]/SUM(Table1[[#This Row],[dem_votes]:[gop_votes]])</f>
        <v>0.80331099724083566</v>
      </c>
      <c r="L2133" s="13">
        <v>-98.318500999999998</v>
      </c>
      <c r="M2133" s="13">
        <v>36.660625000000003</v>
      </c>
      <c r="N2133" s="11">
        <v>-97.24471841558487</v>
      </c>
      <c r="O2133" s="11">
        <v>35.498918441558423</v>
      </c>
      <c r="P2133" s="12">
        <f>VLOOKUP(Table1[[#This Row],[State]],Sheet1!A:G,7,FALSE)</f>
        <v>7</v>
      </c>
      <c r="Q2133" t="str">
        <f>VLOOKUP(Table1[[#This Row],[State]],Sheet1!A:F,6,FALSE)</f>
        <v>Republican</v>
      </c>
    </row>
    <row r="2134" spans="1:17" x14ac:dyDescent="0.2">
      <c r="A2134" t="s">
        <v>354</v>
      </c>
      <c r="B2134" s="10">
        <v>40005</v>
      </c>
      <c r="C2134" t="s">
        <v>1726</v>
      </c>
      <c r="D2134" s="4">
        <v>1378</v>
      </c>
      <c r="E2134" s="4">
        <v>4306</v>
      </c>
      <c r="F2134">
        <v>2024</v>
      </c>
      <c r="G2134" s="1">
        <f>Table1[[#This Row],[dem_votes]]+Table1[[#This Row],[gop_votes]]</f>
        <v>5684</v>
      </c>
      <c r="H2134" s="7">
        <f>ABS(Table1[[#This Row],[dem_votes]]-Table1[[#This Row],[gop_votes]])</f>
        <v>2928</v>
      </c>
      <c r="I2134" s="5">
        <f>Table1[[#This Row],[margin]]/SUM(Table1[[#This Row],[dem_votes]:[gop_votes]])</f>
        <v>0.5151301900070373</v>
      </c>
      <c r="J2134" s="5">
        <f>Table1[[#This Row],[dem_votes]]/SUM(Table1[[#This Row],[dem_votes]:[gop_votes]])</f>
        <v>0.24243490499648135</v>
      </c>
      <c r="K2134" s="5">
        <f>Table1[[#This Row],[gop_votes]]/SUM(Table1[[#This Row],[dem_votes]:[gop_votes]])</f>
        <v>0.75756509500351865</v>
      </c>
      <c r="L2134" s="13">
        <v>-96.090179000000006</v>
      </c>
      <c r="M2134" s="13">
        <v>34.324458999999997</v>
      </c>
      <c r="N2134" s="11">
        <v>-97.24471841558487</v>
      </c>
      <c r="O2134" s="11">
        <v>35.498918441558423</v>
      </c>
      <c r="P2134" s="12">
        <f>VLOOKUP(Table1[[#This Row],[State]],Sheet1!A:G,7,FALSE)</f>
        <v>7</v>
      </c>
      <c r="Q2134" t="str">
        <f>VLOOKUP(Table1[[#This Row],[State]],Sheet1!A:F,6,FALSE)</f>
        <v>Republican</v>
      </c>
    </row>
    <row r="2135" spans="1:17" x14ac:dyDescent="0.2">
      <c r="A2135" t="s">
        <v>354</v>
      </c>
      <c r="B2135" s="10">
        <v>40007</v>
      </c>
      <c r="C2135" t="s">
        <v>1727</v>
      </c>
      <c r="D2135" s="4">
        <v>362</v>
      </c>
      <c r="E2135" s="4">
        <v>2116</v>
      </c>
      <c r="F2135">
        <v>2024</v>
      </c>
      <c r="G2135" s="1">
        <f>Table1[[#This Row],[dem_votes]]+Table1[[#This Row],[gop_votes]]</f>
        <v>2478</v>
      </c>
      <c r="H2135" s="7">
        <f>ABS(Table1[[#This Row],[dem_votes]]-Table1[[#This Row],[gop_votes]])</f>
        <v>1754</v>
      </c>
      <c r="I2135" s="5">
        <f>Table1[[#This Row],[margin]]/SUM(Table1[[#This Row],[dem_votes]:[gop_votes]])</f>
        <v>0.70782889426957218</v>
      </c>
      <c r="J2135" s="5">
        <f>Table1[[#This Row],[dem_votes]]/SUM(Table1[[#This Row],[dem_votes]:[gop_votes]])</f>
        <v>0.14608555286521388</v>
      </c>
      <c r="K2135" s="5">
        <f>Table1[[#This Row],[gop_votes]]/SUM(Table1[[#This Row],[dem_votes]:[gop_votes]])</f>
        <v>0.85391444713478615</v>
      </c>
      <c r="L2135" s="13">
        <v>-100.61641899999999</v>
      </c>
      <c r="M2135" s="13">
        <v>36.818227999999998</v>
      </c>
      <c r="N2135" s="11">
        <v>-97.24471841558487</v>
      </c>
      <c r="O2135" s="11">
        <v>35.498918441558423</v>
      </c>
      <c r="P2135" s="12">
        <f>VLOOKUP(Table1[[#This Row],[State]],Sheet1!A:G,7,FALSE)</f>
        <v>7</v>
      </c>
      <c r="Q2135" t="str">
        <f>VLOOKUP(Table1[[#This Row],[State]],Sheet1!A:F,6,FALSE)</f>
        <v>Republican</v>
      </c>
    </row>
    <row r="2136" spans="1:17" x14ac:dyDescent="0.2">
      <c r="A2136" t="s">
        <v>354</v>
      </c>
      <c r="B2136" s="10">
        <v>40009</v>
      </c>
      <c r="C2136" t="s">
        <v>1728</v>
      </c>
      <c r="D2136" s="4">
        <v>1785</v>
      </c>
      <c r="E2136" s="4">
        <v>6148</v>
      </c>
      <c r="F2136">
        <v>2024</v>
      </c>
      <c r="G2136" s="1">
        <f>Table1[[#This Row],[dem_votes]]+Table1[[#This Row],[gop_votes]]</f>
        <v>7933</v>
      </c>
      <c r="H2136" s="7">
        <f>ABS(Table1[[#This Row],[dem_votes]]-Table1[[#This Row],[gop_votes]])</f>
        <v>4363</v>
      </c>
      <c r="I2136" s="5">
        <f>Table1[[#This Row],[margin]]/SUM(Table1[[#This Row],[dem_votes]:[gop_votes]])</f>
        <v>0.54998109164250597</v>
      </c>
      <c r="J2136" s="5">
        <f>Table1[[#This Row],[dem_votes]]/SUM(Table1[[#This Row],[dem_votes]:[gop_votes]])</f>
        <v>0.22500945417874701</v>
      </c>
      <c r="K2136" s="5">
        <f>Table1[[#This Row],[gop_votes]]/SUM(Table1[[#This Row],[dem_votes]:[gop_votes]])</f>
        <v>0.77499054582125304</v>
      </c>
      <c r="L2136" s="13">
        <v>-99.512485999999996</v>
      </c>
      <c r="M2136" s="13">
        <v>35.361390999999998</v>
      </c>
      <c r="N2136" s="11">
        <v>-97.24471841558487</v>
      </c>
      <c r="O2136" s="11">
        <v>35.498918441558423</v>
      </c>
      <c r="P2136" s="12">
        <f>VLOOKUP(Table1[[#This Row],[State]],Sheet1!A:G,7,FALSE)</f>
        <v>7</v>
      </c>
      <c r="Q2136" t="str">
        <f>VLOOKUP(Table1[[#This Row],[State]],Sheet1!A:F,6,FALSE)</f>
        <v>Republican</v>
      </c>
    </row>
    <row r="2137" spans="1:17" x14ac:dyDescent="0.2">
      <c r="A2137" t="s">
        <v>354</v>
      </c>
      <c r="B2137" s="10">
        <v>40011</v>
      </c>
      <c r="C2137" t="s">
        <v>838</v>
      </c>
      <c r="D2137" s="4">
        <v>1149</v>
      </c>
      <c r="E2137" s="4">
        <v>3030</v>
      </c>
      <c r="F2137">
        <v>2024</v>
      </c>
      <c r="G2137" s="1">
        <f>Table1[[#This Row],[dem_votes]]+Table1[[#This Row],[gop_votes]]</f>
        <v>4179</v>
      </c>
      <c r="H2137" s="7">
        <f>ABS(Table1[[#This Row],[dem_votes]]-Table1[[#This Row],[gop_votes]])</f>
        <v>1881</v>
      </c>
      <c r="I2137" s="5">
        <f>Table1[[#This Row],[margin]]/SUM(Table1[[#This Row],[dem_votes]:[gop_votes]])</f>
        <v>0.45010768126346018</v>
      </c>
      <c r="J2137" s="5">
        <f>Table1[[#This Row],[dem_votes]]/SUM(Table1[[#This Row],[dem_votes]:[gop_votes]])</f>
        <v>0.27494615936826994</v>
      </c>
      <c r="K2137" s="5">
        <f>Table1[[#This Row],[gop_votes]]/SUM(Table1[[#This Row],[dem_votes]:[gop_votes]])</f>
        <v>0.72505384063173006</v>
      </c>
      <c r="L2137" s="13">
        <v>-98.420661999999993</v>
      </c>
      <c r="M2137" s="13">
        <v>35.884816999999998</v>
      </c>
      <c r="N2137" s="11">
        <v>-97.24471841558487</v>
      </c>
      <c r="O2137" s="11">
        <v>35.498918441558423</v>
      </c>
      <c r="P2137" s="12">
        <f>VLOOKUP(Table1[[#This Row],[State]],Sheet1!A:G,7,FALSE)</f>
        <v>7</v>
      </c>
      <c r="Q2137" t="str">
        <f>VLOOKUP(Table1[[#This Row],[State]],Sheet1!A:F,6,FALSE)</f>
        <v>Republican</v>
      </c>
    </row>
    <row r="2138" spans="1:17" x14ac:dyDescent="0.2">
      <c r="A2138" t="s">
        <v>354</v>
      </c>
      <c r="B2138" s="10">
        <v>40013</v>
      </c>
      <c r="C2138" t="s">
        <v>732</v>
      </c>
      <c r="D2138" s="4">
        <v>4255</v>
      </c>
      <c r="E2138" s="4">
        <v>12936</v>
      </c>
      <c r="F2138">
        <v>2024</v>
      </c>
      <c r="G2138" s="1">
        <f>Table1[[#This Row],[dem_votes]]+Table1[[#This Row],[gop_votes]]</f>
        <v>17191</v>
      </c>
      <c r="H2138" s="7">
        <f>ABS(Table1[[#This Row],[dem_votes]]-Table1[[#This Row],[gop_votes]])</f>
        <v>8681</v>
      </c>
      <c r="I2138" s="5">
        <f>Table1[[#This Row],[margin]]/SUM(Table1[[#This Row],[dem_votes]:[gop_votes]])</f>
        <v>0.50497353266243961</v>
      </c>
      <c r="J2138" s="5">
        <f>Table1[[#This Row],[dem_votes]]/SUM(Table1[[#This Row],[dem_votes]:[gop_votes]])</f>
        <v>0.24751323366878017</v>
      </c>
      <c r="K2138" s="5">
        <f>Table1[[#This Row],[gop_votes]]/SUM(Table1[[#This Row],[dem_votes]:[gop_votes]])</f>
        <v>0.7524867663312198</v>
      </c>
      <c r="L2138" s="13">
        <v>-96.383821999999995</v>
      </c>
      <c r="M2138" s="13">
        <v>33.977294999999998</v>
      </c>
      <c r="N2138" s="11">
        <v>-97.24471841558487</v>
      </c>
      <c r="O2138" s="11">
        <v>35.498918441558423</v>
      </c>
      <c r="P2138" s="12">
        <f>VLOOKUP(Table1[[#This Row],[State]],Sheet1!A:G,7,FALSE)</f>
        <v>7</v>
      </c>
      <c r="Q2138" t="str">
        <f>VLOOKUP(Table1[[#This Row],[State]],Sheet1!A:F,6,FALSE)</f>
        <v>Republican</v>
      </c>
    </row>
    <row r="2139" spans="1:17" x14ac:dyDescent="0.2">
      <c r="A2139" t="s">
        <v>354</v>
      </c>
      <c r="B2139" s="10">
        <v>40015</v>
      </c>
      <c r="C2139" t="s">
        <v>1729</v>
      </c>
      <c r="D2139" s="4">
        <v>3959</v>
      </c>
      <c r="E2139" s="4">
        <v>5606</v>
      </c>
      <c r="F2139">
        <v>2024</v>
      </c>
      <c r="G2139" s="1">
        <f>Table1[[#This Row],[dem_votes]]+Table1[[#This Row],[gop_votes]]</f>
        <v>9565</v>
      </c>
      <c r="H2139" s="7">
        <f>ABS(Table1[[#This Row],[dem_votes]]-Table1[[#This Row],[gop_votes]])</f>
        <v>1647</v>
      </c>
      <c r="I2139" s="5">
        <f>Table1[[#This Row],[margin]]/SUM(Table1[[#This Row],[dem_votes]:[gop_votes]])</f>
        <v>0.17219027705175119</v>
      </c>
      <c r="J2139" s="5">
        <f>Table1[[#This Row],[dem_votes]]/SUM(Table1[[#This Row],[dem_votes]:[gop_votes]])</f>
        <v>0.41390486147412442</v>
      </c>
      <c r="K2139" s="5">
        <f>Table1[[#This Row],[gop_votes]]/SUM(Table1[[#This Row],[dem_votes]:[gop_votes]])</f>
        <v>0.58609513852587558</v>
      </c>
      <c r="L2139" s="13">
        <v>-98.338493999999997</v>
      </c>
      <c r="M2139" s="13">
        <v>35.147224999999999</v>
      </c>
      <c r="N2139" s="11">
        <v>-97.24471841558487</v>
      </c>
      <c r="O2139" s="11">
        <v>35.498918441558423</v>
      </c>
      <c r="P2139" s="12">
        <f>VLOOKUP(Table1[[#This Row],[State]],Sheet1!A:G,7,FALSE)</f>
        <v>7</v>
      </c>
      <c r="Q2139" t="str">
        <f>VLOOKUP(Table1[[#This Row],[State]],Sheet1!A:F,6,FALSE)</f>
        <v>Republican</v>
      </c>
    </row>
    <row r="2140" spans="1:17" x14ac:dyDescent="0.2">
      <c r="A2140" t="s">
        <v>354</v>
      </c>
      <c r="B2140" s="10">
        <v>40017</v>
      </c>
      <c r="C2140" t="s">
        <v>1730</v>
      </c>
      <c r="D2140" s="4">
        <v>17799</v>
      </c>
      <c r="E2140" s="4">
        <v>46638</v>
      </c>
      <c r="F2140">
        <v>2024</v>
      </c>
      <c r="G2140" s="1">
        <f>Table1[[#This Row],[dem_votes]]+Table1[[#This Row],[gop_votes]]</f>
        <v>64437</v>
      </c>
      <c r="H2140" s="7">
        <f>ABS(Table1[[#This Row],[dem_votes]]-Table1[[#This Row],[gop_votes]])</f>
        <v>28839</v>
      </c>
      <c r="I2140" s="5">
        <f>Table1[[#This Row],[margin]]/SUM(Table1[[#This Row],[dem_votes]:[gop_votes]])</f>
        <v>0.44755342427487316</v>
      </c>
      <c r="J2140" s="5">
        <f>Table1[[#This Row],[dem_votes]]/SUM(Table1[[#This Row],[dem_votes]:[gop_votes]])</f>
        <v>0.27622328786256345</v>
      </c>
      <c r="K2140" s="5">
        <f>Table1[[#This Row],[gop_votes]]/SUM(Table1[[#This Row],[dem_votes]:[gop_votes]])</f>
        <v>0.72377671213743655</v>
      </c>
      <c r="L2140" s="13">
        <v>-97.781139999999994</v>
      </c>
      <c r="M2140" s="13">
        <v>35.491253999999998</v>
      </c>
      <c r="N2140" s="11">
        <v>-97.24471841558487</v>
      </c>
      <c r="O2140" s="11">
        <v>35.498918441558423</v>
      </c>
      <c r="P2140" s="12">
        <f>VLOOKUP(Table1[[#This Row],[State]],Sheet1!A:G,7,FALSE)</f>
        <v>7</v>
      </c>
      <c r="Q2140" t="str">
        <f>VLOOKUP(Table1[[#This Row],[State]],Sheet1!A:F,6,FALSE)</f>
        <v>Republican</v>
      </c>
    </row>
    <row r="2141" spans="1:17" x14ac:dyDescent="0.2">
      <c r="A2141" t="s">
        <v>354</v>
      </c>
      <c r="B2141" s="10">
        <v>40019</v>
      </c>
      <c r="C2141" t="s">
        <v>1094</v>
      </c>
      <c r="D2141" s="4">
        <v>5619</v>
      </c>
      <c r="E2141" s="4">
        <v>14111</v>
      </c>
      <c r="F2141">
        <v>2024</v>
      </c>
      <c r="G2141" s="1">
        <f>Table1[[#This Row],[dem_votes]]+Table1[[#This Row],[gop_votes]]</f>
        <v>19730</v>
      </c>
      <c r="H2141" s="7">
        <f>ABS(Table1[[#This Row],[dem_votes]]-Table1[[#This Row],[gop_votes]])</f>
        <v>8492</v>
      </c>
      <c r="I2141" s="5">
        <f>Table1[[#This Row],[margin]]/SUM(Table1[[#This Row],[dem_votes]:[gop_votes]])</f>
        <v>0.43041054232133807</v>
      </c>
      <c r="J2141" s="5">
        <f>Table1[[#This Row],[dem_votes]]/SUM(Table1[[#This Row],[dem_votes]:[gop_votes]])</f>
        <v>0.28479472883933099</v>
      </c>
      <c r="K2141" s="5">
        <f>Table1[[#This Row],[gop_votes]]/SUM(Table1[[#This Row],[dem_votes]:[gop_votes]])</f>
        <v>0.71520527116066901</v>
      </c>
      <c r="L2141" s="13">
        <v>-97.204569999999904</v>
      </c>
      <c r="M2141" s="13">
        <v>34.192075000000003</v>
      </c>
      <c r="N2141" s="11">
        <v>-97.24471841558487</v>
      </c>
      <c r="O2141" s="11">
        <v>35.498918441558423</v>
      </c>
      <c r="P2141" s="12">
        <f>VLOOKUP(Table1[[#This Row],[State]],Sheet1!A:G,7,FALSE)</f>
        <v>7</v>
      </c>
      <c r="Q2141" t="str">
        <f>VLOOKUP(Table1[[#This Row],[State]],Sheet1!A:F,6,FALSE)</f>
        <v>Republican</v>
      </c>
    </row>
    <row r="2142" spans="1:17" x14ac:dyDescent="0.2">
      <c r="A2142" t="s">
        <v>354</v>
      </c>
      <c r="B2142" s="10">
        <v>40021</v>
      </c>
      <c r="C2142" t="s">
        <v>489</v>
      </c>
      <c r="D2142" s="4">
        <v>6092</v>
      </c>
      <c r="E2142" s="4">
        <v>10755</v>
      </c>
      <c r="F2142">
        <v>2024</v>
      </c>
      <c r="G2142" s="1">
        <f>Table1[[#This Row],[dem_votes]]+Table1[[#This Row],[gop_votes]]</f>
        <v>16847</v>
      </c>
      <c r="H2142" s="7">
        <f>ABS(Table1[[#This Row],[dem_votes]]-Table1[[#This Row],[gop_votes]])</f>
        <v>4663</v>
      </c>
      <c r="I2142" s="5">
        <f>Table1[[#This Row],[margin]]/SUM(Table1[[#This Row],[dem_votes]:[gop_votes]])</f>
        <v>0.27678518430581112</v>
      </c>
      <c r="J2142" s="5">
        <f>Table1[[#This Row],[dem_votes]]/SUM(Table1[[#This Row],[dem_votes]:[gop_votes]])</f>
        <v>0.36160740784709444</v>
      </c>
      <c r="K2142" s="5">
        <f>Table1[[#This Row],[gop_votes]]/SUM(Table1[[#This Row],[dem_votes]:[gop_votes]])</f>
        <v>0.63839259215290556</v>
      </c>
      <c r="L2142" s="13">
        <v>-94.994163</v>
      </c>
      <c r="M2142" s="13">
        <v>35.900171</v>
      </c>
      <c r="N2142" s="11">
        <v>-97.24471841558487</v>
      </c>
      <c r="O2142" s="11">
        <v>35.498918441558423</v>
      </c>
      <c r="P2142" s="12">
        <f>VLOOKUP(Table1[[#This Row],[State]],Sheet1!A:G,7,FALSE)</f>
        <v>7</v>
      </c>
      <c r="Q2142" t="str">
        <f>VLOOKUP(Table1[[#This Row],[State]],Sheet1!A:F,6,FALSE)</f>
        <v>Republican</v>
      </c>
    </row>
    <row r="2143" spans="1:17" x14ac:dyDescent="0.2">
      <c r="A2143" t="s">
        <v>354</v>
      </c>
      <c r="B2143" s="10">
        <v>40023</v>
      </c>
      <c r="C2143" t="s">
        <v>491</v>
      </c>
      <c r="D2143" s="4">
        <v>1673</v>
      </c>
      <c r="E2143" s="4">
        <v>4160</v>
      </c>
      <c r="F2143">
        <v>2024</v>
      </c>
      <c r="G2143" s="1">
        <f>Table1[[#This Row],[dem_votes]]+Table1[[#This Row],[gop_votes]]</f>
        <v>5833</v>
      </c>
      <c r="H2143" s="7">
        <f>ABS(Table1[[#This Row],[dem_votes]]-Table1[[#This Row],[gop_votes]])</f>
        <v>2487</v>
      </c>
      <c r="I2143" s="5">
        <f>Table1[[#This Row],[margin]]/SUM(Table1[[#This Row],[dem_votes]:[gop_votes]])</f>
        <v>0.42636722098405622</v>
      </c>
      <c r="J2143" s="5">
        <f>Table1[[#This Row],[dem_votes]]/SUM(Table1[[#This Row],[dem_votes]:[gop_votes]])</f>
        <v>0.28681638950797189</v>
      </c>
      <c r="K2143" s="5">
        <f>Table1[[#This Row],[gop_votes]]/SUM(Table1[[#This Row],[dem_votes]:[gop_votes]])</f>
        <v>0.71318361049202816</v>
      </c>
      <c r="L2143" s="13">
        <v>-95.533567000000005</v>
      </c>
      <c r="M2143" s="13">
        <v>34.020246999999998</v>
      </c>
      <c r="N2143" s="11">
        <v>-97.24471841558487</v>
      </c>
      <c r="O2143" s="11">
        <v>35.498918441558423</v>
      </c>
      <c r="P2143" s="12">
        <f>VLOOKUP(Table1[[#This Row],[State]],Sheet1!A:G,7,FALSE)</f>
        <v>7</v>
      </c>
      <c r="Q2143" t="str">
        <f>VLOOKUP(Table1[[#This Row],[State]],Sheet1!A:F,6,FALSE)</f>
        <v>Republican</v>
      </c>
    </row>
    <row r="2144" spans="1:17" x14ac:dyDescent="0.2">
      <c r="A2144" t="s">
        <v>354</v>
      </c>
      <c r="B2144" s="10">
        <v>40025</v>
      </c>
      <c r="C2144" t="s">
        <v>1731</v>
      </c>
      <c r="D2144" s="4">
        <v>200</v>
      </c>
      <c r="E2144" s="4">
        <v>1131</v>
      </c>
      <c r="F2144">
        <v>2024</v>
      </c>
      <c r="G2144" s="1">
        <f>Table1[[#This Row],[dem_votes]]+Table1[[#This Row],[gop_votes]]</f>
        <v>1331</v>
      </c>
      <c r="H2144" s="7">
        <f>ABS(Table1[[#This Row],[dem_votes]]-Table1[[#This Row],[gop_votes]])</f>
        <v>931</v>
      </c>
      <c r="I2144" s="5">
        <f>Table1[[#This Row],[margin]]/SUM(Table1[[#This Row],[dem_votes]:[gop_votes]])</f>
        <v>0.69947407963936892</v>
      </c>
      <c r="J2144" s="5">
        <f>Table1[[#This Row],[dem_votes]]/SUM(Table1[[#This Row],[dem_votes]:[gop_votes]])</f>
        <v>0.15026296018031554</v>
      </c>
      <c r="K2144" s="5">
        <f>Table1[[#This Row],[gop_votes]]/SUM(Table1[[#This Row],[dem_votes]:[gop_votes]])</f>
        <v>0.8497370398196844</v>
      </c>
      <c r="L2144" s="13">
        <v>-102.485321</v>
      </c>
      <c r="M2144" s="13">
        <v>36.729185000000001</v>
      </c>
      <c r="N2144" s="11">
        <v>-97.24471841558487</v>
      </c>
      <c r="O2144" s="11">
        <v>35.498918441558423</v>
      </c>
      <c r="P2144" s="12">
        <f>VLOOKUP(Table1[[#This Row],[State]],Sheet1!A:G,7,FALSE)</f>
        <v>7</v>
      </c>
      <c r="Q2144" t="str">
        <f>VLOOKUP(Table1[[#This Row],[State]],Sheet1!A:F,6,FALSE)</f>
        <v>Republican</v>
      </c>
    </row>
    <row r="2145" spans="1:17" x14ac:dyDescent="0.2">
      <c r="A2145" t="s">
        <v>354</v>
      </c>
      <c r="B2145" s="10">
        <v>40027</v>
      </c>
      <c r="C2145" t="s">
        <v>560</v>
      </c>
      <c r="D2145" s="4">
        <v>53223</v>
      </c>
      <c r="E2145" s="4">
        <v>68018</v>
      </c>
      <c r="F2145">
        <v>2024</v>
      </c>
      <c r="G2145" s="1">
        <f>Table1[[#This Row],[dem_votes]]+Table1[[#This Row],[gop_votes]]</f>
        <v>121241</v>
      </c>
      <c r="H2145" s="7">
        <f>ABS(Table1[[#This Row],[dem_votes]]-Table1[[#This Row],[gop_votes]])</f>
        <v>14795</v>
      </c>
      <c r="I2145" s="5">
        <f>Table1[[#This Row],[margin]]/SUM(Table1[[#This Row],[dem_votes]:[gop_votes]])</f>
        <v>0.12202967642959064</v>
      </c>
      <c r="J2145" s="5">
        <f>Table1[[#This Row],[dem_votes]]/SUM(Table1[[#This Row],[dem_votes]:[gop_votes]])</f>
        <v>0.43898516178520469</v>
      </c>
      <c r="K2145" s="5">
        <f>Table1[[#This Row],[gop_votes]]/SUM(Table1[[#This Row],[dem_votes]:[gop_votes]])</f>
        <v>0.56101483821479536</v>
      </c>
      <c r="L2145" s="13">
        <v>-97.447023999999999</v>
      </c>
      <c r="M2145" s="13">
        <v>35.266627</v>
      </c>
      <c r="N2145" s="11">
        <v>-97.24471841558487</v>
      </c>
      <c r="O2145" s="11">
        <v>35.498918441558423</v>
      </c>
      <c r="P2145" s="12">
        <f>VLOOKUP(Table1[[#This Row],[State]],Sheet1!A:G,7,FALSE)</f>
        <v>7</v>
      </c>
      <c r="Q2145" t="str">
        <f>VLOOKUP(Table1[[#This Row],[State]],Sheet1!A:F,6,FALSE)</f>
        <v>Republican</v>
      </c>
    </row>
    <row r="2146" spans="1:17" x14ac:dyDescent="0.2">
      <c r="A2146" t="s">
        <v>354</v>
      </c>
      <c r="B2146" s="10">
        <v>40029</v>
      </c>
      <c r="C2146" t="s">
        <v>1732</v>
      </c>
      <c r="D2146" s="4">
        <v>640</v>
      </c>
      <c r="E2146" s="4">
        <v>1959</v>
      </c>
      <c r="F2146">
        <v>2024</v>
      </c>
      <c r="G2146" s="1">
        <f>Table1[[#This Row],[dem_votes]]+Table1[[#This Row],[gop_votes]]</f>
        <v>2599</v>
      </c>
      <c r="H2146" s="7">
        <f>ABS(Table1[[#This Row],[dem_votes]]-Table1[[#This Row],[gop_votes]])</f>
        <v>1319</v>
      </c>
      <c r="I2146" s="5">
        <f>Table1[[#This Row],[margin]]/SUM(Table1[[#This Row],[dem_votes]:[gop_votes]])</f>
        <v>0.50750288572527891</v>
      </c>
      <c r="J2146" s="5">
        <f>Table1[[#This Row],[dem_votes]]/SUM(Table1[[#This Row],[dem_votes]:[gop_votes]])</f>
        <v>0.24624855713736052</v>
      </c>
      <c r="K2146" s="5">
        <f>Table1[[#This Row],[gop_votes]]/SUM(Table1[[#This Row],[dem_votes]:[gop_votes]])</f>
        <v>0.75375144286263951</v>
      </c>
      <c r="L2146" s="13">
        <v>-96.278023000000005</v>
      </c>
      <c r="M2146" s="13">
        <v>34.546447999999998</v>
      </c>
      <c r="N2146" s="11">
        <v>-97.24471841558487</v>
      </c>
      <c r="O2146" s="11">
        <v>35.498918441558423</v>
      </c>
      <c r="P2146" s="12">
        <f>VLOOKUP(Table1[[#This Row],[State]],Sheet1!A:G,7,FALSE)</f>
        <v>7</v>
      </c>
      <c r="Q2146" t="str">
        <f>VLOOKUP(Table1[[#This Row],[State]],Sheet1!A:F,6,FALSE)</f>
        <v>Republican</v>
      </c>
    </row>
    <row r="2147" spans="1:17" x14ac:dyDescent="0.2">
      <c r="A2147" t="s">
        <v>354</v>
      </c>
      <c r="B2147" s="10">
        <v>40031</v>
      </c>
      <c r="C2147" t="s">
        <v>1022</v>
      </c>
      <c r="D2147" s="4">
        <v>11648</v>
      </c>
      <c r="E2147" s="4">
        <v>19111</v>
      </c>
      <c r="F2147">
        <v>2024</v>
      </c>
      <c r="G2147" s="1">
        <f>Table1[[#This Row],[dem_votes]]+Table1[[#This Row],[gop_votes]]</f>
        <v>30759</v>
      </c>
      <c r="H2147" s="7">
        <f>ABS(Table1[[#This Row],[dem_votes]]-Table1[[#This Row],[gop_votes]])</f>
        <v>7463</v>
      </c>
      <c r="I2147" s="5">
        <f>Table1[[#This Row],[margin]]/SUM(Table1[[#This Row],[dem_votes]:[gop_votes]])</f>
        <v>0.24262817386781105</v>
      </c>
      <c r="J2147" s="5">
        <f>Table1[[#This Row],[dem_votes]]/SUM(Table1[[#This Row],[dem_votes]:[gop_votes]])</f>
        <v>0.3786859130660945</v>
      </c>
      <c r="K2147" s="5">
        <f>Table1[[#This Row],[gop_votes]]/SUM(Table1[[#This Row],[dem_votes]:[gop_votes]])</f>
        <v>0.62131408693390555</v>
      </c>
      <c r="L2147" s="13">
        <v>-98.421648000000005</v>
      </c>
      <c r="M2147" s="13">
        <v>34.629215000000002</v>
      </c>
      <c r="N2147" s="11">
        <v>-97.24471841558487</v>
      </c>
      <c r="O2147" s="11">
        <v>35.498918441558423</v>
      </c>
      <c r="P2147" s="12">
        <f>VLOOKUP(Table1[[#This Row],[State]],Sheet1!A:G,7,FALSE)</f>
        <v>7</v>
      </c>
      <c r="Q2147" t="str">
        <f>VLOOKUP(Table1[[#This Row],[State]],Sheet1!A:F,6,FALSE)</f>
        <v>Republican</v>
      </c>
    </row>
    <row r="2148" spans="1:17" x14ac:dyDescent="0.2">
      <c r="A2148" t="s">
        <v>354</v>
      </c>
      <c r="B2148" s="10">
        <v>40033</v>
      </c>
      <c r="C2148" t="s">
        <v>1733</v>
      </c>
      <c r="D2148" s="4">
        <v>659</v>
      </c>
      <c r="E2148" s="4">
        <v>1727</v>
      </c>
      <c r="F2148">
        <v>2024</v>
      </c>
      <c r="G2148" s="1">
        <f>Table1[[#This Row],[dem_votes]]+Table1[[#This Row],[gop_votes]]</f>
        <v>2386</v>
      </c>
      <c r="H2148" s="7">
        <f>ABS(Table1[[#This Row],[dem_votes]]-Table1[[#This Row],[gop_votes]])</f>
        <v>1068</v>
      </c>
      <c r="I2148" s="5">
        <f>Table1[[#This Row],[margin]]/SUM(Table1[[#This Row],[dem_votes]:[gop_votes]])</f>
        <v>0.44761106454316846</v>
      </c>
      <c r="J2148" s="5">
        <f>Table1[[#This Row],[dem_votes]]/SUM(Table1[[#This Row],[dem_votes]:[gop_votes]])</f>
        <v>0.27619446772841577</v>
      </c>
      <c r="K2148" s="5">
        <f>Table1[[#This Row],[gop_votes]]/SUM(Table1[[#This Row],[dem_votes]:[gop_votes]])</f>
        <v>0.72380553227158428</v>
      </c>
      <c r="L2148" s="13">
        <v>-98.332256000000001</v>
      </c>
      <c r="M2148" s="13">
        <v>34.307790999999902</v>
      </c>
      <c r="N2148" s="11">
        <v>-97.24471841558487</v>
      </c>
      <c r="O2148" s="11">
        <v>35.498918441558423</v>
      </c>
      <c r="P2148" s="12">
        <f>VLOOKUP(Table1[[#This Row],[State]],Sheet1!A:G,7,FALSE)</f>
        <v>7</v>
      </c>
      <c r="Q2148" t="str">
        <f>VLOOKUP(Table1[[#This Row],[State]],Sheet1!A:F,6,FALSE)</f>
        <v>Republican</v>
      </c>
    </row>
    <row r="2149" spans="1:17" x14ac:dyDescent="0.2">
      <c r="A2149" t="s">
        <v>354</v>
      </c>
      <c r="B2149" s="10">
        <v>40035</v>
      </c>
      <c r="C2149" t="s">
        <v>1734</v>
      </c>
      <c r="D2149" s="4">
        <v>1888</v>
      </c>
      <c r="E2149" s="4">
        <v>3883</v>
      </c>
      <c r="F2149">
        <v>2024</v>
      </c>
      <c r="G2149" s="1">
        <f>Table1[[#This Row],[dem_votes]]+Table1[[#This Row],[gop_votes]]</f>
        <v>5771</v>
      </c>
      <c r="H2149" s="7">
        <f>ABS(Table1[[#This Row],[dem_votes]]-Table1[[#This Row],[gop_votes]])</f>
        <v>1995</v>
      </c>
      <c r="I2149" s="5">
        <f>Table1[[#This Row],[margin]]/SUM(Table1[[#This Row],[dem_votes]:[gop_votes]])</f>
        <v>0.34569398717726563</v>
      </c>
      <c r="J2149" s="5">
        <f>Table1[[#This Row],[dem_votes]]/SUM(Table1[[#This Row],[dem_votes]:[gop_votes]])</f>
        <v>0.32715300641136719</v>
      </c>
      <c r="K2149" s="5">
        <f>Table1[[#This Row],[gop_votes]]/SUM(Table1[[#This Row],[dem_votes]:[gop_votes]])</f>
        <v>0.67284699358863287</v>
      </c>
      <c r="L2149" s="13">
        <v>-95.153823000000003</v>
      </c>
      <c r="M2149" s="13">
        <v>36.675666</v>
      </c>
      <c r="N2149" s="11">
        <v>-97.24471841558487</v>
      </c>
      <c r="O2149" s="11">
        <v>35.498918441558423</v>
      </c>
      <c r="P2149" s="12">
        <f>VLOOKUP(Table1[[#This Row],[State]],Sheet1!A:G,7,FALSE)</f>
        <v>7</v>
      </c>
      <c r="Q2149" t="str">
        <f>VLOOKUP(Table1[[#This Row],[State]],Sheet1!A:F,6,FALSE)</f>
        <v>Republican</v>
      </c>
    </row>
    <row r="2150" spans="1:17" x14ac:dyDescent="0.2">
      <c r="A2150" t="s">
        <v>354</v>
      </c>
      <c r="B2150" s="10">
        <v>40037</v>
      </c>
      <c r="C2150" t="s">
        <v>1735</v>
      </c>
      <c r="D2150" s="4">
        <v>7561</v>
      </c>
      <c r="E2150" s="4">
        <v>23459</v>
      </c>
      <c r="F2150">
        <v>2024</v>
      </c>
      <c r="G2150" s="1">
        <f>Table1[[#This Row],[dem_votes]]+Table1[[#This Row],[gop_votes]]</f>
        <v>31020</v>
      </c>
      <c r="H2150" s="7">
        <f>ABS(Table1[[#This Row],[dem_votes]]-Table1[[#This Row],[gop_votes]])</f>
        <v>15898</v>
      </c>
      <c r="I2150" s="5">
        <f>Table1[[#This Row],[margin]]/SUM(Table1[[#This Row],[dem_votes]:[gop_votes]])</f>
        <v>0.51250805931656995</v>
      </c>
      <c r="J2150" s="5">
        <f>Table1[[#This Row],[dem_votes]]/SUM(Table1[[#This Row],[dem_votes]:[gop_votes]])</f>
        <v>0.24374597034171502</v>
      </c>
      <c r="K2150" s="5">
        <f>Table1[[#This Row],[gop_votes]]/SUM(Table1[[#This Row],[dem_votes]:[gop_votes]])</f>
        <v>0.75625402965828503</v>
      </c>
      <c r="L2150" s="13">
        <v>-96.233839000000003</v>
      </c>
      <c r="M2150" s="13">
        <v>35.974421999999997</v>
      </c>
      <c r="N2150" s="11">
        <v>-97.24471841558487</v>
      </c>
      <c r="O2150" s="11">
        <v>35.498918441558423</v>
      </c>
      <c r="P2150" s="12">
        <f>VLOOKUP(Table1[[#This Row],[State]],Sheet1!A:G,7,FALSE)</f>
        <v>7</v>
      </c>
      <c r="Q2150" t="str">
        <f>VLOOKUP(Table1[[#This Row],[State]],Sheet1!A:F,6,FALSE)</f>
        <v>Republican</v>
      </c>
    </row>
    <row r="2151" spans="1:17" x14ac:dyDescent="0.2">
      <c r="A2151" t="s">
        <v>354</v>
      </c>
      <c r="B2151" s="10">
        <v>40039</v>
      </c>
      <c r="C2151" t="s">
        <v>672</v>
      </c>
      <c r="D2151" s="4">
        <v>3064</v>
      </c>
      <c r="E2151" s="4">
        <v>7387</v>
      </c>
      <c r="F2151">
        <v>2024</v>
      </c>
      <c r="G2151" s="1">
        <f>Table1[[#This Row],[dem_votes]]+Table1[[#This Row],[gop_votes]]</f>
        <v>10451</v>
      </c>
      <c r="H2151" s="7">
        <f>ABS(Table1[[#This Row],[dem_votes]]-Table1[[#This Row],[gop_votes]])</f>
        <v>4323</v>
      </c>
      <c r="I2151" s="5">
        <f>Table1[[#This Row],[margin]]/SUM(Table1[[#This Row],[dem_votes]:[gop_votes]])</f>
        <v>0.41364462730839152</v>
      </c>
      <c r="J2151" s="5">
        <f>Table1[[#This Row],[dem_votes]]/SUM(Table1[[#This Row],[dem_votes]:[gop_votes]])</f>
        <v>0.29317768634580421</v>
      </c>
      <c r="K2151" s="5">
        <f>Table1[[#This Row],[gop_votes]]/SUM(Table1[[#This Row],[dem_votes]:[gop_votes]])</f>
        <v>0.70682231365419579</v>
      </c>
      <c r="L2151" s="13">
        <v>-98.839506999999998</v>
      </c>
      <c r="M2151" s="13">
        <v>35.547404999999998</v>
      </c>
      <c r="N2151" s="11">
        <v>-97.24471841558487</v>
      </c>
      <c r="O2151" s="11">
        <v>35.498918441558423</v>
      </c>
      <c r="P2151" s="12">
        <f>VLOOKUP(Table1[[#This Row],[State]],Sheet1!A:G,7,FALSE)</f>
        <v>7</v>
      </c>
      <c r="Q2151" t="str">
        <f>VLOOKUP(Table1[[#This Row],[State]],Sheet1!A:F,6,FALSE)</f>
        <v>Republican</v>
      </c>
    </row>
    <row r="2152" spans="1:17" x14ac:dyDescent="0.2">
      <c r="A2152" t="s">
        <v>354</v>
      </c>
      <c r="B2152" s="10">
        <v>40041</v>
      </c>
      <c r="C2152" t="s">
        <v>932</v>
      </c>
      <c r="D2152" s="4">
        <v>3859</v>
      </c>
      <c r="E2152" s="4">
        <v>14506</v>
      </c>
      <c r="F2152">
        <v>2024</v>
      </c>
      <c r="G2152" s="1">
        <f>Table1[[#This Row],[dem_votes]]+Table1[[#This Row],[gop_votes]]</f>
        <v>18365</v>
      </c>
      <c r="H2152" s="7">
        <f>ABS(Table1[[#This Row],[dem_votes]]-Table1[[#This Row],[gop_votes]])</f>
        <v>10647</v>
      </c>
      <c r="I2152" s="5">
        <f>Table1[[#This Row],[margin]]/SUM(Table1[[#This Row],[dem_votes]:[gop_votes]])</f>
        <v>0.57974407841001907</v>
      </c>
      <c r="J2152" s="5">
        <f>Table1[[#This Row],[dem_votes]]/SUM(Table1[[#This Row],[dem_votes]:[gop_votes]])</f>
        <v>0.21012796079499046</v>
      </c>
      <c r="K2152" s="5">
        <f>Table1[[#This Row],[gop_votes]]/SUM(Table1[[#This Row],[dem_votes]:[gop_votes]])</f>
        <v>0.78987203920500948</v>
      </c>
      <c r="L2152" s="13">
        <v>-94.794943000000004</v>
      </c>
      <c r="M2152" s="13">
        <v>36.463017000000001</v>
      </c>
      <c r="N2152" s="11">
        <v>-97.24471841558487</v>
      </c>
      <c r="O2152" s="11">
        <v>35.498918441558423</v>
      </c>
      <c r="P2152" s="12">
        <f>VLOOKUP(Table1[[#This Row],[State]],Sheet1!A:G,7,FALSE)</f>
        <v>7</v>
      </c>
      <c r="Q2152" t="str">
        <f>VLOOKUP(Table1[[#This Row],[State]],Sheet1!A:F,6,FALSE)</f>
        <v>Republican</v>
      </c>
    </row>
    <row r="2153" spans="1:17" x14ac:dyDescent="0.2">
      <c r="A2153" t="s">
        <v>354</v>
      </c>
      <c r="B2153" s="10">
        <v>40043</v>
      </c>
      <c r="C2153" t="s">
        <v>1736</v>
      </c>
      <c r="D2153" s="4">
        <v>439</v>
      </c>
      <c r="E2153" s="4">
        <v>1725</v>
      </c>
      <c r="F2153">
        <v>2024</v>
      </c>
      <c r="G2153" s="1">
        <f>Table1[[#This Row],[dem_votes]]+Table1[[#This Row],[gop_votes]]</f>
        <v>2164</v>
      </c>
      <c r="H2153" s="7">
        <f>ABS(Table1[[#This Row],[dem_votes]]-Table1[[#This Row],[gop_votes]])</f>
        <v>1286</v>
      </c>
      <c r="I2153" s="5">
        <f>Table1[[#This Row],[margin]]/SUM(Table1[[#This Row],[dem_votes]:[gop_votes]])</f>
        <v>0.59426987060998149</v>
      </c>
      <c r="J2153" s="5">
        <f>Table1[[#This Row],[dem_votes]]/SUM(Table1[[#This Row],[dem_votes]:[gop_votes]])</f>
        <v>0.20286506469500923</v>
      </c>
      <c r="K2153" s="5">
        <f>Table1[[#This Row],[gop_votes]]/SUM(Table1[[#This Row],[dem_votes]:[gop_votes]])</f>
        <v>0.7971349353049908</v>
      </c>
      <c r="L2153" s="13">
        <v>-99.063339999999997</v>
      </c>
      <c r="M2153" s="13">
        <v>36.052428999999997</v>
      </c>
      <c r="N2153" s="11">
        <v>-97.24471841558487</v>
      </c>
      <c r="O2153" s="11">
        <v>35.498918441558423</v>
      </c>
      <c r="P2153" s="12">
        <f>VLOOKUP(Table1[[#This Row],[State]],Sheet1!A:G,7,FALSE)</f>
        <v>7</v>
      </c>
      <c r="Q2153" t="str">
        <f>VLOOKUP(Table1[[#This Row],[State]],Sheet1!A:F,6,FALSE)</f>
        <v>Republican</v>
      </c>
    </row>
    <row r="2154" spans="1:17" x14ac:dyDescent="0.2">
      <c r="A2154" t="s">
        <v>354</v>
      </c>
      <c r="B2154" s="10">
        <v>40045</v>
      </c>
      <c r="C2154" t="s">
        <v>1026</v>
      </c>
      <c r="D2154" s="4">
        <v>390</v>
      </c>
      <c r="E2154" s="4">
        <v>1591</v>
      </c>
      <c r="F2154">
        <v>2024</v>
      </c>
      <c r="G2154" s="1">
        <f>Table1[[#This Row],[dem_votes]]+Table1[[#This Row],[gop_votes]]</f>
        <v>1981</v>
      </c>
      <c r="H2154" s="7">
        <f>ABS(Table1[[#This Row],[dem_votes]]-Table1[[#This Row],[gop_votes]])</f>
        <v>1201</v>
      </c>
      <c r="I2154" s="5">
        <f>Table1[[#This Row],[margin]]/SUM(Table1[[#This Row],[dem_votes]:[gop_votes]])</f>
        <v>0.60625946491670868</v>
      </c>
      <c r="J2154" s="5">
        <f>Table1[[#This Row],[dem_votes]]/SUM(Table1[[#This Row],[dem_votes]:[gop_votes]])</f>
        <v>0.19687026754164563</v>
      </c>
      <c r="K2154" s="5">
        <f>Table1[[#This Row],[gop_votes]]/SUM(Table1[[#This Row],[dem_votes]:[gop_votes]])</f>
        <v>0.8031297324583544</v>
      </c>
      <c r="L2154" s="13">
        <v>-99.784141000000005</v>
      </c>
      <c r="M2154" s="13">
        <v>36.265996999999999</v>
      </c>
      <c r="N2154" s="11">
        <v>-97.24471841558487</v>
      </c>
      <c r="O2154" s="11">
        <v>35.498918441558423</v>
      </c>
      <c r="P2154" s="12">
        <f>VLOOKUP(Table1[[#This Row],[State]],Sheet1!A:G,7,FALSE)</f>
        <v>7</v>
      </c>
      <c r="Q2154" t="str">
        <f>VLOOKUP(Table1[[#This Row],[State]],Sheet1!A:F,6,FALSE)</f>
        <v>Republican</v>
      </c>
    </row>
    <row r="2155" spans="1:17" x14ac:dyDescent="0.2">
      <c r="A2155" t="s">
        <v>354</v>
      </c>
      <c r="B2155" s="10">
        <v>40047</v>
      </c>
      <c r="C2155" t="s">
        <v>681</v>
      </c>
      <c r="D2155" s="4">
        <v>6258</v>
      </c>
      <c r="E2155" s="4">
        <v>15998</v>
      </c>
      <c r="F2155">
        <v>2024</v>
      </c>
      <c r="G2155" s="1">
        <f>Table1[[#This Row],[dem_votes]]+Table1[[#This Row],[gop_votes]]</f>
        <v>22256</v>
      </c>
      <c r="H2155" s="7">
        <f>ABS(Table1[[#This Row],[dem_votes]]-Table1[[#This Row],[gop_votes]])</f>
        <v>9740</v>
      </c>
      <c r="I2155" s="5">
        <f>Table1[[#This Row],[margin]]/SUM(Table1[[#This Row],[dem_votes]:[gop_votes]])</f>
        <v>0.43763479511143061</v>
      </c>
      <c r="J2155" s="5">
        <f>Table1[[#This Row],[dem_votes]]/SUM(Table1[[#This Row],[dem_votes]:[gop_votes]])</f>
        <v>0.28118260244428467</v>
      </c>
      <c r="K2155" s="5">
        <f>Table1[[#This Row],[gop_votes]]/SUM(Table1[[#This Row],[dem_votes]:[gop_votes]])</f>
        <v>0.71881739755571528</v>
      </c>
      <c r="L2155" s="13">
        <v>-97.883788999999993</v>
      </c>
      <c r="M2155" s="13">
        <v>36.398164999999999</v>
      </c>
      <c r="N2155" s="11">
        <v>-97.24471841558487</v>
      </c>
      <c r="O2155" s="11">
        <v>35.498918441558423</v>
      </c>
      <c r="P2155" s="12">
        <f>VLOOKUP(Table1[[#This Row],[State]],Sheet1!A:G,7,FALSE)</f>
        <v>7</v>
      </c>
      <c r="Q2155" t="str">
        <f>VLOOKUP(Table1[[#This Row],[State]],Sheet1!A:F,6,FALSE)</f>
        <v>Republican</v>
      </c>
    </row>
    <row r="2156" spans="1:17" x14ac:dyDescent="0.2">
      <c r="A2156" t="s">
        <v>354</v>
      </c>
      <c r="B2156" s="10">
        <v>40049</v>
      </c>
      <c r="C2156" t="s">
        <v>1737</v>
      </c>
      <c r="D2156" s="4">
        <v>3091</v>
      </c>
      <c r="E2156" s="4">
        <v>7560</v>
      </c>
      <c r="F2156">
        <v>2024</v>
      </c>
      <c r="G2156" s="1">
        <f>Table1[[#This Row],[dem_votes]]+Table1[[#This Row],[gop_votes]]</f>
        <v>10651</v>
      </c>
      <c r="H2156" s="7">
        <f>ABS(Table1[[#This Row],[dem_votes]]-Table1[[#This Row],[gop_votes]])</f>
        <v>4469</v>
      </c>
      <c r="I2156" s="5">
        <f>Table1[[#This Row],[margin]]/SUM(Table1[[#This Row],[dem_votes]:[gop_votes]])</f>
        <v>0.41958501549150312</v>
      </c>
      <c r="J2156" s="5">
        <f>Table1[[#This Row],[dem_votes]]/SUM(Table1[[#This Row],[dem_votes]:[gop_votes]])</f>
        <v>0.29020749225424841</v>
      </c>
      <c r="K2156" s="5">
        <f>Table1[[#This Row],[gop_votes]]/SUM(Table1[[#This Row],[dem_votes]:[gop_votes]])</f>
        <v>0.70979250774575153</v>
      </c>
      <c r="L2156" s="13">
        <v>-97.288696000000002</v>
      </c>
      <c r="M2156" s="13">
        <v>34.735647999999998</v>
      </c>
      <c r="N2156" s="11">
        <v>-97.24471841558487</v>
      </c>
      <c r="O2156" s="11">
        <v>35.498918441558423</v>
      </c>
      <c r="P2156" s="12">
        <f>VLOOKUP(Table1[[#This Row],[State]],Sheet1!A:G,7,FALSE)</f>
        <v>7</v>
      </c>
      <c r="Q2156" t="str">
        <f>VLOOKUP(Table1[[#This Row],[State]],Sheet1!A:F,6,FALSE)</f>
        <v>Republican</v>
      </c>
    </row>
    <row r="2157" spans="1:17" x14ac:dyDescent="0.2">
      <c r="A2157" t="s">
        <v>354</v>
      </c>
      <c r="B2157" s="10">
        <v>40051</v>
      </c>
      <c r="C2157" t="s">
        <v>768</v>
      </c>
      <c r="D2157" s="4">
        <v>5439</v>
      </c>
      <c r="E2157" s="4">
        <v>19071</v>
      </c>
      <c r="F2157">
        <v>2024</v>
      </c>
      <c r="G2157" s="1">
        <f>Table1[[#This Row],[dem_votes]]+Table1[[#This Row],[gop_votes]]</f>
        <v>24510</v>
      </c>
      <c r="H2157" s="7">
        <f>ABS(Table1[[#This Row],[dem_votes]]-Table1[[#This Row],[gop_votes]])</f>
        <v>13632</v>
      </c>
      <c r="I2157" s="5">
        <f>Table1[[#This Row],[margin]]/SUM(Table1[[#This Row],[dem_votes]:[gop_votes]])</f>
        <v>0.55618115055079564</v>
      </c>
      <c r="J2157" s="5">
        <f>Table1[[#This Row],[dem_votes]]/SUM(Table1[[#This Row],[dem_votes]:[gop_votes]])</f>
        <v>0.22190942472460221</v>
      </c>
      <c r="K2157" s="5">
        <f>Table1[[#This Row],[gop_votes]]/SUM(Table1[[#This Row],[dem_votes]:[gop_votes]])</f>
        <v>0.77809057527539782</v>
      </c>
      <c r="L2157" s="13">
        <v>-97.861893999999893</v>
      </c>
      <c r="M2157" s="13">
        <v>35.099525999999997</v>
      </c>
      <c r="N2157" s="11">
        <v>-97.24471841558487</v>
      </c>
      <c r="O2157" s="11">
        <v>35.498918441558423</v>
      </c>
      <c r="P2157" s="12">
        <f>VLOOKUP(Table1[[#This Row],[State]],Sheet1!A:G,7,FALSE)</f>
        <v>7</v>
      </c>
      <c r="Q2157" t="str">
        <f>VLOOKUP(Table1[[#This Row],[State]],Sheet1!A:F,6,FALSE)</f>
        <v>Republican</v>
      </c>
    </row>
    <row r="2158" spans="1:17" x14ac:dyDescent="0.2">
      <c r="A2158" t="s">
        <v>354</v>
      </c>
      <c r="B2158" s="10">
        <v>40053</v>
      </c>
      <c r="C2158" t="s">
        <v>571</v>
      </c>
      <c r="D2158" s="4">
        <v>512</v>
      </c>
      <c r="E2158" s="4">
        <v>1918</v>
      </c>
      <c r="F2158">
        <v>2024</v>
      </c>
      <c r="G2158" s="1">
        <f>Table1[[#This Row],[dem_votes]]+Table1[[#This Row],[gop_votes]]</f>
        <v>2430</v>
      </c>
      <c r="H2158" s="7">
        <f>ABS(Table1[[#This Row],[dem_votes]]-Table1[[#This Row],[gop_votes]])</f>
        <v>1406</v>
      </c>
      <c r="I2158" s="5">
        <f>Table1[[#This Row],[margin]]/SUM(Table1[[#This Row],[dem_votes]:[gop_votes]])</f>
        <v>0.5786008230452675</v>
      </c>
      <c r="J2158" s="5">
        <f>Table1[[#This Row],[dem_votes]]/SUM(Table1[[#This Row],[dem_votes]:[gop_votes]])</f>
        <v>0.21069958847736625</v>
      </c>
      <c r="K2158" s="5">
        <f>Table1[[#This Row],[gop_votes]]/SUM(Table1[[#This Row],[dem_votes]:[gop_votes]])</f>
        <v>0.78930041152263375</v>
      </c>
      <c r="L2158" s="13">
        <v>-97.774046999999996</v>
      </c>
      <c r="M2158" s="13">
        <v>36.762627000000002</v>
      </c>
      <c r="N2158" s="11">
        <v>-97.24471841558487</v>
      </c>
      <c r="O2158" s="11">
        <v>35.498918441558423</v>
      </c>
      <c r="P2158" s="12">
        <f>VLOOKUP(Table1[[#This Row],[State]],Sheet1!A:G,7,FALSE)</f>
        <v>7</v>
      </c>
      <c r="Q2158" t="str">
        <f>VLOOKUP(Table1[[#This Row],[State]],Sheet1!A:F,6,FALSE)</f>
        <v>Republican</v>
      </c>
    </row>
    <row r="2159" spans="1:17" x14ac:dyDescent="0.2">
      <c r="A2159" t="s">
        <v>354</v>
      </c>
      <c r="B2159" s="10">
        <v>40055</v>
      </c>
      <c r="C2159" t="s">
        <v>1738</v>
      </c>
      <c r="D2159" s="4">
        <v>567</v>
      </c>
      <c r="E2159" s="4">
        <v>1384</v>
      </c>
      <c r="F2159">
        <v>2024</v>
      </c>
      <c r="G2159" s="1">
        <f>Table1[[#This Row],[dem_votes]]+Table1[[#This Row],[gop_votes]]</f>
        <v>1951</v>
      </c>
      <c r="H2159" s="7">
        <f>ABS(Table1[[#This Row],[dem_votes]]-Table1[[#This Row],[gop_votes]])</f>
        <v>817</v>
      </c>
      <c r="I2159" s="5">
        <f>Table1[[#This Row],[margin]]/SUM(Table1[[#This Row],[dem_votes]:[gop_votes]])</f>
        <v>0.41875961045617632</v>
      </c>
      <c r="J2159" s="5">
        <f>Table1[[#This Row],[dem_votes]]/SUM(Table1[[#This Row],[dem_votes]:[gop_votes]])</f>
        <v>0.29062019477191187</v>
      </c>
      <c r="K2159" s="5">
        <f>Table1[[#This Row],[gop_votes]]/SUM(Table1[[#This Row],[dem_votes]:[gop_votes]])</f>
        <v>0.70937980522808819</v>
      </c>
      <c r="L2159" s="13">
        <v>-99.459420999999907</v>
      </c>
      <c r="M2159" s="13">
        <v>34.915219</v>
      </c>
      <c r="N2159" s="11">
        <v>-97.24471841558487</v>
      </c>
      <c r="O2159" s="11">
        <v>35.498918441558423</v>
      </c>
      <c r="P2159" s="12">
        <f>VLOOKUP(Table1[[#This Row],[State]],Sheet1!A:G,7,FALSE)</f>
        <v>7</v>
      </c>
      <c r="Q2159" t="str">
        <f>VLOOKUP(Table1[[#This Row],[State]],Sheet1!A:F,6,FALSE)</f>
        <v>Republican</v>
      </c>
    </row>
    <row r="2160" spans="1:17" x14ac:dyDescent="0.2">
      <c r="A2160" t="s">
        <v>354</v>
      </c>
      <c r="B2160" s="10">
        <v>40057</v>
      </c>
      <c r="C2160" t="s">
        <v>1739</v>
      </c>
      <c r="D2160" s="4">
        <v>289</v>
      </c>
      <c r="E2160" s="4">
        <v>726</v>
      </c>
      <c r="F2160">
        <v>2024</v>
      </c>
      <c r="G2160" s="1">
        <f>Table1[[#This Row],[dem_votes]]+Table1[[#This Row],[gop_votes]]</f>
        <v>1015</v>
      </c>
      <c r="H2160" s="7">
        <f>ABS(Table1[[#This Row],[dem_votes]]-Table1[[#This Row],[gop_votes]])</f>
        <v>437</v>
      </c>
      <c r="I2160" s="5">
        <f>Table1[[#This Row],[margin]]/SUM(Table1[[#This Row],[dem_votes]:[gop_votes]])</f>
        <v>0.43054187192118226</v>
      </c>
      <c r="J2160" s="5">
        <f>Table1[[#This Row],[dem_votes]]/SUM(Table1[[#This Row],[dem_votes]:[gop_votes]])</f>
        <v>0.28472906403940884</v>
      </c>
      <c r="K2160" s="5">
        <f>Table1[[#This Row],[gop_votes]]/SUM(Table1[[#This Row],[dem_votes]:[gop_votes]])</f>
        <v>0.7152709359605911</v>
      </c>
      <c r="L2160" s="13">
        <v>-99.897993</v>
      </c>
      <c r="M2160" s="13">
        <v>34.694761</v>
      </c>
      <c r="N2160" s="11">
        <v>-97.24471841558487</v>
      </c>
      <c r="O2160" s="11">
        <v>35.498918441558423</v>
      </c>
      <c r="P2160" s="12">
        <f>VLOOKUP(Table1[[#This Row],[State]],Sheet1!A:G,7,FALSE)</f>
        <v>7</v>
      </c>
      <c r="Q2160" t="str">
        <f>VLOOKUP(Table1[[#This Row],[State]],Sheet1!A:F,6,FALSE)</f>
        <v>Republican</v>
      </c>
    </row>
    <row r="2161" spans="1:17" x14ac:dyDescent="0.2">
      <c r="A2161" t="s">
        <v>354</v>
      </c>
      <c r="B2161" s="10">
        <v>40059</v>
      </c>
      <c r="C2161" t="s">
        <v>1034</v>
      </c>
      <c r="D2161" s="4">
        <v>296</v>
      </c>
      <c r="E2161" s="4">
        <v>1367</v>
      </c>
      <c r="F2161">
        <v>2024</v>
      </c>
      <c r="G2161" s="1">
        <f>Table1[[#This Row],[dem_votes]]+Table1[[#This Row],[gop_votes]]</f>
        <v>1663</v>
      </c>
      <c r="H2161" s="7">
        <f>ABS(Table1[[#This Row],[dem_votes]]-Table1[[#This Row],[gop_votes]])</f>
        <v>1071</v>
      </c>
      <c r="I2161" s="5">
        <f>Table1[[#This Row],[margin]]/SUM(Table1[[#This Row],[dem_votes]:[gop_votes]])</f>
        <v>0.64401683704149126</v>
      </c>
      <c r="J2161" s="5">
        <f>Table1[[#This Row],[dem_votes]]/SUM(Table1[[#This Row],[dem_votes]:[gop_votes]])</f>
        <v>0.17799158147925437</v>
      </c>
      <c r="K2161" s="5">
        <f>Table1[[#This Row],[gop_votes]]/SUM(Table1[[#This Row],[dem_votes]:[gop_votes]])</f>
        <v>0.82200841852074569</v>
      </c>
      <c r="L2161" s="13">
        <v>-99.757531999999998</v>
      </c>
      <c r="M2161" s="13">
        <v>36.771518999999998</v>
      </c>
      <c r="N2161" s="11">
        <v>-97.24471841558487</v>
      </c>
      <c r="O2161" s="11">
        <v>35.498918441558423</v>
      </c>
      <c r="P2161" s="12">
        <f>VLOOKUP(Table1[[#This Row],[State]],Sheet1!A:G,7,FALSE)</f>
        <v>7</v>
      </c>
      <c r="Q2161" t="str">
        <f>VLOOKUP(Table1[[#This Row],[State]],Sheet1!A:F,6,FALSE)</f>
        <v>Republican</v>
      </c>
    </row>
    <row r="2162" spans="1:17" x14ac:dyDescent="0.2">
      <c r="A2162" t="s">
        <v>354</v>
      </c>
      <c r="B2162" s="10">
        <v>40061</v>
      </c>
      <c r="C2162" t="s">
        <v>1036</v>
      </c>
      <c r="D2162" s="4">
        <v>1191</v>
      </c>
      <c r="E2162" s="4">
        <v>3945</v>
      </c>
      <c r="F2162">
        <v>2024</v>
      </c>
      <c r="G2162" s="1">
        <f>Table1[[#This Row],[dem_votes]]+Table1[[#This Row],[gop_votes]]</f>
        <v>5136</v>
      </c>
      <c r="H2162" s="7">
        <f>ABS(Table1[[#This Row],[dem_votes]]-Table1[[#This Row],[gop_votes]])</f>
        <v>2754</v>
      </c>
      <c r="I2162" s="5">
        <f>Table1[[#This Row],[margin]]/SUM(Table1[[#This Row],[dem_votes]:[gop_votes]])</f>
        <v>0.53621495327102808</v>
      </c>
      <c r="J2162" s="5">
        <f>Table1[[#This Row],[dem_votes]]/SUM(Table1[[#This Row],[dem_votes]:[gop_votes]])</f>
        <v>0.23189252336448599</v>
      </c>
      <c r="K2162" s="5">
        <f>Table1[[#This Row],[gop_votes]]/SUM(Table1[[#This Row],[dem_votes]:[gop_votes]])</f>
        <v>0.76810747663551404</v>
      </c>
      <c r="L2162" s="13">
        <v>-95.121607999999995</v>
      </c>
      <c r="M2162" s="13">
        <v>35.237803999999997</v>
      </c>
      <c r="N2162" s="11">
        <v>-97.24471841558487</v>
      </c>
      <c r="O2162" s="11">
        <v>35.498918441558423</v>
      </c>
      <c r="P2162" s="12">
        <f>VLOOKUP(Table1[[#This Row],[State]],Sheet1!A:G,7,FALSE)</f>
        <v>7</v>
      </c>
      <c r="Q2162" t="str">
        <f>VLOOKUP(Table1[[#This Row],[State]],Sheet1!A:F,6,FALSE)</f>
        <v>Republican</v>
      </c>
    </row>
    <row r="2163" spans="1:17" x14ac:dyDescent="0.2">
      <c r="A2163" t="s">
        <v>354</v>
      </c>
      <c r="B2163" s="10">
        <v>40063</v>
      </c>
      <c r="C2163" t="s">
        <v>1740</v>
      </c>
      <c r="D2163" s="4">
        <v>1528</v>
      </c>
      <c r="E2163" s="4">
        <v>2970</v>
      </c>
      <c r="F2163">
        <v>2024</v>
      </c>
      <c r="G2163" s="1">
        <f>Table1[[#This Row],[dem_votes]]+Table1[[#This Row],[gop_votes]]</f>
        <v>4498</v>
      </c>
      <c r="H2163" s="7">
        <f>ABS(Table1[[#This Row],[dem_votes]]-Table1[[#This Row],[gop_votes]])</f>
        <v>1442</v>
      </c>
      <c r="I2163" s="5">
        <f>Table1[[#This Row],[margin]]/SUM(Table1[[#This Row],[dem_votes]:[gop_votes]])</f>
        <v>0.32058692752334372</v>
      </c>
      <c r="J2163" s="5">
        <f>Table1[[#This Row],[dem_votes]]/SUM(Table1[[#This Row],[dem_votes]:[gop_votes]])</f>
        <v>0.33970653623832814</v>
      </c>
      <c r="K2163" s="5">
        <f>Table1[[#This Row],[gop_votes]]/SUM(Table1[[#This Row],[dem_votes]:[gop_votes]])</f>
        <v>0.66029346376167186</v>
      </c>
      <c r="L2163" s="13">
        <v>-96.320779999999999</v>
      </c>
      <c r="M2163" s="13">
        <v>35.081958999999998</v>
      </c>
      <c r="N2163" s="11">
        <v>-97.24471841558487</v>
      </c>
      <c r="O2163" s="11">
        <v>35.498918441558423</v>
      </c>
      <c r="P2163" s="12">
        <f>VLOOKUP(Table1[[#This Row],[State]],Sheet1!A:G,7,FALSE)</f>
        <v>7</v>
      </c>
      <c r="Q2163" t="str">
        <f>VLOOKUP(Table1[[#This Row],[State]],Sheet1!A:F,6,FALSE)</f>
        <v>Republican</v>
      </c>
    </row>
    <row r="2164" spans="1:17" x14ac:dyDescent="0.2">
      <c r="A2164" t="s">
        <v>354</v>
      </c>
      <c r="B2164" s="10">
        <v>40065</v>
      </c>
      <c r="C2164" t="s">
        <v>444</v>
      </c>
      <c r="D2164" s="4">
        <v>2365</v>
      </c>
      <c r="E2164" s="4">
        <v>5903</v>
      </c>
      <c r="F2164">
        <v>2024</v>
      </c>
      <c r="G2164" s="1">
        <f>Table1[[#This Row],[dem_votes]]+Table1[[#This Row],[gop_votes]]</f>
        <v>8268</v>
      </c>
      <c r="H2164" s="7">
        <f>ABS(Table1[[#This Row],[dem_votes]]-Table1[[#This Row],[gop_votes]])</f>
        <v>3538</v>
      </c>
      <c r="I2164" s="5">
        <f>Table1[[#This Row],[margin]]/SUM(Table1[[#This Row],[dem_votes]:[gop_votes]])</f>
        <v>0.4279148524431543</v>
      </c>
      <c r="J2164" s="5">
        <f>Table1[[#This Row],[dem_votes]]/SUM(Table1[[#This Row],[dem_votes]:[gop_votes]])</f>
        <v>0.28604257377842285</v>
      </c>
      <c r="K2164" s="5">
        <f>Table1[[#This Row],[gop_votes]]/SUM(Table1[[#This Row],[dem_votes]:[gop_votes]])</f>
        <v>0.71395742622157721</v>
      </c>
      <c r="L2164" s="13">
        <v>-99.335932</v>
      </c>
      <c r="M2164" s="13">
        <v>34.653403999999902</v>
      </c>
      <c r="N2164" s="11">
        <v>-97.24471841558487</v>
      </c>
      <c r="O2164" s="11">
        <v>35.498918441558423</v>
      </c>
      <c r="P2164" s="12">
        <f>VLOOKUP(Table1[[#This Row],[State]],Sheet1!A:G,7,FALSE)</f>
        <v>7</v>
      </c>
      <c r="Q2164" t="str">
        <f>VLOOKUP(Table1[[#This Row],[State]],Sheet1!A:F,6,FALSE)</f>
        <v>Republican</v>
      </c>
    </row>
    <row r="2165" spans="1:17" x14ac:dyDescent="0.2">
      <c r="A2165" t="s">
        <v>354</v>
      </c>
      <c r="B2165" s="10">
        <v>40067</v>
      </c>
      <c r="C2165" t="s">
        <v>445</v>
      </c>
      <c r="D2165" s="4">
        <v>549</v>
      </c>
      <c r="E2165" s="4">
        <v>1685</v>
      </c>
      <c r="F2165">
        <v>2024</v>
      </c>
      <c r="G2165" s="1">
        <f>Table1[[#This Row],[dem_votes]]+Table1[[#This Row],[gop_votes]]</f>
        <v>2234</v>
      </c>
      <c r="H2165" s="7">
        <f>ABS(Table1[[#This Row],[dem_votes]]-Table1[[#This Row],[gop_votes]])</f>
        <v>1136</v>
      </c>
      <c r="I2165" s="5">
        <f>Table1[[#This Row],[margin]]/SUM(Table1[[#This Row],[dem_votes]:[gop_votes]])</f>
        <v>0.50850492390331248</v>
      </c>
      <c r="J2165" s="5">
        <f>Table1[[#This Row],[dem_votes]]/SUM(Table1[[#This Row],[dem_votes]:[gop_votes]])</f>
        <v>0.24574753804834379</v>
      </c>
      <c r="K2165" s="5">
        <f>Table1[[#This Row],[gop_votes]]/SUM(Table1[[#This Row],[dem_votes]:[gop_votes]])</f>
        <v>0.75425246195165618</v>
      </c>
      <c r="L2165" s="13">
        <v>-97.866158999999996</v>
      </c>
      <c r="M2165" s="13">
        <v>34.128113999999997</v>
      </c>
      <c r="N2165" s="11">
        <v>-97.24471841558487</v>
      </c>
      <c r="O2165" s="11">
        <v>35.498918441558423</v>
      </c>
      <c r="P2165" s="12">
        <f>VLOOKUP(Table1[[#This Row],[State]],Sheet1!A:G,7,FALSE)</f>
        <v>7</v>
      </c>
      <c r="Q2165" t="str">
        <f>VLOOKUP(Table1[[#This Row],[State]],Sheet1!A:F,6,FALSE)</f>
        <v>Republican</v>
      </c>
    </row>
    <row r="2166" spans="1:17" x14ac:dyDescent="0.2">
      <c r="A2166" t="s">
        <v>354</v>
      </c>
      <c r="B2166" s="10">
        <v>40069</v>
      </c>
      <c r="C2166" t="s">
        <v>1630</v>
      </c>
      <c r="D2166" s="4">
        <v>1238</v>
      </c>
      <c r="E2166" s="4">
        <v>3242</v>
      </c>
      <c r="F2166">
        <v>2024</v>
      </c>
      <c r="G2166" s="1">
        <f>Table1[[#This Row],[dem_votes]]+Table1[[#This Row],[gop_votes]]</f>
        <v>4480</v>
      </c>
      <c r="H2166" s="7">
        <f>ABS(Table1[[#This Row],[dem_votes]]-Table1[[#This Row],[gop_votes]])</f>
        <v>2004</v>
      </c>
      <c r="I2166" s="5">
        <f>Table1[[#This Row],[margin]]/SUM(Table1[[#This Row],[dem_votes]:[gop_votes]])</f>
        <v>0.44732142857142859</v>
      </c>
      <c r="J2166" s="5">
        <f>Table1[[#This Row],[dem_votes]]/SUM(Table1[[#This Row],[dem_votes]:[gop_votes]])</f>
        <v>0.27633928571428573</v>
      </c>
      <c r="K2166" s="5">
        <f>Table1[[#This Row],[gop_votes]]/SUM(Table1[[#This Row],[dem_votes]:[gop_votes]])</f>
        <v>0.72366071428571432</v>
      </c>
      <c r="L2166" s="13">
        <v>-96.654549000000003</v>
      </c>
      <c r="M2166" s="13">
        <v>34.263936999999999</v>
      </c>
      <c r="N2166" s="11">
        <v>-97.24471841558487</v>
      </c>
      <c r="O2166" s="11">
        <v>35.498918441558423</v>
      </c>
      <c r="P2166" s="12">
        <f>VLOOKUP(Table1[[#This Row],[State]],Sheet1!A:G,7,FALSE)</f>
        <v>7</v>
      </c>
      <c r="Q2166" t="str">
        <f>VLOOKUP(Table1[[#This Row],[State]],Sheet1!A:F,6,FALSE)</f>
        <v>Republican</v>
      </c>
    </row>
    <row r="2167" spans="1:17" x14ac:dyDescent="0.2">
      <c r="A2167" t="s">
        <v>354</v>
      </c>
      <c r="B2167" s="10">
        <v>40071</v>
      </c>
      <c r="C2167" t="s">
        <v>1741</v>
      </c>
      <c r="D2167" s="4">
        <v>5599</v>
      </c>
      <c r="E2167" s="4">
        <v>12838</v>
      </c>
      <c r="F2167">
        <v>2024</v>
      </c>
      <c r="G2167" s="1">
        <f>Table1[[#This Row],[dem_votes]]+Table1[[#This Row],[gop_votes]]</f>
        <v>18437</v>
      </c>
      <c r="H2167" s="7">
        <f>ABS(Table1[[#This Row],[dem_votes]]-Table1[[#This Row],[gop_votes]])</f>
        <v>7239</v>
      </c>
      <c r="I2167" s="5">
        <f>Table1[[#This Row],[margin]]/SUM(Table1[[#This Row],[dem_votes]:[gop_votes]])</f>
        <v>0.39263437652546512</v>
      </c>
      <c r="J2167" s="5">
        <f>Table1[[#This Row],[dem_votes]]/SUM(Table1[[#This Row],[dem_votes]:[gop_votes]])</f>
        <v>0.30368281173726747</v>
      </c>
      <c r="K2167" s="5">
        <f>Table1[[#This Row],[gop_votes]]/SUM(Table1[[#This Row],[dem_votes]:[gop_votes]])</f>
        <v>0.69631718826273259</v>
      </c>
      <c r="L2167" s="13">
        <v>-97.128546</v>
      </c>
      <c r="M2167" s="13">
        <v>36.745202999999997</v>
      </c>
      <c r="N2167" s="11">
        <v>-97.24471841558487</v>
      </c>
      <c r="O2167" s="11">
        <v>35.498918441558423</v>
      </c>
      <c r="P2167" s="12">
        <f>VLOOKUP(Table1[[#This Row],[State]],Sheet1!A:G,7,FALSE)</f>
        <v>7</v>
      </c>
      <c r="Q2167" t="str">
        <f>VLOOKUP(Table1[[#This Row],[State]],Sheet1!A:F,6,FALSE)</f>
        <v>Republican</v>
      </c>
    </row>
    <row r="2168" spans="1:17" x14ac:dyDescent="0.2">
      <c r="A2168" t="s">
        <v>354</v>
      </c>
      <c r="B2168" s="10">
        <v>40073</v>
      </c>
      <c r="C2168" t="s">
        <v>1742</v>
      </c>
      <c r="D2168" s="4">
        <v>1231</v>
      </c>
      <c r="E2168" s="4">
        <v>4987</v>
      </c>
      <c r="F2168">
        <v>2024</v>
      </c>
      <c r="G2168" s="1">
        <f>Table1[[#This Row],[dem_votes]]+Table1[[#This Row],[gop_votes]]</f>
        <v>6218</v>
      </c>
      <c r="H2168" s="7">
        <f>ABS(Table1[[#This Row],[dem_votes]]-Table1[[#This Row],[gop_votes]])</f>
        <v>3756</v>
      </c>
      <c r="I2168" s="5">
        <f>Table1[[#This Row],[margin]]/SUM(Table1[[#This Row],[dem_votes]:[gop_votes]])</f>
        <v>0.6040527500804117</v>
      </c>
      <c r="J2168" s="5">
        <f>Table1[[#This Row],[dem_votes]]/SUM(Table1[[#This Row],[dem_votes]:[gop_votes]])</f>
        <v>0.19797362495979415</v>
      </c>
      <c r="K2168" s="5">
        <f>Table1[[#This Row],[gop_votes]]/SUM(Table1[[#This Row],[dem_votes]:[gop_votes]])</f>
        <v>0.80202637504020591</v>
      </c>
      <c r="L2168" s="13">
        <v>-97.912408999999997</v>
      </c>
      <c r="M2168" s="13">
        <v>35.915329</v>
      </c>
      <c r="N2168" s="11">
        <v>-97.24471841558487</v>
      </c>
      <c r="O2168" s="11">
        <v>35.498918441558423</v>
      </c>
      <c r="P2168" s="12">
        <f>VLOOKUP(Table1[[#This Row],[State]],Sheet1!A:G,7,FALSE)</f>
        <v>7</v>
      </c>
      <c r="Q2168" t="str">
        <f>VLOOKUP(Table1[[#This Row],[State]],Sheet1!A:F,6,FALSE)</f>
        <v>Republican</v>
      </c>
    </row>
    <row r="2169" spans="1:17" x14ac:dyDescent="0.2">
      <c r="A2169" t="s">
        <v>354</v>
      </c>
      <c r="B2169" s="10">
        <v>40075</v>
      </c>
      <c r="C2169" t="s">
        <v>687</v>
      </c>
      <c r="D2169" s="4">
        <v>1123</v>
      </c>
      <c r="E2169" s="4">
        <v>2410</v>
      </c>
      <c r="F2169">
        <v>2024</v>
      </c>
      <c r="G2169" s="1">
        <f>Table1[[#This Row],[dem_votes]]+Table1[[#This Row],[gop_votes]]</f>
        <v>3533</v>
      </c>
      <c r="H2169" s="7">
        <f>ABS(Table1[[#This Row],[dem_votes]]-Table1[[#This Row],[gop_votes]])</f>
        <v>1287</v>
      </c>
      <c r="I2169" s="5">
        <f>Table1[[#This Row],[margin]]/SUM(Table1[[#This Row],[dem_votes]:[gop_votes]])</f>
        <v>0.3642796490234928</v>
      </c>
      <c r="J2169" s="5">
        <f>Table1[[#This Row],[dem_votes]]/SUM(Table1[[#This Row],[dem_votes]:[gop_votes]])</f>
        <v>0.31786017548825363</v>
      </c>
      <c r="K2169" s="5">
        <f>Table1[[#This Row],[gop_votes]]/SUM(Table1[[#This Row],[dem_votes]:[gop_votes]])</f>
        <v>0.68213982451174637</v>
      </c>
      <c r="L2169" s="13">
        <v>-99.015435999999994</v>
      </c>
      <c r="M2169" s="13">
        <v>34.936357999999998</v>
      </c>
      <c r="N2169" s="11">
        <v>-97.24471841558487</v>
      </c>
      <c r="O2169" s="11">
        <v>35.498918441558423</v>
      </c>
      <c r="P2169" s="12">
        <f>VLOOKUP(Table1[[#This Row],[State]],Sheet1!A:G,7,FALSE)</f>
        <v>7</v>
      </c>
      <c r="Q2169" t="str">
        <f>VLOOKUP(Table1[[#This Row],[State]],Sheet1!A:F,6,FALSE)</f>
        <v>Republican</v>
      </c>
    </row>
    <row r="2170" spans="1:17" x14ac:dyDescent="0.2">
      <c r="A2170" t="s">
        <v>354</v>
      </c>
      <c r="B2170" s="10">
        <v>40077</v>
      </c>
      <c r="C2170" t="s">
        <v>1743</v>
      </c>
      <c r="D2170" s="4">
        <v>1184</v>
      </c>
      <c r="E2170" s="4">
        <v>3123</v>
      </c>
      <c r="F2170">
        <v>2024</v>
      </c>
      <c r="G2170" s="1">
        <f>Table1[[#This Row],[dem_votes]]+Table1[[#This Row],[gop_votes]]</f>
        <v>4307</v>
      </c>
      <c r="H2170" s="7">
        <f>ABS(Table1[[#This Row],[dem_votes]]-Table1[[#This Row],[gop_votes]])</f>
        <v>1939</v>
      </c>
      <c r="I2170" s="5">
        <f>Table1[[#This Row],[margin]]/SUM(Table1[[#This Row],[dem_votes]:[gop_votes]])</f>
        <v>0.45019735314604131</v>
      </c>
      <c r="J2170" s="5">
        <f>Table1[[#This Row],[dem_votes]]/SUM(Table1[[#This Row],[dem_votes]:[gop_votes]])</f>
        <v>0.27490132342697932</v>
      </c>
      <c r="K2170" s="5">
        <f>Table1[[#This Row],[gop_votes]]/SUM(Table1[[#This Row],[dem_votes]:[gop_votes]])</f>
        <v>0.72509867657302063</v>
      </c>
      <c r="L2170" s="13">
        <v>-95.258464000000004</v>
      </c>
      <c r="M2170" s="13">
        <v>34.883190999999997</v>
      </c>
      <c r="N2170" s="11">
        <v>-97.24471841558487</v>
      </c>
      <c r="O2170" s="11">
        <v>35.498918441558423</v>
      </c>
      <c r="P2170" s="12">
        <f>VLOOKUP(Table1[[#This Row],[State]],Sheet1!A:G,7,FALSE)</f>
        <v>7</v>
      </c>
      <c r="Q2170" t="str">
        <f>VLOOKUP(Table1[[#This Row],[State]],Sheet1!A:F,6,FALSE)</f>
        <v>Republican</v>
      </c>
    </row>
    <row r="2171" spans="1:17" x14ac:dyDescent="0.2">
      <c r="A2171" t="s">
        <v>354</v>
      </c>
      <c r="B2171" s="10">
        <v>40079</v>
      </c>
      <c r="C2171" t="s">
        <v>1744</v>
      </c>
      <c r="D2171" s="4">
        <v>4787</v>
      </c>
      <c r="E2171" s="4">
        <v>15548</v>
      </c>
      <c r="F2171">
        <v>2024</v>
      </c>
      <c r="G2171" s="1">
        <f>Table1[[#This Row],[dem_votes]]+Table1[[#This Row],[gop_votes]]</f>
        <v>20335</v>
      </c>
      <c r="H2171" s="7">
        <f>ABS(Table1[[#This Row],[dem_votes]]-Table1[[#This Row],[gop_votes]])</f>
        <v>10761</v>
      </c>
      <c r="I2171" s="5">
        <f>Table1[[#This Row],[margin]]/SUM(Table1[[#This Row],[dem_votes]:[gop_votes]])</f>
        <v>0.52918613228423894</v>
      </c>
      <c r="J2171" s="5">
        <f>Table1[[#This Row],[dem_votes]]/SUM(Table1[[#This Row],[dem_votes]:[gop_votes]])</f>
        <v>0.2354069338578805</v>
      </c>
      <c r="K2171" s="5">
        <f>Table1[[#This Row],[gop_votes]]/SUM(Table1[[#This Row],[dem_votes]:[gop_votes]])</f>
        <v>0.76459306614211953</v>
      </c>
      <c r="L2171" s="13">
        <v>-94.641300999999999</v>
      </c>
      <c r="M2171" s="13">
        <v>35.061853999999997</v>
      </c>
      <c r="N2171" s="11">
        <v>-97.24471841558487</v>
      </c>
      <c r="O2171" s="11">
        <v>35.498918441558423</v>
      </c>
      <c r="P2171" s="12">
        <f>VLOOKUP(Table1[[#This Row],[State]],Sheet1!A:G,7,FALSE)</f>
        <v>7</v>
      </c>
      <c r="Q2171" t="str">
        <f>VLOOKUP(Table1[[#This Row],[State]],Sheet1!A:F,6,FALSE)</f>
        <v>Republican</v>
      </c>
    </row>
    <row r="2172" spans="1:17" x14ac:dyDescent="0.2">
      <c r="A2172" t="s">
        <v>354</v>
      </c>
      <c r="B2172" s="10">
        <v>40081</v>
      </c>
      <c r="C2172" t="s">
        <v>578</v>
      </c>
      <c r="D2172" s="4">
        <v>3579</v>
      </c>
      <c r="E2172" s="4">
        <v>11901</v>
      </c>
      <c r="F2172">
        <v>2024</v>
      </c>
      <c r="G2172" s="1">
        <f>Table1[[#This Row],[dem_votes]]+Table1[[#This Row],[gop_votes]]</f>
        <v>15480</v>
      </c>
      <c r="H2172" s="7">
        <f>ABS(Table1[[#This Row],[dem_votes]]-Table1[[#This Row],[gop_votes]])</f>
        <v>8322</v>
      </c>
      <c r="I2172" s="5">
        <f>Table1[[#This Row],[margin]]/SUM(Table1[[#This Row],[dem_votes]:[gop_votes]])</f>
        <v>0.53759689922480625</v>
      </c>
      <c r="J2172" s="5">
        <f>Table1[[#This Row],[dem_votes]]/SUM(Table1[[#This Row],[dem_votes]:[gop_votes]])</f>
        <v>0.2312015503875969</v>
      </c>
      <c r="K2172" s="5">
        <f>Table1[[#This Row],[gop_votes]]/SUM(Table1[[#This Row],[dem_votes]:[gop_votes]])</f>
        <v>0.76879844961240307</v>
      </c>
      <c r="L2172" s="13">
        <v>-96.882293000000004</v>
      </c>
      <c r="M2172" s="13">
        <v>35.659025999999997</v>
      </c>
      <c r="N2172" s="11">
        <v>-97.24471841558487</v>
      </c>
      <c r="O2172" s="11">
        <v>35.498918441558423</v>
      </c>
      <c r="P2172" s="12">
        <f>VLOOKUP(Table1[[#This Row],[State]],Sheet1!A:G,7,FALSE)</f>
        <v>7</v>
      </c>
      <c r="Q2172" t="str">
        <f>VLOOKUP(Table1[[#This Row],[State]],Sheet1!A:F,6,FALSE)</f>
        <v>Republican</v>
      </c>
    </row>
    <row r="2173" spans="1:17" x14ac:dyDescent="0.2">
      <c r="A2173" t="s">
        <v>354</v>
      </c>
      <c r="B2173" s="10">
        <v>40083</v>
      </c>
      <c r="C2173" t="s">
        <v>580</v>
      </c>
      <c r="D2173" s="4">
        <v>4762</v>
      </c>
      <c r="E2173" s="4">
        <v>16548</v>
      </c>
      <c r="F2173">
        <v>2024</v>
      </c>
      <c r="G2173" s="1">
        <f>Table1[[#This Row],[dem_votes]]+Table1[[#This Row],[gop_votes]]</f>
        <v>21310</v>
      </c>
      <c r="H2173" s="7">
        <f>ABS(Table1[[#This Row],[dem_votes]]-Table1[[#This Row],[gop_votes]])</f>
        <v>11786</v>
      </c>
      <c r="I2173" s="5">
        <f>Table1[[#This Row],[margin]]/SUM(Table1[[#This Row],[dem_votes]:[gop_votes]])</f>
        <v>0.55307367433129984</v>
      </c>
      <c r="J2173" s="5">
        <f>Table1[[#This Row],[dem_votes]]/SUM(Table1[[#This Row],[dem_votes]:[gop_votes]])</f>
        <v>0.22346316283435008</v>
      </c>
      <c r="K2173" s="5">
        <f>Table1[[#This Row],[gop_votes]]/SUM(Table1[[#This Row],[dem_votes]:[gop_votes]])</f>
        <v>0.77653683716564992</v>
      </c>
      <c r="L2173" s="13">
        <v>-97.439988</v>
      </c>
      <c r="M2173" s="13">
        <v>35.832833000000001</v>
      </c>
      <c r="N2173" s="11">
        <v>-97.24471841558487</v>
      </c>
      <c r="O2173" s="11">
        <v>35.498918441558423</v>
      </c>
      <c r="P2173" s="12">
        <f>VLOOKUP(Table1[[#This Row],[State]],Sheet1!A:G,7,FALSE)</f>
        <v>7</v>
      </c>
      <c r="Q2173" t="str">
        <f>VLOOKUP(Table1[[#This Row],[State]],Sheet1!A:F,6,FALSE)</f>
        <v>Republican</v>
      </c>
    </row>
    <row r="2174" spans="1:17" x14ac:dyDescent="0.2">
      <c r="A2174" t="s">
        <v>354</v>
      </c>
      <c r="B2174" s="10">
        <v>40085</v>
      </c>
      <c r="C2174" t="s">
        <v>1745</v>
      </c>
      <c r="D2174" s="4">
        <v>1102</v>
      </c>
      <c r="E2174" s="4">
        <v>3423</v>
      </c>
      <c r="F2174">
        <v>2024</v>
      </c>
      <c r="G2174" s="1">
        <f>Table1[[#This Row],[dem_votes]]+Table1[[#This Row],[gop_votes]]</f>
        <v>4525</v>
      </c>
      <c r="H2174" s="7">
        <f>ABS(Table1[[#This Row],[dem_votes]]-Table1[[#This Row],[gop_votes]])</f>
        <v>2321</v>
      </c>
      <c r="I2174" s="5">
        <f>Table1[[#This Row],[margin]]/SUM(Table1[[#This Row],[dem_votes]:[gop_votes]])</f>
        <v>0.51292817679558012</v>
      </c>
      <c r="J2174" s="5">
        <f>Table1[[#This Row],[dem_votes]]/SUM(Table1[[#This Row],[dem_votes]:[gop_votes]])</f>
        <v>0.24353591160220994</v>
      </c>
      <c r="K2174" s="5">
        <f>Table1[[#This Row],[gop_votes]]/SUM(Table1[[#This Row],[dem_votes]:[gop_votes]])</f>
        <v>0.75646408839779</v>
      </c>
      <c r="L2174" s="13">
        <v>-97.171716000000004</v>
      </c>
      <c r="M2174" s="13">
        <v>33.927596999999999</v>
      </c>
      <c r="N2174" s="11">
        <v>-97.24471841558487</v>
      </c>
      <c r="O2174" s="11">
        <v>35.498918441558423</v>
      </c>
      <c r="P2174" s="12">
        <f>VLOOKUP(Table1[[#This Row],[State]],Sheet1!A:G,7,FALSE)</f>
        <v>7</v>
      </c>
      <c r="Q2174" t="str">
        <f>VLOOKUP(Table1[[#This Row],[State]],Sheet1!A:F,6,FALSE)</f>
        <v>Republican</v>
      </c>
    </row>
    <row r="2175" spans="1:17" x14ac:dyDescent="0.2">
      <c r="A2175" t="s">
        <v>354</v>
      </c>
      <c r="B2175" s="10">
        <v>40087</v>
      </c>
      <c r="C2175" t="s">
        <v>1746</v>
      </c>
      <c r="D2175" s="4">
        <v>2809</v>
      </c>
      <c r="E2175" s="4">
        <v>15541</v>
      </c>
      <c r="F2175">
        <v>2024</v>
      </c>
      <c r="G2175" s="1">
        <f>Table1[[#This Row],[dem_votes]]+Table1[[#This Row],[gop_votes]]</f>
        <v>18350</v>
      </c>
      <c r="H2175" s="7">
        <f>ABS(Table1[[#This Row],[dem_votes]]-Table1[[#This Row],[gop_votes]])</f>
        <v>12732</v>
      </c>
      <c r="I2175" s="5">
        <f>Table1[[#This Row],[margin]]/SUM(Table1[[#This Row],[dem_votes]:[gop_votes]])</f>
        <v>0.69384196185286107</v>
      </c>
      <c r="J2175" s="5">
        <f>Table1[[#This Row],[dem_votes]]/SUM(Table1[[#This Row],[dem_votes]:[gop_votes]])</f>
        <v>0.15307901907356949</v>
      </c>
      <c r="K2175" s="5">
        <f>Table1[[#This Row],[gop_votes]]/SUM(Table1[[#This Row],[dem_votes]:[gop_votes]])</f>
        <v>0.84692098092643053</v>
      </c>
      <c r="L2175" s="13">
        <v>-97.514971000000003</v>
      </c>
      <c r="M2175" s="13">
        <v>35.092174</v>
      </c>
      <c r="N2175" s="11">
        <v>-97.24471841558487</v>
      </c>
      <c r="O2175" s="11">
        <v>35.498918441558423</v>
      </c>
      <c r="P2175" s="12">
        <f>VLOOKUP(Table1[[#This Row],[State]],Sheet1!A:G,7,FALSE)</f>
        <v>7</v>
      </c>
      <c r="Q2175" t="str">
        <f>VLOOKUP(Table1[[#This Row],[State]],Sheet1!A:F,6,FALSE)</f>
        <v>Republican</v>
      </c>
    </row>
    <row r="2176" spans="1:17" x14ac:dyDescent="0.2">
      <c r="A2176" t="s">
        <v>354</v>
      </c>
      <c r="B2176" s="10">
        <v>40089</v>
      </c>
      <c r="C2176" t="s">
        <v>1747</v>
      </c>
      <c r="D2176" s="4">
        <v>2974</v>
      </c>
      <c r="E2176" s="4">
        <v>7695</v>
      </c>
      <c r="F2176">
        <v>2024</v>
      </c>
      <c r="G2176" s="1">
        <f>Table1[[#This Row],[dem_votes]]+Table1[[#This Row],[gop_votes]]</f>
        <v>10669</v>
      </c>
      <c r="H2176" s="7">
        <f>ABS(Table1[[#This Row],[dem_votes]]-Table1[[#This Row],[gop_votes]])</f>
        <v>4721</v>
      </c>
      <c r="I2176" s="5">
        <f>Table1[[#This Row],[margin]]/SUM(Table1[[#This Row],[dem_votes]:[gop_votes]])</f>
        <v>0.44249695379135812</v>
      </c>
      <c r="J2176" s="5">
        <f>Table1[[#This Row],[dem_votes]]/SUM(Table1[[#This Row],[dem_votes]:[gop_votes]])</f>
        <v>0.27875152310432094</v>
      </c>
      <c r="K2176" s="5">
        <f>Table1[[#This Row],[gop_votes]]/SUM(Table1[[#This Row],[dem_votes]:[gop_votes]])</f>
        <v>0.72124847689567906</v>
      </c>
      <c r="L2176" s="13">
        <v>-94.816418999999996</v>
      </c>
      <c r="M2176" s="13">
        <v>34.001190999999999</v>
      </c>
      <c r="N2176" s="11">
        <v>-97.24471841558487</v>
      </c>
      <c r="O2176" s="11">
        <v>35.498918441558423</v>
      </c>
      <c r="P2176" s="12">
        <f>VLOOKUP(Table1[[#This Row],[State]],Sheet1!A:G,7,FALSE)</f>
        <v>7</v>
      </c>
      <c r="Q2176" t="str">
        <f>VLOOKUP(Table1[[#This Row],[State]],Sheet1!A:F,6,FALSE)</f>
        <v>Republican</v>
      </c>
    </row>
    <row r="2177" spans="1:17" x14ac:dyDescent="0.2">
      <c r="A2177" t="s">
        <v>354</v>
      </c>
      <c r="B2177" s="10">
        <v>40091</v>
      </c>
      <c r="C2177" t="s">
        <v>787</v>
      </c>
      <c r="D2177" s="4">
        <v>2972</v>
      </c>
      <c r="E2177" s="4">
        <v>4929</v>
      </c>
      <c r="F2177">
        <v>2024</v>
      </c>
      <c r="G2177" s="1">
        <f>Table1[[#This Row],[dem_votes]]+Table1[[#This Row],[gop_votes]]</f>
        <v>7901</v>
      </c>
      <c r="H2177" s="7">
        <f>ABS(Table1[[#This Row],[dem_votes]]-Table1[[#This Row],[gop_votes]])</f>
        <v>1957</v>
      </c>
      <c r="I2177" s="5">
        <f>Table1[[#This Row],[margin]]/SUM(Table1[[#This Row],[dem_votes]:[gop_votes]])</f>
        <v>0.24769016580179723</v>
      </c>
      <c r="J2177" s="5">
        <f>Table1[[#This Row],[dem_votes]]/SUM(Table1[[#This Row],[dem_votes]:[gop_votes]])</f>
        <v>0.37615491709910137</v>
      </c>
      <c r="K2177" s="5">
        <f>Table1[[#This Row],[gop_votes]]/SUM(Table1[[#This Row],[dem_votes]:[gop_votes]])</f>
        <v>0.62384508290089857</v>
      </c>
      <c r="L2177" s="13">
        <v>-95.580112</v>
      </c>
      <c r="M2177" s="13">
        <v>35.385489999999997</v>
      </c>
      <c r="N2177" s="11">
        <v>-97.24471841558487</v>
      </c>
      <c r="O2177" s="11">
        <v>35.498918441558423</v>
      </c>
      <c r="P2177" s="12">
        <f>VLOOKUP(Table1[[#This Row],[State]],Sheet1!A:G,7,FALSE)</f>
        <v>7</v>
      </c>
      <c r="Q2177" t="str">
        <f>VLOOKUP(Table1[[#This Row],[State]],Sheet1!A:F,6,FALSE)</f>
        <v>Republican</v>
      </c>
    </row>
    <row r="2178" spans="1:17" x14ac:dyDescent="0.2">
      <c r="A2178" t="s">
        <v>354</v>
      </c>
      <c r="B2178" s="10">
        <v>40093</v>
      </c>
      <c r="C2178" t="s">
        <v>1748</v>
      </c>
      <c r="D2178" s="4">
        <v>991</v>
      </c>
      <c r="E2178" s="4">
        <v>3224</v>
      </c>
      <c r="F2178">
        <v>2024</v>
      </c>
      <c r="G2178" s="1">
        <f>Table1[[#This Row],[dem_votes]]+Table1[[#This Row],[gop_votes]]</f>
        <v>4215</v>
      </c>
      <c r="H2178" s="7">
        <f>ABS(Table1[[#This Row],[dem_votes]]-Table1[[#This Row],[gop_votes]])</f>
        <v>2233</v>
      </c>
      <c r="I2178" s="5">
        <f>Table1[[#This Row],[margin]]/SUM(Table1[[#This Row],[dem_votes]:[gop_votes]])</f>
        <v>0.52977461447212337</v>
      </c>
      <c r="J2178" s="5">
        <f>Table1[[#This Row],[dem_votes]]/SUM(Table1[[#This Row],[dem_votes]:[gop_votes]])</f>
        <v>0.23511269276393831</v>
      </c>
      <c r="K2178" s="5">
        <f>Table1[[#This Row],[gop_votes]]/SUM(Table1[[#This Row],[dem_votes]:[gop_votes]])</f>
        <v>0.76488730723606169</v>
      </c>
      <c r="L2178" s="13">
        <v>-98.421761000000004</v>
      </c>
      <c r="M2178" s="13">
        <v>36.301932000000001</v>
      </c>
      <c r="N2178" s="11">
        <v>-97.24471841558487</v>
      </c>
      <c r="O2178" s="11">
        <v>35.498918441558423</v>
      </c>
      <c r="P2178" s="12">
        <f>VLOOKUP(Table1[[#This Row],[State]],Sheet1!A:G,7,FALSE)</f>
        <v>7</v>
      </c>
      <c r="Q2178" t="str">
        <f>VLOOKUP(Table1[[#This Row],[State]],Sheet1!A:F,6,FALSE)</f>
        <v>Republican</v>
      </c>
    </row>
    <row r="2179" spans="1:17" x14ac:dyDescent="0.2">
      <c r="A2179" t="s">
        <v>354</v>
      </c>
      <c r="B2179" s="10">
        <v>40095</v>
      </c>
      <c r="C2179" t="s">
        <v>519</v>
      </c>
      <c r="D2179" s="4">
        <v>1814</v>
      </c>
      <c r="E2179" s="4">
        <v>3997</v>
      </c>
      <c r="F2179">
        <v>2024</v>
      </c>
      <c r="G2179" s="1">
        <f>Table1[[#This Row],[dem_votes]]+Table1[[#This Row],[gop_votes]]</f>
        <v>5811</v>
      </c>
      <c r="H2179" s="7">
        <f>ABS(Table1[[#This Row],[dem_votes]]-Table1[[#This Row],[gop_votes]])</f>
        <v>2183</v>
      </c>
      <c r="I2179" s="5">
        <f>Table1[[#This Row],[margin]]/SUM(Table1[[#This Row],[dem_votes]:[gop_votes]])</f>
        <v>0.37566683875408707</v>
      </c>
      <c r="J2179" s="5">
        <f>Table1[[#This Row],[dem_votes]]/SUM(Table1[[#This Row],[dem_votes]:[gop_votes]])</f>
        <v>0.31216658062295644</v>
      </c>
      <c r="K2179" s="5">
        <f>Table1[[#This Row],[gop_votes]]/SUM(Table1[[#This Row],[dem_votes]:[gop_votes]])</f>
        <v>0.68783341937704356</v>
      </c>
      <c r="L2179" s="13">
        <v>-96.754421999999906</v>
      </c>
      <c r="M2179" s="13">
        <v>34.020631999999999</v>
      </c>
      <c r="N2179" s="11">
        <v>-97.24471841558487</v>
      </c>
      <c r="O2179" s="11">
        <v>35.498918441558423</v>
      </c>
      <c r="P2179" s="12">
        <f>VLOOKUP(Table1[[#This Row],[State]],Sheet1!A:G,7,FALSE)</f>
        <v>7</v>
      </c>
      <c r="Q2179" t="str">
        <f>VLOOKUP(Table1[[#This Row],[State]],Sheet1!A:F,6,FALSE)</f>
        <v>Republican</v>
      </c>
    </row>
    <row r="2180" spans="1:17" x14ac:dyDescent="0.2">
      <c r="A2180" t="s">
        <v>354</v>
      </c>
      <c r="B2180" s="10">
        <v>40097</v>
      </c>
      <c r="C2180" t="s">
        <v>1749</v>
      </c>
      <c r="D2180" s="4">
        <v>4552</v>
      </c>
      <c r="E2180" s="4">
        <v>11515</v>
      </c>
      <c r="F2180">
        <v>2024</v>
      </c>
      <c r="G2180" s="1">
        <f>Table1[[#This Row],[dem_votes]]+Table1[[#This Row],[gop_votes]]</f>
        <v>16067</v>
      </c>
      <c r="H2180" s="7">
        <f>ABS(Table1[[#This Row],[dem_votes]]-Table1[[#This Row],[gop_votes]])</f>
        <v>6963</v>
      </c>
      <c r="I2180" s="5">
        <f>Table1[[#This Row],[margin]]/SUM(Table1[[#This Row],[dem_votes]:[gop_votes]])</f>
        <v>0.43337275160266386</v>
      </c>
      <c r="J2180" s="5">
        <f>Table1[[#This Row],[dem_votes]]/SUM(Table1[[#This Row],[dem_votes]:[gop_votes]])</f>
        <v>0.28331362419866807</v>
      </c>
      <c r="K2180" s="5">
        <f>Table1[[#This Row],[gop_votes]]/SUM(Table1[[#This Row],[dem_votes]:[gop_votes]])</f>
        <v>0.71668637580133188</v>
      </c>
      <c r="L2180" s="13">
        <v>-95.235555000000005</v>
      </c>
      <c r="M2180" s="13">
        <v>36.292914000000003</v>
      </c>
      <c r="N2180" s="11">
        <v>-97.24471841558487</v>
      </c>
      <c r="O2180" s="11">
        <v>35.498918441558423</v>
      </c>
      <c r="P2180" s="12">
        <f>VLOOKUP(Table1[[#This Row],[State]],Sheet1!A:G,7,FALSE)</f>
        <v>7</v>
      </c>
      <c r="Q2180" t="str">
        <f>VLOOKUP(Table1[[#This Row],[State]],Sheet1!A:F,6,FALSE)</f>
        <v>Republican</v>
      </c>
    </row>
    <row r="2181" spans="1:17" x14ac:dyDescent="0.2">
      <c r="A2181" t="s">
        <v>354</v>
      </c>
      <c r="B2181" s="10">
        <v>40099</v>
      </c>
      <c r="C2181" t="s">
        <v>790</v>
      </c>
      <c r="D2181" s="4">
        <v>1670</v>
      </c>
      <c r="E2181" s="4">
        <v>4315</v>
      </c>
      <c r="F2181">
        <v>2024</v>
      </c>
      <c r="G2181" s="1">
        <f>Table1[[#This Row],[dem_votes]]+Table1[[#This Row],[gop_votes]]</f>
        <v>5985</v>
      </c>
      <c r="H2181" s="7">
        <f>ABS(Table1[[#This Row],[dem_votes]]-Table1[[#This Row],[gop_votes]])</f>
        <v>2645</v>
      </c>
      <c r="I2181" s="5">
        <f>Table1[[#This Row],[margin]]/SUM(Table1[[#This Row],[dem_votes]:[gop_votes]])</f>
        <v>0.44193817878028402</v>
      </c>
      <c r="J2181" s="5">
        <f>Table1[[#This Row],[dem_votes]]/SUM(Table1[[#This Row],[dem_votes]:[gop_votes]])</f>
        <v>0.27903091060985796</v>
      </c>
      <c r="K2181" s="5">
        <f>Table1[[#This Row],[gop_votes]]/SUM(Table1[[#This Row],[dem_votes]:[gop_votes]])</f>
        <v>0.72096908939014204</v>
      </c>
      <c r="L2181" s="13">
        <v>-97.028908999999999</v>
      </c>
      <c r="M2181" s="13">
        <v>34.507027000000001</v>
      </c>
      <c r="N2181" s="11">
        <v>-97.24471841558487</v>
      </c>
      <c r="O2181" s="11">
        <v>35.498918441558423</v>
      </c>
      <c r="P2181" s="12">
        <f>VLOOKUP(Table1[[#This Row],[State]],Sheet1!A:G,7,FALSE)</f>
        <v>7</v>
      </c>
      <c r="Q2181" t="str">
        <f>VLOOKUP(Table1[[#This Row],[State]],Sheet1!A:F,6,FALSE)</f>
        <v>Republican</v>
      </c>
    </row>
    <row r="2182" spans="1:17" x14ac:dyDescent="0.2">
      <c r="A2182" t="s">
        <v>354</v>
      </c>
      <c r="B2182" s="10">
        <v>40101</v>
      </c>
      <c r="C2182" t="s">
        <v>1750</v>
      </c>
      <c r="D2182" s="4">
        <v>10848</v>
      </c>
      <c r="E2182" s="4">
        <v>14042</v>
      </c>
      <c r="F2182">
        <v>2024</v>
      </c>
      <c r="G2182" s="1">
        <f>Table1[[#This Row],[dem_votes]]+Table1[[#This Row],[gop_votes]]</f>
        <v>24890</v>
      </c>
      <c r="H2182" s="7">
        <f>ABS(Table1[[#This Row],[dem_votes]]-Table1[[#This Row],[gop_votes]])</f>
        <v>3194</v>
      </c>
      <c r="I2182" s="5">
        <f>Table1[[#This Row],[margin]]/SUM(Table1[[#This Row],[dem_votes]:[gop_votes]])</f>
        <v>0.12832462836480515</v>
      </c>
      <c r="J2182" s="5">
        <f>Table1[[#This Row],[dem_votes]]/SUM(Table1[[#This Row],[dem_votes]:[gop_votes]])</f>
        <v>0.43583768581759741</v>
      </c>
      <c r="K2182" s="5">
        <f>Table1[[#This Row],[gop_votes]]/SUM(Table1[[#This Row],[dem_votes]:[gop_votes]])</f>
        <v>0.56416231418240259</v>
      </c>
      <c r="L2182" s="13">
        <v>-95.368317000000005</v>
      </c>
      <c r="M2182" s="13">
        <v>35.709969000000001</v>
      </c>
      <c r="N2182" s="11">
        <v>-97.24471841558487</v>
      </c>
      <c r="O2182" s="11">
        <v>35.498918441558423</v>
      </c>
      <c r="P2182" s="12">
        <f>VLOOKUP(Table1[[#This Row],[State]],Sheet1!A:G,7,FALSE)</f>
        <v>7</v>
      </c>
      <c r="Q2182" t="str">
        <f>VLOOKUP(Table1[[#This Row],[State]],Sheet1!A:F,6,FALSE)</f>
        <v>Republican</v>
      </c>
    </row>
    <row r="2183" spans="1:17" x14ac:dyDescent="0.2">
      <c r="A2183" t="s">
        <v>354</v>
      </c>
      <c r="B2183" s="10">
        <v>40103</v>
      </c>
      <c r="C2183" t="s">
        <v>946</v>
      </c>
      <c r="D2183" s="4">
        <v>1365</v>
      </c>
      <c r="E2183" s="4">
        <v>3429</v>
      </c>
      <c r="F2183">
        <v>2024</v>
      </c>
      <c r="G2183" s="1">
        <f>Table1[[#This Row],[dem_votes]]+Table1[[#This Row],[gop_votes]]</f>
        <v>4794</v>
      </c>
      <c r="H2183" s="7">
        <f>ABS(Table1[[#This Row],[dem_votes]]-Table1[[#This Row],[gop_votes]])</f>
        <v>2064</v>
      </c>
      <c r="I2183" s="5">
        <f>Table1[[#This Row],[margin]]/SUM(Table1[[#This Row],[dem_votes]:[gop_votes]])</f>
        <v>0.4305381727158949</v>
      </c>
      <c r="J2183" s="5">
        <f>Table1[[#This Row],[dem_votes]]/SUM(Table1[[#This Row],[dem_votes]:[gop_votes]])</f>
        <v>0.28473091364205255</v>
      </c>
      <c r="K2183" s="5">
        <f>Table1[[#This Row],[gop_votes]]/SUM(Table1[[#This Row],[dem_votes]:[gop_votes]])</f>
        <v>0.71526908635794739</v>
      </c>
      <c r="L2183" s="13">
        <v>-97.233708999999905</v>
      </c>
      <c r="M2183" s="13">
        <v>36.322823</v>
      </c>
      <c r="N2183" s="11">
        <v>-97.24471841558487</v>
      </c>
      <c r="O2183" s="11">
        <v>35.498918441558423</v>
      </c>
      <c r="P2183" s="12">
        <f>VLOOKUP(Table1[[#This Row],[State]],Sheet1!A:G,7,FALSE)</f>
        <v>7</v>
      </c>
      <c r="Q2183" t="str">
        <f>VLOOKUP(Table1[[#This Row],[State]],Sheet1!A:F,6,FALSE)</f>
        <v>Republican</v>
      </c>
    </row>
    <row r="2184" spans="1:17" x14ac:dyDescent="0.2">
      <c r="A2184" t="s">
        <v>354</v>
      </c>
      <c r="B2184" s="10">
        <v>40105</v>
      </c>
      <c r="C2184" t="s">
        <v>1751</v>
      </c>
      <c r="D2184" s="4">
        <v>1129</v>
      </c>
      <c r="E2184" s="4">
        <v>3041</v>
      </c>
      <c r="F2184">
        <v>2024</v>
      </c>
      <c r="G2184" s="1">
        <f>Table1[[#This Row],[dem_votes]]+Table1[[#This Row],[gop_votes]]</f>
        <v>4170</v>
      </c>
      <c r="H2184" s="7">
        <f>ABS(Table1[[#This Row],[dem_votes]]-Table1[[#This Row],[gop_votes]])</f>
        <v>1912</v>
      </c>
      <c r="I2184" s="5">
        <f>Table1[[#This Row],[margin]]/SUM(Table1[[#This Row],[dem_votes]:[gop_votes]])</f>
        <v>0.45851318944844127</v>
      </c>
      <c r="J2184" s="5">
        <f>Table1[[#This Row],[dem_votes]]/SUM(Table1[[#This Row],[dem_votes]:[gop_votes]])</f>
        <v>0.27074340527577939</v>
      </c>
      <c r="K2184" s="5">
        <f>Table1[[#This Row],[gop_votes]]/SUM(Table1[[#This Row],[dem_votes]:[gop_votes]])</f>
        <v>0.72925659472422066</v>
      </c>
      <c r="L2184" s="13">
        <v>-95.634714000000002</v>
      </c>
      <c r="M2184" s="13">
        <v>36.775397999999903</v>
      </c>
      <c r="N2184" s="11">
        <v>-97.24471841558487</v>
      </c>
      <c r="O2184" s="11">
        <v>35.498918441558423</v>
      </c>
      <c r="P2184" s="12">
        <f>VLOOKUP(Table1[[#This Row],[State]],Sheet1!A:G,7,FALSE)</f>
        <v>7</v>
      </c>
      <c r="Q2184" t="str">
        <f>VLOOKUP(Table1[[#This Row],[State]],Sheet1!A:F,6,FALSE)</f>
        <v>Republican</v>
      </c>
    </row>
    <row r="2185" spans="1:17" x14ac:dyDescent="0.2">
      <c r="A2185" t="s">
        <v>354</v>
      </c>
      <c r="B2185" s="10">
        <v>40107</v>
      </c>
      <c r="C2185" t="s">
        <v>1752</v>
      </c>
      <c r="D2185" s="4">
        <v>1374</v>
      </c>
      <c r="E2185" s="4">
        <v>2427</v>
      </c>
      <c r="F2185">
        <v>2024</v>
      </c>
      <c r="G2185" s="1">
        <f>Table1[[#This Row],[dem_votes]]+Table1[[#This Row],[gop_votes]]</f>
        <v>3801</v>
      </c>
      <c r="H2185" s="7">
        <f>ABS(Table1[[#This Row],[dem_votes]]-Table1[[#This Row],[gop_votes]])</f>
        <v>1053</v>
      </c>
      <c r="I2185" s="5">
        <f>Table1[[#This Row],[margin]]/SUM(Table1[[#This Row],[dem_votes]:[gop_votes]])</f>
        <v>0.27703235990528807</v>
      </c>
      <c r="J2185" s="5">
        <f>Table1[[#This Row],[dem_votes]]/SUM(Table1[[#This Row],[dem_votes]:[gop_votes]])</f>
        <v>0.36148382004735596</v>
      </c>
      <c r="K2185" s="5">
        <f>Table1[[#This Row],[gop_votes]]/SUM(Table1[[#This Row],[dem_votes]:[gop_votes]])</f>
        <v>0.63851617995264409</v>
      </c>
      <c r="L2185" s="13">
        <v>-96.333303000000001</v>
      </c>
      <c r="M2185" s="13">
        <v>35.44943</v>
      </c>
      <c r="N2185" s="11">
        <v>-97.24471841558487</v>
      </c>
      <c r="O2185" s="11">
        <v>35.498918441558423</v>
      </c>
      <c r="P2185" s="12">
        <f>VLOOKUP(Table1[[#This Row],[State]],Sheet1!A:G,7,FALSE)</f>
        <v>7</v>
      </c>
      <c r="Q2185" t="str">
        <f>VLOOKUP(Table1[[#This Row],[State]],Sheet1!A:F,6,FALSE)</f>
        <v>Republican</v>
      </c>
    </row>
    <row r="2186" spans="1:17" x14ac:dyDescent="0.2">
      <c r="A2186" t="s">
        <v>354</v>
      </c>
      <c r="B2186" s="10">
        <v>40109</v>
      </c>
      <c r="C2186" t="s">
        <v>1753</v>
      </c>
      <c r="D2186" s="4">
        <v>133908</v>
      </c>
      <c r="E2186" s="4">
        <v>141836</v>
      </c>
      <c r="F2186">
        <v>2024</v>
      </c>
      <c r="G2186" s="1">
        <f>Table1[[#This Row],[dem_votes]]+Table1[[#This Row],[gop_votes]]</f>
        <v>275744</v>
      </c>
      <c r="H2186" s="7">
        <f>ABS(Table1[[#This Row],[dem_votes]]-Table1[[#This Row],[gop_votes]])</f>
        <v>7928</v>
      </c>
      <c r="I2186" s="5">
        <f>Table1[[#This Row],[margin]]/SUM(Table1[[#This Row],[dem_votes]:[gop_votes]])</f>
        <v>2.8751305558779156E-2</v>
      </c>
      <c r="J2186" s="5">
        <f>Table1[[#This Row],[dem_votes]]/SUM(Table1[[#This Row],[dem_votes]:[gop_votes]])</f>
        <v>0.48562434722061043</v>
      </c>
      <c r="K2186" s="5">
        <f>Table1[[#This Row],[gop_votes]]/SUM(Table1[[#This Row],[dem_votes]:[gop_votes]])</f>
        <v>0.51437565277938957</v>
      </c>
      <c r="L2186" s="13">
        <v>-97.510552000000004</v>
      </c>
      <c r="M2186" s="13">
        <v>35.519306999999998</v>
      </c>
      <c r="N2186" s="11">
        <v>-97.24471841558487</v>
      </c>
      <c r="O2186" s="11">
        <v>35.498918441558423</v>
      </c>
      <c r="P2186" s="12">
        <f>VLOOKUP(Table1[[#This Row],[State]],Sheet1!A:G,7,FALSE)</f>
        <v>7</v>
      </c>
      <c r="Q2186" t="str">
        <f>VLOOKUP(Table1[[#This Row],[State]],Sheet1!A:F,6,FALSE)</f>
        <v>Republican</v>
      </c>
    </row>
    <row r="2187" spans="1:17" x14ac:dyDescent="0.2">
      <c r="A2187" t="s">
        <v>354</v>
      </c>
      <c r="B2187" s="10">
        <v>40111</v>
      </c>
      <c r="C2187" t="s">
        <v>1754</v>
      </c>
      <c r="D2187" s="4">
        <v>5920</v>
      </c>
      <c r="E2187" s="4">
        <v>8000</v>
      </c>
      <c r="F2187">
        <v>2024</v>
      </c>
      <c r="G2187" s="1">
        <f>Table1[[#This Row],[dem_votes]]+Table1[[#This Row],[gop_votes]]</f>
        <v>13920</v>
      </c>
      <c r="H2187" s="7">
        <f>ABS(Table1[[#This Row],[dem_votes]]-Table1[[#This Row],[gop_votes]])</f>
        <v>2080</v>
      </c>
      <c r="I2187" s="5">
        <f>Table1[[#This Row],[margin]]/SUM(Table1[[#This Row],[dem_votes]:[gop_votes]])</f>
        <v>0.14942528735632185</v>
      </c>
      <c r="J2187" s="5">
        <f>Table1[[#This Row],[dem_votes]]/SUM(Table1[[#This Row],[dem_votes]:[gop_votes]])</f>
        <v>0.42528735632183906</v>
      </c>
      <c r="K2187" s="5">
        <f>Table1[[#This Row],[gop_votes]]/SUM(Table1[[#This Row],[dem_votes]:[gop_votes]])</f>
        <v>0.57471264367816088</v>
      </c>
      <c r="L2187" s="13">
        <v>-95.967901999999995</v>
      </c>
      <c r="M2187" s="13">
        <v>35.615349999999999</v>
      </c>
      <c r="N2187" s="11">
        <v>-97.24471841558487</v>
      </c>
      <c r="O2187" s="11">
        <v>35.498918441558423</v>
      </c>
      <c r="P2187" s="12">
        <f>VLOOKUP(Table1[[#This Row],[State]],Sheet1!A:G,7,FALSE)</f>
        <v>7</v>
      </c>
      <c r="Q2187" t="str">
        <f>VLOOKUP(Table1[[#This Row],[State]],Sheet1!A:F,6,FALSE)</f>
        <v>Republican</v>
      </c>
    </row>
    <row r="2188" spans="1:17" x14ac:dyDescent="0.2">
      <c r="A2188" t="s">
        <v>354</v>
      </c>
      <c r="B2188" s="10">
        <v>40113</v>
      </c>
      <c r="C2188" t="s">
        <v>1052</v>
      </c>
      <c r="D2188" s="4">
        <v>6284</v>
      </c>
      <c r="E2188" s="4">
        <v>13464</v>
      </c>
      <c r="F2188">
        <v>2024</v>
      </c>
      <c r="G2188" s="1">
        <f>Table1[[#This Row],[dem_votes]]+Table1[[#This Row],[gop_votes]]</f>
        <v>19748</v>
      </c>
      <c r="H2188" s="7">
        <f>ABS(Table1[[#This Row],[dem_votes]]-Table1[[#This Row],[gop_votes]])</f>
        <v>7180</v>
      </c>
      <c r="I2188" s="5">
        <f>Table1[[#This Row],[margin]]/SUM(Table1[[#This Row],[dem_votes]:[gop_votes]])</f>
        <v>0.36358112213895077</v>
      </c>
      <c r="J2188" s="5">
        <f>Table1[[#This Row],[dem_votes]]/SUM(Table1[[#This Row],[dem_votes]:[gop_votes]])</f>
        <v>0.31820943893052461</v>
      </c>
      <c r="K2188" s="5">
        <f>Table1[[#This Row],[gop_votes]]/SUM(Table1[[#This Row],[dem_votes]:[gop_votes]])</f>
        <v>0.68179056106947544</v>
      </c>
      <c r="L2188" s="13">
        <v>-96.241685000000004</v>
      </c>
      <c r="M2188" s="13">
        <v>36.424523000000001</v>
      </c>
      <c r="N2188" s="11">
        <v>-97.24471841558487</v>
      </c>
      <c r="O2188" s="11">
        <v>35.498918441558423</v>
      </c>
      <c r="P2188" s="12">
        <f>VLOOKUP(Table1[[#This Row],[State]],Sheet1!A:G,7,FALSE)</f>
        <v>7</v>
      </c>
      <c r="Q2188" t="str">
        <f>VLOOKUP(Table1[[#This Row],[State]],Sheet1!A:F,6,FALSE)</f>
        <v>Republican</v>
      </c>
    </row>
    <row r="2189" spans="1:17" x14ac:dyDescent="0.2">
      <c r="A2189" t="s">
        <v>354</v>
      </c>
      <c r="B2189" s="10">
        <v>40115</v>
      </c>
      <c r="C2189" t="s">
        <v>1054</v>
      </c>
      <c r="D2189" s="4">
        <v>3670</v>
      </c>
      <c r="E2189" s="4">
        <v>6768</v>
      </c>
      <c r="F2189">
        <v>2024</v>
      </c>
      <c r="G2189" s="1">
        <f>Table1[[#This Row],[dem_votes]]+Table1[[#This Row],[gop_votes]]</f>
        <v>10438</v>
      </c>
      <c r="H2189" s="7">
        <f>ABS(Table1[[#This Row],[dem_votes]]-Table1[[#This Row],[gop_votes]])</f>
        <v>3098</v>
      </c>
      <c r="I2189" s="5">
        <f>Table1[[#This Row],[margin]]/SUM(Table1[[#This Row],[dem_votes]:[gop_votes]])</f>
        <v>0.29680015328607012</v>
      </c>
      <c r="J2189" s="5">
        <f>Table1[[#This Row],[dem_votes]]/SUM(Table1[[#This Row],[dem_votes]:[gop_votes]])</f>
        <v>0.35159992335696494</v>
      </c>
      <c r="K2189" s="5">
        <f>Table1[[#This Row],[gop_votes]]/SUM(Table1[[#This Row],[dem_votes]:[gop_votes]])</f>
        <v>0.64840007664303512</v>
      </c>
      <c r="L2189" s="13">
        <v>-94.837147000000002</v>
      </c>
      <c r="M2189" s="13">
        <v>36.858051000000003</v>
      </c>
      <c r="N2189" s="11">
        <v>-97.24471841558487</v>
      </c>
      <c r="O2189" s="11">
        <v>35.498918441558423</v>
      </c>
      <c r="P2189" s="12">
        <f>VLOOKUP(Table1[[#This Row],[State]],Sheet1!A:G,7,FALSE)</f>
        <v>7</v>
      </c>
      <c r="Q2189" t="str">
        <f>VLOOKUP(Table1[[#This Row],[State]],Sheet1!A:F,6,FALSE)</f>
        <v>Republican</v>
      </c>
    </row>
    <row r="2190" spans="1:17" x14ac:dyDescent="0.2">
      <c r="A2190" t="s">
        <v>354</v>
      </c>
      <c r="B2190" s="10">
        <v>40117</v>
      </c>
      <c r="C2190" t="s">
        <v>1055</v>
      </c>
      <c r="D2190" s="4">
        <v>1919</v>
      </c>
      <c r="E2190" s="4">
        <v>4698</v>
      </c>
      <c r="F2190">
        <v>2024</v>
      </c>
      <c r="G2190" s="1">
        <f>Table1[[#This Row],[dem_votes]]+Table1[[#This Row],[gop_votes]]</f>
        <v>6617</v>
      </c>
      <c r="H2190" s="7">
        <f>ABS(Table1[[#This Row],[dem_votes]]-Table1[[#This Row],[gop_votes]])</f>
        <v>2779</v>
      </c>
      <c r="I2190" s="5">
        <f>Table1[[#This Row],[margin]]/SUM(Table1[[#This Row],[dem_votes]:[gop_votes]])</f>
        <v>0.41997884237569894</v>
      </c>
      <c r="J2190" s="5">
        <f>Table1[[#This Row],[dem_votes]]/SUM(Table1[[#This Row],[dem_votes]:[gop_votes]])</f>
        <v>0.29001057881215053</v>
      </c>
      <c r="K2190" s="5">
        <f>Table1[[#This Row],[gop_votes]]/SUM(Table1[[#This Row],[dem_votes]:[gop_votes]])</f>
        <v>0.70998942118784947</v>
      </c>
      <c r="L2190" s="13">
        <v>-96.549785</v>
      </c>
      <c r="M2190" s="13">
        <v>36.273127000000002</v>
      </c>
      <c r="N2190" s="11">
        <v>-97.24471841558487</v>
      </c>
      <c r="O2190" s="11">
        <v>35.498918441558423</v>
      </c>
      <c r="P2190" s="12">
        <f>VLOOKUP(Table1[[#This Row],[State]],Sheet1!A:G,7,FALSE)</f>
        <v>7</v>
      </c>
      <c r="Q2190" t="str">
        <f>VLOOKUP(Table1[[#This Row],[State]],Sheet1!A:F,6,FALSE)</f>
        <v>Republican</v>
      </c>
    </row>
    <row r="2191" spans="1:17" x14ac:dyDescent="0.2">
      <c r="A2191" t="s">
        <v>354</v>
      </c>
      <c r="B2191" s="10">
        <v>40119</v>
      </c>
      <c r="C2191" t="s">
        <v>1755</v>
      </c>
      <c r="D2191" s="4">
        <v>9554</v>
      </c>
      <c r="E2191" s="4">
        <v>16891</v>
      </c>
      <c r="F2191">
        <v>2024</v>
      </c>
      <c r="G2191" s="1">
        <f>Table1[[#This Row],[dem_votes]]+Table1[[#This Row],[gop_votes]]</f>
        <v>26445</v>
      </c>
      <c r="H2191" s="7">
        <f>ABS(Table1[[#This Row],[dem_votes]]-Table1[[#This Row],[gop_votes]])</f>
        <v>7337</v>
      </c>
      <c r="I2191" s="5">
        <f>Table1[[#This Row],[margin]]/SUM(Table1[[#This Row],[dem_votes]:[gop_votes]])</f>
        <v>0.27744375118169784</v>
      </c>
      <c r="J2191" s="5">
        <f>Table1[[#This Row],[dem_votes]]/SUM(Table1[[#This Row],[dem_votes]:[gop_votes]])</f>
        <v>0.36127812440915108</v>
      </c>
      <c r="K2191" s="5">
        <f>Table1[[#This Row],[gop_votes]]/SUM(Table1[[#This Row],[dem_votes]:[gop_votes]])</f>
        <v>0.63872187559084892</v>
      </c>
      <c r="L2191" s="13">
        <v>-97.003156000000004</v>
      </c>
      <c r="M2191" s="13">
        <v>36.091384999999903</v>
      </c>
      <c r="N2191" s="11">
        <v>-97.24471841558487</v>
      </c>
      <c r="O2191" s="11">
        <v>35.498918441558423</v>
      </c>
      <c r="P2191" s="12">
        <f>VLOOKUP(Table1[[#This Row],[State]],Sheet1!A:G,7,FALSE)</f>
        <v>7</v>
      </c>
      <c r="Q2191" t="str">
        <f>VLOOKUP(Table1[[#This Row],[State]],Sheet1!A:F,6,FALSE)</f>
        <v>Republican</v>
      </c>
    </row>
    <row r="2192" spans="1:17" x14ac:dyDescent="0.2">
      <c r="A2192" t="s">
        <v>354</v>
      </c>
      <c r="B2192" s="10">
        <v>40121</v>
      </c>
      <c r="C2192" t="s">
        <v>1756</v>
      </c>
      <c r="D2192" s="4">
        <v>5567</v>
      </c>
      <c r="E2192" s="4">
        <v>12494</v>
      </c>
      <c r="F2192">
        <v>2024</v>
      </c>
      <c r="G2192" s="1">
        <f>Table1[[#This Row],[dem_votes]]+Table1[[#This Row],[gop_votes]]</f>
        <v>18061</v>
      </c>
      <c r="H2192" s="7">
        <f>ABS(Table1[[#This Row],[dem_votes]]-Table1[[#This Row],[gop_votes]])</f>
        <v>6927</v>
      </c>
      <c r="I2192" s="5">
        <f>Table1[[#This Row],[margin]]/SUM(Table1[[#This Row],[dem_votes]:[gop_votes]])</f>
        <v>0.38353358064337523</v>
      </c>
      <c r="J2192" s="5">
        <f>Table1[[#This Row],[dem_votes]]/SUM(Table1[[#This Row],[dem_votes]:[gop_votes]])</f>
        <v>0.30823320967831236</v>
      </c>
      <c r="K2192" s="5">
        <f>Table1[[#This Row],[gop_votes]]/SUM(Table1[[#This Row],[dem_votes]:[gop_votes]])</f>
        <v>0.69176679032168764</v>
      </c>
      <c r="L2192" s="13">
        <v>-95.719833999999906</v>
      </c>
      <c r="M2192" s="13">
        <v>34.957988999999998</v>
      </c>
      <c r="N2192" s="11">
        <v>-97.24471841558487</v>
      </c>
      <c r="O2192" s="11">
        <v>35.498918441558423</v>
      </c>
      <c r="P2192" s="12">
        <f>VLOOKUP(Table1[[#This Row],[State]],Sheet1!A:G,7,FALSE)</f>
        <v>7</v>
      </c>
      <c r="Q2192" t="str">
        <f>VLOOKUP(Table1[[#This Row],[State]],Sheet1!A:F,6,FALSE)</f>
        <v>Republican</v>
      </c>
    </row>
    <row r="2193" spans="1:17" x14ac:dyDescent="0.2">
      <c r="A2193" t="s">
        <v>354</v>
      </c>
      <c r="B2193" s="10">
        <v>40123</v>
      </c>
      <c r="C2193" t="s">
        <v>1382</v>
      </c>
      <c r="D2193" s="4">
        <v>5139</v>
      </c>
      <c r="E2193" s="4">
        <v>9662</v>
      </c>
      <c r="F2193">
        <v>2024</v>
      </c>
      <c r="G2193" s="1">
        <f>Table1[[#This Row],[dem_votes]]+Table1[[#This Row],[gop_votes]]</f>
        <v>14801</v>
      </c>
      <c r="H2193" s="7">
        <f>ABS(Table1[[#This Row],[dem_votes]]-Table1[[#This Row],[gop_votes]])</f>
        <v>4523</v>
      </c>
      <c r="I2193" s="5">
        <f>Table1[[#This Row],[margin]]/SUM(Table1[[#This Row],[dem_votes]:[gop_votes]])</f>
        <v>0.30558746030673606</v>
      </c>
      <c r="J2193" s="5">
        <f>Table1[[#This Row],[dem_votes]]/SUM(Table1[[#This Row],[dem_votes]:[gop_votes]])</f>
        <v>0.347206269846632</v>
      </c>
      <c r="K2193" s="5">
        <f>Table1[[#This Row],[gop_votes]]/SUM(Table1[[#This Row],[dem_votes]:[gop_votes]])</f>
        <v>0.65279373015336806</v>
      </c>
      <c r="L2193" s="13">
        <v>-96.671400000000006</v>
      </c>
      <c r="M2193" s="13">
        <v>34.773665000000001</v>
      </c>
      <c r="N2193" s="11">
        <v>-97.24471841558487</v>
      </c>
      <c r="O2193" s="11">
        <v>35.498918441558423</v>
      </c>
      <c r="P2193" s="12">
        <f>VLOOKUP(Table1[[#This Row],[State]],Sheet1!A:G,7,FALSE)</f>
        <v>7</v>
      </c>
      <c r="Q2193" t="str">
        <f>VLOOKUP(Table1[[#This Row],[State]],Sheet1!A:F,6,FALSE)</f>
        <v>Republican</v>
      </c>
    </row>
    <row r="2194" spans="1:17" x14ac:dyDescent="0.2">
      <c r="A2194" t="s">
        <v>354</v>
      </c>
      <c r="B2194" s="10">
        <v>40125</v>
      </c>
      <c r="C2194" t="s">
        <v>1056</v>
      </c>
      <c r="D2194" s="4">
        <v>8196</v>
      </c>
      <c r="E2194" s="4">
        <v>19076</v>
      </c>
      <c r="F2194">
        <v>2024</v>
      </c>
      <c r="G2194" s="1">
        <f>Table1[[#This Row],[dem_votes]]+Table1[[#This Row],[gop_votes]]</f>
        <v>27272</v>
      </c>
      <c r="H2194" s="7">
        <f>ABS(Table1[[#This Row],[dem_votes]]-Table1[[#This Row],[gop_votes]])</f>
        <v>10880</v>
      </c>
      <c r="I2194" s="5">
        <f>Table1[[#This Row],[margin]]/SUM(Table1[[#This Row],[dem_votes]:[gop_votes]])</f>
        <v>0.39894397183924907</v>
      </c>
      <c r="J2194" s="5">
        <f>Table1[[#This Row],[dem_votes]]/SUM(Table1[[#This Row],[dem_votes]:[gop_votes]])</f>
        <v>0.30052801408037549</v>
      </c>
      <c r="K2194" s="5">
        <f>Table1[[#This Row],[gop_votes]]/SUM(Table1[[#This Row],[dem_votes]:[gop_votes]])</f>
        <v>0.69947198591962456</v>
      </c>
      <c r="L2194" s="13">
        <v>-96.951813999999999</v>
      </c>
      <c r="M2194" s="13">
        <v>35.317084999999999</v>
      </c>
      <c r="N2194" s="11">
        <v>-97.24471841558487</v>
      </c>
      <c r="O2194" s="11">
        <v>35.498918441558423</v>
      </c>
      <c r="P2194" s="12">
        <f>VLOOKUP(Table1[[#This Row],[State]],Sheet1!A:G,7,FALSE)</f>
        <v>7</v>
      </c>
      <c r="Q2194" t="str">
        <f>VLOOKUP(Table1[[#This Row],[State]],Sheet1!A:F,6,FALSE)</f>
        <v>Republican</v>
      </c>
    </row>
    <row r="2195" spans="1:17" x14ac:dyDescent="0.2">
      <c r="A2195" t="s">
        <v>354</v>
      </c>
      <c r="B2195" s="10">
        <v>40127</v>
      </c>
      <c r="C2195" t="s">
        <v>1757</v>
      </c>
      <c r="D2195" s="4">
        <v>1184</v>
      </c>
      <c r="E2195" s="4">
        <v>3883</v>
      </c>
      <c r="F2195">
        <v>2024</v>
      </c>
      <c r="G2195" s="1">
        <f>Table1[[#This Row],[dem_votes]]+Table1[[#This Row],[gop_votes]]</f>
        <v>5067</v>
      </c>
      <c r="H2195" s="7">
        <f>ABS(Table1[[#This Row],[dem_votes]]-Table1[[#This Row],[gop_votes]])</f>
        <v>2699</v>
      </c>
      <c r="I2195" s="5">
        <f>Table1[[#This Row],[margin]]/SUM(Table1[[#This Row],[dem_votes]:[gop_votes]])</f>
        <v>0.53266232484704956</v>
      </c>
      <c r="J2195" s="5">
        <f>Table1[[#This Row],[dem_votes]]/SUM(Table1[[#This Row],[dem_votes]:[gop_votes]])</f>
        <v>0.23366883757647522</v>
      </c>
      <c r="K2195" s="5">
        <f>Table1[[#This Row],[gop_votes]]/SUM(Table1[[#This Row],[dem_votes]:[gop_votes]])</f>
        <v>0.76633116242352473</v>
      </c>
      <c r="L2195" s="13">
        <v>-95.477215000000001</v>
      </c>
      <c r="M2195" s="13">
        <v>34.336742999999998</v>
      </c>
      <c r="N2195" s="11">
        <v>-97.24471841558487</v>
      </c>
      <c r="O2195" s="11">
        <v>35.498918441558423</v>
      </c>
      <c r="P2195" s="12">
        <f>VLOOKUP(Table1[[#This Row],[State]],Sheet1!A:G,7,FALSE)</f>
        <v>7</v>
      </c>
      <c r="Q2195" t="str">
        <f>VLOOKUP(Table1[[#This Row],[State]],Sheet1!A:F,6,FALSE)</f>
        <v>Republican</v>
      </c>
    </row>
    <row r="2196" spans="1:17" x14ac:dyDescent="0.2">
      <c r="A2196" t="s">
        <v>354</v>
      </c>
      <c r="B2196" s="10">
        <v>40129</v>
      </c>
      <c r="C2196" t="s">
        <v>1758</v>
      </c>
      <c r="D2196" s="4">
        <v>378</v>
      </c>
      <c r="E2196" s="4">
        <v>1302</v>
      </c>
      <c r="F2196">
        <v>2024</v>
      </c>
      <c r="G2196" s="1">
        <f>Table1[[#This Row],[dem_votes]]+Table1[[#This Row],[gop_votes]]</f>
        <v>1680</v>
      </c>
      <c r="H2196" s="7">
        <f>ABS(Table1[[#This Row],[dem_votes]]-Table1[[#This Row],[gop_votes]])</f>
        <v>924</v>
      </c>
      <c r="I2196" s="5">
        <f>Table1[[#This Row],[margin]]/SUM(Table1[[#This Row],[dem_votes]:[gop_votes]])</f>
        <v>0.55000000000000004</v>
      </c>
      <c r="J2196" s="5">
        <f>Table1[[#This Row],[dem_votes]]/SUM(Table1[[#This Row],[dem_votes]:[gop_votes]])</f>
        <v>0.22500000000000001</v>
      </c>
      <c r="K2196" s="5">
        <f>Table1[[#This Row],[gop_votes]]/SUM(Table1[[#This Row],[dem_votes]:[gop_votes]])</f>
        <v>0.77500000000000002</v>
      </c>
      <c r="L2196" s="13">
        <v>-99.654581999999905</v>
      </c>
      <c r="M2196" s="13">
        <v>35.633256000000003</v>
      </c>
      <c r="N2196" s="11">
        <v>-97.24471841558487</v>
      </c>
      <c r="O2196" s="11">
        <v>35.498918441558423</v>
      </c>
      <c r="P2196" s="12">
        <f>VLOOKUP(Table1[[#This Row],[State]],Sheet1!A:G,7,FALSE)</f>
        <v>7</v>
      </c>
      <c r="Q2196" t="str">
        <f>VLOOKUP(Table1[[#This Row],[State]],Sheet1!A:F,6,FALSE)</f>
        <v>Republican</v>
      </c>
    </row>
    <row r="2197" spans="1:17" x14ac:dyDescent="0.2">
      <c r="A2197" t="s">
        <v>354</v>
      </c>
      <c r="B2197" s="10">
        <v>40131</v>
      </c>
      <c r="C2197" t="s">
        <v>1759</v>
      </c>
      <c r="D2197" s="4">
        <v>9391</v>
      </c>
      <c r="E2197" s="4">
        <v>36609</v>
      </c>
      <c r="F2197">
        <v>2024</v>
      </c>
      <c r="G2197" s="1">
        <f>Table1[[#This Row],[dem_votes]]+Table1[[#This Row],[gop_votes]]</f>
        <v>46000</v>
      </c>
      <c r="H2197" s="7">
        <f>ABS(Table1[[#This Row],[dem_votes]]-Table1[[#This Row],[gop_votes]])</f>
        <v>27218</v>
      </c>
      <c r="I2197" s="5">
        <f>Table1[[#This Row],[margin]]/SUM(Table1[[#This Row],[dem_votes]:[gop_votes]])</f>
        <v>0.59169565217391307</v>
      </c>
      <c r="J2197" s="5">
        <f>Table1[[#This Row],[dem_votes]]/SUM(Table1[[#This Row],[dem_votes]:[gop_votes]])</f>
        <v>0.20415217391304347</v>
      </c>
      <c r="K2197" s="5">
        <f>Table1[[#This Row],[gop_votes]]/SUM(Table1[[#This Row],[dem_votes]:[gop_votes]])</f>
        <v>0.79584782608695648</v>
      </c>
      <c r="L2197" s="13">
        <v>-95.644611999999995</v>
      </c>
      <c r="M2197" s="13">
        <v>36.317138</v>
      </c>
      <c r="N2197" s="11">
        <v>-97.24471841558487</v>
      </c>
      <c r="O2197" s="11">
        <v>35.498918441558423</v>
      </c>
      <c r="P2197" s="12">
        <f>VLOOKUP(Table1[[#This Row],[State]],Sheet1!A:G,7,FALSE)</f>
        <v>7</v>
      </c>
      <c r="Q2197" t="str">
        <f>VLOOKUP(Table1[[#This Row],[State]],Sheet1!A:F,6,FALSE)</f>
        <v>Republican</v>
      </c>
    </row>
    <row r="2198" spans="1:17" x14ac:dyDescent="0.2">
      <c r="A2198" t="s">
        <v>354</v>
      </c>
      <c r="B2198" s="10">
        <v>40133</v>
      </c>
      <c r="C2198" t="s">
        <v>472</v>
      </c>
      <c r="D2198" s="4">
        <v>3141</v>
      </c>
      <c r="E2198" s="4">
        <v>4969</v>
      </c>
      <c r="F2198">
        <v>2024</v>
      </c>
      <c r="G2198" s="1">
        <f>Table1[[#This Row],[dem_votes]]+Table1[[#This Row],[gop_votes]]</f>
        <v>8110</v>
      </c>
      <c r="H2198" s="7">
        <f>ABS(Table1[[#This Row],[dem_votes]]-Table1[[#This Row],[gop_votes]])</f>
        <v>1828</v>
      </c>
      <c r="I2198" s="5">
        <f>Table1[[#This Row],[margin]]/SUM(Table1[[#This Row],[dem_votes]:[gop_votes]])</f>
        <v>0.2254007398273736</v>
      </c>
      <c r="J2198" s="5">
        <f>Table1[[#This Row],[dem_votes]]/SUM(Table1[[#This Row],[dem_votes]:[gop_votes]])</f>
        <v>0.38729963008631318</v>
      </c>
      <c r="K2198" s="5">
        <f>Table1[[#This Row],[gop_votes]]/SUM(Table1[[#This Row],[dem_votes]:[gop_votes]])</f>
        <v>0.61270036991368682</v>
      </c>
      <c r="L2198" s="13">
        <v>-96.628173000000004</v>
      </c>
      <c r="M2198" s="13">
        <v>35.183549999999997</v>
      </c>
      <c r="N2198" s="11">
        <v>-97.24471841558487</v>
      </c>
      <c r="O2198" s="11">
        <v>35.498918441558423</v>
      </c>
      <c r="P2198" s="12">
        <f>VLOOKUP(Table1[[#This Row],[State]],Sheet1!A:G,7,FALSE)</f>
        <v>7</v>
      </c>
      <c r="Q2198" t="str">
        <f>VLOOKUP(Table1[[#This Row],[State]],Sheet1!A:F,6,FALSE)</f>
        <v>Republican</v>
      </c>
    </row>
    <row r="2199" spans="1:17" x14ac:dyDescent="0.2">
      <c r="A2199" t="s">
        <v>354</v>
      </c>
      <c r="B2199" s="10">
        <v>40135</v>
      </c>
      <c r="C2199" t="s">
        <v>1760</v>
      </c>
      <c r="D2199" s="4">
        <v>3838</v>
      </c>
      <c r="E2199" s="4">
        <v>12095</v>
      </c>
      <c r="F2199">
        <v>2024</v>
      </c>
      <c r="G2199" s="1">
        <f>Table1[[#This Row],[dem_votes]]+Table1[[#This Row],[gop_votes]]</f>
        <v>15933</v>
      </c>
      <c r="H2199" s="7">
        <f>ABS(Table1[[#This Row],[dem_votes]]-Table1[[#This Row],[gop_votes]])</f>
        <v>8257</v>
      </c>
      <c r="I2199" s="5">
        <f>Table1[[#This Row],[margin]]/SUM(Table1[[#This Row],[dem_votes]:[gop_votes]])</f>
        <v>0.51823259900834751</v>
      </c>
      <c r="J2199" s="5">
        <f>Table1[[#This Row],[dem_votes]]/SUM(Table1[[#This Row],[dem_votes]:[gop_votes]])</f>
        <v>0.24088370049582628</v>
      </c>
      <c r="K2199" s="5">
        <f>Table1[[#This Row],[gop_votes]]/SUM(Table1[[#This Row],[dem_votes]:[gop_votes]])</f>
        <v>0.7591162995041737</v>
      </c>
      <c r="L2199" s="13">
        <v>-94.732692</v>
      </c>
      <c r="M2199" s="13">
        <v>35.468313000000002</v>
      </c>
      <c r="N2199" s="11">
        <v>-97.24471841558487</v>
      </c>
      <c r="O2199" s="11">
        <v>35.498918441558423</v>
      </c>
      <c r="P2199" s="12">
        <f>VLOOKUP(Table1[[#This Row],[State]],Sheet1!A:G,7,FALSE)</f>
        <v>7</v>
      </c>
      <c r="Q2199" t="str">
        <f>VLOOKUP(Table1[[#This Row],[State]],Sheet1!A:F,6,FALSE)</f>
        <v>Republican</v>
      </c>
    </row>
    <row r="2200" spans="1:17" x14ac:dyDescent="0.2">
      <c r="A2200" t="s">
        <v>354</v>
      </c>
      <c r="B2200" s="10">
        <v>40137</v>
      </c>
      <c r="C2200" t="s">
        <v>804</v>
      </c>
      <c r="D2200" s="4">
        <v>4801</v>
      </c>
      <c r="E2200" s="4">
        <v>14604</v>
      </c>
      <c r="F2200">
        <v>2024</v>
      </c>
      <c r="G2200" s="1">
        <f>Table1[[#This Row],[dem_votes]]+Table1[[#This Row],[gop_votes]]</f>
        <v>19405</v>
      </c>
      <c r="H2200" s="7">
        <f>ABS(Table1[[#This Row],[dem_votes]]-Table1[[#This Row],[gop_votes]])</f>
        <v>9803</v>
      </c>
      <c r="I2200" s="5">
        <f>Table1[[#This Row],[margin]]/SUM(Table1[[#This Row],[dem_votes]:[gop_votes]])</f>
        <v>0.5051790775573306</v>
      </c>
      <c r="J2200" s="5">
        <f>Table1[[#This Row],[dem_votes]]/SUM(Table1[[#This Row],[dem_votes]:[gop_votes]])</f>
        <v>0.2474104612213347</v>
      </c>
      <c r="K2200" s="5">
        <f>Table1[[#This Row],[gop_votes]]/SUM(Table1[[#This Row],[dem_votes]:[gop_votes]])</f>
        <v>0.7525895387786653</v>
      </c>
      <c r="L2200" s="13">
        <v>-97.945593000000002</v>
      </c>
      <c r="M2200" s="13">
        <v>34.517162999999996</v>
      </c>
      <c r="N2200" s="11">
        <v>-97.24471841558487</v>
      </c>
      <c r="O2200" s="11">
        <v>35.498918441558423</v>
      </c>
      <c r="P2200" s="12">
        <f>VLOOKUP(Table1[[#This Row],[State]],Sheet1!A:G,7,FALSE)</f>
        <v>7</v>
      </c>
      <c r="Q2200" t="str">
        <f>VLOOKUP(Table1[[#This Row],[State]],Sheet1!A:F,6,FALSE)</f>
        <v>Republican</v>
      </c>
    </row>
    <row r="2201" spans="1:17" x14ac:dyDescent="0.2">
      <c r="A2201" t="s">
        <v>354</v>
      </c>
      <c r="B2201" s="10">
        <v>40139</v>
      </c>
      <c r="C2201" t="s">
        <v>1432</v>
      </c>
      <c r="D2201" s="4">
        <v>1269</v>
      </c>
      <c r="E2201" s="4">
        <v>4701</v>
      </c>
      <c r="F2201">
        <v>2024</v>
      </c>
      <c r="G2201" s="1">
        <f>Table1[[#This Row],[dem_votes]]+Table1[[#This Row],[gop_votes]]</f>
        <v>5970</v>
      </c>
      <c r="H2201" s="7">
        <f>ABS(Table1[[#This Row],[dem_votes]]-Table1[[#This Row],[gop_votes]])</f>
        <v>3432</v>
      </c>
      <c r="I2201" s="5">
        <f>Table1[[#This Row],[margin]]/SUM(Table1[[#This Row],[dem_votes]:[gop_votes]])</f>
        <v>0.57487437185929646</v>
      </c>
      <c r="J2201" s="5">
        <f>Table1[[#This Row],[dem_votes]]/SUM(Table1[[#This Row],[dem_votes]:[gop_votes]])</f>
        <v>0.21256281407035177</v>
      </c>
      <c r="K2201" s="5">
        <f>Table1[[#This Row],[gop_votes]]/SUM(Table1[[#This Row],[dem_votes]:[gop_votes]])</f>
        <v>0.78743718592964829</v>
      </c>
      <c r="L2201" s="13">
        <v>-101.449911</v>
      </c>
      <c r="M2201" s="13">
        <v>36.713520000000003</v>
      </c>
      <c r="N2201" s="11">
        <v>-97.24471841558487</v>
      </c>
      <c r="O2201" s="11">
        <v>35.498918441558423</v>
      </c>
      <c r="P2201" s="12">
        <f>VLOOKUP(Table1[[#This Row],[State]],Sheet1!A:G,7,FALSE)</f>
        <v>7</v>
      </c>
      <c r="Q2201" t="str">
        <f>VLOOKUP(Table1[[#This Row],[State]],Sheet1!A:F,6,FALSE)</f>
        <v>Republican</v>
      </c>
    </row>
    <row r="2202" spans="1:17" x14ac:dyDescent="0.2">
      <c r="A2202" t="s">
        <v>354</v>
      </c>
      <c r="B2202" s="10">
        <v>40141</v>
      </c>
      <c r="C2202" t="s">
        <v>1761</v>
      </c>
      <c r="D2202" s="4">
        <v>936</v>
      </c>
      <c r="E2202" s="4">
        <v>2044</v>
      </c>
      <c r="F2202">
        <v>2024</v>
      </c>
      <c r="G2202" s="1">
        <f>Table1[[#This Row],[dem_votes]]+Table1[[#This Row],[gop_votes]]</f>
        <v>2980</v>
      </c>
      <c r="H2202" s="7">
        <f>ABS(Table1[[#This Row],[dem_votes]]-Table1[[#This Row],[gop_votes]])</f>
        <v>1108</v>
      </c>
      <c r="I2202" s="5">
        <f>Table1[[#This Row],[margin]]/SUM(Table1[[#This Row],[dem_votes]:[gop_votes]])</f>
        <v>0.37181208053691273</v>
      </c>
      <c r="J2202" s="5">
        <f>Table1[[#This Row],[dem_votes]]/SUM(Table1[[#This Row],[dem_votes]:[gop_votes]])</f>
        <v>0.31409395973154364</v>
      </c>
      <c r="K2202" s="5">
        <f>Table1[[#This Row],[gop_votes]]/SUM(Table1[[#This Row],[dem_votes]:[gop_votes]])</f>
        <v>0.68590604026845636</v>
      </c>
      <c r="L2202" s="13">
        <v>-98.972769</v>
      </c>
      <c r="M2202" s="13">
        <v>34.380456000000002</v>
      </c>
      <c r="N2202" s="11">
        <v>-97.24471841558487</v>
      </c>
      <c r="O2202" s="11">
        <v>35.498918441558423</v>
      </c>
      <c r="P2202" s="12">
        <f>VLOOKUP(Table1[[#This Row],[State]],Sheet1!A:G,7,FALSE)</f>
        <v>7</v>
      </c>
      <c r="Q2202" t="str">
        <f>VLOOKUP(Table1[[#This Row],[State]],Sheet1!A:F,6,FALSE)</f>
        <v>Republican</v>
      </c>
    </row>
    <row r="2203" spans="1:17" x14ac:dyDescent="0.2">
      <c r="A2203" t="s">
        <v>354</v>
      </c>
      <c r="B2203" s="10">
        <v>40143</v>
      </c>
      <c r="C2203" t="s">
        <v>1762</v>
      </c>
      <c r="D2203" s="4">
        <v>106538</v>
      </c>
      <c r="E2203" s="4">
        <v>145780</v>
      </c>
      <c r="F2203">
        <v>2024</v>
      </c>
      <c r="G2203" s="1">
        <f>Table1[[#This Row],[dem_votes]]+Table1[[#This Row],[gop_votes]]</f>
        <v>252318</v>
      </c>
      <c r="H2203" s="7">
        <f>ABS(Table1[[#This Row],[dem_votes]]-Table1[[#This Row],[gop_votes]])</f>
        <v>39242</v>
      </c>
      <c r="I2203" s="5">
        <f>Table1[[#This Row],[margin]]/SUM(Table1[[#This Row],[dem_votes]:[gop_votes]])</f>
        <v>0.15552596326857379</v>
      </c>
      <c r="J2203" s="5">
        <f>Table1[[#This Row],[dem_votes]]/SUM(Table1[[#This Row],[dem_votes]:[gop_votes]])</f>
        <v>0.42223701836571309</v>
      </c>
      <c r="K2203" s="5">
        <f>Table1[[#This Row],[gop_votes]]/SUM(Table1[[#This Row],[dem_votes]:[gop_votes]])</f>
        <v>0.57776298163428685</v>
      </c>
      <c r="L2203" s="13">
        <v>-95.914798000000005</v>
      </c>
      <c r="M2203" s="13">
        <v>36.105918000000003</v>
      </c>
      <c r="N2203" s="11">
        <v>-97.24471841558487</v>
      </c>
      <c r="O2203" s="11">
        <v>35.498918441558423</v>
      </c>
      <c r="P2203" s="12">
        <f>VLOOKUP(Table1[[#This Row],[State]],Sheet1!A:G,7,FALSE)</f>
        <v>7</v>
      </c>
      <c r="Q2203" t="str">
        <f>VLOOKUP(Table1[[#This Row],[State]],Sheet1!A:F,6,FALSE)</f>
        <v>Republican</v>
      </c>
    </row>
    <row r="2204" spans="1:17" x14ac:dyDescent="0.2">
      <c r="A2204" t="s">
        <v>354</v>
      </c>
      <c r="B2204" s="10">
        <v>40145</v>
      </c>
      <c r="C2204" t="s">
        <v>1763</v>
      </c>
      <c r="D2204" s="4">
        <v>8298</v>
      </c>
      <c r="E2204" s="4">
        <v>28159</v>
      </c>
      <c r="F2204">
        <v>2024</v>
      </c>
      <c r="G2204" s="1">
        <f>Table1[[#This Row],[dem_votes]]+Table1[[#This Row],[gop_votes]]</f>
        <v>36457</v>
      </c>
      <c r="H2204" s="7">
        <f>ABS(Table1[[#This Row],[dem_votes]]-Table1[[#This Row],[gop_votes]])</f>
        <v>19861</v>
      </c>
      <c r="I2204" s="5">
        <f>Table1[[#This Row],[margin]]/SUM(Table1[[#This Row],[dem_votes]:[gop_votes]])</f>
        <v>0.54477878048111472</v>
      </c>
      <c r="J2204" s="5">
        <f>Table1[[#This Row],[dem_votes]]/SUM(Table1[[#This Row],[dem_votes]:[gop_votes]])</f>
        <v>0.22761060975944264</v>
      </c>
      <c r="K2204" s="5">
        <f>Table1[[#This Row],[gop_votes]]/SUM(Table1[[#This Row],[dem_votes]:[gop_votes]])</f>
        <v>0.77238939024055742</v>
      </c>
      <c r="L2204" s="13">
        <v>-95.612267000000003</v>
      </c>
      <c r="M2204" s="13">
        <v>36.011259000000003</v>
      </c>
      <c r="N2204" s="11">
        <v>-97.24471841558487</v>
      </c>
      <c r="O2204" s="11">
        <v>35.498918441558423</v>
      </c>
      <c r="P2204" s="12">
        <f>VLOOKUP(Table1[[#This Row],[State]],Sheet1!A:G,7,FALSE)</f>
        <v>7</v>
      </c>
      <c r="Q2204" t="str">
        <f>VLOOKUP(Table1[[#This Row],[State]],Sheet1!A:F,6,FALSE)</f>
        <v>Republican</v>
      </c>
    </row>
    <row r="2205" spans="1:17" x14ac:dyDescent="0.2">
      <c r="A2205" t="s">
        <v>354</v>
      </c>
      <c r="B2205" s="10">
        <v>40147</v>
      </c>
      <c r="C2205" t="s">
        <v>480</v>
      </c>
      <c r="D2205" s="4">
        <v>6130</v>
      </c>
      <c r="E2205" s="4">
        <v>16081</v>
      </c>
      <c r="F2205">
        <v>2024</v>
      </c>
      <c r="G2205" s="1">
        <f>Table1[[#This Row],[dem_votes]]+Table1[[#This Row],[gop_votes]]</f>
        <v>22211</v>
      </c>
      <c r="H2205" s="7">
        <f>ABS(Table1[[#This Row],[dem_votes]]-Table1[[#This Row],[gop_votes]])</f>
        <v>9951</v>
      </c>
      <c r="I2205" s="5">
        <f>Table1[[#This Row],[margin]]/SUM(Table1[[#This Row],[dem_votes]:[gop_votes]])</f>
        <v>0.44802125073161947</v>
      </c>
      <c r="J2205" s="5">
        <f>Table1[[#This Row],[dem_votes]]/SUM(Table1[[#This Row],[dem_votes]:[gop_votes]])</f>
        <v>0.27598937463419027</v>
      </c>
      <c r="K2205" s="5">
        <f>Table1[[#This Row],[gop_votes]]/SUM(Table1[[#This Row],[dem_votes]:[gop_votes]])</f>
        <v>0.72401062536580973</v>
      </c>
      <c r="L2205" s="13">
        <v>-95.938601000000006</v>
      </c>
      <c r="M2205" s="13">
        <v>36.729168999999999</v>
      </c>
      <c r="N2205" s="11">
        <v>-97.24471841558487</v>
      </c>
      <c r="O2205" s="11">
        <v>35.498918441558423</v>
      </c>
      <c r="P2205" s="12">
        <f>VLOOKUP(Table1[[#This Row],[State]],Sheet1!A:G,7,FALSE)</f>
        <v>7</v>
      </c>
      <c r="Q2205" t="str">
        <f>VLOOKUP(Table1[[#This Row],[State]],Sheet1!A:F,6,FALSE)</f>
        <v>Republican</v>
      </c>
    </row>
    <row r="2206" spans="1:17" x14ac:dyDescent="0.2">
      <c r="A2206" t="s">
        <v>354</v>
      </c>
      <c r="B2206" s="10">
        <v>40149</v>
      </c>
      <c r="C2206" t="s">
        <v>1764</v>
      </c>
      <c r="D2206" s="4">
        <v>1112</v>
      </c>
      <c r="E2206" s="4">
        <v>3485</v>
      </c>
      <c r="F2206">
        <v>2024</v>
      </c>
      <c r="G2206" s="1">
        <f>Table1[[#This Row],[dem_votes]]+Table1[[#This Row],[gop_votes]]</f>
        <v>4597</v>
      </c>
      <c r="H2206" s="7">
        <f>ABS(Table1[[#This Row],[dem_votes]]-Table1[[#This Row],[gop_votes]])</f>
        <v>2373</v>
      </c>
      <c r="I2206" s="5">
        <f>Table1[[#This Row],[margin]]/SUM(Table1[[#This Row],[dem_votes]:[gop_votes]])</f>
        <v>0.51620622144877093</v>
      </c>
      <c r="J2206" s="5">
        <f>Table1[[#This Row],[dem_votes]]/SUM(Table1[[#This Row],[dem_votes]:[gop_votes]])</f>
        <v>0.24189688927561454</v>
      </c>
      <c r="K2206" s="5">
        <f>Table1[[#This Row],[gop_votes]]/SUM(Table1[[#This Row],[dem_votes]:[gop_votes]])</f>
        <v>0.75810311072438552</v>
      </c>
      <c r="L2206" s="13">
        <v>-99.056866999999997</v>
      </c>
      <c r="M2206" s="13">
        <v>35.313031000000002</v>
      </c>
      <c r="N2206" s="11">
        <v>-97.24471841558487</v>
      </c>
      <c r="O2206" s="11">
        <v>35.498918441558423</v>
      </c>
      <c r="P2206" s="12">
        <f>VLOOKUP(Table1[[#This Row],[State]],Sheet1!A:G,7,FALSE)</f>
        <v>7</v>
      </c>
      <c r="Q2206" t="str">
        <f>VLOOKUP(Table1[[#This Row],[State]],Sheet1!A:F,6,FALSE)</f>
        <v>Republican</v>
      </c>
    </row>
    <row r="2207" spans="1:17" x14ac:dyDescent="0.2">
      <c r="A2207" t="s">
        <v>354</v>
      </c>
      <c r="B2207" s="10">
        <v>40151</v>
      </c>
      <c r="C2207" t="s">
        <v>1765</v>
      </c>
      <c r="D2207" s="4">
        <v>942</v>
      </c>
      <c r="E2207" s="4">
        <v>3021</v>
      </c>
      <c r="F2207">
        <v>2024</v>
      </c>
      <c r="G2207" s="1">
        <f>Table1[[#This Row],[dem_votes]]+Table1[[#This Row],[gop_votes]]</f>
        <v>3963</v>
      </c>
      <c r="H2207" s="7">
        <f>ABS(Table1[[#This Row],[dem_votes]]-Table1[[#This Row],[gop_votes]])</f>
        <v>2079</v>
      </c>
      <c r="I2207" s="5">
        <f>Table1[[#This Row],[margin]]/SUM(Table1[[#This Row],[dem_votes]:[gop_votes]])</f>
        <v>0.52460257380772146</v>
      </c>
      <c r="J2207" s="5">
        <f>Table1[[#This Row],[dem_votes]]/SUM(Table1[[#This Row],[dem_votes]:[gop_votes]])</f>
        <v>0.2376987130961393</v>
      </c>
      <c r="K2207" s="5">
        <f>Table1[[#This Row],[gop_votes]]/SUM(Table1[[#This Row],[dem_votes]:[gop_votes]])</f>
        <v>0.76230128690386068</v>
      </c>
      <c r="L2207" s="13">
        <v>-98.719763</v>
      </c>
      <c r="M2207" s="13">
        <v>36.764047999999903</v>
      </c>
      <c r="N2207" s="11">
        <v>-97.24471841558487</v>
      </c>
      <c r="O2207" s="11">
        <v>35.498918441558423</v>
      </c>
      <c r="P2207" s="12">
        <f>VLOOKUP(Table1[[#This Row],[State]],Sheet1!A:G,7,FALSE)</f>
        <v>7</v>
      </c>
      <c r="Q2207" t="str">
        <f>VLOOKUP(Table1[[#This Row],[State]],Sheet1!A:F,6,FALSE)</f>
        <v>Republican</v>
      </c>
    </row>
    <row r="2208" spans="1:17" x14ac:dyDescent="0.2">
      <c r="A2208" t="s">
        <v>354</v>
      </c>
      <c r="B2208" s="10">
        <v>40153</v>
      </c>
      <c r="C2208" t="s">
        <v>1766</v>
      </c>
      <c r="D2208" s="4">
        <v>1642</v>
      </c>
      <c r="E2208" s="4">
        <v>6130</v>
      </c>
      <c r="F2208">
        <v>2024</v>
      </c>
      <c r="G2208" s="1">
        <f>Table1[[#This Row],[dem_votes]]+Table1[[#This Row],[gop_votes]]</f>
        <v>7772</v>
      </c>
      <c r="H2208" s="7">
        <f>ABS(Table1[[#This Row],[dem_votes]]-Table1[[#This Row],[gop_votes]])</f>
        <v>4488</v>
      </c>
      <c r="I2208" s="5">
        <f>Table1[[#This Row],[margin]]/SUM(Table1[[#This Row],[dem_votes]:[gop_votes]])</f>
        <v>0.57745753988677306</v>
      </c>
      <c r="J2208" s="5">
        <f>Table1[[#This Row],[dem_votes]]/SUM(Table1[[#This Row],[dem_votes]:[gop_votes]])</f>
        <v>0.2112712300566135</v>
      </c>
      <c r="K2208" s="5">
        <f>Table1[[#This Row],[gop_votes]]/SUM(Table1[[#This Row],[dem_votes]:[gop_votes]])</f>
        <v>0.78872876994338648</v>
      </c>
      <c r="L2208" s="13">
        <v>-99.383837</v>
      </c>
      <c r="M2208" s="13">
        <v>36.426107999999999</v>
      </c>
      <c r="N2208" s="11">
        <v>-97.24471841558487</v>
      </c>
      <c r="O2208" s="11">
        <v>35.498918441558423</v>
      </c>
      <c r="P2208" s="12">
        <f>VLOOKUP(Table1[[#This Row],[State]],Sheet1!A:G,7,FALSE)</f>
        <v>7</v>
      </c>
      <c r="Q2208" t="str">
        <f>VLOOKUP(Table1[[#This Row],[State]],Sheet1!A:F,6,FALSE)</f>
        <v>Republican</v>
      </c>
    </row>
    <row r="2209" spans="1:17" x14ac:dyDescent="0.2">
      <c r="A2209" t="s">
        <v>355</v>
      </c>
      <c r="B2209" s="10">
        <v>41001</v>
      </c>
      <c r="C2209" t="s">
        <v>415</v>
      </c>
      <c r="D2209" s="4">
        <v>2497</v>
      </c>
      <c r="E2209" s="4">
        <v>7288</v>
      </c>
      <c r="F2209">
        <v>2024</v>
      </c>
      <c r="G2209" s="1">
        <f>Table1[[#This Row],[dem_votes]]+Table1[[#This Row],[gop_votes]]</f>
        <v>9785</v>
      </c>
      <c r="H2209" s="7">
        <f>ABS(Table1[[#This Row],[dem_votes]]-Table1[[#This Row],[gop_votes]])</f>
        <v>4791</v>
      </c>
      <c r="I2209" s="5">
        <f>Table1[[#This Row],[margin]]/SUM(Table1[[#This Row],[dem_votes]:[gop_votes]])</f>
        <v>0.48962698007153804</v>
      </c>
      <c r="J2209" s="5">
        <f>Table1[[#This Row],[dem_votes]]/SUM(Table1[[#This Row],[dem_votes]:[gop_votes]])</f>
        <v>0.25518650996423098</v>
      </c>
      <c r="K2209" s="5">
        <f>Table1[[#This Row],[gop_votes]]/SUM(Table1[[#This Row],[dem_votes]:[gop_votes]])</f>
        <v>0.74481349003576902</v>
      </c>
      <c r="L2209" s="13">
        <v>-117.76548699999999</v>
      </c>
      <c r="M2209" s="13">
        <v>44.779398</v>
      </c>
      <c r="N2209" s="11">
        <v>-121.54277450000011</v>
      </c>
      <c r="O2209" s="11">
        <v>44.559592305555469</v>
      </c>
      <c r="P2209" s="12">
        <f>VLOOKUP(Table1[[#This Row],[State]],Sheet1!A:G,7,FALSE)</f>
        <v>7</v>
      </c>
      <c r="Q2209" t="str">
        <f>VLOOKUP(Table1[[#This Row],[State]],Sheet1!A:F,6,FALSE)</f>
        <v>Democratic</v>
      </c>
    </row>
    <row r="2210" spans="1:17" x14ac:dyDescent="0.2">
      <c r="A2210" t="s">
        <v>355</v>
      </c>
      <c r="B2210" s="10">
        <v>41003</v>
      </c>
      <c r="C2210" t="s">
        <v>554</v>
      </c>
      <c r="D2210" s="4">
        <v>38214</v>
      </c>
      <c r="E2210" s="4">
        <v>14717</v>
      </c>
      <c r="F2210">
        <v>2024</v>
      </c>
      <c r="G2210" s="1">
        <f>Table1[[#This Row],[dem_votes]]+Table1[[#This Row],[gop_votes]]</f>
        <v>52931</v>
      </c>
      <c r="H2210" s="7">
        <f>ABS(Table1[[#This Row],[dem_votes]]-Table1[[#This Row],[gop_votes]])</f>
        <v>23497</v>
      </c>
      <c r="I2210" s="5">
        <f>Table1[[#This Row],[margin]]/SUM(Table1[[#This Row],[dem_votes]:[gop_votes]])</f>
        <v>0.44391755304075114</v>
      </c>
      <c r="J2210" s="5">
        <f>Table1[[#This Row],[dem_votes]]/SUM(Table1[[#This Row],[dem_votes]:[gop_votes]])</f>
        <v>0.72195877652037554</v>
      </c>
      <c r="K2210" s="5">
        <f>Table1[[#This Row],[gop_votes]]/SUM(Table1[[#This Row],[dem_votes]:[gop_votes]])</f>
        <v>0.2780412234796244</v>
      </c>
      <c r="L2210" s="13">
        <v>-123.278972</v>
      </c>
      <c r="M2210" s="13">
        <v>44.571181000000003</v>
      </c>
      <c r="N2210" s="11">
        <v>-121.54277450000011</v>
      </c>
      <c r="O2210" s="11">
        <v>44.559592305555469</v>
      </c>
      <c r="P2210" s="12">
        <f>VLOOKUP(Table1[[#This Row],[State]],Sheet1!A:G,7,FALSE)</f>
        <v>7</v>
      </c>
      <c r="Q2210" t="str">
        <f>VLOOKUP(Table1[[#This Row],[State]],Sheet1!A:F,6,FALSE)</f>
        <v>Democratic</v>
      </c>
    </row>
    <row r="2211" spans="1:17" x14ac:dyDescent="0.2">
      <c r="A2211" t="s">
        <v>355</v>
      </c>
      <c r="B2211" s="10">
        <v>41005</v>
      </c>
      <c r="C2211" t="s">
        <v>1767</v>
      </c>
      <c r="D2211" s="4">
        <v>152237</v>
      </c>
      <c r="E2211" s="4">
        <v>112204</v>
      </c>
      <c r="F2211">
        <v>2024</v>
      </c>
      <c r="G2211" s="1">
        <f>Table1[[#This Row],[dem_votes]]+Table1[[#This Row],[gop_votes]]</f>
        <v>264441</v>
      </c>
      <c r="H2211" s="7">
        <f>ABS(Table1[[#This Row],[dem_votes]]-Table1[[#This Row],[gop_votes]])</f>
        <v>40033</v>
      </c>
      <c r="I2211" s="5">
        <f>Table1[[#This Row],[margin]]/SUM(Table1[[#This Row],[dem_votes]:[gop_votes]])</f>
        <v>0.15138726596859034</v>
      </c>
      <c r="J2211" s="5">
        <f>Table1[[#This Row],[dem_votes]]/SUM(Table1[[#This Row],[dem_votes]:[gop_votes]])</f>
        <v>0.57569363298429521</v>
      </c>
      <c r="K2211" s="5">
        <f>Table1[[#This Row],[gop_votes]]/SUM(Table1[[#This Row],[dem_votes]:[gop_votes]])</f>
        <v>0.42430636701570484</v>
      </c>
      <c r="L2211" s="13">
        <v>-122.57415</v>
      </c>
      <c r="M2211" s="13">
        <v>45.363365000000002</v>
      </c>
      <c r="N2211" s="11">
        <v>-121.54277450000011</v>
      </c>
      <c r="O2211" s="11">
        <v>44.559592305555469</v>
      </c>
      <c r="P2211" s="12">
        <f>VLOOKUP(Table1[[#This Row],[State]],Sheet1!A:G,7,FALSE)</f>
        <v>7</v>
      </c>
      <c r="Q2211" t="str">
        <f>VLOOKUP(Table1[[#This Row],[State]],Sheet1!A:F,6,FALSE)</f>
        <v>Democratic</v>
      </c>
    </row>
    <row r="2212" spans="1:17" x14ac:dyDescent="0.2">
      <c r="A2212" t="s">
        <v>355</v>
      </c>
      <c r="B2212" s="10">
        <v>41007</v>
      </c>
      <c r="C2212" t="s">
        <v>1768</v>
      </c>
      <c r="D2212" s="4">
        <v>12505</v>
      </c>
      <c r="E2212" s="4">
        <v>9193</v>
      </c>
      <c r="F2212">
        <v>2024</v>
      </c>
      <c r="G2212" s="1">
        <f>Table1[[#This Row],[dem_votes]]+Table1[[#This Row],[gop_votes]]</f>
        <v>21698</v>
      </c>
      <c r="H2212" s="7">
        <f>ABS(Table1[[#This Row],[dem_votes]]-Table1[[#This Row],[gop_votes]])</f>
        <v>3312</v>
      </c>
      <c r="I2212" s="5">
        <f>Table1[[#This Row],[margin]]/SUM(Table1[[#This Row],[dem_votes]:[gop_votes]])</f>
        <v>0.15264079638676376</v>
      </c>
      <c r="J2212" s="5">
        <f>Table1[[#This Row],[dem_votes]]/SUM(Table1[[#This Row],[dem_votes]:[gop_votes]])</f>
        <v>0.57632039819338188</v>
      </c>
      <c r="K2212" s="5">
        <f>Table1[[#This Row],[gop_votes]]/SUM(Table1[[#This Row],[dem_votes]:[gop_votes]])</f>
        <v>0.42367960180661812</v>
      </c>
      <c r="L2212" s="13">
        <v>-123.837442</v>
      </c>
      <c r="M2212" s="13">
        <v>46.098033000000001</v>
      </c>
      <c r="N2212" s="11">
        <v>-121.54277450000011</v>
      </c>
      <c r="O2212" s="11">
        <v>44.559592305555469</v>
      </c>
      <c r="P2212" s="12">
        <f>VLOOKUP(Table1[[#This Row],[State]],Sheet1!A:G,7,FALSE)</f>
        <v>7</v>
      </c>
      <c r="Q2212" t="str">
        <f>VLOOKUP(Table1[[#This Row],[State]],Sheet1!A:F,6,FALSE)</f>
        <v>Democratic</v>
      </c>
    </row>
    <row r="2213" spans="1:17" x14ac:dyDescent="0.2">
      <c r="A2213" t="s">
        <v>355</v>
      </c>
      <c r="B2213" s="10">
        <v>41009</v>
      </c>
      <c r="C2213" t="s">
        <v>425</v>
      </c>
      <c r="D2213" s="4">
        <v>13453</v>
      </c>
      <c r="E2213" s="4">
        <v>19182</v>
      </c>
      <c r="F2213">
        <v>2024</v>
      </c>
      <c r="G2213" s="1">
        <f>Table1[[#This Row],[dem_votes]]+Table1[[#This Row],[gop_votes]]</f>
        <v>32635</v>
      </c>
      <c r="H2213" s="7">
        <f>ABS(Table1[[#This Row],[dem_votes]]-Table1[[#This Row],[gop_votes]])</f>
        <v>5729</v>
      </c>
      <c r="I2213" s="5">
        <f>Table1[[#This Row],[margin]]/SUM(Table1[[#This Row],[dem_votes]:[gop_votes]])</f>
        <v>0.17554772483529951</v>
      </c>
      <c r="J2213" s="5">
        <f>Table1[[#This Row],[dem_votes]]/SUM(Table1[[#This Row],[dem_votes]:[gop_votes]])</f>
        <v>0.41222613758235022</v>
      </c>
      <c r="K2213" s="5">
        <f>Table1[[#This Row],[gop_votes]]/SUM(Table1[[#This Row],[dem_votes]:[gop_votes]])</f>
        <v>0.58777386241764973</v>
      </c>
      <c r="L2213" s="13">
        <v>-122.93004999999999</v>
      </c>
      <c r="M2213" s="13">
        <v>45.893189</v>
      </c>
      <c r="N2213" s="11">
        <v>-121.54277450000011</v>
      </c>
      <c r="O2213" s="11">
        <v>44.559592305555469</v>
      </c>
      <c r="P2213" s="12">
        <f>VLOOKUP(Table1[[#This Row],[State]],Sheet1!A:G,7,FALSE)</f>
        <v>7</v>
      </c>
      <c r="Q2213" t="str">
        <f>VLOOKUP(Table1[[#This Row],[State]],Sheet1!A:F,6,FALSE)</f>
        <v>Democratic</v>
      </c>
    </row>
    <row r="2214" spans="1:17" x14ac:dyDescent="0.2">
      <c r="A2214" t="s">
        <v>355</v>
      </c>
      <c r="B2214" s="10">
        <v>41011</v>
      </c>
      <c r="C2214" t="s">
        <v>1524</v>
      </c>
      <c r="D2214" s="4">
        <v>12573</v>
      </c>
      <c r="E2214" s="4">
        <v>21737</v>
      </c>
      <c r="F2214">
        <v>2024</v>
      </c>
      <c r="G2214" s="1">
        <f>Table1[[#This Row],[dem_votes]]+Table1[[#This Row],[gop_votes]]</f>
        <v>34310</v>
      </c>
      <c r="H2214" s="7">
        <f>ABS(Table1[[#This Row],[dem_votes]]-Table1[[#This Row],[gop_votes]])</f>
        <v>9164</v>
      </c>
      <c r="I2214" s="5">
        <f>Table1[[#This Row],[margin]]/SUM(Table1[[#This Row],[dem_votes]:[gop_votes]])</f>
        <v>0.26709414164966483</v>
      </c>
      <c r="J2214" s="5">
        <f>Table1[[#This Row],[dem_votes]]/SUM(Table1[[#This Row],[dem_votes]:[gop_votes]])</f>
        <v>0.36645292917516759</v>
      </c>
      <c r="K2214" s="5">
        <f>Table1[[#This Row],[gop_votes]]/SUM(Table1[[#This Row],[dem_votes]:[gop_votes]])</f>
        <v>0.63354707082483241</v>
      </c>
      <c r="L2214" s="13">
        <v>-124.231247</v>
      </c>
      <c r="M2214" s="13">
        <v>43.305343000000001</v>
      </c>
      <c r="N2214" s="11">
        <v>-121.54277450000011</v>
      </c>
      <c r="O2214" s="11">
        <v>44.559592305555469</v>
      </c>
      <c r="P2214" s="12">
        <f>VLOOKUP(Table1[[#This Row],[State]],Sheet1!A:G,7,FALSE)</f>
        <v>7</v>
      </c>
      <c r="Q2214" t="str">
        <f>VLOOKUP(Table1[[#This Row],[State]],Sheet1!A:F,6,FALSE)</f>
        <v>Democratic</v>
      </c>
    </row>
    <row r="2215" spans="1:17" x14ac:dyDescent="0.2">
      <c r="A2215" t="s">
        <v>355</v>
      </c>
      <c r="B2215" s="10">
        <v>41013</v>
      </c>
      <c r="C2215" t="s">
        <v>1769</v>
      </c>
      <c r="D2215" s="4">
        <v>3379</v>
      </c>
      <c r="E2215" s="4">
        <v>13400</v>
      </c>
      <c r="F2215">
        <v>2024</v>
      </c>
      <c r="G2215" s="1">
        <f>Table1[[#This Row],[dem_votes]]+Table1[[#This Row],[gop_votes]]</f>
        <v>16779</v>
      </c>
      <c r="H2215" s="7">
        <f>ABS(Table1[[#This Row],[dem_votes]]-Table1[[#This Row],[gop_votes]])</f>
        <v>10021</v>
      </c>
      <c r="I2215" s="5">
        <f>Table1[[#This Row],[margin]]/SUM(Table1[[#This Row],[dem_votes]:[gop_votes]])</f>
        <v>0.59723463853626557</v>
      </c>
      <c r="J2215" s="5">
        <f>Table1[[#This Row],[dem_votes]]/SUM(Table1[[#This Row],[dem_votes]:[gop_votes]])</f>
        <v>0.20138268073186721</v>
      </c>
      <c r="K2215" s="5">
        <f>Table1[[#This Row],[gop_votes]]/SUM(Table1[[#This Row],[dem_votes]:[gop_votes]])</f>
        <v>0.79861731926813273</v>
      </c>
      <c r="L2215" s="13">
        <v>-120.839327</v>
      </c>
      <c r="M2215" s="13">
        <v>44.285942999999897</v>
      </c>
      <c r="N2215" s="11">
        <v>-121.54277450000011</v>
      </c>
      <c r="O2215" s="11">
        <v>44.559592305555469</v>
      </c>
      <c r="P2215" s="12">
        <f>VLOOKUP(Table1[[#This Row],[State]],Sheet1!A:G,7,FALSE)</f>
        <v>7</v>
      </c>
      <c r="Q2215" t="str">
        <f>VLOOKUP(Table1[[#This Row],[State]],Sheet1!A:F,6,FALSE)</f>
        <v>Democratic</v>
      </c>
    </row>
    <row r="2216" spans="1:17" x14ac:dyDescent="0.2">
      <c r="A2216" t="s">
        <v>355</v>
      </c>
      <c r="B2216" s="10">
        <v>41015</v>
      </c>
      <c r="C2216" t="s">
        <v>1544</v>
      </c>
      <c r="D2216" s="4">
        <v>5900</v>
      </c>
      <c r="E2216" s="4">
        <v>8714</v>
      </c>
      <c r="F2216">
        <v>2024</v>
      </c>
      <c r="G2216" s="1">
        <f>Table1[[#This Row],[dem_votes]]+Table1[[#This Row],[gop_votes]]</f>
        <v>14614</v>
      </c>
      <c r="H2216" s="7">
        <f>ABS(Table1[[#This Row],[dem_votes]]-Table1[[#This Row],[gop_votes]])</f>
        <v>2814</v>
      </c>
      <c r="I2216" s="5">
        <f>Table1[[#This Row],[margin]]/SUM(Table1[[#This Row],[dem_votes]:[gop_votes]])</f>
        <v>0.19255508416586833</v>
      </c>
      <c r="J2216" s="5">
        <f>Table1[[#This Row],[dem_votes]]/SUM(Table1[[#This Row],[dem_votes]:[gop_votes]])</f>
        <v>0.40372245791706585</v>
      </c>
      <c r="K2216" s="5">
        <f>Table1[[#This Row],[gop_votes]]/SUM(Table1[[#This Row],[dem_votes]:[gop_votes]])</f>
        <v>0.59627754208293415</v>
      </c>
      <c r="L2216" s="13">
        <v>-124.328547</v>
      </c>
      <c r="M2216" s="13">
        <v>42.249909000000002</v>
      </c>
      <c r="N2216" s="11">
        <v>-121.54277450000011</v>
      </c>
      <c r="O2216" s="11">
        <v>44.559592305555469</v>
      </c>
      <c r="P2216" s="12">
        <f>VLOOKUP(Table1[[#This Row],[State]],Sheet1!A:G,7,FALSE)</f>
        <v>7</v>
      </c>
      <c r="Q2216" t="str">
        <f>VLOOKUP(Table1[[#This Row],[State]],Sheet1!A:F,6,FALSE)</f>
        <v>Democratic</v>
      </c>
    </row>
    <row r="2217" spans="1:17" x14ac:dyDescent="0.2">
      <c r="A2217" t="s">
        <v>355</v>
      </c>
      <c r="B2217" s="10">
        <v>41017</v>
      </c>
      <c r="C2217" t="s">
        <v>1770</v>
      </c>
      <c r="D2217" s="4">
        <v>83449</v>
      </c>
      <c r="E2217" s="4">
        <v>61661</v>
      </c>
      <c r="F2217">
        <v>2024</v>
      </c>
      <c r="G2217" s="1">
        <f>Table1[[#This Row],[dem_votes]]+Table1[[#This Row],[gop_votes]]</f>
        <v>145110</v>
      </c>
      <c r="H2217" s="7">
        <f>ABS(Table1[[#This Row],[dem_votes]]-Table1[[#This Row],[gop_votes]])</f>
        <v>21788</v>
      </c>
      <c r="I2217" s="5">
        <f>Table1[[#This Row],[margin]]/SUM(Table1[[#This Row],[dem_votes]:[gop_votes]])</f>
        <v>0.15014816346220108</v>
      </c>
      <c r="J2217" s="5">
        <f>Table1[[#This Row],[dem_votes]]/SUM(Table1[[#This Row],[dem_votes]:[gop_votes]])</f>
        <v>0.57507408173110053</v>
      </c>
      <c r="K2217" s="5">
        <f>Table1[[#This Row],[gop_votes]]/SUM(Table1[[#This Row],[dem_votes]:[gop_votes]])</f>
        <v>0.42492591826889947</v>
      </c>
      <c r="L2217" s="13">
        <v>-121.30565</v>
      </c>
      <c r="M2217" s="13">
        <v>44.092070999999997</v>
      </c>
      <c r="N2217" s="11">
        <v>-121.54277450000011</v>
      </c>
      <c r="O2217" s="11">
        <v>44.559592305555469</v>
      </c>
      <c r="P2217" s="12">
        <f>VLOOKUP(Table1[[#This Row],[State]],Sheet1!A:G,7,FALSE)</f>
        <v>7</v>
      </c>
      <c r="Q2217" t="str">
        <f>VLOOKUP(Table1[[#This Row],[State]],Sheet1!A:F,6,FALSE)</f>
        <v>Democratic</v>
      </c>
    </row>
    <row r="2218" spans="1:17" x14ac:dyDescent="0.2">
      <c r="A2218" t="s">
        <v>355</v>
      </c>
      <c r="B2218" s="10">
        <v>41019</v>
      </c>
      <c r="C2218" t="s">
        <v>676</v>
      </c>
      <c r="D2218" s="4">
        <v>16599</v>
      </c>
      <c r="E2218" s="4">
        <v>45234</v>
      </c>
      <c r="F2218">
        <v>2024</v>
      </c>
      <c r="G2218" s="1">
        <f>Table1[[#This Row],[dem_votes]]+Table1[[#This Row],[gop_votes]]</f>
        <v>61833</v>
      </c>
      <c r="H2218" s="7">
        <f>ABS(Table1[[#This Row],[dem_votes]]-Table1[[#This Row],[gop_votes]])</f>
        <v>28635</v>
      </c>
      <c r="I2218" s="5">
        <f>Table1[[#This Row],[margin]]/SUM(Table1[[#This Row],[dem_votes]:[gop_votes]])</f>
        <v>0.46310222696618308</v>
      </c>
      <c r="J2218" s="5">
        <f>Table1[[#This Row],[dem_votes]]/SUM(Table1[[#This Row],[dem_votes]:[gop_votes]])</f>
        <v>0.26844888651690846</v>
      </c>
      <c r="K2218" s="5">
        <f>Table1[[#This Row],[gop_votes]]/SUM(Table1[[#This Row],[dem_votes]:[gop_votes]])</f>
        <v>0.73155111348309154</v>
      </c>
      <c r="L2218" s="13">
        <v>-123.38676100000001</v>
      </c>
      <c r="M2218" s="13">
        <v>43.237446999999896</v>
      </c>
      <c r="N2218" s="11">
        <v>-121.54277450000011</v>
      </c>
      <c r="O2218" s="11">
        <v>44.559592305555469</v>
      </c>
      <c r="P2218" s="12">
        <f>VLOOKUP(Table1[[#This Row],[State]],Sheet1!A:G,7,FALSE)</f>
        <v>7</v>
      </c>
      <c r="Q2218" t="str">
        <f>VLOOKUP(Table1[[#This Row],[State]],Sheet1!A:F,6,FALSE)</f>
        <v>Democratic</v>
      </c>
    </row>
    <row r="2219" spans="1:17" x14ac:dyDescent="0.2">
      <c r="A2219" t="s">
        <v>355</v>
      </c>
      <c r="B2219" s="10">
        <v>41021</v>
      </c>
      <c r="C2219" t="s">
        <v>1771</v>
      </c>
      <c r="D2219" s="4">
        <v>371</v>
      </c>
      <c r="E2219" s="4">
        <v>678</v>
      </c>
      <c r="F2219">
        <v>2024</v>
      </c>
      <c r="G2219" s="1">
        <f>Table1[[#This Row],[dem_votes]]+Table1[[#This Row],[gop_votes]]</f>
        <v>1049</v>
      </c>
      <c r="H2219" s="7">
        <f>ABS(Table1[[#This Row],[dem_votes]]-Table1[[#This Row],[gop_votes]])</f>
        <v>307</v>
      </c>
      <c r="I2219" s="5">
        <f>Table1[[#This Row],[margin]]/SUM(Table1[[#This Row],[dem_votes]:[gop_votes]])</f>
        <v>0.2926596758817922</v>
      </c>
      <c r="J2219" s="5">
        <f>Table1[[#This Row],[dem_votes]]/SUM(Table1[[#This Row],[dem_votes]:[gop_votes]])</f>
        <v>0.3536701620591039</v>
      </c>
      <c r="K2219" s="5">
        <f>Table1[[#This Row],[gop_votes]]/SUM(Table1[[#This Row],[dem_votes]:[gop_votes]])</f>
        <v>0.64632983794089605</v>
      </c>
      <c r="L2219" s="13">
        <v>-120.194384</v>
      </c>
      <c r="M2219" s="13">
        <v>45.438181</v>
      </c>
      <c r="N2219" s="11">
        <v>-121.54277450000011</v>
      </c>
      <c r="O2219" s="11">
        <v>44.559592305555469</v>
      </c>
      <c r="P2219" s="12">
        <f>VLOOKUP(Table1[[#This Row],[State]],Sheet1!A:G,7,FALSE)</f>
        <v>7</v>
      </c>
      <c r="Q2219" t="str">
        <f>VLOOKUP(Table1[[#This Row],[State]],Sheet1!A:F,6,FALSE)</f>
        <v>Democratic</v>
      </c>
    </row>
    <row r="2220" spans="1:17" x14ac:dyDescent="0.2">
      <c r="A2220" t="s">
        <v>355</v>
      </c>
      <c r="B2220" s="10">
        <v>41023</v>
      </c>
      <c r="C2220" t="s">
        <v>571</v>
      </c>
      <c r="D2220" s="4">
        <v>1014</v>
      </c>
      <c r="E2220" s="4">
        <v>3410</v>
      </c>
      <c r="F2220">
        <v>2024</v>
      </c>
      <c r="G2220" s="1">
        <f>Table1[[#This Row],[dem_votes]]+Table1[[#This Row],[gop_votes]]</f>
        <v>4424</v>
      </c>
      <c r="H2220" s="7">
        <f>ABS(Table1[[#This Row],[dem_votes]]-Table1[[#This Row],[gop_votes]])</f>
        <v>2396</v>
      </c>
      <c r="I2220" s="5">
        <f>Table1[[#This Row],[margin]]/SUM(Table1[[#This Row],[dem_votes]:[gop_votes]])</f>
        <v>0.54159132007233268</v>
      </c>
      <c r="J2220" s="5">
        <f>Table1[[#This Row],[dem_votes]]/SUM(Table1[[#This Row],[dem_votes]:[gop_votes]])</f>
        <v>0.22920433996383363</v>
      </c>
      <c r="K2220" s="5">
        <f>Table1[[#This Row],[gop_votes]]/SUM(Table1[[#This Row],[dem_votes]:[gop_votes]])</f>
        <v>0.7707956600361664</v>
      </c>
      <c r="L2220" s="13">
        <v>-119.001015</v>
      </c>
      <c r="M2220" s="13">
        <v>44.450864000000003</v>
      </c>
      <c r="N2220" s="11">
        <v>-121.54277450000011</v>
      </c>
      <c r="O2220" s="11">
        <v>44.559592305555469</v>
      </c>
      <c r="P2220" s="12">
        <f>VLOOKUP(Table1[[#This Row],[State]],Sheet1!A:G,7,FALSE)</f>
        <v>7</v>
      </c>
      <c r="Q2220" t="str">
        <f>VLOOKUP(Table1[[#This Row],[State]],Sheet1!A:F,6,FALSE)</f>
        <v>Democratic</v>
      </c>
    </row>
    <row r="2221" spans="1:17" x14ac:dyDescent="0.2">
      <c r="A2221" t="s">
        <v>355</v>
      </c>
      <c r="B2221" s="10">
        <v>41025</v>
      </c>
      <c r="C2221" t="s">
        <v>1772</v>
      </c>
      <c r="D2221" s="4">
        <v>985</v>
      </c>
      <c r="E2221" s="4">
        <v>3455</v>
      </c>
      <c r="F2221">
        <v>2024</v>
      </c>
      <c r="G2221" s="1">
        <f>Table1[[#This Row],[dem_votes]]+Table1[[#This Row],[gop_votes]]</f>
        <v>4440</v>
      </c>
      <c r="H2221" s="7">
        <f>ABS(Table1[[#This Row],[dem_votes]]-Table1[[#This Row],[gop_votes]])</f>
        <v>2470</v>
      </c>
      <c r="I2221" s="5">
        <f>Table1[[#This Row],[margin]]/SUM(Table1[[#This Row],[dem_votes]:[gop_votes]])</f>
        <v>0.55630630630630629</v>
      </c>
      <c r="J2221" s="5">
        <f>Table1[[#This Row],[dem_votes]]/SUM(Table1[[#This Row],[dem_votes]:[gop_votes]])</f>
        <v>0.22184684684684686</v>
      </c>
      <c r="K2221" s="5">
        <f>Table1[[#This Row],[gop_votes]]/SUM(Table1[[#This Row],[dem_votes]:[gop_votes]])</f>
        <v>0.77815315315315314</v>
      </c>
      <c r="L2221" s="13">
        <v>-118.98673799999899</v>
      </c>
      <c r="M2221" s="13">
        <v>43.522140999999998</v>
      </c>
      <c r="N2221" s="11">
        <v>-121.54277450000011</v>
      </c>
      <c r="O2221" s="11">
        <v>44.559592305555469</v>
      </c>
      <c r="P2221" s="12">
        <f>VLOOKUP(Table1[[#This Row],[State]],Sheet1!A:G,7,FALSE)</f>
        <v>7</v>
      </c>
      <c r="Q2221" t="str">
        <f>VLOOKUP(Table1[[#This Row],[State]],Sheet1!A:F,6,FALSE)</f>
        <v>Democratic</v>
      </c>
    </row>
    <row r="2222" spans="1:17" x14ac:dyDescent="0.2">
      <c r="A2222" t="s">
        <v>355</v>
      </c>
      <c r="B2222" s="10">
        <v>41027</v>
      </c>
      <c r="C2222" t="s">
        <v>1773</v>
      </c>
      <c r="D2222" s="4">
        <v>9948</v>
      </c>
      <c r="E2222" s="4">
        <v>3513</v>
      </c>
      <c r="F2222">
        <v>2024</v>
      </c>
      <c r="G2222" s="1">
        <f>Table1[[#This Row],[dem_votes]]+Table1[[#This Row],[gop_votes]]</f>
        <v>13461</v>
      </c>
      <c r="H2222" s="7">
        <f>ABS(Table1[[#This Row],[dem_votes]]-Table1[[#This Row],[gop_votes]])</f>
        <v>6435</v>
      </c>
      <c r="I2222" s="5">
        <f>Table1[[#This Row],[margin]]/SUM(Table1[[#This Row],[dem_votes]:[gop_votes]])</f>
        <v>0.47804769333630487</v>
      </c>
      <c r="J2222" s="5">
        <f>Table1[[#This Row],[dem_votes]]/SUM(Table1[[#This Row],[dem_votes]:[gop_votes]])</f>
        <v>0.73902384666815246</v>
      </c>
      <c r="K2222" s="5">
        <f>Table1[[#This Row],[gop_votes]]/SUM(Table1[[#This Row],[dem_votes]:[gop_votes]])</f>
        <v>0.26097615333184754</v>
      </c>
      <c r="L2222" s="13">
        <v>-121.563132</v>
      </c>
      <c r="M2222" s="13">
        <v>45.655532999999998</v>
      </c>
      <c r="N2222" s="11">
        <v>-121.54277450000011</v>
      </c>
      <c r="O2222" s="11">
        <v>44.559592305555469</v>
      </c>
      <c r="P2222" s="12">
        <f>VLOOKUP(Table1[[#This Row],[State]],Sheet1!A:G,7,FALSE)</f>
        <v>7</v>
      </c>
      <c r="Q2222" t="str">
        <f>VLOOKUP(Table1[[#This Row],[State]],Sheet1!A:F,6,FALSE)</f>
        <v>Democratic</v>
      </c>
    </row>
    <row r="2223" spans="1:17" x14ac:dyDescent="0.2">
      <c r="A2223" t="s">
        <v>355</v>
      </c>
      <c r="B2223" s="10">
        <v>41029</v>
      </c>
      <c r="C2223" t="s">
        <v>444</v>
      </c>
      <c r="D2223" s="4">
        <v>63309</v>
      </c>
      <c r="E2223" s="4">
        <v>66250</v>
      </c>
      <c r="F2223">
        <v>2024</v>
      </c>
      <c r="G2223" s="1">
        <f>Table1[[#This Row],[dem_votes]]+Table1[[#This Row],[gop_votes]]</f>
        <v>129559</v>
      </c>
      <c r="H2223" s="7">
        <f>ABS(Table1[[#This Row],[dem_votes]]-Table1[[#This Row],[gop_votes]])</f>
        <v>2941</v>
      </c>
      <c r="I2223" s="5">
        <f>Table1[[#This Row],[margin]]/SUM(Table1[[#This Row],[dem_votes]:[gop_votes]])</f>
        <v>2.2700082587855726E-2</v>
      </c>
      <c r="J2223" s="5">
        <f>Table1[[#This Row],[dem_votes]]/SUM(Table1[[#This Row],[dem_votes]:[gop_votes]])</f>
        <v>0.48864995870607214</v>
      </c>
      <c r="K2223" s="5">
        <f>Table1[[#This Row],[gop_votes]]/SUM(Table1[[#This Row],[dem_votes]:[gop_votes]])</f>
        <v>0.51135004129392791</v>
      </c>
      <c r="L2223" s="13">
        <v>-122.85831599999899</v>
      </c>
      <c r="M2223" s="13">
        <v>42.346989999999998</v>
      </c>
      <c r="N2223" s="11">
        <v>-121.54277450000011</v>
      </c>
      <c r="O2223" s="11">
        <v>44.559592305555469</v>
      </c>
      <c r="P2223" s="12">
        <f>VLOOKUP(Table1[[#This Row],[State]],Sheet1!A:G,7,FALSE)</f>
        <v>7</v>
      </c>
      <c r="Q2223" t="str">
        <f>VLOOKUP(Table1[[#This Row],[State]],Sheet1!A:F,6,FALSE)</f>
        <v>Democratic</v>
      </c>
    </row>
    <row r="2224" spans="1:17" x14ac:dyDescent="0.2">
      <c r="A2224" t="s">
        <v>355</v>
      </c>
      <c r="B2224" s="10">
        <v>41031</v>
      </c>
      <c r="C2224" t="s">
        <v>445</v>
      </c>
      <c r="D2224" s="4">
        <v>4506</v>
      </c>
      <c r="E2224" s="4">
        <v>8139</v>
      </c>
      <c r="F2224">
        <v>2024</v>
      </c>
      <c r="G2224" s="1">
        <f>Table1[[#This Row],[dem_votes]]+Table1[[#This Row],[gop_votes]]</f>
        <v>12645</v>
      </c>
      <c r="H2224" s="7">
        <f>ABS(Table1[[#This Row],[dem_votes]]-Table1[[#This Row],[gop_votes]])</f>
        <v>3633</v>
      </c>
      <c r="I2224" s="5">
        <f>Table1[[#This Row],[margin]]/SUM(Table1[[#This Row],[dem_votes]:[gop_votes]])</f>
        <v>0.28730723606168446</v>
      </c>
      <c r="J2224" s="5">
        <f>Table1[[#This Row],[dem_votes]]/SUM(Table1[[#This Row],[dem_votes]:[gop_votes]])</f>
        <v>0.35634638196915774</v>
      </c>
      <c r="K2224" s="5">
        <f>Table1[[#This Row],[gop_votes]]/SUM(Table1[[#This Row],[dem_votes]:[gop_votes]])</f>
        <v>0.6436536180308422</v>
      </c>
      <c r="L2224" s="13">
        <v>-121.193198</v>
      </c>
      <c r="M2224" s="13">
        <v>44.601998999999999</v>
      </c>
      <c r="N2224" s="11">
        <v>-121.54277450000011</v>
      </c>
      <c r="O2224" s="11">
        <v>44.559592305555469</v>
      </c>
      <c r="P2224" s="12">
        <f>VLOOKUP(Table1[[#This Row],[State]],Sheet1!A:G,7,FALSE)</f>
        <v>7</v>
      </c>
      <c r="Q2224" t="str">
        <f>VLOOKUP(Table1[[#This Row],[State]],Sheet1!A:F,6,FALSE)</f>
        <v>Democratic</v>
      </c>
    </row>
    <row r="2225" spans="1:17" x14ac:dyDescent="0.2">
      <c r="A2225" t="s">
        <v>355</v>
      </c>
      <c r="B2225" s="10">
        <v>41033</v>
      </c>
      <c r="C2225" t="s">
        <v>1774</v>
      </c>
      <c r="D2225" s="4">
        <v>18550</v>
      </c>
      <c r="E2225" s="4">
        <v>33061</v>
      </c>
      <c r="F2225">
        <v>2024</v>
      </c>
      <c r="G2225" s="1">
        <f>Table1[[#This Row],[dem_votes]]+Table1[[#This Row],[gop_votes]]</f>
        <v>51611</v>
      </c>
      <c r="H2225" s="7">
        <f>ABS(Table1[[#This Row],[dem_votes]]-Table1[[#This Row],[gop_votes]])</f>
        <v>14511</v>
      </c>
      <c r="I2225" s="5">
        <f>Table1[[#This Row],[margin]]/SUM(Table1[[#This Row],[dem_votes]:[gop_votes]])</f>
        <v>0.28116099281160994</v>
      </c>
      <c r="J2225" s="5">
        <f>Table1[[#This Row],[dem_votes]]/SUM(Table1[[#This Row],[dem_votes]:[gop_votes]])</f>
        <v>0.35941950359419506</v>
      </c>
      <c r="K2225" s="5">
        <f>Table1[[#This Row],[gop_votes]]/SUM(Table1[[#This Row],[dem_votes]:[gop_votes]])</f>
        <v>0.64058049640580494</v>
      </c>
      <c r="L2225" s="13">
        <v>-123.386809</v>
      </c>
      <c r="M2225" s="13">
        <v>42.404127000000003</v>
      </c>
      <c r="N2225" s="11">
        <v>-121.54277450000011</v>
      </c>
      <c r="O2225" s="11">
        <v>44.559592305555469</v>
      </c>
      <c r="P2225" s="12">
        <f>VLOOKUP(Table1[[#This Row],[State]],Sheet1!A:G,7,FALSE)</f>
        <v>7</v>
      </c>
      <c r="Q2225" t="str">
        <f>VLOOKUP(Table1[[#This Row],[State]],Sheet1!A:F,6,FALSE)</f>
        <v>Democratic</v>
      </c>
    </row>
    <row r="2226" spans="1:17" x14ac:dyDescent="0.2">
      <c r="A2226" t="s">
        <v>355</v>
      </c>
      <c r="B2226" s="10">
        <v>41035</v>
      </c>
      <c r="C2226" t="s">
        <v>1775</v>
      </c>
      <c r="D2226" s="4">
        <v>7641</v>
      </c>
      <c r="E2226" s="4">
        <v>25142</v>
      </c>
      <c r="F2226">
        <v>2024</v>
      </c>
      <c r="G2226" s="1">
        <f>Table1[[#This Row],[dem_votes]]+Table1[[#This Row],[gop_votes]]</f>
        <v>32783</v>
      </c>
      <c r="H2226" s="7">
        <f>ABS(Table1[[#This Row],[dem_votes]]-Table1[[#This Row],[gop_votes]])</f>
        <v>17501</v>
      </c>
      <c r="I2226" s="5">
        <f>Table1[[#This Row],[margin]]/SUM(Table1[[#This Row],[dem_votes]:[gop_votes]])</f>
        <v>0.53384376048561755</v>
      </c>
      <c r="J2226" s="5">
        <f>Table1[[#This Row],[dem_votes]]/SUM(Table1[[#This Row],[dem_votes]:[gop_votes]])</f>
        <v>0.23307811975719123</v>
      </c>
      <c r="K2226" s="5">
        <f>Table1[[#This Row],[gop_votes]]/SUM(Table1[[#This Row],[dem_votes]:[gop_votes]])</f>
        <v>0.76692188024280872</v>
      </c>
      <c r="L2226" s="13">
        <v>-121.72488300000001</v>
      </c>
      <c r="M2226" s="13">
        <v>42.281866999999998</v>
      </c>
      <c r="N2226" s="11">
        <v>-121.54277450000011</v>
      </c>
      <c r="O2226" s="11">
        <v>44.559592305555469</v>
      </c>
      <c r="P2226" s="12">
        <f>VLOOKUP(Table1[[#This Row],[State]],Sheet1!A:G,7,FALSE)</f>
        <v>7</v>
      </c>
      <c r="Q2226" t="str">
        <f>VLOOKUP(Table1[[#This Row],[State]],Sheet1!A:F,6,FALSE)</f>
        <v>Democratic</v>
      </c>
    </row>
    <row r="2227" spans="1:17" x14ac:dyDescent="0.2">
      <c r="A2227" t="s">
        <v>355</v>
      </c>
      <c r="B2227" s="10">
        <v>41037</v>
      </c>
      <c r="C2227" t="s">
        <v>447</v>
      </c>
      <c r="D2227" s="4">
        <v>879</v>
      </c>
      <c r="E2227" s="4">
        <v>3515</v>
      </c>
      <c r="F2227">
        <v>2024</v>
      </c>
      <c r="G2227" s="1">
        <f>Table1[[#This Row],[dem_votes]]+Table1[[#This Row],[gop_votes]]</f>
        <v>4394</v>
      </c>
      <c r="H2227" s="7">
        <f>ABS(Table1[[#This Row],[dem_votes]]-Table1[[#This Row],[gop_votes]])</f>
        <v>2636</v>
      </c>
      <c r="I2227" s="5">
        <f>Table1[[#This Row],[margin]]/SUM(Table1[[#This Row],[dem_votes]:[gop_votes]])</f>
        <v>0.59990896677287209</v>
      </c>
      <c r="J2227" s="5">
        <f>Table1[[#This Row],[dem_votes]]/SUM(Table1[[#This Row],[dem_votes]:[gop_votes]])</f>
        <v>0.20004551661356396</v>
      </c>
      <c r="K2227" s="5">
        <f>Table1[[#This Row],[gop_votes]]/SUM(Table1[[#This Row],[dem_votes]:[gop_votes]])</f>
        <v>0.79995448338643604</v>
      </c>
      <c r="L2227" s="13">
        <v>-120.479309</v>
      </c>
      <c r="M2227" s="13">
        <v>42.490563999999999</v>
      </c>
      <c r="N2227" s="11">
        <v>-121.54277450000011</v>
      </c>
      <c r="O2227" s="11">
        <v>44.559592305555469</v>
      </c>
      <c r="P2227" s="12">
        <f>VLOOKUP(Table1[[#This Row],[State]],Sheet1!A:G,7,FALSE)</f>
        <v>7</v>
      </c>
      <c r="Q2227" t="str">
        <f>VLOOKUP(Table1[[#This Row],[State]],Sheet1!A:F,6,FALSE)</f>
        <v>Democratic</v>
      </c>
    </row>
    <row r="2228" spans="1:17" x14ac:dyDescent="0.2">
      <c r="A2228" t="s">
        <v>355</v>
      </c>
      <c r="B2228" s="10">
        <v>41039</v>
      </c>
      <c r="C2228" t="s">
        <v>1042</v>
      </c>
      <c r="D2228" s="4">
        <v>139181</v>
      </c>
      <c r="E2228" s="4">
        <v>77713</v>
      </c>
      <c r="F2228">
        <v>2024</v>
      </c>
      <c r="G2228" s="1">
        <f>Table1[[#This Row],[dem_votes]]+Table1[[#This Row],[gop_votes]]</f>
        <v>216894</v>
      </c>
      <c r="H2228" s="7">
        <f>ABS(Table1[[#This Row],[dem_votes]]-Table1[[#This Row],[gop_votes]])</f>
        <v>61468</v>
      </c>
      <c r="I2228" s="5">
        <f>Table1[[#This Row],[margin]]/SUM(Table1[[#This Row],[dem_votes]:[gop_votes]])</f>
        <v>0.28340110837551985</v>
      </c>
      <c r="J2228" s="5">
        <f>Table1[[#This Row],[dem_votes]]/SUM(Table1[[#This Row],[dem_votes]:[gop_votes]])</f>
        <v>0.64170055418775995</v>
      </c>
      <c r="K2228" s="5">
        <f>Table1[[#This Row],[gop_votes]]/SUM(Table1[[#This Row],[dem_votes]:[gop_votes]])</f>
        <v>0.3582994458122401</v>
      </c>
      <c r="L2228" s="13">
        <v>-123.117351</v>
      </c>
      <c r="M2228" s="13">
        <v>44.038338000000003</v>
      </c>
      <c r="N2228" s="11">
        <v>-121.54277450000011</v>
      </c>
      <c r="O2228" s="11">
        <v>44.559592305555469</v>
      </c>
      <c r="P2228" s="12">
        <f>VLOOKUP(Table1[[#This Row],[State]],Sheet1!A:G,7,FALSE)</f>
        <v>7</v>
      </c>
      <c r="Q2228" t="str">
        <f>VLOOKUP(Table1[[#This Row],[State]],Sheet1!A:F,6,FALSE)</f>
        <v>Democratic</v>
      </c>
    </row>
    <row r="2229" spans="1:17" x14ac:dyDescent="0.2">
      <c r="A2229" t="s">
        <v>355</v>
      </c>
      <c r="B2229" s="10">
        <v>41041</v>
      </c>
      <c r="C2229" t="s">
        <v>578</v>
      </c>
      <c r="D2229" s="4">
        <v>18148</v>
      </c>
      <c r="E2229" s="4">
        <v>12320</v>
      </c>
      <c r="F2229">
        <v>2024</v>
      </c>
      <c r="G2229" s="1">
        <f>Table1[[#This Row],[dem_votes]]+Table1[[#This Row],[gop_votes]]</f>
        <v>30468</v>
      </c>
      <c r="H2229" s="7">
        <f>ABS(Table1[[#This Row],[dem_votes]]-Table1[[#This Row],[gop_votes]])</f>
        <v>5828</v>
      </c>
      <c r="I2229" s="5">
        <f>Table1[[#This Row],[margin]]/SUM(Table1[[#This Row],[dem_votes]:[gop_votes]])</f>
        <v>0.19128265721412629</v>
      </c>
      <c r="J2229" s="5">
        <f>Table1[[#This Row],[dem_votes]]/SUM(Table1[[#This Row],[dem_votes]:[gop_votes]])</f>
        <v>0.5956413286070632</v>
      </c>
      <c r="K2229" s="5">
        <f>Table1[[#This Row],[gop_votes]]/SUM(Table1[[#This Row],[dem_votes]:[gop_votes]])</f>
        <v>0.40435867139293685</v>
      </c>
      <c r="L2229" s="13">
        <v>-124.000861</v>
      </c>
      <c r="M2229" s="13">
        <v>44.712446999999997</v>
      </c>
      <c r="N2229" s="11">
        <v>-121.54277450000011</v>
      </c>
      <c r="O2229" s="11">
        <v>44.559592305555469</v>
      </c>
      <c r="P2229" s="12">
        <f>VLOOKUP(Table1[[#This Row],[State]],Sheet1!A:G,7,FALSE)</f>
        <v>7</v>
      </c>
      <c r="Q2229" t="str">
        <f>VLOOKUP(Table1[[#This Row],[State]],Sheet1!A:F,6,FALSE)</f>
        <v>Democratic</v>
      </c>
    </row>
    <row r="2230" spans="1:17" x14ac:dyDescent="0.2">
      <c r="A2230" t="s">
        <v>355</v>
      </c>
      <c r="B2230" s="10">
        <v>41043</v>
      </c>
      <c r="C2230" t="s">
        <v>989</v>
      </c>
      <c r="D2230" s="4">
        <v>24347</v>
      </c>
      <c r="E2230" s="4">
        <v>47478</v>
      </c>
      <c r="F2230">
        <v>2024</v>
      </c>
      <c r="G2230" s="1">
        <f>Table1[[#This Row],[dem_votes]]+Table1[[#This Row],[gop_votes]]</f>
        <v>71825</v>
      </c>
      <c r="H2230" s="7">
        <f>ABS(Table1[[#This Row],[dem_votes]]-Table1[[#This Row],[gop_votes]])</f>
        <v>23131</v>
      </c>
      <c r="I2230" s="5">
        <f>Table1[[#This Row],[margin]]/SUM(Table1[[#This Row],[dem_votes]:[gop_votes]])</f>
        <v>0.32204664114166376</v>
      </c>
      <c r="J2230" s="5">
        <f>Table1[[#This Row],[dem_votes]]/SUM(Table1[[#This Row],[dem_votes]:[gop_votes]])</f>
        <v>0.33897667942916809</v>
      </c>
      <c r="K2230" s="5">
        <f>Table1[[#This Row],[gop_votes]]/SUM(Table1[[#This Row],[dem_votes]:[gop_votes]])</f>
        <v>0.66102332057083191</v>
      </c>
      <c r="L2230" s="13">
        <v>-122.959617999999</v>
      </c>
      <c r="M2230" s="13">
        <v>44.554620999999997</v>
      </c>
      <c r="N2230" s="11">
        <v>-121.54277450000011</v>
      </c>
      <c r="O2230" s="11">
        <v>44.559592305555469</v>
      </c>
      <c r="P2230" s="12">
        <f>VLOOKUP(Table1[[#This Row],[State]],Sheet1!A:G,7,FALSE)</f>
        <v>7</v>
      </c>
      <c r="Q2230" t="str">
        <f>VLOOKUP(Table1[[#This Row],[State]],Sheet1!A:F,6,FALSE)</f>
        <v>Democratic</v>
      </c>
    </row>
    <row r="2231" spans="1:17" x14ac:dyDescent="0.2">
      <c r="A2231" t="s">
        <v>355</v>
      </c>
      <c r="B2231" s="10">
        <v>41045</v>
      </c>
      <c r="C2231" t="s">
        <v>1776</v>
      </c>
      <c r="D2231" s="4">
        <v>2696</v>
      </c>
      <c r="E2231" s="4">
        <v>7691</v>
      </c>
      <c r="F2231">
        <v>2024</v>
      </c>
      <c r="G2231" s="1">
        <f>Table1[[#This Row],[dem_votes]]+Table1[[#This Row],[gop_votes]]</f>
        <v>10387</v>
      </c>
      <c r="H2231" s="7">
        <f>ABS(Table1[[#This Row],[dem_votes]]-Table1[[#This Row],[gop_votes]])</f>
        <v>4995</v>
      </c>
      <c r="I2231" s="5">
        <f>Table1[[#This Row],[margin]]/SUM(Table1[[#This Row],[dem_votes]:[gop_votes]])</f>
        <v>0.48088957350534323</v>
      </c>
      <c r="J2231" s="5">
        <f>Table1[[#This Row],[dem_votes]]/SUM(Table1[[#This Row],[dem_votes]:[gop_votes]])</f>
        <v>0.25955521324732839</v>
      </c>
      <c r="K2231" s="5">
        <f>Table1[[#This Row],[gop_votes]]/SUM(Table1[[#This Row],[dem_votes]:[gop_votes]])</f>
        <v>0.74044478675267156</v>
      </c>
      <c r="L2231" s="13">
        <v>-117.06298700000001</v>
      </c>
      <c r="M2231" s="13">
        <v>43.971311999999998</v>
      </c>
      <c r="N2231" s="11">
        <v>-121.54277450000011</v>
      </c>
      <c r="O2231" s="11">
        <v>44.559592305555469</v>
      </c>
      <c r="P2231" s="12">
        <f>VLOOKUP(Table1[[#This Row],[State]],Sheet1!A:G,7,FALSE)</f>
        <v>7</v>
      </c>
      <c r="Q2231" t="str">
        <f>VLOOKUP(Table1[[#This Row],[State]],Sheet1!A:F,6,FALSE)</f>
        <v>Democratic</v>
      </c>
    </row>
    <row r="2232" spans="1:17" x14ac:dyDescent="0.2">
      <c r="A2232" t="s">
        <v>355</v>
      </c>
      <c r="B2232" s="10">
        <v>41047</v>
      </c>
      <c r="C2232" t="s">
        <v>454</v>
      </c>
      <c r="D2232" s="4">
        <v>81787</v>
      </c>
      <c r="E2232" s="4">
        <v>77671</v>
      </c>
      <c r="F2232">
        <v>2024</v>
      </c>
      <c r="G2232" s="1">
        <f>Table1[[#This Row],[dem_votes]]+Table1[[#This Row],[gop_votes]]</f>
        <v>159458</v>
      </c>
      <c r="H2232" s="7">
        <f>ABS(Table1[[#This Row],[dem_votes]]-Table1[[#This Row],[gop_votes]])</f>
        <v>4116</v>
      </c>
      <c r="I2232" s="5">
        <f>Table1[[#This Row],[margin]]/SUM(Table1[[#This Row],[dem_votes]:[gop_votes]])</f>
        <v>2.5812439639278054E-2</v>
      </c>
      <c r="J2232" s="5">
        <f>Table1[[#This Row],[dem_votes]]/SUM(Table1[[#This Row],[dem_votes]:[gop_votes]])</f>
        <v>0.51290621981963902</v>
      </c>
      <c r="K2232" s="5">
        <f>Table1[[#This Row],[gop_votes]]/SUM(Table1[[#This Row],[dem_votes]:[gop_votes]])</f>
        <v>0.48709378018036098</v>
      </c>
      <c r="L2232" s="13">
        <v>-122.954793</v>
      </c>
      <c r="M2232" s="13">
        <v>44.961689999999997</v>
      </c>
      <c r="N2232" s="11">
        <v>-121.54277450000011</v>
      </c>
      <c r="O2232" s="11">
        <v>44.559592305555469</v>
      </c>
      <c r="P2232" s="12">
        <f>VLOOKUP(Table1[[#This Row],[State]],Sheet1!A:G,7,FALSE)</f>
        <v>7</v>
      </c>
      <c r="Q2232" t="str">
        <f>VLOOKUP(Table1[[#This Row],[State]],Sheet1!A:F,6,FALSE)</f>
        <v>Democratic</v>
      </c>
    </row>
    <row r="2233" spans="1:17" x14ac:dyDescent="0.2">
      <c r="A2233" t="s">
        <v>355</v>
      </c>
      <c r="B2233" s="10">
        <v>41049</v>
      </c>
      <c r="C2233" t="s">
        <v>1711</v>
      </c>
      <c r="D2233" s="4">
        <v>1215</v>
      </c>
      <c r="E2233" s="4">
        <v>3734</v>
      </c>
      <c r="F2233">
        <v>2024</v>
      </c>
      <c r="G2233" s="1">
        <f>Table1[[#This Row],[dem_votes]]+Table1[[#This Row],[gop_votes]]</f>
        <v>4949</v>
      </c>
      <c r="H2233" s="7">
        <f>ABS(Table1[[#This Row],[dem_votes]]-Table1[[#This Row],[gop_votes]])</f>
        <v>2519</v>
      </c>
      <c r="I2233" s="5">
        <f>Table1[[#This Row],[margin]]/SUM(Table1[[#This Row],[dem_votes]:[gop_votes]])</f>
        <v>0.50899171549808042</v>
      </c>
      <c r="J2233" s="5">
        <f>Table1[[#This Row],[dem_votes]]/SUM(Table1[[#This Row],[dem_votes]:[gop_votes]])</f>
        <v>0.24550414225095979</v>
      </c>
      <c r="K2233" s="5">
        <f>Table1[[#This Row],[gop_votes]]/SUM(Table1[[#This Row],[dem_votes]:[gop_votes]])</f>
        <v>0.75449585774904016</v>
      </c>
      <c r="L2233" s="13">
        <v>-119.612758</v>
      </c>
      <c r="M2233" s="13">
        <v>45.730088000000002</v>
      </c>
      <c r="N2233" s="11">
        <v>-121.54277450000011</v>
      </c>
      <c r="O2233" s="11">
        <v>44.559592305555469</v>
      </c>
      <c r="P2233" s="12">
        <f>VLOOKUP(Table1[[#This Row],[State]],Sheet1!A:G,7,FALSE)</f>
        <v>7</v>
      </c>
      <c r="Q2233" t="str">
        <f>VLOOKUP(Table1[[#This Row],[State]],Sheet1!A:F,6,FALSE)</f>
        <v>Democratic</v>
      </c>
    </row>
    <row r="2234" spans="1:17" x14ac:dyDescent="0.2">
      <c r="A2234" t="s">
        <v>355</v>
      </c>
      <c r="B2234" s="10">
        <v>41051</v>
      </c>
      <c r="C2234" t="s">
        <v>1777</v>
      </c>
      <c r="D2234" s="4">
        <v>408798</v>
      </c>
      <c r="E2234" s="4">
        <v>85979</v>
      </c>
      <c r="F2234">
        <v>2024</v>
      </c>
      <c r="G2234" s="1">
        <f>Table1[[#This Row],[dem_votes]]+Table1[[#This Row],[gop_votes]]</f>
        <v>494777</v>
      </c>
      <c r="H2234" s="7">
        <f>ABS(Table1[[#This Row],[dem_votes]]-Table1[[#This Row],[gop_votes]])</f>
        <v>322819</v>
      </c>
      <c r="I2234" s="5">
        <f>Table1[[#This Row],[margin]]/SUM(Table1[[#This Row],[dem_votes]:[gop_votes]])</f>
        <v>0.652453529569887</v>
      </c>
      <c r="J2234" s="5">
        <f>Table1[[#This Row],[dem_votes]]/SUM(Table1[[#This Row],[dem_votes]:[gop_votes]])</f>
        <v>0.8262267647849435</v>
      </c>
      <c r="K2234" s="5">
        <f>Table1[[#This Row],[gop_votes]]/SUM(Table1[[#This Row],[dem_votes]:[gop_votes]])</f>
        <v>0.17377323521505647</v>
      </c>
      <c r="L2234" s="13">
        <v>-122.588705</v>
      </c>
      <c r="M2234" s="13">
        <v>45.517888999999997</v>
      </c>
      <c r="N2234" s="11">
        <v>-121.54277450000011</v>
      </c>
      <c r="O2234" s="11">
        <v>44.559592305555469</v>
      </c>
      <c r="P2234" s="12">
        <f>VLOOKUP(Table1[[#This Row],[State]],Sheet1!A:G,7,FALSE)</f>
        <v>7</v>
      </c>
      <c r="Q2234" t="str">
        <f>VLOOKUP(Table1[[#This Row],[State]],Sheet1!A:F,6,FALSE)</f>
        <v>Democratic</v>
      </c>
    </row>
    <row r="2235" spans="1:17" x14ac:dyDescent="0.2">
      <c r="A2235" t="s">
        <v>355</v>
      </c>
      <c r="B2235" s="10">
        <v>41053</v>
      </c>
      <c r="C2235" t="s">
        <v>466</v>
      </c>
      <c r="D2235" s="4">
        <v>24986</v>
      </c>
      <c r="E2235" s="4">
        <v>25142</v>
      </c>
      <c r="F2235">
        <v>2024</v>
      </c>
      <c r="G2235" s="1">
        <f>Table1[[#This Row],[dem_votes]]+Table1[[#This Row],[gop_votes]]</f>
        <v>50128</v>
      </c>
      <c r="H2235" s="7">
        <f>ABS(Table1[[#This Row],[dem_votes]]-Table1[[#This Row],[gop_votes]])</f>
        <v>156</v>
      </c>
      <c r="I2235" s="5">
        <f>Table1[[#This Row],[margin]]/SUM(Table1[[#This Row],[dem_votes]:[gop_votes]])</f>
        <v>3.1120331950207467E-3</v>
      </c>
      <c r="J2235" s="5">
        <f>Table1[[#This Row],[dem_votes]]/SUM(Table1[[#This Row],[dem_votes]:[gop_votes]])</f>
        <v>0.49844398340248963</v>
      </c>
      <c r="K2235" s="5">
        <f>Table1[[#This Row],[gop_votes]]/SUM(Table1[[#This Row],[dem_votes]:[gop_votes]])</f>
        <v>0.50155601659751037</v>
      </c>
      <c r="L2235" s="13">
        <v>-123.21152499999999</v>
      </c>
      <c r="M2235" s="13">
        <v>44.920133</v>
      </c>
      <c r="N2235" s="11">
        <v>-121.54277450000011</v>
      </c>
      <c r="O2235" s="11">
        <v>44.559592305555469</v>
      </c>
      <c r="P2235" s="12">
        <f>VLOOKUP(Table1[[#This Row],[State]],Sheet1!A:G,7,FALSE)</f>
        <v>7</v>
      </c>
      <c r="Q2235" t="str">
        <f>VLOOKUP(Table1[[#This Row],[State]],Sheet1!A:F,6,FALSE)</f>
        <v>Democratic</v>
      </c>
    </row>
    <row r="2236" spans="1:17" x14ac:dyDescent="0.2">
      <c r="A2236" t="s">
        <v>355</v>
      </c>
      <c r="B2236" s="10">
        <v>41055</v>
      </c>
      <c r="C2236" t="s">
        <v>1067</v>
      </c>
      <c r="D2236" s="4">
        <v>358</v>
      </c>
      <c r="E2236" s="4">
        <v>756</v>
      </c>
      <c r="F2236">
        <v>2024</v>
      </c>
      <c r="G2236" s="1">
        <f>Table1[[#This Row],[dem_votes]]+Table1[[#This Row],[gop_votes]]</f>
        <v>1114</v>
      </c>
      <c r="H2236" s="7">
        <f>ABS(Table1[[#This Row],[dem_votes]]-Table1[[#This Row],[gop_votes]])</f>
        <v>398</v>
      </c>
      <c r="I2236" s="5">
        <f>Table1[[#This Row],[margin]]/SUM(Table1[[#This Row],[dem_votes]:[gop_votes]])</f>
        <v>0.35727109515260325</v>
      </c>
      <c r="J2236" s="5">
        <f>Table1[[#This Row],[dem_votes]]/SUM(Table1[[#This Row],[dem_votes]:[gop_votes]])</f>
        <v>0.32136445242369838</v>
      </c>
      <c r="K2236" s="5">
        <f>Table1[[#This Row],[gop_votes]]/SUM(Table1[[#This Row],[dem_votes]:[gop_votes]])</f>
        <v>0.67863554757630162</v>
      </c>
      <c r="L2236" s="13">
        <v>-120.726192</v>
      </c>
      <c r="M2236" s="13">
        <v>45.522409000000003</v>
      </c>
      <c r="N2236" s="11">
        <v>-121.54277450000011</v>
      </c>
      <c r="O2236" s="11">
        <v>44.559592305555469</v>
      </c>
      <c r="P2236" s="12">
        <f>VLOOKUP(Table1[[#This Row],[State]],Sheet1!A:G,7,FALSE)</f>
        <v>7</v>
      </c>
      <c r="Q2236" t="str">
        <f>VLOOKUP(Table1[[#This Row],[State]],Sheet1!A:F,6,FALSE)</f>
        <v>Democratic</v>
      </c>
    </row>
    <row r="2237" spans="1:17" x14ac:dyDescent="0.2">
      <c r="A2237" t="s">
        <v>355</v>
      </c>
      <c r="B2237" s="10">
        <v>41057</v>
      </c>
      <c r="C2237" t="s">
        <v>1778</v>
      </c>
      <c r="D2237" s="4">
        <v>7696</v>
      </c>
      <c r="E2237" s="4">
        <v>8261</v>
      </c>
      <c r="F2237">
        <v>2024</v>
      </c>
      <c r="G2237" s="1">
        <f>Table1[[#This Row],[dem_votes]]+Table1[[#This Row],[gop_votes]]</f>
        <v>15957</v>
      </c>
      <c r="H2237" s="7">
        <f>ABS(Table1[[#This Row],[dem_votes]]-Table1[[#This Row],[gop_votes]])</f>
        <v>565</v>
      </c>
      <c r="I2237" s="5">
        <f>Table1[[#This Row],[margin]]/SUM(Table1[[#This Row],[dem_votes]:[gop_votes]])</f>
        <v>3.5407658081092939E-2</v>
      </c>
      <c r="J2237" s="5">
        <f>Table1[[#This Row],[dem_votes]]/SUM(Table1[[#This Row],[dem_votes]:[gop_votes]])</f>
        <v>0.48229617095945354</v>
      </c>
      <c r="K2237" s="5">
        <f>Table1[[#This Row],[gop_votes]]/SUM(Table1[[#This Row],[dem_votes]:[gop_votes]])</f>
        <v>0.51770382904054646</v>
      </c>
      <c r="L2237" s="13">
        <v>-123.85867500000001</v>
      </c>
      <c r="M2237" s="13">
        <v>45.467427999999998</v>
      </c>
      <c r="N2237" s="11">
        <v>-121.54277450000011</v>
      </c>
      <c r="O2237" s="11">
        <v>44.559592305555469</v>
      </c>
      <c r="P2237" s="12">
        <f>VLOOKUP(Table1[[#This Row],[State]],Sheet1!A:G,7,FALSE)</f>
        <v>7</v>
      </c>
      <c r="Q2237" t="str">
        <f>VLOOKUP(Table1[[#This Row],[State]],Sheet1!A:F,6,FALSE)</f>
        <v>Democratic</v>
      </c>
    </row>
    <row r="2238" spans="1:17" x14ac:dyDescent="0.2">
      <c r="A2238" t="s">
        <v>355</v>
      </c>
      <c r="B2238" s="10">
        <v>41059</v>
      </c>
      <c r="C2238" t="s">
        <v>1779</v>
      </c>
      <c r="D2238" s="4">
        <v>7876</v>
      </c>
      <c r="E2238" s="4">
        <v>20992</v>
      </c>
      <c r="F2238">
        <v>2024</v>
      </c>
      <c r="G2238" s="1">
        <f>Table1[[#This Row],[dem_votes]]+Table1[[#This Row],[gop_votes]]</f>
        <v>28868</v>
      </c>
      <c r="H2238" s="7">
        <f>ABS(Table1[[#This Row],[dem_votes]]-Table1[[#This Row],[gop_votes]])</f>
        <v>13116</v>
      </c>
      <c r="I2238" s="5">
        <f>Table1[[#This Row],[margin]]/SUM(Table1[[#This Row],[dem_votes]:[gop_votes]])</f>
        <v>0.45434391021199944</v>
      </c>
      <c r="J2238" s="5">
        <f>Table1[[#This Row],[dem_votes]]/SUM(Table1[[#This Row],[dem_votes]:[gop_votes]])</f>
        <v>0.27282804489400025</v>
      </c>
      <c r="K2238" s="5">
        <f>Table1[[#This Row],[gop_votes]]/SUM(Table1[[#This Row],[dem_votes]:[gop_votes]])</f>
        <v>0.72717195510599975</v>
      </c>
      <c r="L2238" s="13">
        <v>-118.95206399999999</v>
      </c>
      <c r="M2238" s="13">
        <v>45.798617999999998</v>
      </c>
      <c r="N2238" s="11">
        <v>-121.54277450000011</v>
      </c>
      <c r="O2238" s="11">
        <v>44.559592305555469</v>
      </c>
      <c r="P2238" s="12">
        <f>VLOOKUP(Table1[[#This Row],[State]],Sheet1!A:G,7,FALSE)</f>
        <v>7</v>
      </c>
      <c r="Q2238" t="str">
        <f>VLOOKUP(Table1[[#This Row],[State]],Sheet1!A:F,6,FALSE)</f>
        <v>Democratic</v>
      </c>
    </row>
    <row r="2239" spans="1:17" x14ac:dyDescent="0.2">
      <c r="A2239" t="s">
        <v>355</v>
      </c>
      <c r="B2239" s="10">
        <v>41061</v>
      </c>
      <c r="C2239" t="s">
        <v>476</v>
      </c>
      <c r="D2239" s="4">
        <v>4020</v>
      </c>
      <c r="E2239" s="4">
        <v>10331</v>
      </c>
      <c r="F2239">
        <v>2024</v>
      </c>
      <c r="G2239" s="1">
        <f>Table1[[#This Row],[dem_votes]]+Table1[[#This Row],[gop_votes]]</f>
        <v>14351</v>
      </c>
      <c r="H2239" s="7">
        <f>ABS(Table1[[#This Row],[dem_votes]]-Table1[[#This Row],[gop_votes]])</f>
        <v>6311</v>
      </c>
      <c r="I2239" s="5">
        <f>Table1[[#This Row],[margin]]/SUM(Table1[[#This Row],[dem_votes]:[gop_votes]])</f>
        <v>0.43976029544979445</v>
      </c>
      <c r="J2239" s="5">
        <f>Table1[[#This Row],[dem_votes]]/SUM(Table1[[#This Row],[dem_votes]:[gop_votes]])</f>
        <v>0.28011985227510278</v>
      </c>
      <c r="K2239" s="5">
        <f>Table1[[#This Row],[gop_votes]]/SUM(Table1[[#This Row],[dem_votes]:[gop_votes]])</f>
        <v>0.71988014772489717</v>
      </c>
      <c r="L2239" s="13">
        <v>-118.019473</v>
      </c>
      <c r="M2239" s="13">
        <v>45.341757999999999</v>
      </c>
      <c r="N2239" s="11">
        <v>-121.54277450000011</v>
      </c>
      <c r="O2239" s="11">
        <v>44.559592305555469</v>
      </c>
      <c r="P2239" s="12">
        <f>VLOOKUP(Table1[[#This Row],[State]],Sheet1!A:G,7,FALSE)</f>
        <v>7</v>
      </c>
      <c r="Q2239" t="str">
        <f>VLOOKUP(Table1[[#This Row],[State]],Sheet1!A:F,6,FALSE)</f>
        <v>Democratic</v>
      </c>
    </row>
    <row r="2240" spans="1:17" x14ac:dyDescent="0.2">
      <c r="A2240" t="s">
        <v>355</v>
      </c>
      <c r="B2240" s="10">
        <v>41063</v>
      </c>
      <c r="C2240" t="s">
        <v>1780</v>
      </c>
      <c r="D2240" s="4">
        <v>1268</v>
      </c>
      <c r="E2240" s="4">
        <v>3281</v>
      </c>
      <c r="F2240">
        <v>2024</v>
      </c>
      <c r="G2240" s="1">
        <f>Table1[[#This Row],[dem_votes]]+Table1[[#This Row],[gop_votes]]</f>
        <v>4549</v>
      </c>
      <c r="H2240" s="7">
        <f>ABS(Table1[[#This Row],[dem_votes]]-Table1[[#This Row],[gop_votes]])</f>
        <v>2013</v>
      </c>
      <c r="I2240" s="5">
        <f>Table1[[#This Row],[margin]]/SUM(Table1[[#This Row],[dem_votes]:[gop_votes]])</f>
        <v>0.44251483842602768</v>
      </c>
      <c r="J2240" s="5">
        <f>Table1[[#This Row],[dem_votes]]/SUM(Table1[[#This Row],[dem_votes]:[gop_votes]])</f>
        <v>0.27874258078698616</v>
      </c>
      <c r="K2240" s="5">
        <f>Table1[[#This Row],[gop_votes]]/SUM(Table1[[#This Row],[dem_votes]:[gop_votes]])</f>
        <v>0.7212574192130139</v>
      </c>
      <c r="L2240" s="13">
        <v>-117.310593</v>
      </c>
      <c r="M2240" s="13">
        <v>45.443080999999999</v>
      </c>
      <c r="N2240" s="11">
        <v>-121.54277450000011</v>
      </c>
      <c r="O2240" s="11">
        <v>44.559592305555469</v>
      </c>
      <c r="P2240" s="12">
        <f>VLOOKUP(Table1[[#This Row],[State]],Sheet1!A:G,7,FALSE)</f>
        <v>7</v>
      </c>
      <c r="Q2240" t="str">
        <f>VLOOKUP(Table1[[#This Row],[State]],Sheet1!A:F,6,FALSE)</f>
        <v>Democratic</v>
      </c>
    </row>
    <row r="2241" spans="1:17" x14ac:dyDescent="0.2">
      <c r="A2241" t="s">
        <v>355</v>
      </c>
      <c r="B2241" s="10">
        <v>41065</v>
      </c>
      <c r="C2241" t="s">
        <v>1781</v>
      </c>
      <c r="D2241" s="4">
        <v>5092</v>
      </c>
      <c r="E2241" s="4">
        <v>5942</v>
      </c>
      <c r="F2241">
        <v>2024</v>
      </c>
      <c r="G2241" s="1">
        <f>Table1[[#This Row],[dem_votes]]+Table1[[#This Row],[gop_votes]]</f>
        <v>11034</v>
      </c>
      <c r="H2241" s="7">
        <f>ABS(Table1[[#This Row],[dem_votes]]-Table1[[#This Row],[gop_votes]])</f>
        <v>850</v>
      </c>
      <c r="I2241" s="5">
        <f>Table1[[#This Row],[margin]]/SUM(Table1[[#This Row],[dem_votes]:[gop_votes]])</f>
        <v>7.7034620264636575E-2</v>
      </c>
      <c r="J2241" s="5">
        <f>Table1[[#This Row],[dem_votes]]/SUM(Table1[[#This Row],[dem_votes]:[gop_votes]])</f>
        <v>0.46148268986768171</v>
      </c>
      <c r="K2241" s="5">
        <f>Table1[[#This Row],[gop_votes]]/SUM(Table1[[#This Row],[dem_votes]:[gop_votes]])</f>
        <v>0.53851731013231829</v>
      </c>
      <c r="L2241" s="13">
        <v>-121.202593999999</v>
      </c>
      <c r="M2241" s="13">
        <v>45.536003000000001</v>
      </c>
      <c r="N2241" s="11">
        <v>-121.54277450000011</v>
      </c>
      <c r="O2241" s="11">
        <v>44.559592305555469</v>
      </c>
      <c r="P2241" s="12">
        <f>VLOOKUP(Table1[[#This Row],[State]],Sheet1!A:G,7,FALSE)</f>
        <v>7</v>
      </c>
      <c r="Q2241" t="str">
        <f>VLOOKUP(Table1[[#This Row],[State]],Sheet1!A:F,6,FALSE)</f>
        <v>Democratic</v>
      </c>
    </row>
    <row r="2242" spans="1:17" x14ac:dyDescent="0.2">
      <c r="A2242" t="s">
        <v>355</v>
      </c>
      <c r="B2242" s="10">
        <v>41067</v>
      </c>
      <c r="C2242" t="s">
        <v>480</v>
      </c>
      <c r="D2242" s="4">
        <v>247049</v>
      </c>
      <c r="E2242" s="4">
        <v>97831</v>
      </c>
      <c r="F2242">
        <v>2024</v>
      </c>
      <c r="G2242" s="1">
        <f>Table1[[#This Row],[dem_votes]]+Table1[[#This Row],[gop_votes]]</f>
        <v>344880</v>
      </c>
      <c r="H2242" s="7">
        <f>ABS(Table1[[#This Row],[dem_votes]]-Table1[[#This Row],[gop_votes]])</f>
        <v>149218</v>
      </c>
      <c r="I2242" s="5">
        <f>Table1[[#This Row],[margin]]/SUM(Table1[[#This Row],[dem_votes]:[gop_votes]])</f>
        <v>0.43266643470192528</v>
      </c>
      <c r="J2242" s="5">
        <f>Table1[[#This Row],[dem_votes]]/SUM(Table1[[#This Row],[dem_votes]:[gop_votes]])</f>
        <v>0.71633321735096267</v>
      </c>
      <c r="K2242" s="5">
        <f>Table1[[#This Row],[gop_votes]]/SUM(Table1[[#This Row],[dem_votes]:[gop_votes]])</f>
        <v>0.28366678264903733</v>
      </c>
      <c r="L2242" s="13">
        <v>-122.870640999999</v>
      </c>
      <c r="M2242" s="13">
        <v>45.484209999999997</v>
      </c>
      <c r="N2242" s="11">
        <v>-121.54277450000011</v>
      </c>
      <c r="O2242" s="11">
        <v>44.559592305555469</v>
      </c>
      <c r="P2242" s="12">
        <f>VLOOKUP(Table1[[#This Row],[State]],Sheet1!A:G,7,FALSE)</f>
        <v>7</v>
      </c>
      <c r="Q2242" t="str">
        <f>VLOOKUP(Table1[[#This Row],[State]],Sheet1!A:F,6,FALSE)</f>
        <v>Democratic</v>
      </c>
    </row>
    <row r="2243" spans="1:17" x14ac:dyDescent="0.2">
      <c r="A2243" t="s">
        <v>355</v>
      </c>
      <c r="B2243" s="10">
        <v>41069</v>
      </c>
      <c r="C2243" t="s">
        <v>824</v>
      </c>
      <c r="D2243" s="4">
        <v>243</v>
      </c>
      <c r="E2243" s="4">
        <v>597</v>
      </c>
      <c r="F2243">
        <v>2024</v>
      </c>
      <c r="G2243" s="1">
        <f>Table1[[#This Row],[dem_votes]]+Table1[[#This Row],[gop_votes]]</f>
        <v>840</v>
      </c>
      <c r="H2243" s="7">
        <f>ABS(Table1[[#This Row],[dem_votes]]-Table1[[#This Row],[gop_votes]])</f>
        <v>354</v>
      </c>
      <c r="I2243" s="5">
        <f>Table1[[#This Row],[margin]]/SUM(Table1[[#This Row],[dem_votes]:[gop_votes]])</f>
        <v>0.42142857142857143</v>
      </c>
      <c r="J2243" s="5">
        <f>Table1[[#This Row],[dem_votes]]/SUM(Table1[[#This Row],[dem_votes]:[gop_votes]])</f>
        <v>0.28928571428571431</v>
      </c>
      <c r="K2243" s="5">
        <f>Table1[[#This Row],[gop_votes]]/SUM(Table1[[#This Row],[dem_votes]:[gop_votes]])</f>
        <v>0.71071428571428574</v>
      </c>
      <c r="L2243" s="13">
        <v>-120.085187</v>
      </c>
      <c r="M2243" s="13">
        <v>44.839441000000001</v>
      </c>
      <c r="N2243" s="11">
        <v>-121.54277450000011</v>
      </c>
      <c r="O2243" s="11">
        <v>44.559592305555469</v>
      </c>
      <c r="P2243" s="12">
        <f>VLOOKUP(Table1[[#This Row],[State]],Sheet1!A:G,7,FALSE)</f>
        <v>7</v>
      </c>
      <c r="Q2243" t="str">
        <f>VLOOKUP(Table1[[#This Row],[State]],Sheet1!A:F,6,FALSE)</f>
        <v>Democratic</v>
      </c>
    </row>
    <row r="2244" spans="1:17" x14ac:dyDescent="0.2">
      <c r="A2244" t="s">
        <v>355</v>
      </c>
      <c r="B2244" s="10">
        <v>41071</v>
      </c>
      <c r="C2244" t="s">
        <v>1782</v>
      </c>
      <c r="D2244" s="4">
        <v>29705</v>
      </c>
      <c r="E2244" s="4">
        <v>31515</v>
      </c>
      <c r="F2244">
        <v>2024</v>
      </c>
      <c r="G2244" s="1">
        <f>Table1[[#This Row],[dem_votes]]+Table1[[#This Row],[gop_votes]]</f>
        <v>61220</v>
      </c>
      <c r="H2244" s="7">
        <f>ABS(Table1[[#This Row],[dem_votes]]-Table1[[#This Row],[gop_votes]])</f>
        <v>1810</v>
      </c>
      <c r="I2244" s="5">
        <f>Table1[[#This Row],[margin]]/SUM(Table1[[#This Row],[dem_votes]:[gop_votes]])</f>
        <v>2.9565501470107808E-2</v>
      </c>
      <c r="J2244" s="5">
        <f>Table1[[#This Row],[dem_votes]]/SUM(Table1[[#This Row],[dem_votes]:[gop_votes]])</f>
        <v>0.48521724926494608</v>
      </c>
      <c r="K2244" s="5">
        <f>Table1[[#This Row],[gop_votes]]/SUM(Table1[[#This Row],[dem_votes]:[gop_votes]])</f>
        <v>0.51478275073505386</v>
      </c>
      <c r="L2244" s="13">
        <v>-123.140447999999</v>
      </c>
      <c r="M2244" s="13">
        <v>45.237712000000002</v>
      </c>
      <c r="N2244" s="11">
        <v>-121.54277450000011</v>
      </c>
      <c r="O2244" s="11">
        <v>44.559592305555469</v>
      </c>
      <c r="P2244" s="12">
        <f>VLOOKUP(Table1[[#This Row],[State]],Sheet1!A:G,7,FALSE)</f>
        <v>7</v>
      </c>
      <c r="Q2244" t="str">
        <f>VLOOKUP(Table1[[#This Row],[State]],Sheet1!A:F,6,FALSE)</f>
        <v>Democratic</v>
      </c>
    </row>
    <row r="2245" spans="1:17" x14ac:dyDescent="0.2">
      <c r="A2245" t="s">
        <v>356</v>
      </c>
      <c r="B2245" s="10">
        <v>42001</v>
      </c>
      <c r="C2245" t="s">
        <v>658</v>
      </c>
      <c r="D2245" s="4">
        <v>17931</v>
      </c>
      <c r="E2245" s="4">
        <v>41454</v>
      </c>
      <c r="F2245">
        <v>2024</v>
      </c>
      <c r="G2245" s="1">
        <f>Table1[[#This Row],[dem_votes]]+Table1[[#This Row],[gop_votes]]</f>
        <v>59385</v>
      </c>
      <c r="H2245" s="7">
        <f>ABS(Table1[[#This Row],[dem_votes]]-Table1[[#This Row],[gop_votes]])</f>
        <v>23523</v>
      </c>
      <c r="I2245" s="5">
        <f>Table1[[#This Row],[margin]]/SUM(Table1[[#This Row],[dem_votes]:[gop_votes]])</f>
        <v>0.39611012882040919</v>
      </c>
      <c r="J2245" s="5">
        <f>Table1[[#This Row],[dem_votes]]/SUM(Table1[[#This Row],[dem_votes]:[gop_votes]])</f>
        <v>0.3019449355897954</v>
      </c>
      <c r="K2245" s="5">
        <f>Table1[[#This Row],[gop_votes]]/SUM(Table1[[#This Row],[dem_votes]:[gop_votes]])</f>
        <v>0.6980550644102046</v>
      </c>
      <c r="L2245" s="13">
        <v>-77.158645999999905</v>
      </c>
      <c r="M2245" s="13">
        <v>39.851863000000002</v>
      </c>
      <c r="N2245" s="11" t="e">
        <v>#N/A</v>
      </c>
      <c r="O2245" s="11" t="e">
        <v>#N/A</v>
      </c>
      <c r="P2245" s="12">
        <f>VLOOKUP(Table1[[#This Row],[State]],Sheet1!A:G,7,FALSE)</f>
        <v>20</v>
      </c>
      <c r="Q2245" t="str">
        <f>VLOOKUP(Table1[[#This Row],[State]],Sheet1!A:F,6,FALSE)</f>
        <v>Democratic</v>
      </c>
    </row>
    <row r="2246" spans="1:17" x14ac:dyDescent="0.2">
      <c r="A2246" t="s">
        <v>356</v>
      </c>
      <c r="B2246" s="10">
        <v>42003</v>
      </c>
      <c r="C2246" t="s">
        <v>1783</v>
      </c>
      <c r="D2246" s="4">
        <v>386983</v>
      </c>
      <c r="E2246" s="4">
        <v>269521</v>
      </c>
      <c r="F2246">
        <v>2024</v>
      </c>
      <c r="G2246" s="1">
        <f>Table1[[#This Row],[dem_votes]]+Table1[[#This Row],[gop_votes]]</f>
        <v>656504</v>
      </c>
      <c r="H2246" s="7">
        <f>ABS(Table1[[#This Row],[dem_votes]]-Table1[[#This Row],[gop_votes]])</f>
        <v>117462</v>
      </c>
      <c r="I2246" s="5">
        <f>Table1[[#This Row],[margin]]/SUM(Table1[[#This Row],[dem_votes]:[gop_votes]])</f>
        <v>0.17892046354629978</v>
      </c>
      <c r="J2246" s="5">
        <f>Table1[[#This Row],[dem_votes]]/SUM(Table1[[#This Row],[dem_votes]:[gop_votes]])</f>
        <v>0.58946023177314988</v>
      </c>
      <c r="K2246" s="5">
        <f>Table1[[#This Row],[gop_votes]]/SUM(Table1[[#This Row],[dem_votes]:[gop_votes]])</f>
        <v>0.41053976822685012</v>
      </c>
      <c r="L2246" s="13">
        <v>-79.966538</v>
      </c>
      <c r="M2246" s="13">
        <v>40.446249000000002</v>
      </c>
      <c r="N2246" s="11" t="e">
        <v>#N/A</v>
      </c>
      <c r="O2246" s="11" t="e">
        <v>#N/A</v>
      </c>
      <c r="P2246" s="12">
        <f>VLOOKUP(Table1[[#This Row],[State]],Sheet1!A:G,7,FALSE)</f>
        <v>20</v>
      </c>
      <c r="Q2246" t="str">
        <f>VLOOKUP(Table1[[#This Row],[State]],Sheet1!A:F,6,FALSE)</f>
        <v>Democratic</v>
      </c>
    </row>
    <row r="2247" spans="1:17" x14ac:dyDescent="0.2">
      <c r="A2247" t="s">
        <v>356</v>
      </c>
      <c r="B2247" s="10">
        <v>42005</v>
      </c>
      <c r="C2247" t="s">
        <v>1784</v>
      </c>
      <c r="D2247" s="4">
        <v>9995</v>
      </c>
      <c r="E2247" s="4">
        <v>25788</v>
      </c>
      <c r="F2247">
        <v>2024</v>
      </c>
      <c r="G2247" s="1">
        <f>Table1[[#This Row],[dem_votes]]+Table1[[#This Row],[gop_votes]]</f>
        <v>35783</v>
      </c>
      <c r="H2247" s="7">
        <f>ABS(Table1[[#This Row],[dem_votes]]-Table1[[#This Row],[gop_votes]])</f>
        <v>15793</v>
      </c>
      <c r="I2247" s="5">
        <f>Table1[[#This Row],[margin]]/SUM(Table1[[#This Row],[dem_votes]:[gop_votes]])</f>
        <v>0.44135483330072939</v>
      </c>
      <c r="J2247" s="5">
        <f>Table1[[#This Row],[dem_votes]]/SUM(Table1[[#This Row],[dem_votes]:[gop_votes]])</f>
        <v>0.27932258334963528</v>
      </c>
      <c r="K2247" s="5">
        <f>Table1[[#This Row],[gop_votes]]/SUM(Table1[[#This Row],[dem_votes]:[gop_votes]])</f>
        <v>0.72067741665036467</v>
      </c>
      <c r="L2247" s="13">
        <v>-79.511347000000001</v>
      </c>
      <c r="M2247" s="13">
        <v>40.769725000000001</v>
      </c>
      <c r="N2247" s="11" t="e">
        <v>#N/A</v>
      </c>
      <c r="O2247" s="11" t="e">
        <v>#N/A</v>
      </c>
      <c r="P2247" s="12">
        <f>VLOOKUP(Table1[[#This Row],[State]],Sheet1!A:G,7,FALSE)</f>
        <v>20</v>
      </c>
      <c r="Q2247" t="str">
        <f>VLOOKUP(Table1[[#This Row],[State]],Sheet1!A:F,6,FALSE)</f>
        <v>Democratic</v>
      </c>
    </row>
    <row r="2248" spans="1:17" x14ac:dyDescent="0.2">
      <c r="A2248" t="s">
        <v>356</v>
      </c>
      <c r="B2248" s="10">
        <v>42007</v>
      </c>
      <c r="C2248" t="s">
        <v>1727</v>
      </c>
      <c r="D2248" s="4">
        <v>40898</v>
      </c>
      <c r="E2248" s="4">
        <v>51147</v>
      </c>
      <c r="F2248">
        <v>2024</v>
      </c>
      <c r="G2248" s="1">
        <f>Table1[[#This Row],[dem_votes]]+Table1[[#This Row],[gop_votes]]</f>
        <v>92045</v>
      </c>
      <c r="H2248" s="7">
        <f>ABS(Table1[[#This Row],[dem_votes]]-Table1[[#This Row],[gop_votes]])</f>
        <v>10249</v>
      </c>
      <c r="I2248" s="5">
        <f>Table1[[#This Row],[margin]]/SUM(Table1[[#This Row],[dem_votes]:[gop_votes]])</f>
        <v>0.1113477103590635</v>
      </c>
      <c r="J2248" s="5">
        <f>Table1[[#This Row],[dem_votes]]/SUM(Table1[[#This Row],[dem_votes]:[gop_votes]])</f>
        <v>0.44432614482046823</v>
      </c>
      <c r="K2248" s="5">
        <f>Table1[[#This Row],[gop_votes]]/SUM(Table1[[#This Row],[dem_votes]:[gop_votes]])</f>
        <v>0.55567385517953172</v>
      </c>
      <c r="L2248" s="13">
        <v>-80.302592000000004</v>
      </c>
      <c r="M2248" s="13">
        <v>40.684545</v>
      </c>
      <c r="N2248" s="11" t="e">
        <v>#N/A</v>
      </c>
      <c r="O2248" s="11" t="e">
        <v>#N/A</v>
      </c>
      <c r="P2248" s="12">
        <f>VLOOKUP(Table1[[#This Row],[State]],Sheet1!A:G,7,FALSE)</f>
        <v>20</v>
      </c>
      <c r="Q2248" t="str">
        <f>VLOOKUP(Table1[[#This Row],[State]],Sheet1!A:F,6,FALSE)</f>
        <v>Democratic</v>
      </c>
    </row>
    <row r="2249" spans="1:17" x14ac:dyDescent="0.2">
      <c r="A2249" t="s">
        <v>356</v>
      </c>
      <c r="B2249" s="10">
        <v>42009</v>
      </c>
      <c r="C2249" t="s">
        <v>1785</v>
      </c>
      <c r="D2249" s="4">
        <v>5424</v>
      </c>
      <c r="E2249" s="4">
        <v>24394</v>
      </c>
      <c r="F2249">
        <v>2024</v>
      </c>
      <c r="G2249" s="1">
        <f>Table1[[#This Row],[dem_votes]]+Table1[[#This Row],[gop_votes]]</f>
        <v>29818</v>
      </c>
      <c r="H2249" s="7">
        <f>ABS(Table1[[#This Row],[dem_votes]]-Table1[[#This Row],[gop_votes]])</f>
        <v>18970</v>
      </c>
      <c r="I2249" s="5">
        <f>Table1[[#This Row],[margin]]/SUM(Table1[[#This Row],[dem_votes]:[gop_votes]])</f>
        <v>0.63619290361526593</v>
      </c>
      <c r="J2249" s="5">
        <f>Table1[[#This Row],[dem_votes]]/SUM(Table1[[#This Row],[dem_votes]:[gop_votes]])</f>
        <v>0.18190354819236704</v>
      </c>
      <c r="K2249" s="5">
        <f>Table1[[#This Row],[gop_votes]]/SUM(Table1[[#This Row],[dem_votes]:[gop_votes]])</f>
        <v>0.81809645180763302</v>
      </c>
      <c r="L2249" s="13">
        <v>-78.477467000000004</v>
      </c>
      <c r="M2249" s="13">
        <v>40.053371999999897</v>
      </c>
      <c r="N2249" s="11" t="e">
        <v>#N/A</v>
      </c>
      <c r="O2249" s="11" t="e">
        <v>#N/A</v>
      </c>
      <c r="P2249" s="12">
        <f>VLOOKUP(Table1[[#This Row],[State]],Sheet1!A:G,7,FALSE)</f>
        <v>20</v>
      </c>
      <c r="Q2249" t="str">
        <f>VLOOKUP(Table1[[#This Row],[State]],Sheet1!A:F,6,FALSE)</f>
        <v>Democratic</v>
      </c>
    </row>
    <row r="2250" spans="1:17" x14ac:dyDescent="0.2">
      <c r="A2250" t="s">
        <v>356</v>
      </c>
      <c r="B2250" s="10">
        <v>42011</v>
      </c>
      <c r="C2250" t="s">
        <v>1786</v>
      </c>
      <c r="D2250" s="4">
        <v>88588</v>
      </c>
      <c r="E2250" s="4">
        <v>107261</v>
      </c>
      <c r="F2250">
        <v>2024</v>
      </c>
      <c r="G2250" s="1">
        <f>Table1[[#This Row],[dem_votes]]+Table1[[#This Row],[gop_votes]]</f>
        <v>195849</v>
      </c>
      <c r="H2250" s="7">
        <f>ABS(Table1[[#This Row],[dem_votes]]-Table1[[#This Row],[gop_votes]])</f>
        <v>18673</v>
      </c>
      <c r="I2250" s="5">
        <f>Table1[[#This Row],[margin]]/SUM(Table1[[#This Row],[dem_votes]:[gop_votes]])</f>
        <v>9.5343861852753911E-2</v>
      </c>
      <c r="J2250" s="5">
        <f>Table1[[#This Row],[dem_votes]]/SUM(Table1[[#This Row],[dem_votes]:[gop_votes]])</f>
        <v>0.45232806907362305</v>
      </c>
      <c r="K2250" s="5">
        <f>Table1[[#This Row],[gop_votes]]/SUM(Table1[[#This Row],[dem_votes]:[gop_votes]])</f>
        <v>0.547671930926377</v>
      </c>
      <c r="L2250" s="13">
        <v>-75.908728999999994</v>
      </c>
      <c r="M2250" s="13">
        <v>40.364226000000002</v>
      </c>
      <c r="N2250" s="11" t="e">
        <v>#N/A</v>
      </c>
      <c r="O2250" s="11" t="e">
        <v>#N/A</v>
      </c>
      <c r="P2250" s="12">
        <f>VLOOKUP(Table1[[#This Row],[State]],Sheet1!A:G,7,FALSE)</f>
        <v>20</v>
      </c>
      <c r="Q2250" t="str">
        <f>VLOOKUP(Table1[[#This Row],[State]],Sheet1!A:F,6,FALSE)</f>
        <v>Democratic</v>
      </c>
    </row>
    <row r="2251" spans="1:17" x14ac:dyDescent="0.2">
      <c r="A2251" t="s">
        <v>356</v>
      </c>
      <c r="B2251" s="10">
        <v>42013</v>
      </c>
      <c r="C2251" t="s">
        <v>1787</v>
      </c>
      <c r="D2251" s="4">
        <v>16541</v>
      </c>
      <c r="E2251" s="4">
        <v>40832</v>
      </c>
      <c r="F2251">
        <v>2024</v>
      </c>
      <c r="G2251" s="1">
        <f>Table1[[#This Row],[dem_votes]]+Table1[[#This Row],[gop_votes]]</f>
        <v>57373</v>
      </c>
      <c r="H2251" s="7">
        <f>ABS(Table1[[#This Row],[dem_votes]]-Table1[[#This Row],[gop_votes]])</f>
        <v>24291</v>
      </c>
      <c r="I2251" s="5">
        <f>Table1[[#This Row],[margin]]/SUM(Table1[[#This Row],[dem_votes]:[gop_votes]])</f>
        <v>0.42338730761856624</v>
      </c>
      <c r="J2251" s="5">
        <f>Table1[[#This Row],[dem_votes]]/SUM(Table1[[#This Row],[dem_votes]:[gop_votes]])</f>
        <v>0.28830634619071688</v>
      </c>
      <c r="K2251" s="5">
        <f>Table1[[#This Row],[gop_votes]]/SUM(Table1[[#This Row],[dem_votes]:[gop_votes]])</f>
        <v>0.71169365380928307</v>
      </c>
      <c r="L2251" s="13">
        <v>-78.377200000000002</v>
      </c>
      <c r="M2251" s="13">
        <v>40.485518999999996</v>
      </c>
      <c r="N2251" s="11" t="e">
        <v>#N/A</v>
      </c>
      <c r="O2251" s="11" t="e">
        <v>#N/A</v>
      </c>
      <c r="P2251" s="12">
        <f>VLOOKUP(Table1[[#This Row],[State]],Sheet1!A:G,7,FALSE)</f>
        <v>20</v>
      </c>
      <c r="Q2251" t="str">
        <f>VLOOKUP(Table1[[#This Row],[State]],Sheet1!A:F,6,FALSE)</f>
        <v>Democratic</v>
      </c>
    </row>
    <row r="2252" spans="1:17" x14ac:dyDescent="0.2">
      <c r="A2252" t="s">
        <v>356</v>
      </c>
      <c r="B2252" s="10">
        <v>42015</v>
      </c>
      <c r="C2252" t="s">
        <v>417</v>
      </c>
      <c r="D2252" s="4">
        <v>7591</v>
      </c>
      <c r="E2252" s="4">
        <v>18344</v>
      </c>
      <c r="F2252">
        <v>2024</v>
      </c>
      <c r="G2252" s="1">
        <f>Table1[[#This Row],[dem_votes]]+Table1[[#This Row],[gop_votes]]</f>
        <v>25935</v>
      </c>
      <c r="H2252" s="7">
        <f>ABS(Table1[[#This Row],[dem_votes]]-Table1[[#This Row],[gop_votes]])</f>
        <v>10753</v>
      </c>
      <c r="I2252" s="5">
        <f>Table1[[#This Row],[margin]]/SUM(Table1[[#This Row],[dem_votes]:[gop_votes]])</f>
        <v>0.41461345671871985</v>
      </c>
      <c r="J2252" s="5">
        <f>Table1[[#This Row],[dem_votes]]/SUM(Table1[[#This Row],[dem_votes]:[gop_votes]])</f>
        <v>0.29269327164064007</v>
      </c>
      <c r="K2252" s="5">
        <f>Table1[[#This Row],[gop_votes]]/SUM(Table1[[#This Row],[dem_votes]:[gop_votes]])</f>
        <v>0.70730672835935993</v>
      </c>
      <c r="L2252" s="13">
        <v>-76.526196999999996</v>
      </c>
      <c r="M2252" s="13">
        <v>41.829721999999997</v>
      </c>
      <c r="N2252" s="11" t="e">
        <v>#N/A</v>
      </c>
      <c r="O2252" s="11" t="e">
        <v>#N/A</v>
      </c>
      <c r="P2252" s="12">
        <f>VLOOKUP(Table1[[#This Row],[State]],Sheet1!A:G,7,FALSE)</f>
        <v>20</v>
      </c>
      <c r="Q2252" t="str">
        <f>VLOOKUP(Table1[[#This Row],[State]],Sheet1!A:F,6,FALSE)</f>
        <v>Democratic</v>
      </c>
    </row>
    <row r="2253" spans="1:17" x14ac:dyDescent="0.2">
      <c r="A2253" t="s">
        <v>356</v>
      </c>
      <c r="B2253" s="10">
        <v>42017</v>
      </c>
      <c r="C2253" t="s">
        <v>1788</v>
      </c>
      <c r="D2253" s="4">
        <v>217814</v>
      </c>
      <c r="E2253" s="4">
        <v>189953</v>
      </c>
      <c r="F2253">
        <v>2024</v>
      </c>
      <c r="G2253" s="1">
        <f>Table1[[#This Row],[dem_votes]]+Table1[[#This Row],[gop_votes]]</f>
        <v>407767</v>
      </c>
      <c r="H2253" s="7">
        <f>ABS(Table1[[#This Row],[dem_votes]]-Table1[[#This Row],[gop_votes]])</f>
        <v>27861</v>
      </c>
      <c r="I2253" s="5">
        <f>Table1[[#This Row],[margin]]/SUM(Table1[[#This Row],[dem_votes]:[gop_votes]])</f>
        <v>6.8325784087481328E-2</v>
      </c>
      <c r="J2253" s="5">
        <f>Table1[[#This Row],[dem_votes]]/SUM(Table1[[#This Row],[dem_votes]:[gop_votes]])</f>
        <v>0.53416289204374068</v>
      </c>
      <c r="K2253" s="5">
        <f>Table1[[#This Row],[gop_votes]]/SUM(Table1[[#This Row],[dem_votes]:[gop_votes]])</f>
        <v>0.46583710795625932</v>
      </c>
      <c r="L2253" s="13">
        <v>-75.024631999999997</v>
      </c>
      <c r="M2253" s="13">
        <v>40.238921999999903</v>
      </c>
      <c r="N2253" s="11" t="e">
        <v>#N/A</v>
      </c>
      <c r="O2253" s="11" t="e">
        <v>#N/A</v>
      </c>
      <c r="P2253" s="12">
        <f>VLOOKUP(Table1[[#This Row],[State]],Sheet1!A:G,7,FALSE)</f>
        <v>20</v>
      </c>
      <c r="Q2253" t="str">
        <f>VLOOKUP(Table1[[#This Row],[State]],Sheet1!A:F,6,FALSE)</f>
        <v>Democratic</v>
      </c>
    </row>
    <row r="2254" spans="1:17" x14ac:dyDescent="0.2">
      <c r="A2254" t="s">
        <v>356</v>
      </c>
      <c r="B2254" s="10">
        <v>42019</v>
      </c>
      <c r="C2254" t="s">
        <v>487</v>
      </c>
      <c r="D2254" s="4">
        <v>32543</v>
      </c>
      <c r="E2254" s="4">
        <v>81165</v>
      </c>
      <c r="F2254">
        <v>2024</v>
      </c>
      <c r="G2254" s="1">
        <f>Table1[[#This Row],[dem_votes]]+Table1[[#This Row],[gop_votes]]</f>
        <v>113708</v>
      </c>
      <c r="H2254" s="7">
        <f>ABS(Table1[[#This Row],[dem_votes]]-Table1[[#This Row],[gop_votes]])</f>
        <v>48622</v>
      </c>
      <c r="I2254" s="5">
        <f>Table1[[#This Row],[margin]]/SUM(Table1[[#This Row],[dem_votes]:[gop_votes]])</f>
        <v>0.42760403841418371</v>
      </c>
      <c r="J2254" s="5">
        <f>Table1[[#This Row],[dem_votes]]/SUM(Table1[[#This Row],[dem_votes]:[gop_votes]])</f>
        <v>0.28619798079290815</v>
      </c>
      <c r="K2254" s="5">
        <f>Table1[[#This Row],[gop_votes]]/SUM(Table1[[#This Row],[dem_votes]:[gop_votes]])</f>
        <v>0.71380201920709185</v>
      </c>
      <c r="L2254" s="13">
        <v>-79.958664999999996</v>
      </c>
      <c r="M2254" s="13">
        <v>40.829198999999903</v>
      </c>
      <c r="N2254" s="11" t="e">
        <v>#N/A</v>
      </c>
      <c r="O2254" s="11" t="e">
        <v>#N/A</v>
      </c>
      <c r="P2254" s="12">
        <f>VLOOKUP(Table1[[#This Row],[State]],Sheet1!A:G,7,FALSE)</f>
        <v>20</v>
      </c>
      <c r="Q2254" t="str">
        <f>VLOOKUP(Table1[[#This Row],[State]],Sheet1!A:F,6,FALSE)</f>
        <v>Democratic</v>
      </c>
    </row>
    <row r="2255" spans="1:17" x14ac:dyDescent="0.2">
      <c r="A2255" t="s">
        <v>356</v>
      </c>
      <c r="B2255" s="10">
        <v>42021</v>
      </c>
      <c r="C2255" t="s">
        <v>1789</v>
      </c>
      <c r="D2255" s="4">
        <v>23718</v>
      </c>
      <c r="E2255" s="4">
        <v>42724</v>
      </c>
      <c r="F2255">
        <v>2024</v>
      </c>
      <c r="G2255" s="1">
        <f>Table1[[#This Row],[dem_votes]]+Table1[[#This Row],[gop_votes]]</f>
        <v>66442</v>
      </c>
      <c r="H2255" s="7">
        <f>ABS(Table1[[#This Row],[dem_votes]]-Table1[[#This Row],[gop_votes]])</f>
        <v>19006</v>
      </c>
      <c r="I2255" s="5">
        <f>Table1[[#This Row],[margin]]/SUM(Table1[[#This Row],[dem_votes]:[gop_votes]])</f>
        <v>0.28605400198669517</v>
      </c>
      <c r="J2255" s="5">
        <f>Table1[[#This Row],[dem_votes]]/SUM(Table1[[#This Row],[dem_votes]:[gop_votes]])</f>
        <v>0.35697299900665241</v>
      </c>
      <c r="K2255" s="5">
        <f>Table1[[#This Row],[gop_votes]]/SUM(Table1[[#This Row],[dem_votes]:[gop_votes]])</f>
        <v>0.64302700099334753</v>
      </c>
      <c r="L2255" s="13">
        <v>-78.800167999999999</v>
      </c>
      <c r="M2255" s="13">
        <v>40.406478999999997</v>
      </c>
      <c r="N2255" s="11" t="e">
        <v>#N/A</v>
      </c>
      <c r="O2255" s="11" t="e">
        <v>#N/A</v>
      </c>
      <c r="P2255" s="12">
        <f>VLOOKUP(Table1[[#This Row],[State]],Sheet1!A:G,7,FALSE)</f>
        <v>20</v>
      </c>
      <c r="Q2255" t="str">
        <f>VLOOKUP(Table1[[#This Row],[State]],Sheet1!A:F,6,FALSE)</f>
        <v>Democratic</v>
      </c>
    </row>
    <row r="2256" spans="1:17" x14ac:dyDescent="0.2">
      <c r="A2256" t="s">
        <v>356</v>
      </c>
      <c r="B2256" s="10">
        <v>42023</v>
      </c>
      <c r="C2256" t="s">
        <v>1790</v>
      </c>
      <c r="D2256" s="4">
        <v>741</v>
      </c>
      <c r="E2256" s="4">
        <v>1617</v>
      </c>
      <c r="F2256">
        <v>2024</v>
      </c>
      <c r="G2256" s="1">
        <f>Table1[[#This Row],[dem_votes]]+Table1[[#This Row],[gop_votes]]</f>
        <v>2358</v>
      </c>
      <c r="H2256" s="7">
        <f>ABS(Table1[[#This Row],[dem_votes]]-Table1[[#This Row],[gop_votes]])</f>
        <v>876</v>
      </c>
      <c r="I2256" s="5">
        <f>Table1[[#This Row],[margin]]/SUM(Table1[[#This Row],[dem_votes]:[gop_votes]])</f>
        <v>0.37150127226463103</v>
      </c>
      <c r="J2256" s="5">
        <f>Table1[[#This Row],[dem_votes]]/SUM(Table1[[#This Row],[dem_votes]:[gop_votes]])</f>
        <v>0.31424936386768448</v>
      </c>
      <c r="K2256" s="5">
        <f>Table1[[#This Row],[gop_votes]]/SUM(Table1[[#This Row],[dem_votes]:[gop_votes]])</f>
        <v>0.68575063613231557</v>
      </c>
      <c r="L2256" s="13">
        <v>-78.236901000000003</v>
      </c>
      <c r="M2256" s="13">
        <v>41.502183000000002</v>
      </c>
      <c r="N2256" s="11" t="e">
        <v>#N/A</v>
      </c>
      <c r="O2256" s="11" t="e">
        <v>#N/A</v>
      </c>
      <c r="P2256" s="12">
        <f>VLOOKUP(Table1[[#This Row],[State]],Sheet1!A:G,7,FALSE)</f>
        <v>20</v>
      </c>
      <c r="Q2256" t="str">
        <f>VLOOKUP(Table1[[#This Row],[State]],Sheet1!A:F,6,FALSE)</f>
        <v>Democratic</v>
      </c>
    </row>
    <row r="2257" spans="1:17" x14ac:dyDescent="0.2">
      <c r="A2257" t="s">
        <v>356</v>
      </c>
      <c r="B2257" s="10">
        <v>42025</v>
      </c>
      <c r="C2257" t="s">
        <v>1438</v>
      </c>
      <c r="D2257" s="4">
        <v>10689</v>
      </c>
      <c r="E2257" s="4">
        <v>22792</v>
      </c>
      <c r="F2257">
        <v>2024</v>
      </c>
      <c r="G2257" s="1">
        <f>Table1[[#This Row],[dem_votes]]+Table1[[#This Row],[gop_votes]]</f>
        <v>33481</v>
      </c>
      <c r="H2257" s="7">
        <f>ABS(Table1[[#This Row],[dem_votes]]-Table1[[#This Row],[gop_votes]])</f>
        <v>12103</v>
      </c>
      <c r="I2257" s="5">
        <f>Table1[[#This Row],[margin]]/SUM(Table1[[#This Row],[dem_votes]:[gop_votes]])</f>
        <v>0.36148860547773365</v>
      </c>
      <c r="J2257" s="5">
        <f>Table1[[#This Row],[dem_votes]]/SUM(Table1[[#This Row],[dem_votes]:[gop_votes]])</f>
        <v>0.31925569726113318</v>
      </c>
      <c r="K2257" s="5">
        <f>Table1[[#This Row],[gop_votes]]/SUM(Table1[[#This Row],[dem_votes]:[gop_votes]])</f>
        <v>0.68074430273886677</v>
      </c>
      <c r="L2257" s="13">
        <v>-75.708745999999906</v>
      </c>
      <c r="M2257" s="13">
        <v>40.871761999999997</v>
      </c>
      <c r="N2257" s="11" t="e">
        <v>#N/A</v>
      </c>
      <c r="O2257" s="11" t="e">
        <v>#N/A</v>
      </c>
      <c r="P2257" s="12">
        <f>VLOOKUP(Table1[[#This Row],[State]],Sheet1!A:G,7,FALSE)</f>
        <v>20</v>
      </c>
      <c r="Q2257" t="str">
        <f>VLOOKUP(Table1[[#This Row],[State]],Sheet1!A:F,6,FALSE)</f>
        <v>Democratic</v>
      </c>
    </row>
    <row r="2258" spans="1:17" x14ac:dyDescent="0.2">
      <c r="A2258" t="s">
        <v>356</v>
      </c>
      <c r="B2258" s="10">
        <v>42027</v>
      </c>
      <c r="C2258" t="s">
        <v>1791</v>
      </c>
      <c r="D2258" s="4">
        <v>40298</v>
      </c>
      <c r="E2258" s="4">
        <v>36099</v>
      </c>
      <c r="F2258">
        <v>2024</v>
      </c>
      <c r="G2258" s="1">
        <f>Table1[[#This Row],[dem_votes]]+Table1[[#This Row],[gop_votes]]</f>
        <v>76397</v>
      </c>
      <c r="H2258" s="7">
        <f>ABS(Table1[[#This Row],[dem_votes]]-Table1[[#This Row],[gop_votes]])</f>
        <v>4199</v>
      </c>
      <c r="I2258" s="5">
        <f>Table1[[#This Row],[margin]]/SUM(Table1[[#This Row],[dem_votes]:[gop_votes]])</f>
        <v>5.4962891213005745E-2</v>
      </c>
      <c r="J2258" s="5">
        <f>Table1[[#This Row],[dem_votes]]/SUM(Table1[[#This Row],[dem_votes]:[gop_votes]])</f>
        <v>0.5274814456065029</v>
      </c>
      <c r="K2258" s="5">
        <f>Table1[[#This Row],[gop_votes]]/SUM(Table1[[#This Row],[dem_votes]:[gop_votes]])</f>
        <v>0.4725185543934971</v>
      </c>
      <c r="L2258" s="13">
        <v>-77.838247999999993</v>
      </c>
      <c r="M2258" s="13">
        <v>40.841087000000002</v>
      </c>
      <c r="N2258" s="11" t="e">
        <v>#N/A</v>
      </c>
      <c r="O2258" s="11" t="e">
        <v>#N/A</v>
      </c>
      <c r="P2258" s="12">
        <f>VLOOKUP(Table1[[#This Row],[State]],Sheet1!A:G,7,FALSE)</f>
        <v>20</v>
      </c>
      <c r="Q2258" t="str">
        <f>VLOOKUP(Table1[[#This Row],[State]],Sheet1!A:F,6,FALSE)</f>
        <v>Democratic</v>
      </c>
    </row>
    <row r="2259" spans="1:17" x14ac:dyDescent="0.2">
      <c r="A2259" t="s">
        <v>356</v>
      </c>
      <c r="B2259" s="10">
        <v>42029</v>
      </c>
      <c r="C2259" t="s">
        <v>1792</v>
      </c>
      <c r="D2259" s="4">
        <v>208711</v>
      </c>
      <c r="E2259" s="4">
        <v>129281</v>
      </c>
      <c r="F2259">
        <v>2024</v>
      </c>
      <c r="G2259" s="1">
        <f>Table1[[#This Row],[dem_votes]]+Table1[[#This Row],[gop_votes]]</f>
        <v>337992</v>
      </c>
      <c r="H2259" s="7">
        <f>ABS(Table1[[#This Row],[dem_votes]]-Table1[[#This Row],[gop_votes]])</f>
        <v>79430</v>
      </c>
      <c r="I2259" s="5">
        <f>Table1[[#This Row],[margin]]/SUM(Table1[[#This Row],[dem_votes]:[gop_votes]])</f>
        <v>0.23500556226182867</v>
      </c>
      <c r="J2259" s="5">
        <f>Table1[[#This Row],[dem_votes]]/SUM(Table1[[#This Row],[dem_votes]:[gop_votes]])</f>
        <v>0.61750278113091439</v>
      </c>
      <c r="K2259" s="5">
        <f>Table1[[#This Row],[gop_votes]]/SUM(Table1[[#This Row],[dem_votes]:[gop_votes]])</f>
        <v>0.38249721886908566</v>
      </c>
      <c r="L2259" s="13">
        <v>-75.679350999999997</v>
      </c>
      <c r="M2259" s="13">
        <v>39.990870999999999</v>
      </c>
      <c r="N2259" s="11" t="e">
        <v>#N/A</v>
      </c>
      <c r="O2259" s="11" t="e">
        <v>#N/A</v>
      </c>
      <c r="P2259" s="12">
        <f>VLOOKUP(Table1[[#This Row],[State]],Sheet1!A:G,7,FALSE)</f>
        <v>20</v>
      </c>
      <c r="Q2259" t="str">
        <f>VLOOKUP(Table1[[#This Row],[State]],Sheet1!A:F,6,FALSE)</f>
        <v>Democratic</v>
      </c>
    </row>
    <row r="2260" spans="1:17" x14ac:dyDescent="0.2">
      <c r="A2260" t="s">
        <v>356</v>
      </c>
      <c r="B2260" s="10">
        <v>42031</v>
      </c>
      <c r="C2260" t="s">
        <v>1793</v>
      </c>
      <c r="D2260" s="4">
        <v>5751</v>
      </c>
      <c r="E2260" s="4">
        <v>13291</v>
      </c>
      <c r="F2260">
        <v>2024</v>
      </c>
      <c r="G2260" s="1">
        <f>Table1[[#This Row],[dem_votes]]+Table1[[#This Row],[gop_votes]]</f>
        <v>19042</v>
      </c>
      <c r="H2260" s="7">
        <f>ABS(Table1[[#This Row],[dem_votes]]-Table1[[#This Row],[gop_votes]])</f>
        <v>7540</v>
      </c>
      <c r="I2260" s="5">
        <f>Table1[[#This Row],[margin]]/SUM(Table1[[#This Row],[dem_votes]:[gop_votes]])</f>
        <v>0.39596681020901164</v>
      </c>
      <c r="J2260" s="5">
        <f>Table1[[#This Row],[dem_votes]]/SUM(Table1[[#This Row],[dem_votes]:[gop_votes]])</f>
        <v>0.30201659489549415</v>
      </c>
      <c r="K2260" s="5">
        <f>Table1[[#This Row],[gop_votes]]/SUM(Table1[[#This Row],[dem_votes]:[gop_votes]])</f>
        <v>0.69798340510450585</v>
      </c>
      <c r="L2260" s="13">
        <v>-79.427107999999905</v>
      </c>
      <c r="M2260" s="13">
        <v>41.183478999999998</v>
      </c>
      <c r="N2260" s="11" t="e">
        <v>#N/A</v>
      </c>
      <c r="O2260" s="11" t="e">
        <v>#N/A</v>
      </c>
      <c r="P2260" s="12">
        <f>VLOOKUP(Table1[[#This Row],[State]],Sheet1!A:G,7,FALSE)</f>
        <v>20</v>
      </c>
      <c r="Q2260" t="str">
        <f>VLOOKUP(Table1[[#This Row],[State]],Sheet1!A:F,6,FALSE)</f>
        <v>Democratic</v>
      </c>
    </row>
    <row r="2261" spans="1:17" x14ac:dyDescent="0.2">
      <c r="A2261" t="s">
        <v>356</v>
      </c>
      <c r="B2261" s="10">
        <v>42033</v>
      </c>
      <c r="C2261" t="s">
        <v>1794</v>
      </c>
      <c r="D2261" s="4">
        <v>11399</v>
      </c>
      <c r="E2261" s="4">
        <v>28159</v>
      </c>
      <c r="F2261">
        <v>2024</v>
      </c>
      <c r="G2261" s="1">
        <f>Table1[[#This Row],[dem_votes]]+Table1[[#This Row],[gop_votes]]</f>
        <v>39558</v>
      </c>
      <c r="H2261" s="7">
        <f>ABS(Table1[[#This Row],[dem_votes]]-Table1[[#This Row],[gop_votes]])</f>
        <v>16760</v>
      </c>
      <c r="I2261" s="5">
        <f>Table1[[#This Row],[margin]]/SUM(Table1[[#This Row],[dem_votes]:[gop_votes]])</f>
        <v>0.42368168259264877</v>
      </c>
      <c r="J2261" s="5">
        <f>Table1[[#This Row],[dem_votes]]/SUM(Table1[[#This Row],[dem_votes]:[gop_votes]])</f>
        <v>0.28815915870367559</v>
      </c>
      <c r="K2261" s="5">
        <f>Table1[[#This Row],[gop_votes]]/SUM(Table1[[#This Row],[dem_votes]:[gop_votes]])</f>
        <v>0.71184084129632441</v>
      </c>
      <c r="L2261" s="13">
        <v>-78.495829000000001</v>
      </c>
      <c r="M2261" s="13">
        <v>40.988403999999903</v>
      </c>
      <c r="N2261" s="11" t="e">
        <v>#N/A</v>
      </c>
      <c r="O2261" s="11" t="e">
        <v>#N/A</v>
      </c>
      <c r="P2261" s="12">
        <f>VLOOKUP(Table1[[#This Row],[State]],Sheet1!A:G,7,FALSE)</f>
        <v>20</v>
      </c>
      <c r="Q2261" t="str">
        <f>VLOOKUP(Table1[[#This Row],[State]],Sheet1!A:F,6,FALSE)</f>
        <v>Democratic</v>
      </c>
    </row>
    <row r="2262" spans="1:17" x14ac:dyDescent="0.2">
      <c r="A2262" t="s">
        <v>356</v>
      </c>
      <c r="B2262" s="10">
        <v>42035</v>
      </c>
      <c r="C2262" t="s">
        <v>880</v>
      </c>
      <c r="D2262" s="4">
        <v>5816</v>
      </c>
      <c r="E2262" s="4">
        <v>9436</v>
      </c>
      <c r="F2262">
        <v>2024</v>
      </c>
      <c r="G2262" s="1">
        <f>Table1[[#This Row],[dem_votes]]+Table1[[#This Row],[gop_votes]]</f>
        <v>15252</v>
      </c>
      <c r="H2262" s="7">
        <f>ABS(Table1[[#This Row],[dem_votes]]-Table1[[#This Row],[gop_votes]])</f>
        <v>3620</v>
      </c>
      <c r="I2262" s="5">
        <f>Table1[[#This Row],[margin]]/SUM(Table1[[#This Row],[dem_votes]:[gop_votes]])</f>
        <v>0.23734592184631523</v>
      </c>
      <c r="J2262" s="5">
        <f>Table1[[#This Row],[dem_votes]]/SUM(Table1[[#This Row],[dem_votes]:[gop_votes]])</f>
        <v>0.3813270390768424</v>
      </c>
      <c r="K2262" s="5">
        <f>Table1[[#This Row],[gop_votes]]/SUM(Table1[[#This Row],[dem_votes]:[gop_votes]])</f>
        <v>0.6186729609231576</v>
      </c>
      <c r="L2262" s="13">
        <v>-77.451744999999903</v>
      </c>
      <c r="M2262" s="13">
        <v>41.141257000000003</v>
      </c>
      <c r="N2262" s="11" t="e">
        <v>#N/A</v>
      </c>
      <c r="O2262" s="11" t="e">
        <v>#N/A</v>
      </c>
      <c r="P2262" s="12">
        <f>VLOOKUP(Table1[[#This Row],[State]],Sheet1!A:G,7,FALSE)</f>
        <v>20</v>
      </c>
      <c r="Q2262" t="str">
        <f>VLOOKUP(Table1[[#This Row],[State]],Sheet1!A:F,6,FALSE)</f>
        <v>Democratic</v>
      </c>
    </row>
    <row r="2263" spans="1:17" x14ac:dyDescent="0.2">
      <c r="A2263" t="s">
        <v>356</v>
      </c>
      <c r="B2263" s="10">
        <v>42037</v>
      </c>
      <c r="C2263" t="s">
        <v>425</v>
      </c>
      <c r="D2263" s="4">
        <v>9746</v>
      </c>
      <c r="E2263" s="4">
        <v>16931</v>
      </c>
      <c r="F2263">
        <v>2024</v>
      </c>
      <c r="G2263" s="1">
        <f>Table1[[#This Row],[dem_votes]]+Table1[[#This Row],[gop_votes]]</f>
        <v>26677</v>
      </c>
      <c r="H2263" s="7">
        <f>ABS(Table1[[#This Row],[dem_votes]]-Table1[[#This Row],[gop_votes]])</f>
        <v>7185</v>
      </c>
      <c r="I2263" s="5">
        <f>Table1[[#This Row],[margin]]/SUM(Table1[[#This Row],[dem_votes]:[gop_votes]])</f>
        <v>0.26933313341080334</v>
      </c>
      <c r="J2263" s="5">
        <f>Table1[[#This Row],[dem_votes]]/SUM(Table1[[#This Row],[dem_votes]:[gop_votes]])</f>
        <v>0.36533343329459833</v>
      </c>
      <c r="K2263" s="5">
        <f>Table1[[#This Row],[gop_votes]]/SUM(Table1[[#This Row],[dem_votes]:[gop_votes]])</f>
        <v>0.63466656670540167</v>
      </c>
      <c r="L2263" s="13">
        <v>-76.390955000000005</v>
      </c>
      <c r="M2263" s="13">
        <v>41.037605999999997</v>
      </c>
      <c r="N2263" s="11" t="e">
        <v>#N/A</v>
      </c>
      <c r="O2263" s="11" t="e">
        <v>#N/A</v>
      </c>
      <c r="P2263" s="12">
        <f>VLOOKUP(Table1[[#This Row],[State]],Sheet1!A:G,7,FALSE)</f>
        <v>20</v>
      </c>
      <c r="Q2263" t="str">
        <f>VLOOKUP(Table1[[#This Row],[State]],Sheet1!A:F,6,FALSE)</f>
        <v>Democratic</v>
      </c>
    </row>
    <row r="2264" spans="1:17" x14ac:dyDescent="0.2">
      <c r="A2264" t="s">
        <v>356</v>
      </c>
      <c r="B2264" s="10">
        <v>42039</v>
      </c>
      <c r="C2264" t="s">
        <v>563</v>
      </c>
      <c r="D2264" s="4">
        <v>13295</v>
      </c>
      <c r="E2264" s="4">
        <v>26125</v>
      </c>
      <c r="F2264">
        <v>2024</v>
      </c>
      <c r="G2264" s="1">
        <f>Table1[[#This Row],[dem_votes]]+Table1[[#This Row],[gop_votes]]</f>
        <v>39420</v>
      </c>
      <c r="H2264" s="7">
        <f>ABS(Table1[[#This Row],[dem_votes]]-Table1[[#This Row],[gop_votes]])</f>
        <v>12830</v>
      </c>
      <c r="I2264" s="5">
        <f>Table1[[#This Row],[margin]]/SUM(Table1[[#This Row],[dem_votes]:[gop_votes]])</f>
        <v>0.32546930492135973</v>
      </c>
      <c r="J2264" s="5">
        <f>Table1[[#This Row],[dem_votes]]/SUM(Table1[[#This Row],[dem_votes]:[gop_votes]])</f>
        <v>0.33726534753932014</v>
      </c>
      <c r="K2264" s="5">
        <f>Table1[[#This Row],[gop_votes]]/SUM(Table1[[#This Row],[dem_votes]:[gop_votes]])</f>
        <v>0.66273465246067986</v>
      </c>
      <c r="L2264" s="13">
        <v>-80.101229000000004</v>
      </c>
      <c r="M2264" s="13">
        <v>41.665951999999997</v>
      </c>
      <c r="N2264" s="11" t="e">
        <v>#N/A</v>
      </c>
      <c r="O2264" s="11" t="e">
        <v>#N/A</v>
      </c>
      <c r="P2264" s="12">
        <f>VLOOKUP(Table1[[#This Row],[State]],Sheet1!A:G,7,FALSE)</f>
        <v>20</v>
      </c>
      <c r="Q2264" t="str">
        <f>VLOOKUP(Table1[[#This Row],[State]],Sheet1!A:F,6,FALSE)</f>
        <v>Democratic</v>
      </c>
    </row>
    <row r="2265" spans="1:17" x14ac:dyDescent="0.2">
      <c r="A2265" t="s">
        <v>356</v>
      </c>
      <c r="B2265" s="10">
        <v>42041</v>
      </c>
      <c r="C2265" t="s">
        <v>882</v>
      </c>
      <c r="D2265" s="4">
        <v>67052</v>
      </c>
      <c r="E2265" s="4">
        <v>79296</v>
      </c>
      <c r="F2265">
        <v>2024</v>
      </c>
      <c r="G2265" s="1">
        <f>Table1[[#This Row],[dem_votes]]+Table1[[#This Row],[gop_votes]]</f>
        <v>146348</v>
      </c>
      <c r="H2265" s="7">
        <f>ABS(Table1[[#This Row],[dem_votes]]-Table1[[#This Row],[gop_votes]])</f>
        <v>12244</v>
      </c>
      <c r="I2265" s="5">
        <f>Table1[[#This Row],[margin]]/SUM(Table1[[#This Row],[dem_votes]:[gop_votes]])</f>
        <v>8.3663596359362616E-2</v>
      </c>
      <c r="J2265" s="5">
        <f>Table1[[#This Row],[dem_votes]]/SUM(Table1[[#This Row],[dem_votes]:[gop_votes]])</f>
        <v>0.4581682018203187</v>
      </c>
      <c r="K2265" s="5">
        <f>Table1[[#This Row],[gop_votes]]/SUM(Table1[[#This Row],[dem_votes]:[gop_votes]])</f>
        <v>0.5418317981796813</v>
      </c>
      <c r="L2265" s="13">
        <v>-77.099378999999999</v>
      </c>
      <c r="M2265" s="13">
        <v>40.204608999999998</v>
      </c>
      <c r="N2265" s="11" t="e">
        <v>#N/A</v>
      </c>
      <c r="O2265" s="11" t="e">
        <v>#N/A</v>
      </c>
      <c r="P2265" s="12">
        <f>VLOOKUP(Table1[[#This Row],[State]],Sheet1!A:G,7,FALSE)</f>
        <v>20</v>
      </c>
      <c r="Q2265" t="str">
        <f>VLOOKUP(Table1[[#This Row],[State]],Sheet1!A:F,6,FALSE)</f>
        <v>Democratic</v>
      </c>
    </row>
    <row r="2266" spans="1:17" x14ac:dyDescent="0.2">
      <c r="A2266" t="s">
        <v>356</v>
      </c>
      <c r="B2266" s="10">
        <v>42043</v>
      </c>
      <c r="C2266" t="s">
        <v>1795</v>
      </c>
      <c r="D2266" s="4">
        <v>81091</v>
      </c>
      <c r="E2266" s="4">
        <v>58405</v>
      </c>
      <c r="F2266">
        <v>2024</v>
      </c>
      <c r="G2266" s="1">
        <f>Table1[[#This Row],[dem_votes]]+Table1[[#This Row],[gop_votes]]</f>
        <v>139496</v>
      </c>
      <c r="H2266" s="7">
        <f>ABS(Table1[[#This Row],[dem_votes]]-Table1[[#This Row],[gop_votes]])</f>
        <v>22686</v>
      </c>
      <c r="I2266" s="5">
        <f>Table1[[#This Row],[margin]]/SUM(Table1[[#This Row],[dem_votes]:[gop_votes]])</f>
        <v>0.16262831909158684</v>
      </c>
      <c r="J2266" s="5">
        <f>Table1[[#This Row],[dem_votes]]/SUM(Table1[[#This Row],[dem_votes]:[gop_votes]])</f>
        <v>0.58131415954579346</v>
      </c>
      <c r="K2266" s="5">
        <f>Table1[[#This Row],[gop_votes]]/SUM(Table1[[#This Row],[dem_votes]:[gop_votes]])</f>
        <v>0.41868584045420659</v>
      </c>
      <c r="L2266" s="13">
        <v>-76.796621999999999</v>
      </c>
      <c r="M2266" s="13">
        <v>40.306987999999997</v>
      </c>
      <c r="N2266" s="11" t="e">
        <v>#N/A</v>
      </c>
      <c r="O2266" s="11" t="e">
        <v>#N/A</v>
      </c>
      <c r="P2266" s="12">
        <f>VLOOKUP(Table1[[#This Row],[State]],Sheet1!A:G,7,FALSE)</f>
        <v>20</v>
      </c>
      <c r="Q2266" t="str">
        <f>VLOOKUP(Table1[[#This Row],[State]],Sheet1!A:F,6,FALSE)</f>
        <v>Democratic</v>
      </c>
    </row>
    <row r="2267" spans="1:17" x14ac:dyDescent="0.2">
      <c r="A2267" t="s">
        <v>356</v>
      </c>
      <c r="B2267" s="10">
        <v>42045</v>
      </c>
      <c r="C2267" t="s">
        <v>932</v>
      </c>
      <c r="D2267" s="4">
        <v>209485</v>
      </c>
      <c r="E2267" s="4">
        <v>120995</v>
      </c>
      <c r="F2267">
        <v>2024</v>
      </c>
      <c r="G2267" s="1">
        <f>Table1[[#This Row],[dem_votes]]+Table1[[#This Row],[gop_votes]]</f>
        <v>330480</v>
      </c>
      <c r="H2267" s="7">
        <f>ABS(Table1[[#This Row],[dem_votes]]-Table1[[#This Row],[gop_votes]])</f>
        <v>88490</v>
      </c>
      <c r="I2267" s="5">
        <f>Table1[[#This Row],[margin]]/SUM(Table1[[#This Row],[dem_votes]:[gop_votes]])</f>
        <v>0.2677620430888405</v>
      </c>
      <c r="J2267" s="5">
        <f>Table1[[#This Row],[dem_votes]]/SUM(Table1[[#This Row],[dem_votes]:[gop_votes]])</f>
        <v>0.63388102154442028</v>
      </c>
      <c r="K2267" s="5">
        <f>Table1[[#This Row],[gop_votes]]/SUM(Table1[[#This Row],[dem_votes]:[gop_votes]])</f>
        <v>0.36611897845557978</v>
      </c>
      <c r="L2267" s="13">
        <v>-75.348629000000003</v>
      </c>
      <c r="M2267" s="13">
        <v>39.921778000000003</v>
      </c>
      <c r="N2267" s="11" t="e">
        <v>#N/A</v>
      </c>
      <c r="O2267" s="11" t="e">
        <v>#N/A</v>
      </c>
      <c r="P2267" s="12">
        <f>VLOOKUP(Table1[[#This Row],[State]],Sheet1!A:G,7,FALSE)</f>
        <v>20</v>
      </c>
      <c r="Q2267" t="str">
        <f>VLOOKUP(Table1[[#This Row],[State]],Sheet1!A:F,6,FALSE)</f>
        <v>Democratic</v>
      </c>
    </row>
    <row r="2268" spans="1:17" x14ac:dyDescent="0.2">
      <c r="A2268" t="s">
        <v>356</v>
      </c>
      <c r="B2268" s="10">
        <v>42047</v>
      </c>
      <c r="C2268" t="s">
        <v>1025</v>
      </c>
      <c r="D2268" s="4">
        <v>5149</v>
      </c>
      <c r="E2268" s="4">
        <v>10697</v>
      </c>
      <c r="F2268">
        <v>2024</v>
      </c>
      <c r="G2268" s="1">
        <f>Table1[[#This Row],[dem_votes]]+Table1[[#This Row],[gop_votes]]</f>
        <v>15846</v>
      </c>
      <c r="H2268" s="7">
        <f>ABS(Table1[[#This Row],[dem_votes]]-Table1[[#This Row],[gop_votes]])</f>
        <v>5548</v>
      </c>
      <c r="I2268" s="5">
        <f>Table1[[#This Row],[margin]]/SUM(Table1[[#This Row],[dem_votes]:[gop_votes]])</f>
        <v>0.3501199040767386</v>
      </c>
      <c r="J2268" s="5">
        <f>Table1[[#This Row],[dem_votes]]/SUM(Table1[[#This Row],[dem_votes]:[gop_votes]])</f>
        <v>0.32494004796163067</v>
      </c>
      <c r="K2268" s="5">
        <f>Table1[[#This Row],[gop_votes]]/SUM(Table1[[#This Row],[dem_votes]:[gop_votes]])</f>
        <v>0.67505995203836933</v>
      </c>
      <c r="L2268" s="13">
        <v>-78.620667999999995</v>
      </c>
      <c r="M2268" s="13">
        <v>41.419474999999998</v>
      </c>
      <c r="N2268" s="11" t="e">
        <v>#N/A</v>
      </c>
      <c r="O2268" s="11" t="e">
        <v>#N/A</v>
      </c>
      <c r="P2268" s="12">
        <f>VLOOKUP(Table1[[#This Row],[State]],Sheet1!A:G,7,FALSE)</f>
        <v>20</v>
      </c>
      <c r="Q2268" t="str">
        <f>VLOOKUP(Table1[[#This Row],[State]],Sheet1!A:F,6,FALSE)</f>
        <v>Democratic</v>
      </c>
    </row>
    <row r="2269" spans="1:17" x14ac:dyDescent="0.2">
      <c r="A2269" t="s">
        <v>356</v>
      </c>
      <c r="B2269" s="10">
        <v>42049</v>
      </c>
      <c r="C2269" t="s">
        <v>1573</v>
      </c>
      <c r="D2269" s="4">
        <v>61927</v>
      </c>
      <c r="E2269" s="4">
        <v>54150</v>
      </c>
      <c r="F2269">
        <v>2024</v>
      </c>
      <c r="G2269" s="1">
        <f>Table1[[#This Row],[dem_votes]]+Table1[[#This Row],[gop_votes]]</f>
        <v>116077</v>
      </c>
      <c r="H2269" s="7">
        <f>ABS(Table1[[#This Row],[dem_votes]]-Table1[[#This Row],[gop_votes]])</f>
        <v>7777</v>
      </c>
      <c r="I2269" s="5">
        <f>Table1[[#This Row],[margin]]/SUM(Table1[[#This Row],[dem_votes]:[gop_votes]])</f>
        <v>6.6998630219595609E-2</v>
      </c>
      <c r="J2269" s="5">
        <f>Table1[[#This Row],[dem_votes]]/SUM(Table1[[#This Row],[dem_votes]:[gop_votes]])</f>
        <v>0.53349931510979776</v>
      </c>
      <c r="K2269" s="5">
        <f>Table1[[#This Row],[gop_votes]]/SUM(Table1[[#This Row],[dem_votes]:[gop_votes]])</f>
        <v>0.46650068489020219</v>
      </c>
      <c r="L2269" s="13">
        <v>-80.071718000000004</v>
      </c>
      <c r="M2269" s="13">
        <v>42.068052999999999</v>
      </c>
      <c r="N2269" s="11" t="e">
        <v>#N/A</v>
      </c>
      <c r="O2269" s="11" t="e">
        <v>#N/A</v>
      </c>
      <c r="P2269" s="12">
        <f>VLOOKUP(Table1[[#This Row],[State]],Sheet1!A:G,7,FALSE)</f>
        <v>20</v>
      </c>
      <c r="Q2269" t="str">
        <f>VLOOKUP(Table1[[#This Row],[State]],Sheet1!A:F,6,FALSE)</f>
        <v>Democratic</v>
      </c>
    </row>
    <row r="2270" spans="1:17" x14ac:dyDescent="0.2">
      <c r="A2270" t="s">
        <v>356</v>
      </c>
      <c r="B2270" s="10">
        <v>42051</v>
      </c>
      <c r="C2270" t="s">
        <v>506</v>
      </c>
      <c r="D2270" s="4">
        <v>22694</v>
      </c>
      <c r="E2270" s="4">
        <v>39656</v>
      </c>
      <c r="F2270">
        <v>2024</v>
      </c>
      <c r="G2270" s="1">
        <f>Table1[[#This Row],[dem_votes]]+Table1[[#This Row],[gop_votes]]</f>
        <v>62350</v>
      </c>
      <c r="H2270" s="7">
        <f>ABS(Table1[[#This Row],[dem_votes]]-Table1[[#This Row],[gop_votes]])</f>
        <v>16962</v>
      </c>
      <c r="I2270" s="5">
        <f>Table1[[#This Row],[margin]]/SUM(Table1[[#This Row],[dem_votes]:[gop_votes]])</f>
        <v>0.2720449077786688</v>
      </c>
      <c r="J2270" s="5">
        <f>Table1[[#This Row],[dem_votes]]/SUM(Table1[[#This Row],[dem_votes]:[gop_votes]])</f>
        <v>0.36397754611066557</v>
      </c>
      <c r="K2270" s="5">
        <f>Table1[[#This Row],[gop_votes]]/SUM(Table1[[#This Row],[dem_votes]:[gop_votes]])</f>
        <v>0.63602245388933443</v>
      </c>
      <c r="L2270" s="13">
        <v>-79.714269999999999</v>
      </c>
      <c r="M2270" s="13">
        <v>39.949668000000003</v>
      </c>
      <c r="N2270" s="11" t="e">
        <v>#N/A</v>
      </c>
      <c r="O2270" s="11" t="e">
        <v>#N/A</v>
      </c>
      <c r="P2270" s="12">
        <f>VLOOKUP(Table1[[#This Row],[State]],Sheet1!A:G,7,FALSE)</f>
        <v>20</v>
      </c>
      <c r="Q2270" t="str">
        <f>VLOOKUP(Table1[[#This Row],[State]],Sheet1!A:F,6,FALSE)</f>
        <v>Democratic</v>
      </c>
    </row>
    <row r="2271" spans="1:17" x14ac:dyDescent="0.2">
      <c r="A2271" t="s">
        <v>356</v>
      </c>
      <c r="B2271" s="10">
        <v>42053</v>
      </c>
      <c r="C2271" t="s">
        <v>1796</v>
      </c>
      <c r="D2271" s="4">
        <v>874</v>
      </c>
      <c r="E2271" s="4">
        <v>1595</v>
      </c>
      <c r="F2271">
        <v>2024</v>
      </c>
      <c r="G2271" s="1">
        <f>Table1[[#This Row],[dem_votes]]+Table1[[#This Row],[gop_votes]]</f>
        <v>2469</v>
      </c>
      <c r="H2271" s="7">
        <f>ABS(Table1[[#This Row],[dem_votes]]-Table1[[#This Row],[gop_votes]])</f>
        <v>721</v>
      </c>
      <c r="I2271" s="5">
        <f>Table1[[#This Row],[margin]]/SUM(Table1[[#This Row],[dem_votes]:[gop_votes]])</f>
        <v>0.29202106115836374</v>
      </c>
      <c r="J2271" s="5">
        <f>Table1[[#This Row],[dem_votes]]/SUM(Table1[[#This Row],[dem_votes]:[gop_votes]])</f>
        <v>0.35398946942081816</v>
      </c>
      <c r="K2271" s="5">
        <f>Table1[[#This Row],[gop_votes]]/SUM(Table1[[#This Row],[dem_votes]:[gop_votes]])</f>
        <v>0.6460105305791819</v>
      </c>
      <c r="L2271" s="13">
        <v>-79.241027000000003</v>
      </c>
      <c r="M2271" s="13">
        <v>41.491795000000003</v>
      </c>
      <c r="N2271" s="11" t="e">
        <v>#N/A</v>
      </c>
      <c r="O2271" s="11" t="e">
        <v>#N/A</v>
      </c>
      <c r="P2271" s="12">
        <f>VLOOKUP(Table1[[#This Row],[State]],Sheet1!A:G,7,FALSE)</f>
        <v>20</v>
      </c>
      <c r="Q2271" t="str">
        <f>VLOOKUP(Table1[[#This Row],[State]],Sheet1!A:F,6,FALSE)</f>
        <v>Democratic</v>
      </c>
    </row>
    <row r="2272" spans="1:17" x14ac:dyDescent="0.2">
      <c r="A2272" t="s">
        <v>356</v>
      </c>
      <c r="B2272" s="10">
        <v>42055</v>
      </c>
      <c r="C2272" t="s">
        <v>431</v>
      </c>
      <c r="D2272" s="4">
        <v>19231</v>
      </c>
      <c r="E2272" s="4">
        <v>62567</v>
      </c>
      <c r="F2272">
        <v>2024</v>
      </c>
      <c r="G2272" s="1">
        <f>Table1[[#This Row],[dem_votes]]+Table1[[#This Row],[gop_votes]]</f>
        <v>81798</v>
      </c>
      <c r="H2272" s="7">
        <f>ABS(Table1[[#This Row],[dem_votes]]-Table1[[#This Row],[gop_votes]])</f>
        <v>43336</v>
      </c>
      <c r="I2272" s="5">
        <f>Table1[[#This Row],[margin]]/SUM(Table1[[#This Row],[dem_votes]:[gop_votes]])</f>
        <v>0.52979290447199201</v>
      </c>
      <c r="J2272" s="5">
        <f>Table1[[#This Row],[dem_votes]]/SUM(Table1[[#This Row],[dem_votes]:[gop_votes]])</f>
        <v>0.23510354776400402</v>
      </c>
      <c r="K2272" s="5">
        <f>Table1[[#This Row],[gop_votes]]/SUM(Table1[[#This Row],[dem_votes]:[gop_votes]])</f>
        <v>0.764896452235996</v>
      </c>
      <c r="L2272" s="13">
        <v>-77.656245999999996</v>
      </c>
      <c r="M2272" s="13">
        <v>39.882739000000001</v>
      </c>
      <c r="N2272" s="11" t="e">
        <v>#N/A</v>
      </c>
      <c r="O2272" s="11" t="e">
        <v>#N/A</v>
      </c>
      <c r="P2272" s="12">
        <f>VLOOKUP(Table1[[#This Row],[State]],Sheet1!A:G,7,FALSE)</f>
        <v>20</v>
      </c>
      <c r="Q2272" t="str">
        <f>VLOOKUP(Table1[[#This Row],[State]],Sheet1!A:F,6,FALSE)</f>
        <v>Democratic</v>
      </c>
    </row>
    <row r="2273" spans="1:17" x14ac:dyDescent="0.2">
      <c r="A2273" t="s">
        <v>356</v>
      </c>
      <c r="B2273" s="10">
        <v>42057</v>
      </c>
      <c r="C2273" t="s">
        <v>569</v>
      </c>
      <c r="D2273" s="4">
        <v>1356</v>
      </c>
      <c r="E2273" s="4">
        <v>7621</v>
      </c>
      <c r="F2273">
        <v>2024</v>
      </c>
      <c r="G2273" s="1">
        <f>Table1[[#This Row],[dem_votes]]+Table1[[#This Row],[gop_votes]]</f>
        <v>8977</v>
      </c>
      <c r="H2273" s="7">
        <f>ABS(Table1[[#This Row],[dem_votes]]-Table1[[#This Row],[gop_votes]])</f>
        <v>6265</v>
      </c>
      <c r="I2273" s="5">
        <f>Table1[[#This Row],[margin]]/SUM(Table1[[#This Row],[dem_votes]:[gop_votes]])</f>
        <v>0.69789461958337973</v>
      </c>
      <c r="J2273" s="5">
        <f>Table1[[#This Row],[dem_votes]]/SUM(Table1[[#This Row],[dem_votes]:[gop_votes]])</f>
        <v>0.15105269020831014</v>
      </c>
      <c r="K2273" s="5">
        <f>Table1[[#This Row],[gop_votes]]/SUM(Table1[[#This Row],[dem_votes]:[gop_votes]])</f>
        <v>0.84894730979168986</v>
      </c>
      <c r="L2273" s="13">
        <v>-78.086384999999893</v>
      </c>
      <c r="M2273" s="13">
        <v>39.919336000000001</v>
      </c>
      <c r="N2273" s="11" t="e">
        <v>#N/A</v>
      </c>
      <c r="O2273" s="11" t="e">
        <v>#N/A</v>
      </c>
      <c r="P2273" s="12">
        <f>VLOOKUP(Table1[[#This Row],[State]],Sheet1!A:G,7,FALSE)</f>
        <v>20</v>
      </c>
      <c r="Q2273" t="str">
        <f>VLOOKUP(Table1[[#This Row],[State]],Sheet1!A:F,6,FALSE)</f>
        <v>Democratic</v>
      </c>
    </row>
    <row r="2274" spans="1:17" x14ac:dyDescent="0.2">
      <c r="A2274" t="s">
        <v>356</v>
      </c>
      <c r="B2274" s="10">
        <v>42059</v>
      </c>
      <c r="C2274" t="s">
        <v>508</v>
      </c>
      <c r="D2274" s="4">
        <v>5765</v>
      </c>
      <c r="E2274" s="4">
        <v>12157</v>
      </c>
      <c r="F2274">
        <v>2024</v>
      </c>
      <c r="G2274" s="1">
        <f>Table1[[#This Row],[dem_votes]]+Table1[[#This Row],[gop_votes]]</f>
        <v>17922</v>
      </c>
      <c r="H2274" s="7">
        <f>ABS(Table1[[#This Row],[dem_votes]]-Table1[[#This Row],[gop_votes]])</f>
        <v>6392</v>
      </c>
      <c r="I2274" s="5">
        <f>Table1[[#This Row],[margin]]/SUM(Table1[[#This Row],[dem_votes]:[gop_votes]])</f>
        <v>0.35665662314473828</v>
      </c>
      <c r="J2274" s="5">
        <f>Table1[[#This Row],[dem_votes]]/SUM(Table1[[#This Row],[dem_votes]:[gop_votes]])</f>
        <v>0.32167168842763083</v>
      </c>
      <c r="K2274" s="5">
        <f>Table1[[#This Row],[gop_votes]]/SUM(Table1[[#This Row],[dem_votes]:[gop_votes]])</f>
        <v>0.67832831157236917</v>
      </c>
      <c r="L2274" s="13">
        <v>-80.117572999999993</v>
      </c>
      <c r="M2274" s="13">
        <v>39.876466999999998</v>
      </c>
      <c r="N2274" s="11" t="e">
        <v>#N/A</v>
      </c>
      <c r="O2274" s="11" t="e">
        <v>#N/A</v>
      </c>
      <c r="P2274" s="12">
        <f>VLOOKUP(Table1[[#This Row],[State]],Sheet1!A:G,7,FALSE)</f>
        <v>20</v>
      </c>
      <c r="Q2274" t="str">
        <f>VLOOKUP(Table1[[#This Row],[State]],Sheet1!A:F,6,FALSE)</f>
        <v>Democratic</v>
      </c>
    </row>
    <row r="2275" spans="1:17" x14ac:dyDescent="0.2">
      <c r="A2275" t="s">
        <v>356</v>
      </c>
      <c r="B2275" s="10">
        <v>42061</v>
      </c>
      <c r="C2275" t="s">
        <v>1797</v>
      </c>
      <c r="D2275" s="4">
        <v>5183</v>
      </c>
      <c r="E2275" s="4">
        <v>16878</v>
      </c>
      <c r="F2275">
        <v>2024</v>
      </c>
      <c r="G2275" s="1">
        <f>Table1[[#This Row],[dem_votes]]+Table1[[#This Row],[gop_votes]]</f>
        <v>22061</v>
      </c>
      <c r="H2275" s="7">
        <f>ABS(Table1[[#This Row],[dem_votes]]-Table1[[#This Row],[gop_votes]])</f>
        <v>11695</v>
      </c>
      <c r="I2275" s="5">
        <f>Table1[[#This Row],[margin]]/SUM(Table1[[#This Row],[dem_votes]:[gop_votes]])</f>
        <v>0.53012102805856487</v>
      </c>
      <c r="J2275" s="5">
        <f>Table1[[#This Row],[dem_votes]]/SUM(Table1[[#This Row],[dem_votes]:[gop_votes]])</f>
        <v>0.23493948597071757</v>
      </c>
      <c r="K2275" s="5">
        <f>Table1[[#This Row],[gop_votes]]/SUM(Table1[[#This Row],[dem_votes]:[gop_votes]])</f>
        <v>0.76506051402928243</v>
      </c>
      <c r="L2275" s="13">
        <v>-78.002674999999996</v>
      </c>
      <c r="M2275" s="13">
        <v>40.424965</v>
      </c>
      <c r="N2275" s="11" t="e">
        <v>#N/A</v>
      </c>
      <c r="O2275" s="11" t="e">
        <v>#N/A</v>
      </c>
      <c r="P2275" s="12">
        <f>VLOOKUP(Table1[[#This Row],[State]],Sheet1!A:G,7,FALSE)</f>
        <v>20</v>
      </c>
      <c r="Q2275" t="str">
        <f>VLOOKUP(Table1[[#This Row],[State]],Sheet1!A:F,6,FALSE)</f>
        <v>Democratic</v>
      </c>
    </row>
    <row r="2276" spans="1:17" x14ac:dyDescent="0.2">
      <c r="A2276" t="s">
        <v>356</v>
      </c>
      <c r="B2276" s="10">
        <v>42063</v>
      </c>
      <c r="C2276" t="s">
        <v>1798</v>
      </c>
      <c r="D2276" s="4">
        <v>14119</v>
      </c>
      <c r="E2276" s="4">
        <v>27177</v>
      </c>
      <c r="F2276">
        <v>2024</v>
      </c>
      <c r="G2276" s="1">
        <f>Table1[[#This Row],[dem_votes]]+Table1[[#This Row],[gop_votes]]</f>
        <v>41296</v>
      </c>
      <c r="H2276" s="7">
        <f>ABS(Table1[[#This Row],[dem_votes]]-Table1[[#This Row],[gop_votes]])</f>
        <v>13058</v>
      </c>
      <c r="I2276" s="5">
        <f>Table1[[#This Row],[margin]]/SUM(Table1[[#This Row],[dem_votes]:[gop_votes]])</f>
        <v>0.31620495931809378</v>
      </c>
      <c r="J2276" s="5">
        <f>Table1[[#This Row],[dem_votes]]/SUM(Table1[[#This Row],[dem_votes]:[gop_votes]])</f>
        <v>0.34189752034095311</v>
      </c>
      <c r="K2276" s="5">
        <f>Table1[[#This Row],[gop_votes]]/SUM(Table1[[#This Row],[dem_votes]:[gop_votes]])</f>
        <v>0.65810247965904689</v>
      </c>
      <c r="L2276" s="13">
        <v>-79.129454999999993</v>
      </c>
      <c r="M2276" s="13">
        <v>40.616036999999999</v>
      </c>
      <c r="N2276" s="11" t="e">
        <v>#N/A</v>
      </c>
      <c r="O2276" s="11" t="e">
        <v>#N/A</v>
      </c>
      <c r="P2276" s="12">
        <f>VLOOKUP(Table1[[#This Row],[State]],Sheet1!A:G,7,FALSE)</f>
        <v>20</v>
      </c>
      <c r="Q2276" t="str">
        <f>VLOOKUP(Table1[[#This Row],[State]],Sheet1!A:F,6,FALSE)</f>
        <v>Democratic</v>
      </c>
    </row>
    <row r="2277" spans="1:17" x14ac:dyDescent="0.2">
      <c r="A2277" t="s">
        <v>356</v>
      </c>
      <c r="B2277" s="10">
        <v>42065</v>
      </c>
      <c r="C2277" t="s">
        <v>445</v>
      </c>
      <c r="D2277" s="4">
        <v>5265</v>
      </c>
      <c r="E2277" s="4">
        <v>15815</v>
      </c>
      <c r="F2277">
        <v>2024</v>
      </c>
      <c r="G2277" s="1">
        <f>Table1[[#This Row],[dem_votes]]+Table1[[#This Row],[gop_votes]]</f>
        <v>21080</v>
      </c>
      <c r="H2277" s="7">
        <f>ABS(Table1[[#This Row],[dem_votes]]-Table1[[#This Row],[gop_votes]])</f>
        <v>10550</v>
      </c>
      <c r="I2277" s="5">
        <f>Table1[[#This Row],[margin]]/SUM(Table1[[#This Row],[dem_votes]:[gop_votes]])</f>
        <v>0.50047438330170779</v>
      </c>
      <c r="J2277" s="5">
        <f>Table1[[#This Row],[dem_votes]]/SUM(Table1[[#This Row],[dem_votes]:[gop_votes]])</f>
        <v>0.2497628083491461</v>
      </c>
      <c r="K2277" s="5">
        <f>Table1[[#This Row],[gop_votes]]/SUM(Table1[[#This Row],[dem_votes]:[gop_votes]])</f>
        <v>0.7502371916508539</v>
      </c>
      <c r="L2277" s="13">
        <v>-78.964757999999904</v>
      </c>
      <c r="M2277" s="13">
        <v>41.085707999999997</v>
      </c>
      <c r="N2277" s="11" t="e">
        <v>#N/A</v>
      </c>
      <c r="O2277" s="11" t="e">
        <v>#N/A</v>
      </c>
      <c r="P2277" s="12">
        <f>VLOOKUP(Table1[[#This Row],[State]],Sheet1!A:G,7,FALSE)</f>
        <v>20</v>
      </c>
      <c r="Q2277" t="str">
        <f>VLOOKUP(Table1[[#This Row],[State]],Sheet1!A:F,6,FALSE)</f>
        <v>Democratic</v>
      </c>
    </row>
    <row r="2278" spans="1:17" x14ac:dyDescent="0.2">
      <c r="A2278" t="s">
        <v>356</v>
      </c>
      <c r="B2278" s="10">
        <v>42067</v>
      </c>
      <c r="C2278" t="s">
        <v>1799</v>
      </c>
      <c r="D2278" s="4">
        <v>2727</v>
      </c>
      <c r="E2278" s="4">
        <v>10372</v>
      </c>
      <c r="F2278">
        <v>2024</v>
      </c>
      <c r="G2278" s="1">
        <f>Table1[[#This Row],[dem_votes]]+Table1[[#This Row],[gop_votes]]</f>
        <v>13099</v>
      </c>
      <c r="H2278" s="7">
        <f>ABS(Table1[[#This Row],[dem_votes]]-Table1[[#This Row],[gop_votes]])</f>
        <v>7645</v>
      </c>
      <c r="I2278" s="5">
        <f>Table1[[#This Row],[margin]]/SUM(Table1[[#This Row],[dem_votes]:[gop_votes]])</f>
        <v>0.58363233834643868</v>
      </c>
      <c r="J2278" s="5">
        <f>Table1[[#This Row],[dem_votes]]/SUM(Table1[[#This Row],[dem_votes]:[gop_votes]])</f>
        <v>0.20818383082678066</v>
      </c>
      <c r="K2278" s="5">
        <f>Table1[[#This Row],[gop_votes]]/SUM(Table1[[#This Row],[dem_votes]:[gop_votes]])</f>
        <v>0.79181616917321929</v>
      </c>
      <c r="L2278" s="13">
        <v>-77.329617999999996</v>
      </c>
      <c r="M2278" s="13">
        <v>40.571522999999999</v>
      </c>
      <c r="N2278" s="11" t="e">
        <v>#N/A</v>
      </c>
      <c r="O2278" s="11" t="e">
        <v>#N/A</v>
      </c>
      <c r="P2278" s="12">
        <f>VLOOKUP(Table1[[#This Row],[State]],Sheet1!A:G,7,FALSE)</f>
        <v>20</v>
      </c>
      <c r="Q2278" t="str">
        <f>VLOOKUP(Table1[[#This Row],[State]],Sheet1!A:F,6,FALSE)</f>
        <v>Democratic</v>
      </c>
    </row>
    <row r="2279" spans="1:17" x14ac:dyDescent="0.2">
      <c r="A2279" t="s">
        <v>356</v>
      </c>
      <c r="B2279" s="10">
        <v>42069</v>
      </c>
      <c r="C2279" t="s">
        <v>1800</v>
      </c>
      <c r="D2279" s="4">
        <v>58853</v>
      </c>
      <c r="E2279" s="4">
        <v>44216</v>
      </c>
      <c r="F2279">
        <v>2024</v>
      </c>
      <c r="G2279" s="1">
        <f>Table1[[#This Row],[dem_votes]]+Table1[[#This Row],[gop_votes]]</f>
        <v>103069</v>
      </c>
      <c r="H2279" s="7">
        <f>ABS(Table1[[#This Row],[dem_votes]]-Table1[[#This Row],[gop_votes]])</f>
        <v>14637</v>
      </c>
      <c r="I2279" s="5">
        <f>Table1[[#This Row],[margin]]/SUM(Table1[[#This Row],[dem_votes]:[gop_votes]])</f>
        <v>0.14201166209044427</v>
      </c>
      <c r="J2279" s="5">
        <f>Table1[[#This Row],[dem_votes]]/SUM(Table1[[#This Row],[dem_votes]:[gop_votes]])</f>
        <v>0.57100583104522218</v>
      </c>
      <c r="K2279" s="5">
        <f>Table1[[#This Row],[gop_votes]]/SUM(Table1[[#This Row],[dem_votes]:[gop_votes]])</f>
        <v>0.42899416895477788</v>
      </c>
      <c r="L2279" s="13">
        <v>-75.636057999999906</v>
      </c>
      <c r="M2279" s="13">
        <v>41.441265999999999</v>
      </c>
      <c r="N2279" s="11" t="e">
        <v>#N/A</v>
      </c>
      <c r="O2279" s="11" t="e">
        <v>#N/A</v>
      </c>
      <c r="P2279" s="12">
        <f>VLOOKUP(Table1[[#This Row],[State]],Sheet1!A:G,7,FALSE)</f>
        <v>20</v>
      </c>
      <c r="Q2279" t="str">
        <f>VLOOKUP(Table1[[#This Row],[State]],Sheet1!A:F,6,FALSE)</f>
        <v>Democratic</v>
      </c>
    </row>
    <row r="2280" spans="1:17" x14ac:dyDescent="0.2">
      <c r="A2280" t="s">
        <v>356</v>
      </c>
      <c r="B2280" s="10">
        <v>42071</v>
      </c>
      <c r="C2280" t="s">
        <v>1496</v>
      </c>
      <c r="D2280" s="4">
        <v>123866</v>
      </c>
      <c r="E2280" s="4">
        <v>163994</v>
      </c>
      <c r="F2280">
        <v>2024</v>
      </c>
      <c r="G2280" s="1">
        <f>Table1[[#This Row],[dem_votes]]+Table1[[#This Row],[gop_votes]]</f>
        <v>287860</v>
      </c>
      <c r="H2280" s="7">
        <f>ABS(Table1[[#This Row],[dem_votes]]-Table1[[#This Row],[gop_votes]])</f>
        <v>40128</v>
      </c>
      <c r="I2280" s="5">
        <f>Table1[[#This Row],[margin]]/SUM(Table1[[#This Row],[dem_votes]:[gop_votes]])</f>
        <v>0.13940109775585355</v>
      </c>
      <c r="J2280" s="5">
        <f>Table1[[#This Row],[dem_votes]]/SUM(Table1[[#This Row],[dem_votes]:[gop_votes]])</f>
        <v>0.43029945112207324</v>
      </c>
      <c r="K2280" s="5">
        <f>Table1[[#This Row],[gop_votes]]/SUM(Table1[[#This Row],[dem_votes]:[gop_votes]])</f>
        <v>0.56970054887792676</v>
      </c>
      <c r="L2280" s="13">
        <v>-76.290854999999993</v>
      </c>
      <c r="M2280" s="13">
        <v>40.073653</v>
      </c>
      <c r="N2280" s="11" t="e">
        <v>#N/A</v>
      </c>
      <c r="O2280" s="11" t="e">
        <v>#N/A</v>
      </c>
      <c r="P2280" s="12">
        <f>VLOOKUP(Table1[[#This Row],[State]],Sheet1!A:G,7,FALSE)</f>
        <v>20</v>
      </c>
      <c r="Q2280" t="str">
        <f>VLOOKUP(Table1[[#This Row],[State]],Sheet1!A:F,6,FALSE)</f>
        <v>Democratic</v>
      </c>
    </row>
    <row r="2281" spans="1:17" x14ac:dyDescent="0.2">
      <c r="A2281" t="s">
        <v>356</v>
      </c>
      <c r="B2281" s="10">
        <v>42073</v>
      </c>
      <c r="C2281" t="s">
        <v>514</v>
      </c>
      <c r="D2281" s="4">
        <v>18130</v>
      </c>
      <c r="E2281" s="4">
        <v>26559</v>
      </c>
      <c r="F2281">
        <v>2024</v>
      </c>
      <c r="G2281" s="1">
        <f>Table1[[#This Row],[dem_votes]]+Table1[[#This Row],[gop_votes]]</f>
        <v>44689</v>
      </c>
      <c r="H2281" s="7">
        <f>ABS(Table1[[#This Row],[dem_votes]]-Table1[[#This Row],[gop_votes]])</f>
        <v>8429</v>
      </c>
      <c r="I2281" s="5">
        <f>Table1[[#This Row],[margin]]/SUM(Table1[[#This Row],[dem_votes]:[gop_votes]])</f>
        <v>0.18861464789993063</v>
      </c>
      <c r="J2281" s="5">
        <f>Table1[[#This Row],[dem_votes]]/SUM(Table1[[#This Row],[dem_votes]:[gop_votes]])</f>
        <v>0.40569267605003467</v>
      </c>
      <c r="K2281" s="5">
        <f>Table1[[#This Row],[gop_votes]]/SUM(Table1[[#This Row],[dem_votes]:[gop_votes]])</f>
        <v>0.59430732394996533</v>
      </c>
      <c r="L2281" s="13">
        <v>-80.336662000000004</v>
      </c>
      <c r="M2281" s="13">
        <v>40.986592000000002</v>
      </c>
      <c r="N2281" s="11" t="e">
        <v>#N/A</v>
      </c>
      <c r="O2281" s="11" t="e">
        <v>#N/A</v>
      </c>
      <c r="P2281" s="12">
        <f>VLOOKUP(Table1[[#This Row],[State]],Sheet1!A:G,7,FALSE)</f>
        <v>20</v>
      </c>
      <c r="Q2281" t="str">
        <f>VLOOKUP(Table1[[#This Row],[State]],Sheet1!A:F,6,FALSE)</f>
        <v>Democratic</v>
      </c>
    </row>
    <row r="2282" spans="1:17" x14ac:dyDescent="0.2">
      <c r="A2282" t="s">
        <v>356</v>
      </c>
      <c r="B2282" s="10">
        <v>42075</v>
      </c>
      <c r="C2282" t="s">
        <v>1801</v>
      </c>
      <c r="D2282" s="4">
        <v>22837</v>
      </c>
      <c r="E2282" s="4">
        <v>48941</v>
      </c>
      <c r="F2282">
        <v>2024</v>
      </c>
      <c r="G2282" s="1">
        <f>Table1[[#This Row],[dem_votes]]+Table1[[#This Row],[gop_votes]]</f>
        <v>71778</v>
      </c>
      <c r="H2282" s="7">
        <f>ABS(Table1[[#This Row],[dem_votes]]-Table1[[#This Row],[gop_votes]])</f>
        <v>26104</v>
      </c>
      <c r="I2282" s="5">
        <f>Table1[[#This Row],[margin]]/SUM(Table1[[#This Row],[dem_votes]:[gop_votes]])</f>
        <v>0.36367689264119923</v>
      </c>
      <c r="J2282" s="5">
        <f>Table1[[#This Row],[dem_votes]]/SUM(Table1[[#This Row],[dem_votes]:[gop_votes]])</f>
        <v>0.31816155367940036</v>
      </c>
      <c r="K2282" s="5">
        <f>Table1[[#This Row],[gop_votes]]/SUM(Table1[[#This Row],[dem_votes]:[gop_votes]])</f>
        <v>0.68183844632059964</v>
      </c>
      <c r="L2282" s="13">
        <v>-76.442891000000003</v>
      </c>
      <c r="M2282" s="13">
        <v>40.341614999999997</v>
      </c>
      <c r="N2282" s="11" t="e">
        <v>#N/A</v>
      </c>
      <c r="O2282" s="11" t="e">
        <v>#N/A</v>
      </c>
      <c r="P2282" s="12">
        <f>VLOOKUP(Table1[[#This Row],[State]],Sheet1!A:G,7,FALSE)</f>
        <v>20</v>
      </c>
      <c r="Q2282" t="str">
        <f>VLOOKUP(Table1[[#This Row],[State]],Sheet1!A:F,6,FALSE)</f>
        <v>Democratic</v>
      </c>
    </row>
    <row r="2283" spans="1:17" x14ac:dyDescent="0.2">
      <c r="A2283" t="s">
        <v>356</v>
      </c>
      <c r="B2283" s="10">
        <v>42077</v>
      </c>
      <c r="C2283" t="s">
        <v>1802</v>
      </c>
      <c r="D2283" s="4">
        <v>99415</v>
      </c>
      <c r="E2283" s="4">
        <v>76918</v>
      </c>
      <c r="F2283">
        <v>2024</v>
      </c>
      <c r="G2283" s="1">
        <f>Table1[[#This Row],[dem_votes]]+Table1[[#This Row],[gop_votes]]</f>
        <v>176333</v>
      </c>
      <c r="H2283" s="7">
        <f>ABS(Table1[[#This Row],[dem_votes]]-Table1[[#This Row],[gop_votes]])</f>
        <v>22497</v>
      </c>
      <c r="I2283" s="5">
        <f>Table1[[#This Row],[margin]]/SUM(Table1[[#This Row],[dem_votes]:[gop_votes]])</f>
        <v>0.1275824718005138</v>
      </c>
      <c r="J2283" s="5">
        <f>Table1[[#This Row],[dem_votes]]/SUM(Table1[[#This Row],[dem_votes]:[gop_votes]])</f>
        <v>0.56379123590025693</v>
      </c>
      <c r="K2283" s="5">
        <f>Table1[[#This Row],[gop_votes]]/SUM(Table1[[#This Row],[dem_votes]:[gop_votes]])</f>
        <v>0.43620876409974307</v>
      </c>
      <c r="L2283" s="13">
        <v>-75.508969999999906</v>
      </c>
      <c r="M2283" s="13">
        <v>40.599224999999997</v>
      </c>
      <c r="N2283" s="11" t="e">
        <v>#N/A</v>
      </c>
      <c r="O2283" s="11" t="e">
        <v>#N/A</v>
      </c>
      <c r="P2283" s="12">
        <f>VLOOKUP(Table1[[#This Row],[State]],Sheet1!A:G,7,FALSE)</f>
        <v>20</v>
      </c>
      <c r="Q2283" t="str">
        <f>VLOOKUP(Table1[[#This Row],[State]],Sheet1!A:F,6,FALSE)</f>
        <v>Democratic</v>
      </c>
    </row>
    <row r="2284" spans="1:17" x14ac:dyDescent="0.2">
      <c r="A2284" t="s">
        <v>356</v>
      </c>
      <c r="B2284" s="10">
        <v>42079</v>
      </c>
      <c r="C2284" t="s">
        <v>1803</v>
      </c>
      <c r="D2284" s="4">
        <v>64176</v>
      </c>
      <c r="E2284" s="4">
        <v>70368</v>
      </c>
      <c r="F2284">
        <v>2024</v>
      </c>
      <c r="G2284" s="1">
        <f>Table1[[#This Row],[dem_votes]]+Table1[[#This Row],[gop_votes]]</f>
        <v>134544</v>
      </c>
      <c r="H2284" s="7">
        <f>ABS(Table1[[#This Row],[dem_votes]]-Table1[[#This Row],[gop_votes]])</f>
        <v>6192</v>
      </c>
      <c r="I2284" s="5">
        <f>Table1[[#This Row],[margin]]/SUM(Table1[[#This Row],[dem_votes]:[gop_votes]])</f>
        <v>4.6022119158044952E-2</v>
      </c>
      <c r="J2284" s="5">
        <f>Table1[[#This Row],[dem_votes]]/SUM(Table1[[#This Row],[dem_votes]:[gop_votes]])</f>
        <v>0.4769889404209775</v>
      </c>
      <c r="K2284" s="5">
        <f>Table1[[#This Row],[gop_votes]]/SUM(Table1[[#This Row],[dem_votes]:[gop_votes]])</f>
        <v>0.5230110595790225</v>
      </c>
      <c r="L2284" s="13">
        <v>-75.929183999999907</v>
      </c>
      <c r="M2284" s="13">
        <v>41.199678999999897</v>
      </c>
      <c r="N2284" s="11" t="e">
        <v>#N/A</v>
      </c>
      <c r="O2284" s="11" t="e">
        <v>#N/A</v>
      </c>
      <c r="P2284" s="12">
        <f>VLOOKUP(Table1[[#This Row],[State]],Sheet1!A:G,7,FALSE)</f>
        <v>20</v>
      </c>
      <c r="Q2284" t="str">
        <f>VLOOKUP(Table1[[#This Row],[State]],Sheet1!A:F,6,FALSE)</f>
        <v>Democratic</v>
      </c>
    </row>
    <row r="2285" spans="1:17" x14ac:dyDescent="0.2">
      <c r="A2285" t="s">
        <v>356</v>
      </c>
      <c r="B2285" s="10">
        <v>42081</v>
      </c>
      <c r="C2285" t="s">
        <v>1804</v>
      </c>
      <c r="D2285" s="4">
        <v>15946</v>
      </c>
      <c r="E2285" s="4">
        <v>37525</v>
      </c>
      <c r="F2285">
        <v>2024</v>
      </c>
      <c r="G2285" s="1">
        <f>Table1[[#This Row],[dem_votes]]+Table1[[#This Row],[gop_votes]]</f>
        <v>53471</v>
      </c>
      <c r="H2285" s="7">
        <f>ABS(Table1[[#This Row],[dem_votes]]-Table1[[#This Row],[gop_votes]])</f>
        <v>21579</v>
      </c>
      <c r="I2285" s="5">
        <f>Table1[[#This Row],[margin]]/SUM(Table1[[#This Row],[dem_votes]:[gop_votes]])</f>
        <v>0.40356454900787342</v>
      </c>
      <c r="J2285" s="5">
        <f>Table1[[#This Row],[dem_votes]]/SUM(Table1[[#This Row],[dem_votes]:[gop_votes]])</f>
        <v>0.29821772549606329</v>
      </c>
      <c r="K2285" s="5">
        <f>Table1[[#This Row],[gop_votes]]/SUM(Table1[[#This Row],[dem_votes]:[gop_votes]])</f>
        <v>0.70178227450393671</v>
      </c>
      <c r="L2285" s="13">
        <v>-76.984139999999996</v>
      </c>
      <c r="M2285" s="13">
        <v>41.249887999999999</v>
      </c>
      <c r="N2285" s="11" t="e">
        <v>#N/A</v>
      </c>
      <c r="O2285" s="11" t="e">
        <v>#N/A</v>
      </c>
      <c r="P2285" s="12">
        <f>VLOOKUP(Table1[[#This Row],[State]],Sheet1!A:G,7,FALSE)</f>
        <v>20</v>
      </c>
      <c r="Q2285" t="str">
        <f>VLOOKUP(Table1[[#This Row],[State]],Sheet1!A:F,6,FALSE)</f>
        <v>Democratic</v>
      </c>
    </row>
    <row r="2286" spans="1:17" x14ac:dyDescent="0.2">
      <c r="A2286" t="s">
        <v>356</v>
      </c>
      <c r="B2286" s="10">
        <v>42083</v>
      </c>
      <c r="C2286" t="s">
        <v>1805</v>
      </c>
      <c r="D2286" s="4">
        <v>5453</v>
      </c>
      <c r="E2286" s="4">
        <v>10576</v>
      </c>
      <c r="F2286">
        <v>2024</v>
      </c>
      <c r="G2286" s="1">
        <f>Table1[[#This Row],[dem_votes]]+Table1[[#This Row],[gop_votes]]</f>
        <v>16029</v>
      </c>
      <c r="H2286" s="7">
        <f>ABS(Table1[[#This Row],[dem_votes]]-Table1[[#This Row],[gop_votes]])</f>
        <v>5123</v>
      </c>
      <c r="I2286" s="5">
        <f>Table1[[#This Row],[margin]]/SUM(Table1[[#This Row],[dem_votes]:[gop_votes]])</f>
        <v>0.31960821011915902</v>
      </c>
      <c r="J2286" s="5">
        <f>Table1[[#This Row],[dem_votes]]/SUM(Table1[[#This Row],[dem_votes]:[gop_votes]])</f>
        <v>0.34019589494042046</v>
      </c>
      <c r="K2286" s="5">
        <f>Table1[[#This Row],[gop_votes]]/SUM(Table1[[#This Row],[dem_votes]:[gop_votes]])</f>
        <v>0.65980410505957954</v>
      </c>
      <c r="L2286" s="13">
        <v>-78.583174</v>
      </c>
      <c r="M2286" s="13">
        <v>41.865307999999999</v>
      </c>
      <c r="N2286" s="11" t="e">
        <v>#N/A</v>
      </c>
      <c r="O2286" s="11" t="e">
        <v>#N/A</v>
      </c>
      <c r="P2286" s="12">
        <f>VLOOKUP(Table1[[#This Row],[State]],Sheet1!A:G,7,FALSE)</f>
        <v>20</v>
      </c>
      <c r="Q2286" t="str">
        <f>VLOOKUP(Table1[[#This Row],[State]],Sheet1!A:F,6,FALSE)</f>
        <v>Democratic</v>
      </c>
    </row>
    <row r="2287" spans="1:17" x14ac:dyDescent="0.2">
      <c r="A2287" t="s">
        <v>356</v>
      </c>
      <c r="B2287" s="10">
        <v>42085</v>
      </c>
      <c r="C2287" t="s">
        <v>908</v>
      </c>
      <c r="D2287" s="4">
        <v>23236</v>
      </c>
      <c r="E2287" s="4">
        <v>30610</v>
      </c>
      <c r="F2287">
        <v>2024</v>
      </c>
      <c r="G2287" s="1">
        <f>Table1[[#This Row],[dem_votes]]+Table1[[#This Row],[gop_votes]]</f>
        <v>53846</v>
      </c>
      <c r="H2287" s="7">
        <f>ABS(Table1[[#This Row],[dem_votes]]-Table1[[#This Row],[gop_votes]])</f>
        <v>7374</v>
      </c>
      <c r="I2287" s="5">
        <f>Table1[[#This Row],[margin]]/SUM(Table1[[#This Row],[dem_votes]:[gop_votes]])</f>
        <v>0.1369461055603016</v>
      </c>
      <c r="J2287" s="5">
        <f>Table1[[#This Row],[dem_votes]]/SUM(Table1[[#This Row],[dem_votes]:[gop_votes]])</f>
        <v>0.43152694721984919</v>
      </c>
      <c r="K2287" s="5">
        <f>Table1[[#This Row],[gop_votes]]/SUM(Table1[[#This Row],[dem_votes]:[gop_votes]])</f>
        <v>0.56847305278015081</v>
      </c>
      <c r="L2287" s="13">
        <v>-80.336920999999904</v>
      </c>
      <c r="M2287" s="13">
        <v>41.263652999999998</v>
      </c>
      <c r="N2287" s="11" t="e">
        <v>#N/A</v>
      </c>
      <c r="O2287" s="11" t="e">
        <v>#N/A</v>
      </c>
      <c r="P2287" s="12">
        <f>VLOOKUP(Table1[[#This Row],[State]],Sheet1!A:G,7,FALSE)</f>
        <v>20</v>
      </c>
      <c r="Q2287" t="str">
        <f>VLOOKUP(Table1[[#This Row],[State]],Sheet1!A:F,6,FALSE)</f>
        <v>Democratic</v>
      </c>
    </row>
    <row r="2288" spans="1:17" x14ac:dyDescent="0.2">
      <c r="A2288" t="s">
        <v>356</v>
      </c>
      <c r="B2288" s="10">
        <v>42087</v>
      </c>
      <c r="C2288" t="s">
        <v>1806</v>
      </c>
      <c r="D2288" s="4">
        <v>5143</v>
      </c>
      <c r="E2288" s="4">
        <v>16618</v>
      </c>
      <c r="F2288">
        <v>2024</v>
      </c>
      <c r="G2288" s="1">
        <f>Table1[[#This Row],[dem_votes]]+Table1[[#This Row],[gop_votes]]</f>
        <v>21761</v>
      </c>
      <c r="H2288" s="7">
        <f>ABS(Table1[[#This Row],[dem_votes]]-Table1[[#This Row],[gop_votes]])</f>
        <v>11475</v>
      </c>
      <c r="I2288" s="5">
        <f>Table1[[#This Row],[margin]]/SUM(Table1[[#This Row],[dem_votes]:[gop_votes]])</f>
        <v>0.52731951656633425</v>
      </c>
      <c r="J2288" s="5">
        <f>Table1[[#This Row],[dem_votes]]/SUM(Table1[[#This Row],[dem_votes]:[gop_votes]])</f>
        <v>0.23634024171683288</v>
      </c>
      <c r="K2288" s="5">
        <f>Table1[[#This Row],[gop_votes]]/SUM(Table1[[#This Row],[dem_votes]:[gop_votes]])</f>
        <v>0.76365975828316712</v>
      </c>
      <c r="L2288" s="13">
        <v>-77.615981999999903</v>
      </c>
      <c r="M2288" s="13">
        <v>40.602421</v>
      </c>
      <c r="N2288" s="11" t="e">
        <v>#N/A</v>
      </c>
      <c r="O2288" s="11" t="e">
        <v>#N/A</v>
      </c>
      <c r="P2288" s="12">
        <f>VLOOKUP(Table1[[#This Row],[State]],Sheet1!A:G,7,FALSE)</f>
        <v>20</v>
      </c>
      <c r="Q2288" t="str">
        <f>VLOOKUP(Table1[[#This Row],[State]],Sheet1!A:F,6,FALSE)</f>
        <v>Democratic</v>
      </c>
    </row>
    <row r="2289" spans="1:17" x14ac:dyDescent="0.2">
      <c r="A2289" t="s">
        <v>356</v>
      </c>
      <c r="B2289" s="10">
        <v>42089</v>
      </c>
      <c r="C2289" t="s">
        <v>457</v>
      </c>
      <c r="D2289" s="4">
        <v>47973</v>
      </c>
      <c r="E2289" s="4">
        <v>42522</v>
      </c>
      <c r="F2289">
        <v>2024</v>
      </c>
      <c r="G2289" s="1">
        <f>Table1[[#This Row],[dem_votes]]+Table1[[#This Row],[gop_votes]]</f>
        <v>90495</v>
      </c>
      <c r="H2289" s="7">
        <f>ABS(Table1[[#This Row],[dem_votes]]-Table1[[#This Row],[gop_votes]])</f>
        <v>5451</v>
      </c>
      <c r="I2289" s="5">
        <f>Table1[[#This Row],[margin]]/SUM(Table1[[#This Row],[dem_votes]:[gop_votes]])</f>
        <v>6.0235372120006632E-2</v>
      </c>
      <c r="J2289" s="5">
        <f>Table1[[#This Row],[dem_votes]]/SUM(Table1[[#This Row],[dem_votes]:[gop_votes]])</f>
        <v>0.53011768606000331</v>
      </c>
      <c r="K2289" s="5">
        <f>Table1[[#This Row],[gop_votes]]/SUM(Table1[[#This Row],[dem_votes]:[gop_votes]])</f>
        <v>0.46988231393999669</v>
      </c>
      <c r="L2289" s="13">
        <v>-75.308190999999994</v>
      </c>
      <c r="M2289" s="13">
        <v>41.037306999999998</v>
      </c>
      <c r="N2289" s="11" t="e">
        <v>#N/A</v>
      </c>
      <c r="O2289" s="11" t="e">
        <v>#N/A</v>
      </c>
      <c r="P2289" s="12">
        <f>VLOOKUP(Table1[[#This Row],[State]],Sheet1!A:G,7,FALSE)</f>
        <v>20</v>
      </c>
      <c r="Q2289" t="str">
        <f>VLOOKUP(Table1[[#This Row],[State]],Sheet1!A:F,6,FALSE)</f>
        <v>Democratic</v>
      </c>
    </row>
    <row r="2290" spans="1:17" x14ac:dyDescent="0.2">
      <c r="A2290" t="s">
        <v>356</v>
      </c>
      <c r="B2290" s="10">
        <v>42091</v>
      </c>
      <c r="C2290" t="s">
        <v>521</v>
      </c>
      <c r="D2290" s="4">
        <v>351338</v>
      </c>
      <c r="E2290" s="4">
        <v>168686</v>
      </c>
      <c r="F2290">
        <v>2024</v>
      </c>
      <c r="G2290" s="1">
        <f>Table1[[#This Row],[dem_votes]]+Table1[[#This Row],[gop_votes]]</f>
        <v>520024</v>
      </c>
      <c r="H2290" s="7">
        <f>ABS(Table1[[#This Row],[dem_votes]]-Table1[[#This Row],[gop_votes]])</f>
        <v>182652</v>
      </c>
      <c r="I2290" s="5">
        <f>Table1[[#This Row],[margin]]/SUM(Table1[[#This Row],[dem_votes]:[gop_votes]])</f>
        <v>0.35123763518606832</v>
      </c>
      <c r="J2290" s="5">
        <f>Table1[[#This Row],[dem_votes]]/SUM(Table1[[#This Row],[dem_votes]:[gop_votes]])</f>
        <v>0.67561881759303422</v>
      </c>
      <c r="K2290" s="5">
        <f>Table1[[#This Row],[gop_votes]]/SUM(Table1[[#This Row],[dem_votes]:[gop_votes]])</f>
        <v>0.32438118240696584</v>
      </c>
      <c r="L2290" s="13">
        <v>-75.313633999999993</v>
      </c>
      <c r="M2290" s="13">
        <v>40.169885999999998</v>
      </c>
      <c r="N2290" s="11" t="e">
        <v>#N/A</v>
      </c>
      <c r="O2290" s="11" t="e">
        <v>#N/A</v>
      </c>
      <c r="P2290" s="12">
        <f>VLOOKUP(Table1[[#This Row],[State]],Sheet1!A:G,7,FALSE)</f>
        <v>20</v>
      </c>
      <c r="Q2290" t="str">
        <f>VLOOKUP(Table1[[#This Row],[State]],Sheet1!A:F,6,FALSE)</f>
        <v>Democratic</v>
      </c>
    </row>
    <row r="2291" spans="1:17" x14ac:dyDescent="0.2">
      <c r="A2291" t="s">
        <v>356</v>
      </c>
      <c r="B2291" s="10">
        <v>42093</v>
      </c>
      <c r="C2291" t="s">
        <v>1807</v>
      </c>
      <c r="D2291" s="4">
        <v>3109</v>
      </c>
      <c r="E2291" s="4">
        <v>5277</v>
      </c>
      <c r="F2291">
        <v>2024</v>
      </c>
      <c r="G2291" s="1">
        <f>Table1[[#This Row],[dem_votes]]+Table1[[#This Row],[gop_votes]]</f>
        <v>8386</v>
      </c>
      <c r="H2291" s="7">
        <f>ABS(Table1[[#This Row],[dem_votes]]-Table1[[#This Row],[gop_votes]])</f>
        <v>2168</v>
      </c>
      <c r="I2291" s="5">
        <f>Table1[[#This Row],[margin]]/SUM(Table1[[#This Row],[dem_votes]:[gop_votes]])</f>
        <v>0.25852611495349392</v>
      </c>
      <c r="J2291" s="5">
        <f>Table1[[#This Row],[dem_votes]]/SUM(Table1[[#This Row],[dem_votes]:[gop_votes]])</f>
        <v>0.37073694252325307</v>
      </c>
      <c r="K2291" s="5">
        <f>Table1[[#This Row],[gop_votes]]/SUM(Table1[[#This Row],[dem_votes]:[gop_votes]])</f>
        <v>0.62926305747674693</v>
      </c>
      <c r="L2291" s="13">
        <v>-76.630082999999999</v>
      </c>
      <c r="M2291" s="13">
        <v>40.997427999999999</v>
      </c>
      <c r="N2291" s="11" t="e">
        <v>#N/A</v>
      </c>
      <c r="O2291" s="11" t="e">
        <v>#N/A</v>
      </c>
      <c r="P2291" s="12">
        <f>VLOOKUP(Table1[[#This Row],[State]],Sheet1!A:G,7,FALSE)</f>
        <v>20</v>
      </c>
      <c r="Q2291" t="str">
        <f>VLOOKUP(Table1[[#This Row],[State]],Sheet1!A:F,6,FALSE)</f>
        <v>Democratic</v>
      </c>
    </row>
    <row r="2292" spans="1:17" x14ac:dyDescent="0.2">
      <c r="A2292" t="s">
        <v>356</v>
      </c>
      <c r="B2292" s="10">
        <v>42095</v>
      </c>
      <c r="C2292" t="s">
        <v>1637</v>
      </c>
      <c r="D2292" s="4">
        <v>84503</v>
      </c>
      <c r="E2292" s="4">
        <v>87224</v>
      </c>
      <c r="F2292">
        <v>2024</v>
      </c>
      <c r="G2292" s="1">
        <f>Table1[[#This Row],[dem_votes]]+Table1[[#This Row],[gop_votes]]</f>
        <v>171727</v>
      </c>
      <c r="H2292" s="7">
        <f>ABS(Table1[[#This Row],[dem_votes]]-Table1[[#This Row],[gop_votes]])</f>
        <v>2721</v>
      </c>
      <c r="I2292" s="5">
        <f>Table1[[#This Row],[margin]]/SUM(Table1[[#This Row],[dem_votes]:[gop_votes]])</f>
        <v>1.5844916640947549E-2</v>
      </c>
      <c r="J2292" s="5">
        <f>Table1[[#This Row],[dem_votes]]/SUM(Table1[[#This Row],[dem_votes]:[gop_votes]])</f>
        <v>0.49207754167952622</v>
      </c>
      <c r="K2292" s="5">
        <f>Table1[[#This Row],[gop_votes]]/SUM(Table1[[#This Row],[dem_votes]:[gop_votes]])</f>
        <v>0.50792245832047378</v>
      </c>
      <c r="L2292" s="13">
        <v>-75.320518999999905</v>
      </c>
      <c r="M2292" s="13">
        <v>40.699705000000002</v>
      </c>
      <c r="N2292" s="11" t="e">
        <v>#N/A</v>
      </c>
      <c r="O2292" s="11" t="e">
        <v>#N/A</v>
      </c>
      <c r="P2292" s="12">
        <f>VLOOKUP(Table1[[#This Row],[State]],Sheet1!A:G,7,FALSE)</f>
        <v>20</v>
      </c>
      <c r="Q2292" t="str">
        <f>VLOOKUP(Table1[[#This Row],[State]],Sheet1!A:F,6,FALSE)</f>
        <v>Democratic</v>
      </c>
    </row>
    <row r="2293" spans="1:17" x14ac:dyDescent="0.2">
      <c r="A2293" t="s">
        <v>356</v>
      </c>
      <c r="B2293" s="10">
        <v>42097</v>
      </c>
      <c r="C2293" t="s">
        <v>1808</v>
      </c>
      <c r="D2293" s="4">
        <v>13406</v>
      </c>
      <c r="E2293" s="4">
        <v>22545</v>
      </c>
      <c r="F2293">
        <v>2024</v>
      </c>
      <c r="G2293" s="1">
        <f>Table1[[#This Row],[dem_votes]]+Table1[[#This Row],[gop_votes]]</f>
        <v>35951</v>
      </c>
      <c r="H2293" s="7">
        <f>ABS(Table1[[#This Row],[dem_votes]]-Table1[[#This Row],[gop_votes]])</f>
        <v>9139</v>
      </c>
      <c r="I2293" s="5">
        <f>Table1[[#This Row],[margin]]/SUM(Table1[[#This Row],[dem_votes]:[gop_votes]])</f>
        <v>0.25420711524018802</v>
      </c>
      <c r="J2293" s="5">
        <f>Table1[[#This Row],[dem_votes]]/SUM(Table1[[#This Row],[dem_votes]:[gop_votes]])</f>
        <v>0.37289644237990599</v>
      </c>
      <c r="K2293" s="5">
        <f>Table1[[#This Row],[gop_votes]]/SUM(Table1[[#This Row],[dem_votes]:[gop_votes]])</f>
        <v>0.62710355762009407</v>
      </c>
      <c r="L2293" s="13">
        <v>-76.682107999999999</v>
      </c>
      <c r="M2293" s="13">
        <v>40.873395000000002</v>
      </c>
      <c r="N2293" s="11" t="e">
        <v>#N/A</v>
      </c>
      <c r="O2293" s="11" t="e">
        <v>#N/A</v>
      </c>
      <c r="P2293" s="12">
        <f>VLOOKUP(Table1[[#This Row],[State]],Sheet1!A:G,7,FALSE)</f>
        <v>20</v>
      </c>
      <c r="Q2293" t="str">
        <f>VLOOKUP(Table1[[#This Row],[State]],Sheet1!A:F,6,FALSE)</f>
        <v>Democratic</v>
      </c>
    </row>
    <row r="2294" spans="1:17" x14ac:dyDescent="0.2">
      <c r="A2294" t="s">
        <v>356</v>
      </c>
      <c r="B2294" s="10">
        <v>42099</v>
      </c>
      <c r="C2294" t="s">
        <v>523</v>
      </c>
      <c r="D2294" s="4">
        <v>4916</v>
      </c>
      <c r="E2294" s="4">
        <v>19822</v>
      </c>
      <c r="F2294">
        <v>2024</v>
      </c>
      <c r="G2294" s="1">
        <f>Table1[[#This Row],[dem_votes]]+Table1[[#This Row],[gop_votes]]</f>
        <v>24738</v>
      </c>
      <c r="H2294" s="7">
        <f>ABS(Table1[[#This Row],[dem_votes]]-Table1[[#This Row],[gop_votes]])</f>
        <v>14906</v>
      </c>
      <c r="I2294" s="5">
        <f>Table1[[#This Row],[margin]]/SUM(Table1[[#This Row],[dem_votes]:[gop_votes]])</f>
        <v>0.60255477403185387</v>
      </c>
      <c r="J2294" s="5">
        <f>Table1[[#This Row],[dem_votes]]/SUM(Table1[[#This Row],[dem_votes]:[gop_votes]])</f>
        <v>0.19872261298407309</v>
      </c>
      <c r="K2294" s="5">
        <f>Table1[[#This Row],[gop_votes]]/SUM(Table1[[#This Row],[dem_votes]:[gop_votes]])</f>
        <v>0.80127738701592688</v>
      </c>
      <c r="L2294" s="13">
        <v>-77.152840999999995</v>
      </c>
      <c r="M2294" s="13">
        <v>40.410162</v>
      </c>
      <c r="N2294" s="11" t="e">
        <v>#N/A</v>
      </c>
      <c r="O2294" s="11" t="e">
        <v>#N/A</v>
      </c>
      <c r="P2294" s="12">
        <f>VLOOKUP(Table1[[#This Row],[State]],Sheet1!A:G,7,FALSE)</f>
        <v>20</v>
      </c>
      <c r="Q2294" t="str">
        <f>VLOOKUP(Table1[[#This Row],[State]],Sheet1!A:F,6,FALSE)</f>
        <v>Democratic</v>
      </c>
    </row>
    <row r="2295" spans="1:17" x14ac:dyDescent="0.2">
      <c r="A2295" t="s">
        <v>356</v>
      </c>
      <c r="B2295" s="10">
        <v>42101</v>
      </c>
      <c r="C2295" t="s">
        <v>1809</v>
      </c>
      <c r="D2295" s="4">
        <v>565325</v>
      </c>
      <c r="E2295" s="4">
        <v>134913</v>
      </c>
      <c r="F2295">
        <v>2024</v>
      </c>
      <c r="G2295" s="1">
        <f>Table1[[#This Row],[dem_votes]]+Table1[[#This Row],[gop_votes]]</f>
        <v>700238</v>
      </c>
      <c r="H2295" s="7">
        <f>ABS(Table1[[#This Row],[dem_votes]]-Table1[[#This Row],[gop_votes]])</f>
        <v>430412</v>
      </c>
      <c r="I2295" s="5">
        <f>Table1[[#This Row],[margin]]/SUM(Table1[[#This Row],[dem_votes]:[gop_votes]])</f>
        <v>0.61466529951245152</v>
      </c>
      <c r="J2295" s="5">
        <f>Table1[[#This Row],[dem_votes]]/SUM(Table1[[#This Row],[dem_votes]:[gop_votes]])</f>
        <v>0.80733264975622576</v>
      </c>
      <c r="K2295" s="5">
        <f>Table1[[#This Row],[gop_votes]]/SUM(Table1[[#This Row],[dem_votes]:[gop_votes]])</f>
        <v>0.19266735024377427</v>
      </c>
      <c r="L2295" s="13">
        <v>-75.139468999999906</v>
      </c>
      <c r="M2295" s="13">
        <v>40.004629000000001</v>
      </c>
      <c r="N2295" s="11" t="e">
        <v>#N/A</v>
      </c>
      <c r="O2295" s="11" t="e">
        <v>#N/A</v>
      </c>
      <c r="P2295" s="12">
        <f>VLOOKUP(Table1[[#This Row],[State]],Sheet1!A:G,7,FALSE)</f>
        <v>20</v>
      </c>
      <c r="Q2295" t="str">
        <f>VLOOKUP(Table1[[#This Row],[State]],Sheet1!A:F,6,FALSE)</f>
        <v>Democratic</v>
      </c>
    </row>
    <row r="2296" spans="1:17" x14ac:dyDescent="0.2">
      <c r="A2296" t="s">
        <v>356</v>
      </c>
      <c r="B2296" s="10">
        <v>42103</v>
      </c>
      <c r="C2296" t="s">
        <v>525</v>
      </c>
      <c r="D2296" s="4">
        <v>14141</v>
      </c>
      <c r="E2296" s="4">
        <v>22207</v>
      </c>
      <c r="F2296">
        <v>2024</v>
      </c>
      <c r="G2296" s="1">
        <f>Table1[[#This Row],[dem_votes]]+Table1[[#This Row],[gop_votes]]</f>
        <v>36348</v>
      </c>
      <c r="H2296" s="7">
        <f>ABS(Table1[[#This Row],[dem_votes]]-Table1[[#This Row],[gop_votes]])</f>
        <v>8066</v>
      </c>
      <c r="I2296" s="5">
        <f>Table1[[#This Row],[margin]]/SUM(Table1[[#This Row],[dem_votes]:[gop_votes]])</f>
        <v>0.22191042148123694</v>
      </c>
      <c r="J2296" s="5">
        <f>Table1[[#This Row],[dem_votes]]/SUM(Table1[[#This Row],[dem_votes]:[gop_votes]])</f>
        <v>0.38904478925938152</v>
      </c>
      <c r="K2296" s="5">
        <f>Table1[[#This Row],[gop_votes]]/SUM(Table1[[#This Row],[dem_votes]:[gop_votes]])</f>
        <v>0.61095521074061843</v>
      </c>
      <c r="L2296" s="13">
        <v>-74.985986999999994</v>
      </c>
      <c r="M2296" s="13">
        <v>41.302231999999997</v>
      </c>
      <c r="N2296" s="11" t="e">
        <v>#N/A</v>
      </c>
      <c r="O2296" s="11" t="e">
        <v>#N/A</v>
      </c>
      <c r="P2296" s="12">
        <f>VLOOKUP(Table1[[#This Row],[State]],Sheet1!A:G,7,FALSE)</f>
        <v>20</v>
      </c>
      <c r="Q2296" t="str">
        <f>VLOOKUP(Table1[[#This Row],[State]],Sheet1!A:F,6,FALSE)</f>
        <v>Democratic</v>
      </c>
    </row>
    <row r="2297" spans="1:17" x14ac:dyDescent="0.2">
      <c r="A2297" t="s">
        <v>356</v>
      </c>
      <c r="B2297" s="10">
        <v>42105</v>
      </c>
      <c r="C2297" t="s">
        <v>1810</v>
      </c>
      <c r="D2297" s="4">
        <v>2047</v>
      </c>
      <c r="E2297" s="4">
        <v>6749</v>
      </c>
      <c r="F2297">
        <v>2024</v>
      </c>
      <c r="G2297" s="1">
        <f>Table1[[#This Row],[dem_votes]]+Table1[[#This Row],[gop_votes]]</f>
        <v>8796</v>
      </c>
      <c r="H2297" s="7">
        <f>ABS(Table1[[#This Row],[dem_votes]]-Table1[[#This Row],[gop_votes]])</f>
        <v>4702</v>
      </c>
      <c r="I2297" s="5">
        <f>Table1[[#This Row],[margin]]/SUM(Table1[[#This Row],[dem_votes]:[gop_votes]])</f>
        <v>0.53456116416552979</v>
      </c>
      <c r="J2297" s="5">
        <f>Table1[[#This Row],[dem_votes]]/SUM(Table1[[#This Row],[dem_votes]:[gop_votes]])</f>
        <v>0.23271941791723511</v>
      </c>
      <c r="K2297" s="5">
        <f>Table1[[#This Row],[gop_votes]]/SUM(Table1[[#This Row],[dem_votes]:[gop_votes]])</f>
        <v>0.76728058208276484</v>
      </c>
      <c r="L2297" s="13">
        <v>-77.936971999999997</v>
      </c>
      <c r="M2297" s="13">
        <v>41.822324000000002</v>
      </c>
      <c r="N2297" s="11" t="e">
        <v>#N/A</v>
      </c>
      <c r="O2297" s="11" t="e">
        <v>#N/A</v>
      </c>
      <c r="P2297" s="12">
        <f>VLOOKUP(Table1[[#This Row],[State]],Sheet1!A:G,7,FALSE)</f>
        <v>20</v>
      </c>
      <c r="Q2297" t="str">
        <f>VLOOKUP(Table1[[#This Row],[State]],Sheet1!A:F,6,FALSE)</f>
        <v>Democratic</v>
      </c>
    </row>
    <row r="2298" spans="1:17" x14ac:dyDescent="0.2">
      <c r="A2298" t="s">
        <v>356</v>
      </c>
      <c r="B2298" s="10">
        <v>42107</v>
      </c>
      <c r="C2298" t="s">
        <v>1811</v>
      </c>
      <c r="D2298" s="4">
        <v>22284</v>
      </c>
      <c r="E2298" s="4">
        <v>38828</v>
      </c>
      <c r="F2298">
        <v>2024</v>
      </c>
      <c r="G2298" s="1">
        <f>Table1[[#This Row],[dem_votes]]+Table1[[#This Row],[gop_votes]]</f>
        <v>61112</v>
      </c>
      <c r="H2298" s="7">
        <f>ABS(Table1[[#This Row],[dem_votes]]-Table1[[#This Row],[gop_votes]])</f>
        <v>16544</v>
      </c>
      <c r="I2298" s="5">
        <f>Table1[[#This Row],[margin]]/SUM(Table1[[#This Row],[dem_votes]:[gop_votes]])</f>
        <v>0.27071606231182094</v>
      </c>
      <c r="J2298" s="5">
        <f>Table1[[#This Row],[dem_votes]]/SUM(Table1[[#This Row],[dem_votes]:[gop_votes]])</f>
        <v>0.36464196884408956</v>
      </c>
      <c r="K2298" s="5">
        <f>Table1[[#This Row],[gop_votes]]/SUM(Table1[[#This Row],[dem_votes]:[gop_votes]])</f>
        <v>0.6353580311559105</v>
      </c>
      <c r="L2298" s="13">
        <v>-76.197363999999993</v>
      </c>
      <c r="M2298" s="13">
        <v>40.713737000000002</v>
      </c>
      <c r="N2298" s="11" t="e">
        <v>#N/A</v>
      </c>
      <c r="O2298" s="11" t="e">
        <v>#N/A</v>
      </c>
      <c r="P2298" s="12">
        <f>VLOOKUP(Table1[[#This Row],[State]],Sheet1!A:G,7,FALSE)</f>
        <v>20</v>
      </c>
      <c r="Q2298" t="str">
        <f>VLOOKUP(Table1[[#This Row],[State]],Sheet1!A:F,6,FALSE)</f>
        <v>Democratic</v>
      </c>
    </row>
    <row r="2299" spans="1:17" x14ac:dyDescent="0.2">
      <c r="A2299" t="s">
        <v>356</v>
      </c>
      <c r="B2299" s="10">
        <v>42109</v>
      </c>
      <c r="C2299" t="s">
        <v>1812</v>
      </c>
      <c r="D2299" s="4">
        <v>4369</v>
      </c>
      <c r="E2299" s="4">
        <v>14190</v>
      </c>
      <c r="F2299">
        <v>2024</v>
      </c>
      <c r="G2299" s="1">
        <f>Table1[[#This Row],[dem_votes]]+Table1[[#This Row],[gop_votes]]</f>
        <v>18559</v>
      </c>
      <c r="H2299" s="7">
        <f>ABS(Table1[[#This Row],[dem_votes]]-Table1[[#This Row],[gop_votes]])</f>
        <v>9821</v>
      </c>
      <c r="I2299" s="5">
        <f>Table1[[#This Row],[margin]]/SUM(Table1[[#This Row],[dem_votes]:[gop_votes]])</f>
        <v>0.52917721860014011</v>
      </c>
      <c r="J2299" s="5">
        <f>Table1[[#This Row],[dem_votes]]/SUM(Table1[[#This Row],[dem_votes]:[gop_votes]])</f>
        <v>0.23541139069992995</v>
      </c>
      <c r="K2299" s="5">
        <f>Table1[[#This Row],[gop_votes]]/SUM(Table1[[#This Row],[dem_votes]:[gop_votes]])</f>
        <v>0.76458860930007</v>
      </c>
      <c r="L2299" s="13">
        <v>-76.981311000000005</v>
      </c>
      <c r="M2299" s="13">
        <v>40.786765000000003</v>
      </c>
      <c r="N2299" s="11" t="e">
        <v>#N/A</v>
      </c>
      <c r="O2299" s="11" t="e">
        <v>#N/A</v>
      </c>
      <c r="P2299" s="12">
        <f>VLOOKUP(Table1[[#This Row],[State]],Sheet1!A:G,7,FALSE)</f>
        <v>20</v>
      </c>
      <c r="Q2299" t="str">
        <f>VLOOKUP(Table1[[#This Row],[State]],Sheet1!A:F,6,FALSE)</f>
        <v>Democratic</v>
      </c>
    </row>
    <row r="2300" spans="1:17" x14ac:dyDescent="0.2">
      <c r="A2300" t="s">
        <v>356</v>
      </c>
      <c r="B2300" s="10">
        <v>42111</v>
      </c>
      <c r="C2300" t="s">
        <v>1206</v>
      </c>
      <c r="D2300" s="4">
        <v>10327</v>
      </c>
      <c r="E2300" s="4">
        <v>31748</v>
      </c>
      <c r="F2300">
        <v>2024</v>
      </c>
      <c r="G2300" s="1">
        <f>Table1[[#This Row],[dem_votes]]+Table1[[#This Row],[gop_votes]]</f>
        <v>42075</v>
      </c>
      <c r="H2300" s="7">
        <f>ABS(Table1[[#This Row],[dem_votes]]-Table1[[#This Row],[gop_votes]])</f>
        <v>21421</v>
      </c>
      <c r="I2300" s="5">
        <f>Table1[[#This Row],[margin]]/SUM(Table1[[#This Row],[dem_votes]:[gop_votes]])</f>
        <v>0.5091146761734997</v>
      </c>
      <c r="J2300" s="5">
        <f>Table1[[#This Row],[dem_votes]]/SUM(Table1[[#This Row],[dem_votes]:[gop_votes]])</f>
        <v>0.24544266191325015</v>
      </c>
      <c r="K2300" s="5">
        <f>Table1[[#This Row],[gop_votes]]/SUM(Table1[[#This Row],[dem_votes]:[gop_votes]])</f>
        <v>0.75455733808674985</v>
      </c>
      <c r="L2300" s="13">
        <v>-79.010483999999906</v>
      </c>
      <c r="M2300" s="13">
        <v>40.031351999999998</v>
      </c>
      <c r="N2300" s="11" t="e">
        <v>#N/A</v>
      </c>
      <c r="O2300" s="11" t="e">
        <v>#N/A</v>
      </c>
      <c r="P2300" s="12">
        <f>VLOOKUP(Table1[[#This Row],[State]],Sheet1!A:G,7,FALSE)</f>
        <v>20</v>
      </c>
      <c r="Q2300" t="str">
        <f>VLOOKUP(Table1[[#This Row],[State]],Sheet1!A:F,6,FALSE)</f>
        <v>Democratic</v>
      </c>
    </row>
    <row r="2301" spans="1:17" x14ac:dyDescent="0.2">
      <c r="A2301" t="s">
        <v>356</v>
      </c>
      <c r="B2301" s="10">
        <v>42113</v>
      </c>
      <c r="C2301" t="s">
        <v>958</v>
      </c>
      <c r="D2301" s="4">
        <v>1029</v>
      </c>
      <c r="E2301" s="4">
        <v>2384</v>
      </c>
      <c r="F2301">
        <v>2024</v>
      </c>
      <c r="G2301" s="1">
        <f>Table1[[#This Row],[dem_votes]]+Table1[[#This Row],[gop_votes]]</f>
        <v>3413</v>
      </c>
      <c r="H2301" s="7">
        <f>ABS(Table1[[#This Row],[dem_votes]]-Table1[[#This Row],[gop_votes]])</f>
        <v>1355</v>
      </c>
      <c r="I2301" s="5">
        <f>Table1[[#This Row],[margin]]/SUM(Table1[[#This Row],[dem_votes]:[gop_votes]])</f>
        <v>0.3970114268971579</v>
      </c>
      <c r="J2301" s="5">
        <f>Table1[[#This Row],[dem_votes]]/SUM(Table1[[#This Row],[dem_votes]:[gop_votes]])</f>
        <v>0.30149428655142102</v>
      </c>
      <c r="K2301" s="5">
        <f>Table1[[#This Row],[gop_votes]]/SUM(Table1[[#This Row],[dem_votes]:[gop_votes]])</f>
        <v>0.69850571344857892</v>
      </c>
      <c r="L2301" s="13">
        <v>-76.490819999999999</v>
      </c>
      <c r="M2301" s="13">
        <v>41.470773000000001</v>
      </c>
      <c r="N2301" s="11" t="e">
        <v>#N/A</v>
      </c>
      <c r="O2301" s="11" t="e">
        <v>#N/A</v>
      </c>
      <c r="P2301" s="12">
        <f>VLOOKUP(Table1[[#This Row],[State]],Sheet1!A:G,7,FALSE)</f>
        <v>20</v>
      </c>
      <c r="Q2301" t="str">
        <f>VLOOKUP(Table1[[#This Row],[State]],Sheet1!A:F,6,FALSE)</f>
        <v>Democratic</v>
      </c>
    </row>
    <row r="2302" spans="1:17" x14ac:dyDescent="0.2">
      <c r="A2302" t="s">
        <v>356</v>
      </c>
      <c r="B2302" s="10">
        <v>42115</v>
      </c>
      <c r="C2302" t="s">
        <v>1813</v>
      </c>
      <c r="D2302" s="4">
        <v>6011</v>
      </c>
      <c r="E2302" s="4">
        <v>14426</v>
      </c>
      <c r="F2302">
        <v>2024</v>
      </c>
      <c r="G2302" s="1">
        <f>Table1[[#This Row],[dem_votes]]+Table1[[#This Row],[gop_votes]]</f>
        <v>20437</v>
      </c>
      <c r="H2302" s="7">
        <f>ABS(Table1[[#This Row],[dem_votes]]-Table1[[#This Row],[gop_votes]])</f>
        <v>8415</v>
      </c>
      <c r="I2302" s="5">
        <f>Table1[[#This Row],[margin]]/SUM(Table1[[#This Row],[dem_votes]:[gop_votes]])</f>
        <v>0.41175319273866029</v>
      </c>
      <c r="J2302" s="5">
        <f>Table1[[#This Row],[dem_votes]]/SUM(Table1[[#This Row],[dem_votes]:[gop_votes]])</f>
        <v>0.29412340363066986</v>
      </c>
      <c r="K2302" s="5">
        <f>Table1[[#This Row],[gop_votes]]/SUM(Table1[[#This Row],[dem_votes]:[gop_votes]])</f>
        <v>0.70587659636933009</v>
      </c>
      <c r="L2302" s="13">
        <v>-75.770798999999997</v>
      </c>
      <c r="M2302" s="13">
        <v>41.822623</v>
      </c>
      <c r="N2302" s="11" t="e">
        <v>#N/A</v>
      </c>
      <c r="O2302" s="11" t="e">
        <v>#N/A</v>
      </c>
      <c r="P2302" s="12">
        <f>VLOOKUP(Table1[[#This Row],[State]],Sheet1!A:G,7,FALSE)</f>
        <v>20</v>
      </c>
      <c r="Q2302" t="str">
        <f>VLOOKUP(Table1[[#This Row],[State]],Sheet1!A:F,6,FALSE)</f>
        <v>Democratic</v>
      </c>
    </row>
    <row r="2303" spans="1:17" x14ac:dyDescent="0.2">
      <c r="A2303" t="s">
        <v>356</v>
      </c>
      <c r="B2303" s="10">
        <v>42117</v>
      </c>
      <c r="C2303" t="s">
        <v>1589</v>
      </c>
      <c r="D2303" s="4">
        <v>4869</v>
      </c>
      <c r="E2303" s="4">
        <v>14383</v>
      </c>
      <c r="F2303">
        <v>2024</v>
      </c>
      <c r="G2303" s="1">
        <f>Table1[[#This Row],[dem_votes]]+Table1[[#This Row],[gop_votes]]</f>
        <v>19252</v>
      </c>
      <c r="H2303" s="7">
        <f>ABS(Table1[[#This Row],[dem_votes]]-Table1[[#This Row],[gop_votes]])</f>
        <v>9514</v>
      </c>
      <c r="I2303" s="5">
        <f>Table1[[#This Row],[margin]]/SUM(Table1[[#This Row],[dem_votes]:[gop_votes]])</f>
        <v>0.49418242260544359</v>
      </c>
      <c r="J2303" s="5">
        <f>Table1[[#This Row],[dem_votes]]/SUM(Table1[[#This Row],[dem_votes]:[gop_votes]])</f>
        <v>0.25290878869727823</v>
      </c>
      <c r="K2303" s="5">
        <f>Table1[[#This Row],[gop_votes]]/SUM(Table1[[#This Row],[dem_votes]:[gop_votes]])</f>
        <v>0.74709121130272182</v>
      </c>
      <c r="L2303" s="13">
        <v>-77.207280999999995</v>
      </c>
      <c r="M2303" s="13">
        <v>41.815409000000002</v>
      </c>
      <c r="N2303" s="11" t="e">
        <v>#N/A</v>
      </c>
      <c r="O2303" s="11" t="e">
        <v>#N/A</v>
      </c>
      <c r="P2303" s="12">
        <f>VLOOKUP(Table1[[#This Row],[State]],Sheet1!A:G,7,FALSE)</f>
        <v>20</v>
      </c>
      <c r="Q2303" t="str">
        <f>VLOOKUP(Table1[[#This Row],[State]],Sheet1!A:F,6,FALSE)</f>
        <v>Democratic</v>
      </c>
    </row>
    <row r="2304" spans="1:17" x14ac:dyDescent="0.2">
      <c r="A2304" t="s">
        <v>356</v>
      </c>
      <c r="B2304" s="10">
        <v>42119</v>
      </c>
      <c r="C2304" t="s">
        <v>476</v>
      </c>
      <c r="D2304" s="4">
        <v>7292</v>
      </c>
      <c r="E2304" s="4">
        <v>12521</v>
      </c>
      <c r="F2304">
        <v>2024</v>
      </c>
      <c r="G2304" s="1">
        <f>Table1[[#This Row],[dem_votes]]+Table1[[#This Row],[gop_votes]]</f>
        <v>19813</v>
      </c>
      <c r="H2304" s="7">
        <f>ABS(Table1[[#This Row],[dem_votes]]-Table1[[#This Row],[gop_votes]])</f>
        <v>5229</v>
      </c>
      <c r="I2304" s="5">
        <f>Table1[[#This Row],[margin]]/SUM(Table1[[#This Row],[dem_votes]:[gop_votes]])</f>
        <v>0.26391762983899458</v>
      </c>
      <c r="J2304" s="5">
        <f>Table1[[#This Row],[dem_votes]]/SUM(Table1[[#This Row],[dem_votes]:[gop_votes]])</f>
        <v>0.36804118508050271</v>
      </c>
      <c r="K2304" s="5">
        <f>Table1[[#This Row],[gop_votes]]/SUM(Table1[[#This Row],[dem_votes]:[gop_votes]])</f>
        <v>0.63195881491949735</v>
      </c>
      <c r="L2304" s="13">
        <v>-76.957802999999998</v>
      </c>
      <c r="M2304" s="13">
        <v>40.974260000000001</v>
      </c>
      <c r="N2304" s="11" t="e">
        <v>#N/A</v>
      </c>
      <c r="O2304" s="11" t="e">
        <v>#N/A</v>
      </c>
      <c r="P2304" s="12">
        <f>VLOOKUP(Table1[[#This Row],[State]],Sheet1!A:G,7,FALSE)</f>
        <v>20</v>
      </c>
      <c r="Q2304" t="str">
        <f>VLOOKUP(Table1[[#This Row],[State]],Sheet1!A:F,6,FALSE)</f>
        <v>Democratic</v>
      </c>
    </row>
    <row r="2305" spans="1:17" x14ac:dyDescent="0.2">
      <c r="A2305" t="s">
        <v>356</v>
      </c>
      <c r="B2305" s="10">
        <v>42121</v>
      </c>
      <c r="C2305" t="s">
        <v>1814</v>
      </c>
      <c r="D2305" s="4">
        <v>8350</v>
      </c>
      <c r="E2305" s="4">
        <v>14740</v>
      </c>
      <c r="F2305">
        <v>2024</v>
      </c>
      <c r="G2305" s="1">
        <f>Table1[[#This Row],[dem_votes]]+Table1[[#This Row],[gop_votes]]</f>
        <v>23090</v>
      </c>
      <c r="H2305" s="7">
        <f>ABS(Table1[[#This Row],[dem_votes]]-Table1[[#This Row],[gop_votes]])</f>
        <v>6390</v>
      </c>
      <c r="I2305" s="5">
        <f>Table1[[#This Row],[margin]]/SUM(Table1[[#This Row],[dem_votes]:[gop_votes]])</f>
        <v>0.27674317886530964</v>
      </c>
      <c r="J2305" s="5">
        <f>Table1[[#This Row],[dem_votes]]/SUM(Table1[[#This Row],[dem_votes]:[gop_votes]])</f>
        <v>0.36162841056734518</v>
      </c>
      <c r="K2305" s="5">
        <f>Table1[[#This Row],[gop_votes]]/SUM(Table1[[#This Row],[dem_votes]:[gop_votes]])</f>
        <v>0.63837158943265482</v>
      </c>
      <c r="L2305" s="13">
        <v>-79.766083999999907</v>
      </c>
      <c r="M2305" s="13">
        <v>41.406083000000002</v>
      </c>
      <c r="N2305" s="11" t="e">
        <v>#N/A</v>
      </c>
      <c r="O2305" s="11" t="e">
        <v>#N/A</v>
      </c>
      <c r="P2305" s="12">
        <f>VLOOKUP(Table1[[#This Row],[State]],Sheet1!A:G,7,FALSE)</f>
        <v>20</v>
      </c>
      <c r="Q2305" t="str">
        <f>VLOOKUP(Table1[[#This Row],[State]],Sheet1!A:F,6,FALSE)</f>
        <v>Democratic</v>
      </c>
    </row>
    <row r="2306" spans="1:17" x14ac:dyDescent="0.2">
      <c r="A2306" t="s">
        <v>356</v>
      </c>
      <c r="B2306" s="10">
        <v>42123</v>
      </c>
      <c r="C2306" t="s">
        <v>821</v>
      </c>
      <c r="D2306" s="4">
        <v>6878</v>
      </c>
      <c r="E2306" s="4">
        <v>11025</v>
      </c>
      <c r="F2306">
        <v>2024</v>
      </c>
      <c r="G2306" s="1">
        <f>Table1[[#This Row],[dem_votes]]+Table1[[#This Row],[gop_votes]]</f>
        <v>17903</v>
      </c>
      <c r="H2306" s="7">
        <f>ABS(Table1[[#This Row],[dem_votes]]-Table1[[#This Row],[gop_votes]])</f>
        <v>4147</v>
      </c>
      <c r="I2306" s="5">
        <f>Table1[[#This Row],[margin]]/SUM(Table1[[#This Row],[dem_votes]:[gop_votes]])</f>
        <v>0.23163715578394684</v>
      </c>
      <c r="J2306" s="5">
        <f>Table1[[#This Row],[dem_votes]]/SUM(Table1[[#This Row],[dem_votes]:[gop_votes]])</f>
        <v>0.38418142210802658</v>
      </c>
      <c r="K2306" s="5">
        <f>Table1[[#This Row],[gop_votes]]/SUM(Table1[[#This Row],[dem_votes]:[gop_votes]])</f>
        <v>0.61581857789197336</v>
      </c>
      <c r="L2306" s="13">
        <v>-79.238648999999995</v>
      </c>
      <c r="M2306" s="13">
        <v>41.851751999999998</v>
      </c>
      <c r="N2306" s="11" t="e">
        <v>#N/A</v>
      </c>
      <c r="O2306" s="11" t="e">
        <v>#N/A</v>
      </c>
      <c r="P2306" s="12">
        <f>VLOOKUP(Table1[[#This Row],[State]],Sheet1!A:G,7,FALSE)</f>
        <v>20</v>
      </c>
      <c r="Q2306" t="str">
        <f>VLOOKUP(Table1[[#This Row],[State]],Sheet1!A:F,6,FALSE)</f>
        <v>Democratic</v>
      </c>
    </row>
    <row r="2307" spans="1:17" x14ac:dyDescent="0.2">
      <c r="A2307" t="s">
        <v>356</v>
      </c>
      <c r="B2307" s="10">
        <v>42125</v>
      </c>
      <c r="C2307" t="s">
        <v>480</v>
      </c>
      <c r="D2307" s="4">
        <v>45274</v>
      </c>
      <c r="E2307" s="4">
        <v>75614</v>
      </c>
      <c r="F2307">
        <v>2024</v>
      </c>
      <c r="G2307" s="1">
        <f>Table1[[#This Row],[dem_votes]]+Table1[[#This Row],[gop_votes]]</f>
        <v>120888</v>
      </c>
      <c r="H2307" s="7">
        <f>ABS(Table1[[#This Row],[dem_votes]]-Table1[[#This Row],[gop_votes]])</f>
        <v>30340</v>
      </c>
      <c r="I2307" s="5">
        <f>Table1[[#This Row],[margin]]/SUM(Table1[[#This Row],[dem_votes]:[gop_votes]])</f>
        <v>0.25097611011845677</v>
      </c>
      <c r="J2307" s="5">
        <f>Table1[[#This Row],[dem_votes]]/SUM(Table1[[#This Row],[dem_votes]:[gop_votes]])</f>
        <v>0.37451194494077161</v>
      </c>
      <c r="K2307" s="5">
        <f>Table1[[#This Row],[gop_votes]]/SUM(Table1[[#This Row],[dem_votes]:[gop_votes]])</f>
        <v>0.62548805505922833</v>
      </c>
      <c r="L2307" s="13">
        <v>-80.144361000000004</v>
      </c>
      <c r="M2307" s="13">
        <v>40.204056999999999</v>
      </c>
      <c r="N2307" s="11" t="e">
        <v>#N/A</v>
      </c>
      <c r="O2307" s="11" t="e">
        <v>#N/A</v>
      </c>
      <c r="P2307" s="12">
        <f>VLOOKUP(Table1[[#This Row],[State]],Sheet1!A:G,7,FALSE)</f>
        <v>20</v>
      </c>
      <c r="Q2307" t="str">
        <f>VLOOKUP(Table1[[#This Row],[State]],Sheet1!A:F,6,FALSE)</f>
        <v>Democratic</v>
      </c>
    </row>
    <row r="2308" spans="1:17" x14ac:dyDescent="0.2">
      <c r="A2308" t="s">
        <v>356</v>
      </c>
      <c r="B2308" s="10">
        <v>42127</v>
      </c>
      <c r="C2308" t="s">
        <v>822</v>
      </c>
      <c r="D2308" s="4">
        <v>8905</v>
      </c>
      <c r="E2308" s="4">
        <v>20174</v>
      </c>
      <c r="F2308">
        <v>2024</v>
      </c>
      <c r="G2308" s="1">
        <f>Table1[[#This Row],[dem_votes]]+Table1[[#This Row],[gop_votes]]</f>
        <v>29079</v>
      </c>
      <c r="H2308" s="7">
        <f>ABS(Table1[[#This Row],[dem_votes]]-Table1[[#This Row],[gop_votes]])</f>
        <v>11269</v>
      </c>
      <c r="I2308" s="5">
        <f>Table1[[#This Row],[margin]]/SUM(Table1[[#This Row],[dem_votes]:[gop_votes]])</f>
        <v>0.38753052030675056</v>
      </c>
      <c r="J2308" s="5">
        <f>Table1[[#This Row],[dem_votes]]/SUM(Table1[[#This Row],[dem_votes]:[gop_votes]])</f>
        <v>0.30623473984662469</v>
      </c>
      <c r="K2308" s="5">
        <f>Table1[[#This Row],[gop_votes]]/SUM(Table1[[#This Row],[dem_votes]:[gop_votes]])</f>
        <v>0.69376526015337525</v>
      </c>
      <c r="L2308" s="13">
        <v>-75.308899999999994</v>
      </c>
      <c r="M2308" s="13">
        <v>41.539118999999999</v>
      </c>
      <c r="N2308" s="11" t="e">
        <v>#N/A</v>
      </c>
      <c r="O2308" s="11" t="e">
        <v>#N/A</v>
      </c>
      <c r="P2308" s="12">
        <f>VLOOKUP(Table1[[#This Row],[State]],Sheet1!A:G,7,FALSE)</f>
        <v>20</v>
      </c>
      <c r="Q2308" t="str">
        <f>VLOOKUP(Table1[[#This Row],[State]],Sheet1!A:F,6,FALSE)</f>
        <v>Democratic</v>
      </c>
    </row>
    <row r="2309" spans="1:17" x14ac:dyDescent="0.2">
      <c r="A2309" t="s">
        <v>356</v>
      </c>
      <c r="B2309" s="10">
        <v>42129</v>
      </c>
      <c r="C2309" t="s">
        <v>1815</v>
      </c>
      <c r="D2309" s="4">
        <v>72503</v>
      </c>
      <c r="E2309" s="4">
        <v>133699</v>
      </c>
      <c r="F2309">
        <v>2024</v>
      </c>
      <c r="G2309" s="1">
        <f>Table1[[#This Row],[dem_votes]]+Table1[[#This Row],[gop_votes]]</f>
        <v>206202</v>
      </c>
      <c r="H2309" s="7">
        <f>ABS(Table1[[#This Row],[dem_votes]]-Table1[[#This Row],[gop_votes]])</f>
        <v>61196</v>
      </c>
      <c r="I2309" s="5">
        <f>Table1[[#This Row],[margin]]/SUM(Table1[[#This Row],[dem_votes]:[gop_votes]])</f>
        <v>0.29677694687733386</v>
      </c>
      <c r="J2309" s="5">
        <f>Table1[[#This Row],[dem_votes]]/SUM(Table1[[#This Row],[dem_votes]:[gop_votes]])</f>
        <v>0.35161152656133304</v>
      </c>
      <c r="K2309" s="5">
        <f>Table1[[#This Row],[gop_votes]]/SUM(Table1[[#This Row],[dem_votes]:[gop_votes]])</f>
        <v>0.6483884734386669</v>
      </c>
      <c r="L2309" s="13">
        <v>-79.591785999999999</v>
      </c>
      <c r="M2309" s="13">
        <v>40.339402</v>
      </c>
      <c r="N2309" s="11" t="e">
        <v>#N/A</v>
      </c>
      <c r="O2309" s="11" t="e">
        <v>#N/A</v>
      </c>
      <c r="P2309" s="12">
        <f>VLOOKUP(Table1[[#This Row],[State]],Sheet1!A:G,7,FALSE)</f>
        <v>20</v>
      </c>
      <c r="Q2309" t="str">
        <f>VLOOKUP(Table1[[#This Row],[State]],Sheet1!A:F,6,FALSE)</f>
        <v>Democratic</v>
      </c>
    </row>
    <row r="2310" spans="1:17" x14ac:dyDescent="0.2">
      <c r="A2310" t="s">
        <v>356</v>
      </c>
      <c r="B2310" s="10">
        <v>42131</v>
      </c>
      <c r="C2310" t="s">
        <v>1593</v>
      </c>
      <c r="D2310" s="4">
        <v>4353</v>
      </c>
      <c r="E2310" s="4">
        <v>8916</v>
      </c>
      <c r="F2310">
        <v>2024</v>
      </c>
      <c r="G2310" s="1">
        <f>Table1[[#This Row],[dem_votes]]+Table1[[#This Row],[gop_votes]]</f>
        <v>13269</v>
      </c>
      <c r="H2310" s="7">
        <f>ABS(Table1[[#This Row],[dem_votes]]-Table1[[#This Row],[gop_votes]])</f>
        <v>4563</v>
      </c>
      <c r="I2310" s="5">
        <f>Table1[[#This Row],[margin]]/SUM(Table1[[#This Row],[dem_votes]:[gop_votes]])</f>
        <v>0.34388424146506896</v>
      </c>
      <c r="J2310" s="5">
        <f>Table1[[#This Row],[dem_votes]]/SUM(Table1[[#This Row],[dem_votes]:[gop_votes]])</f>
        <v>0.32805787926746555</v>
      </c>
      <c r="K2310" s="5">
        <f>Table1[[#This Row],[gop_votes]]/SUM(Table1[[#This Row],[dem_votes]:[gop_votes]])</f>
        <v>0.67194212073253445</v>
      </c>
      <c r="L2310" s="13">
        <v>-75.938351999999995</v>
      </c>
      <c r="M2310" s="13">
        <v>41.539713999999996</v>
      </c>
      <c r="N2310" s="11" t="e">
        <v>#N/A</v>
      </c>
      <c r="O2310" s="11" t="e">
        <v>#N/A</v>
      </c>
      <c r="P2310" s="12">
        <f>VLOOKUP(Table1[[#This Row],[State]],Sheet1!A:G,7,FALSE)</f>
        <v>20</v>
      </c>
      <c r="Q2310" t="str">
        <f>VLOOKUP(Table1[[#This Row],[State]],Sheet1!A:F,6,FALSE)</f>
        <v>Democratic</v>
      </c>
    </row>
    <row r="2311" spans="1:17" x14ac:dyDescent="0.2">
      <c r="A2311" t="s">
        <v>356</v>
      </c>
      <c r="B2311" s="10">
        <v>42133</v>
      </c>
      <c r="C2311" t="s">
        <v>1208</v>
      </c>
      <c r="D2311" s="4">
        <v>85874</v>
      </c>
      <c r="E2311" s="4">
        <v>157035</v>
      </c>
      <c r="F2311">
        <v>2024</v>
      </c>
      <c r="G2311" s="1">
        <f>Table1[[#This Row],[dem_votes]]+Table1[[#This Row],[gop_votes]]</f>
        <v>242909</v>
      </c>
      <c r="H2311" s="7">
        <f>ABS(Table1[[#This Row],[dem_votes]]-Table1[[#This Row],[gop_votes]])</f>
        <v>71161</v>
      </c>
      <c r="I2311" s="5">
        <f>Table1[[#This Row],[margin]]/SUM(Table1[[#This Row],[dem_votes]:[gop_votes]])</f>
        <v>0.29295332820109588</v>
      </c>
      <c r="J2311" s="5">
        <f>Table1[[#This Row],[dem_votes]]/SUM(Table1[[#This Row],[dem_votes]:[gop_votes]])</f>
        <v>0.35352333589945206</v>
      </c>
      <c r="K2311" s="5">
        <f>Table1[[#This Row],[gop_votes]]/SUM(Table1[[#This Row],[dem_votes]:[gop_votes]])</f>
        <v>0.64647666410054794</v>
      </c>
      <c r="L2311" s="13">
        <v>-76.750831999999903</v>
      </c>
      <c r="M2311" s="13">
        <v>39.942112999999999</v>
      </c>
      <c r="N2311" s="11" t="e">
        <v>#N/A</v>
      </c>
      <c r="O2311" s="11" t="e">
        <v>#N/A</v>
      </c>
      <c r="P2311" s="12">
        <f>VLOOKUP(Table1[[#This Row],[State]],Sheet1!A:G,7,FALSE)</f>
        <v>20</v>
      </c>
      <c r="Q2311" t="str">
        <f>VLOOKUP(Table1[[#This Row],[State]],Sheet1!A:F,6,FALSE)</f>
        <v>Democratic</v>
      </c>
    </row>
    <row r="2312" spans="1:17" x14ac:dyDescent="0.2">
      <c r="A2312" t="s">
        <v>357</v>
      </c>
      <c r="B2312" s="10">
        <v>44001</v>
      </c>
      <c r="C2312" t="s">
        <v>1228</v>
      </c>
      <c r="D2312" s="4">
        <v>17731</v>
      </c>
      <c r="E2312" s="4">
        <v>9298</v>
      </c>
      <c r="F2312">
        <v>2024</v>
      </c>
      <c r="G2312" s="1">
        <f>Table1[[#This Row],[dem_votes]]+Table1[[#This Row],[gop_votes]]</f>
        <v>27029</v>
      </c>
      <c r="H2312" s="7">
        <f>ABS(Table1[[#This Row],[dem_votes]]-Table1[[#This Row],[gop_votes]])</f>
        <v>8433</v>
      </c>
      <c r="I2312" s="5">
        <f>Table1[[#This Row],[margin]]/SUM(Table1[[#This Row],[dem_votes]:[gop_votes]])</f>
        <v>0.31199822412963851</v>
      </c>
      <c r="J2312" s="5">
        <f>Table1[[#This Row],[dem_votes]]/SUM(Table1[[#This Row],[dem_votes]:[gop_votes]])</f>
        <v>0.65599911206481931</v>
      </c>
      <c r="K2312" s="5">
        <f>Table1[[#This Row],[gop_votes]]/SUM(Table1[[#This Row],[dem_votes]:[gop_votes]])</f>
        <v>0.34400088793518074</v>
      </c>
      <c r="L2312" s="13">
        <v>-71.283918999999997</v>
      </c>
      <c r="M2312" s="13">
        <v>41.712119000000001</v>
      </c>
      <c r="N2312" s="11">
        <v>-71.41572440000003</v>
      </c>
      <c r="O2312" s="11">
        <v>41.656653999999946</v>
      </c>
      <c r="P2312" s="12">
        <f>VLOOKUP(Table1[[#This Row],[State]],Sheet1!A:G,7,FALSE)</f>
        <v>4</v>
      </c>
      <c r="Q2312" t="str">
        <f>VLOOKUP(Table1[[#This Row],[State]],Sheet1!A:F,6,FALSE)</f>
        <v>Democratic</v>
      </c>
    </row>
    <row r="2313" spans="1:17" x14ac:dyDescent="0.2">
      <c r="A2313" t="s">
        <v>357</v>
      </c>
      <c r="B2313" s="10">
        <v>44003</v>
      </c>
      <c r="C2313" t="s">
        <v>411</v>
      </c>
      <c r="D2313" s="4">
        <v>43543</v>
      </c>
      <c r="E2313" s="4">
        <v>36309</v>
      </c>
      <c r="F2313">
        <v>2024</v>
      </c>
      <c r="G2313" s="1">
        <f>Table1[[#This Row],[dem_votes]]+Table1[[#This Row],[gop_votes]]</f>
        <v>79852</v>
      </c>
      <c r="H2313" s="7">
        <f>ABS(Table1[[#This Row],[dem_votes]]-Table1[[#This Row],[gop_votes]])</f>
        <v>7234</v>
      </c>
      <c r="I2313" s="5">
        <f>Table1[[#This Row],[margin]]/SUM(Table1[[#This Row],[dem_votes]:[gop_votes]])</f>
        <v>9.0592596303160841E-2</v>
      </c>
      <c r="J2313" s="5">
        <f>Table1[[#This Row],[dem_votes]]/SUM(Table1[[#This Row],[dem_votes]:[gop_votes]])</f>
        <v>0.54529629815158043</v>
      </c>
      <c r="K2313" s="5">
        <f>Table1[[#This Row],[gop_votes]]/SUM(Table1[[#This Row],[dem_votes]:[gop_votes]])</f>
        <v>0.45470370184841957</v>
      </c>
      <c r="L2313" s="13">
        <v>-71.487993000000003</v>
      </c>
      <c r="M2313" s="13">
        <v>41.699104999999903</v>
      </c>
      <c r="N2313" s="11">
        <v>-71.41572440000003</v>
      </c>
      <c r="O2313" s="11">
        <v>41.656653999999946</v>
      </c>
      <c r="P2313" s="12">
        <f>VLOOKUP(Table1[[#This Row],[State]],Sheet1!A:G,7,FALSE)</f>
        <v>4</v>
      </c>
      <c r="Q2313" t="str">
        <f>VLOOKUP(Table1[[#This Row],[State]],Sheet1!A:F,6,FALSE)</f>
        <v>Democratic</v>
      </c>
    </row>
    <row r="2314" spans="1:17" x14ac:dyDescent="0.2">
      <c r="A2314" t="s">
        <v>357</v>
      </c>
      <c r="B2314" s="10">
        <v>44005</v>
      </c>
      <c r="C2314" t="s">
        <v>1816</v>
      </c>
      <c r="D2314" s="4">
        <v>29080</v>
      </c>
      <c r="E2314" s="4">
        <v>15143</v>
      </c>
      <c r="F2314">
        <v>2024</v>
      </c>
      <c r="G2314" s="1">
        <f>Table1[[#This Row],[dem_votes]]+Table1[[#This Row],[gop_votes]]</f>
        <v>44223</v>
      </c>
      <c r="H2314" s="7">
        <f>ABS(Table1[[#This Row],[dem_votes]]-Table1[[#This Row],[gop_votes]])</f>
        <v>13937</v>
      </c>
      <c r="I2314" s="5">
        <f>Table1[[#This Row],[margin]]/SUM(Table1[[#This Row],[dem_votes]:[gop_votes]])</f>
        <v>0.31515274856974879</v>
      </c>
      <c r="J2314" s="5">
        <f>Table1[[#This Row],[dem_votes]]/SUM(Table1[[#This Row],[dem_votes]:[gop_votes]])</f>
        <v>0.65757637428487437</v>
      </c>
      <c r="K2314" s="5">
        <f>Table1[[#This Row],[gop_votes]]/SUM(Table1[[#This Row],[dem_votes]:[gop_votes]])</f>
        <v>0.34242362571512563</v>
      </c>
      <c r="L2314" s="13">
        <v>-71.266660999999999</v>
      </c>
      <c r="M2314" s="13">
        <v>41.548265000000001</v>
      </c>
      <c r="N2314" s="11">
        <v>-71.41572440000003</v>
      </c>
      <c r="O2314" s="11">
        <v>41.656653999999946</v>
      </c>
      <c r="P2314" s="12">
        <f>VLOOKUP(Table1[[#This Row],[State]],Sheet1!A:G,7,FALSE)</f>
        <v>4</v>
      </c>
      <c r="Q2314" t="str">
        <f>VLOOKUP(Table1[[#This Row],[State]],Sheet1!A:F,6,FALSE)</f>
        <v>Democratic</v>
      </c>
    </row>
    <row r="2315" spans="1:17" x14ac:dyDescent="0.2">
      <c r="A2315" t="s">
        <v>357</v>
      </c>
      <c r="B2315" s="10">
        <v>44007</v>
      </c>
      <c r="C2315" t="s">
        <v>1817</v>
      </c>
      <c r="D2315" s="4">
        <v>156844</v>
      </c>
      <c r="E2315" s="4">
        <v>89578</v>
      </c>
      <c r="F2315">
        <v>2024</v>
      </c>
      <c r="G2315" s="1">
        <f>Table1[[#This Row],[dem_votes]]+Table1[[#This Row],[gop_votes]]</f>
        <v>246422</v>
      </c>
      <c r="H2315" s="7">
        <f>ABS(Table1[[#This Row],[dem_votes]]-Table1[[#This Row],[gop_votes]])</f>
        <v>67266</v>
      </c>
      <c r="I2315" s="5">
        <f>Table1[[#This Row],[margin]]/SUM(Table1[[#This Row],[dem_votes]:[gop_votes]])</f>
        <v>0.27297075748106908</v>
      </c>
      <c r="J2315" s="5">
        <f>Table1[[#This Row],[dem_votes]]/SUM(Table1[[#This Row],[dem_votes]:[gop_votes]])</f>
        <v>0.63648537874053457</v>
      </c>
      <c r="K2315" s="5">
        <f>Table1[[#This Row],[gop_votes]]/SUM(Table1[[#This Row],[dem_votes]:[gop_votes]])</f>
        <v>0.36351462125946549</v>
      </c>
      <c r="L2315" s="13">
        <v>-71.450537999999995</v>
      </c>
      <c r="M2315" s="13">
        <v>41.856551000000003</v>
      </c>
      <c r="N2315" s="11">
        <v>-71.41572440000003</v>
      </c>
      <c r="O2315" s="11">
        <v>41.656653999999946</v>
      </c>
      <c r="P2315" s="12">
        <f>VLOOKUP(Table1[[#This Row],[State]],Sheet1!A:G,7,FALSE)</f>
        <v>4</v>
      </c>
      <c r="Q2315" t="str">
        <f>VLOOKUP(Table1[[#This Row],[State]],Sheet1!A:F,6,FALSE)</f>
        <v>Democratic</v>
      </c>
    </row>
    <row r="2316" spans="1:17" x14ac:dyDescent="0.2">
      <c r="A2316" t="s">
        <v>357</v>
      </c>
      <c r="B2316" s="10">
        <v>44009</v>
      </c>
      <c r="C2316" t="s">
        <v>480</v>
      </c>
      <c r="D2316" s="4">
        <v>34866</v>
      </c>
      <c r="E2316" s="4">
        <v>26214</v>
      </c>
      <c r="F2316">
        <v>2024</v>
      </c>
      <c r="G2316" s="1">
        <f>Table1[[#This Row],[dem_votes]]+Table1[[#This Row],[gop_votes]]</f>
        <v>61080</v>
      </c>
      <c r="H2316" s="7">
        <f>ABS(Table1[[#This Row],[dem_votes]]-Table1[[#This Row],[gop_votes]])</f>
        <v>8652</v>
      </c>
      <c r="I2316" s="5">
        <f>Table1[[#This Row],[margin]]/SUM(Table1[[#This Row],[dem_votes]:[gop_votes]])</f>
        <v>0.14165029469548135</v>
      </c>
      <c r="J2316" s="5">
        <f>Table1[[#This Row],[dem_votes]]/SUM(Table1[[#This Row],[dem_votes]:[gop_votes]])</f>
        <v>0.5708251473477407</v>
      </c>
      <c r="K2316" s="5">
        <f>Table1[[#This Row],[gop_votes]]/SUM(Table1[[#This Row],[dem_votes]:[gop_votes]])</f>
        <v>0.42917485265225935</v>
      </c>
      <c r="L2316" s="13">
        <v>-71.589511000000002</v>
      </c>
      <c r="M2316" s="13">
        <v>41.467230000000001</v>
      </c>
      <c r="N2316" s="11">
        <v>-71.41572440000003</v>
      </c>
      <c r="O2316" s="11">
        <v>41.656653999999946</v>
      </c>
      <c r="P2316" s="12">
        <f>VLOOKUP(Table1[[#This Row],[State]],Sheet1!A:G,7,FALSE)</f>
        <v>4</v>
      </c>
      <c r="Q2316" t="str">
        <f>VLOOKUP(Table1[[#This Row],[State]],Sheet1!A:F,6,FALSE)</f>
        <v>Democratic</v>
      </c>
    </row>
    <row r="2317" spans="1:17" x14ac:dyDescent="0.2">
      <c r="A2317" t="s">
        <v>358</v>
      </c>
      <c r="B2317" s="10">
        <v>45001</v>
      </c>
      <c r="C2317" t="s">
        <v>1818</v>
      </c>
      <c r="D2317" s="4">
        <v>3843</v>
      </c>
      <c r="E2317" s="4">
        <v>8615</v>
      </c>
      <c r="F2317">
        <v>2024</v>
      </c>
      <c r="G2317" s="1">
        <f>Table1[[#This Row],[dem_votes]]+Table1[[#This Row],[gop_votes]]</f>
        <v>12458</v>
      </c>
      <c r="H2317" s="7">
        <f>ABS(Table1[[#This Row],[dem_votes]]-Table1[[#This Row],[gop_votes]])</f>
        <v>4772</v>
      </c>
      <c r="I2317" s="5">
        <f>Table1[[#This Row],[margin]]/SUM(Table1[[#This Row],[dem_votes]:[gop_votes]])</f>
        <v>0.38304703804784074</v>
      </c>
      <c r="J2317" s="5">
        <f>Table1[[#This Row],[dem_votes]]/SUM(Table1[[#This Row],[dem_votes]:[gop_votes]])</f>
        <v>0.3084764809760796</v>
      </c>
      <c r="K2317" s="5">
        <f>Table1[[#This Row],[gop_votes]]/SUM(Table1[[#This Row],[dem_votes]:[gop_votes]])</f>
        <v>0.6915235190239204</v>
      </c>
      <c r="L2317" s="13">
        <v>-82.422325000000001</v>
      </c>
      <c r="M2317" s="13">
        <v>34.238458999999999</v>
      </c>
      <c r="N2317" s="11">
        <v>-80.974236173913027</v>
      </c>
      <c r="O2317" s="11">
        <v>33.961044434782664</v>
      </c>
      <c r="P2317" s="12">
        <f>VLOOKUP(Table1[[#This Row],[State]],Sheet1!A:G,7,FALSE)</f>
        <v>9</v>
      </c>
      <c r="Q2317" t="str">
        <f>VLOOKUP(Table1[[#This Row],[State]],Sheet1!A:F,6,FALSE)</f>
        <v>Republican</v>
      </c>
    </row>
    <row r="2318" spans="1:17" x14ac:dyDescent="0.2">
      <c r="A2318" t="s">
        <v>358</v>
      </c>
      <c r="B2318" s="10">
        <v>45003</v>
      </c>
      <c r="C2318" t="s">
        <v>1819</v>
      </c>
      <c r="D2318" s="4">
        <v>34424</v>
      </c>
      <c r="E2318" s="4">
        <v>53960</v>
      </c>
      <c r="F2318">
        <v>2024</v>
      </c>
      <c r="G2318" s="1">
        <f>Table1[[#This Row],[dem_votes]]+Table1[[#This Row],[gop_votes]]</f>
        <v>88384</v>
      </c>
      <c r="H2318" s="7">
        <f>ABS(Table1[[#This Row],[dem_votes]]-Table1[[#This Row],[gop_votes]])</f>
        <v>19536</v>
      </c>
      <c r="I2318" s="5">
        <f>Table1[[#This Row],[margin]]/SUM(Table1[[#This Row],[dem_votes]:[gop_votes]])</f>
        <v>0.22103548153511948</v>
      </c>
      <c r="J2318" s="5">
        <f>Table1[[#This Row],[dem_votes]]/SUM(Table1[[#This Row],[dem_votes]:[gop_votes]])</f>
        <v>0.38948225923244029</v>
      </c>
      <c r="K2318" s="5">
        <f>Table1[[#This Row],[gop_votes]]/SUM(Table1[[#This Row],[dem_votes]:[gop_votes]])</f>
        <v>0.61051774076755971</v>
      </c>
      <c r="L2318" s="13">
        <v>-81.769514000000001</v>
      </c>
      <c r="M2318" s="13">
        <v>33.535416999999903</v>
      </c>
      <c r="N2318" s="11">
        <v>-80.974236173913027</v>
      </c>
      <c r="O2318" s="11">
        <v>33.961044434782664</v>
      </c>
      <c r="P2318" s="12">
        <f>VLOOKUP(Table1[[#This Row],[State]],Sheet1!A:G,7,FALSE)</f>
        <v>9</v>
      </c>
      <c r="Q2318" t="str">
        <f>VLOOKUP(Table1[[#This Row],[State]],Sheet1!A:F,6,FALSE)</f>
        <v>Republican</v>
      </c>
    </row>
    <row r="2319" spans="1:17" x14ac:dyDescent="0.2">
      <c r="A2319" t="s">
        <v>358</v>
      </c>
      <c r="B2319" s="10">
        <v>45005</v>
      </c>
      <c r="C2319" t="s">
        <v>1820</v>
      </c>
      <c r="D2319" s="4">
        <v>2672</v>
      </c>
      <c r="E2319" s="4">
        <v>1122</v>
      </c>
      <c r="F2319">
        <v>2024</v>
      </c>
      <c r="G2319" s="1">
        <f>Table1[[#This Row],[dem_votes]]+Table1[[#This Row],[gop_votes]]</f>
        <v>3794</v>
      </c>
      <c r="H2319" s="7">
        <f>ABS(Table1[[#This Row],[dem_votes]]-Table1[[#This Row],[gop_votes]])</f>
        <v>1550</v>
      </c>
      <c r="I2319" s="5">
        <f>Table1[[#This Row],[margin]]/SUM(Table1[[#This Row],[dem_votes]:[gop_votes]])</f>
        <v>0.40853979968371112</v>
      </c>
      <c r="J2319" s="5">
        <f>Table1[[#This Row],[dem_votes]]/SUM(Table1[[#This Row],[dem_votes]:[gop_votes]])</f>
        <v>0.70426989984185551</v>
      </c>
      <c r="K2319" s="5">
        <f>Table1[[#This Row],[gop_votes]]/SUM(Table1[[#This Row],[dem_votes]:[gop_votes]])</f>
        <v>0.29573010015814444</v>
      </c>
      <c r="L2319" s="13">
        <v>-81.292206999999905</v>
      </c>
      <c r="M2319" s="13">
        <v>32.994405999999998</v>
      </c>
      <c r="N2319" s="11">
        <v>-80.974236173913027</v>
      </c>
      <c r="O2319" s="11">
        <v>33.961044434782664</v>
      </c>
      <c r="P2319" s="12">
        <f>VLOOKUP(Table1[[#This Row],[State]],Sheet1!A:G,7,FALSE)</f>
        <v>9</v>
      </c>
      <c r="Q2319" t="str">
        <f>VLOOKUP(Table1[[#This Row],[State]],Sheet1!A:F,6,FALSE)</f>
        <v>Republican</v>
      </c>
    </row>
    <row r="2320" spans="1:17" x14ac:dyDescent="0.2">
      <c r="A2320" t="s">
        <v>358</v>
      </c>
      <c r="B2320" s="10">
        <v>45007</v>
      </c>
      <c r="C2320" t="s">
        <v>1013</v>
      </c>
      <c r="D2320" s="4">
        <v>24984</v>
      </c>
      <c r="E2320" s="4">
        <v>74200</v>
      </c>
      <c r="F2320">
        <v>2024</v>
      </c>
      <c r="G2320" s="1">
        <f>Table1[[#This Row],[dem_votes]]+Table1[[#This Row],[gop_votes]]</f>
        <v>99184</v>
      </c>
      <c r="H2320" s="7">
        <f>ABS(Table1[[#This Row],[dem_votes]]-Table1[[#This Row],[gop_votes]])</f>
        <v>49216</v>
      </c>
      <c r="I2320" s="5">
        <f>Table1[[#This Row],[margin]]/SUM(Table1[[#This Row],[dem_votes]:[gop_votes]])</f>
        <v>0.4962090659783836</v>
      </c>
      <c r="J2320" s="5">
        <f>Table1[[#This Row],[dem_votes]]/SUM(Table1[[#This Row],[dem_votes]:[gop_votes]])</f>
        <v>0.25189546701080817</v>
      </c>
      <c r="K2320" s="5">
        <f>Table1[[#This Row],[gop_votes]]/SUM(Table1[[#This Row],[dem_votes]:[gop_votes]])</f>
        <v>0.74810453298919177</v>
      </c>
      <c r="L2320" s="13">
        <v>-82.618277000000006</v>
      </c>
      <c r="M2320" s="13">
        <v>34.557504999999999</v>
      </c>
      <c r="N2320" s="11">
        <v>-80.974236173913027</v>
      </c>
      <c r="O2320" s="11">
        <v>33.961044434782664</v>
      </c>
      <c r="P2320" s="12">
        <f>VLOOKUP(Table1[[#This Row],[State]],Sheet1!A:G,7,FALSE)</f>
        <v>9</v>
      </c>
      <c r="Q2320" t="str">
        <f>VLOOKUP(Table1[[#This Row],[State]],Sheet1!A:F,6,FALSE)</f>
        <v>Republican</v>
      </c>
    </row>
    <row r="2321" spans="1:17" x14ac:dyDescent="0.2">
      <c r="A2321" t="s">
        <v>358</v>
      </c>
      <c r="B2321" s="10">
        <v>45009</v>
      </c>
      <c r="C2321" t="s">
        <v>1821</v>
      </c>
      <c r="D2321" s="4">
        <v>3973</v>
      </c>
      <c r="E2321" s="4">
        <v>2097</v>
      </c>
      <c r="F2321">
        <v>2024</v>
      </c>
      <c r="G2321" s="1">
        <f>Table1[[#This Row],[dem_votes]]+Table1[[#This Row],[gop_votes]]</f>
        <v>6070</v>
      </c>
      <c r="H2321" s="7">
        <f>ABS(Table1[[#This Row],[dem_votes]]-Table1[[#This Row],[gop_votes]])</f>
        <v>1876</v>
      </c>
      <c r="I2321" s="5">
        <f>Table1[[#This Row],[margin]]/SUM(Table1[[#This Row],[dem_votes]:[gop_votes]])</f>
        <v>0.30906095551894563</v>
      </c>
      <c r="J2321" s="5">
        <f>Table1[[#This Row],[dem_votes]]/SUM(Table1[[#This Row],[dem_votes]:[gop_votes]])</f>
        <v>0.65453047775947282</v>
      </c>
      <c r="K2321" s="5">
        <f>Table1[[#This Row],[gop_votes]]/SUM(Table1[[#This Row],[dem_votes]:[gop_votes]])</f>
        <v>0.34546952224052718</v>
      </c>
      <c r="L2321" s="13">
        <v>-81.074156000000002</v>
      </c>
      <c r="M2321" s="13">
        <v>33.269762999999998</v>
      </c>
      <c r="N2321" s="11">
        <v>-80.974236173913027</v>
      </c>
      <c r="O2321" s="11">
        <v>33.961044434782664</v>
      </c>
      <c r="P2321" s="12">
        <f>VLOOKUP(Table1[[#This Row],[State]],Sheet1!A:G,7,FALSE)</f>
        <v>9</v>
      </c>
      <c r="Q2321" t="str">
        <f>VLOOKUP(Table1[[#This Row],[State]],Sheet1!A:F,6,FALSE)</f>
        <v>Republican</v>
      </c>
    </row>
    <row r="2322" spans="1:17" x14ac:dyDescent="0.2">
      <c r="A2322" t="s">
        <v>358</v>
      </c>
      <c r="B2322" s="10">
        <v>45011</v>
      </c>
      <c r="C2322" t="s">
        <v>1822</v>
      </c>
      <c r="D2322" s="4">
        <v>4572</v>
      </c>
      <c r="E2322" s="4">
        <v>4740</v>
      </c>
      <c r="F2322">
        <v>2024</v>
      </c>
      <c r="G2322" s="1">
        <f>Table1[[#This Row],[dem_votes]]+Table1[[#This Row],[gop_votes]]</f>
        <v>9312</v>
      </c>
      <c r="H2322" s="7">
        <f>ABS(Table1[[#This Row],[dem_votes]]-Table1[[#This Row],[gop_votes]])</f>
        <v>168</v>
      </c>
      <c r="I2322" s="5">
        <f>Table1[[#This Row],[margin]]/SUM(Table1[[#This Row],[dem_votes]:[gop_votes]])</f>
        <v>1.804123711340206E-2</v>
      </c>
      <c r="J2322" s="5">
        <f>Table1[[#This Row],[dem_votes]]/SUM(Table1[[#This Row],[dem_votes]:[gop_votes]])</f>
        <v>0.49097938144329895</v>
      </c>
      <c r="K2322" s="5">
        <f>Table1[[#This Row],[gop_votes]]/SUM(Table1[[#This Row],[dem_votes]:[gop_votes]])</f>
        <v>0.509020618556701</v>
      </c>
      <c r="L2322" s="13">
        <v>-81.354489999999998</v>
      </c>
      <c r="M2322" s="13">
        <v>33.294890000000002</v>
      </c>
      <c r="N2322" s="11">
        <v>-80.974236173913027</v>
      </c>
      <c r="O2322" s="11">
        <v>33.961044434782664</v>
      </c>
      <c r="P2322" s="12">
        <f>VLOOKUP(Table1[[#This Row],[State]],Sheet1!A:G,7,FALSE)</f>
        <v>9</v>
      </c>
      <c r="Q2322" t="str">
        <f>VLOOKUP(Table1[[#This Row],[State]],Sheet1!A:F,6,FALSE)</f>
        <v>Republican</v>
      </c>
    </row>
    <row r="2323" spans="1:17" x14ac:dyDescent="0.2">
      <c r="A2323" t="s">
        <v>358</v>
      </c>
      <c r="B2323" s="10">
        <v>45013</v>
      </c>
      <c r="C2323" t="s">
        <v>1600</v>
      </c>
      <c r="D2323" s="4">
        <v>51003</v>
      </c>
      <c r="E2323" s="4">
        <v>60105</v>
      </c>
      <c r="F2323">
        <v>2024</v>
      </c>
      <c r="G2323" s="1">
        <f>Table1[[#This Row],[dem_votes]]+Table1[[#This Row],[gop_votes]]</f>
        <v>111108</v>
      </c>
      <c r="H2323" s="7">
        <f>ABS(Table1[[#This Row],[dem_votes]]-Table1[[#This Row],[gop_votes]])</f>
        <v>9102</v>
      </c>
      <c r="I2323" s="5">
        <f>Table1[[#This Row],[margin]]/SUM(Table1[[#This Row],[dem_votes]:[gop_votes]])</f>
        <v>8.1920293768225516E-2</v>
      </c>
      <c r="J2323" s="5">
        <f>Table1[[#This Row],[dem_votes]]/SUM(Table1[[#This Row],[dem_votes]:[gop_votes]])</f>
        <v>0.45903985311588724</v>
      </c>
      <c r="K2323" s="5">
        <f>Table1[[#This Row],[gop_votes]]/SUM(Table1[[#This Row],[dem_votes]:[gop_votes]])</f>
        <v>0.54096014688411276</v>
      </c>
      <c r="L2323" s="13">
        <v>-80.771569999999997</v>
      </c>
      <c r="M2323" s="13">
        <v>32.323566</v>
      </c>
      <c r="N2323" s="11">
        <v>-80.974236173913027</v>
      </c>
      <c r="O2323" s="11">
        <v>33.961044434782664</v>
      </c>
      <c r="P2323" s="12">
        <f>VLOOKUP(Table1[[#This Row],[State]],Sheet1!A:G,7,FALSE)</f>
        <v>9</v>
      </c>
      <c r="Q2323" t="str">
        <f>VLOOKUP(Table1[[#This Row],[State]],Sheet1!A:F,6,FALSE)</f>
        <v>Republican</v>
      </c>
    </row>
    <row r="2324" spans="1:17" x14ac:dyDescent="0.2">
      <c r="A2324" t="s">
        <v>358</v>
      </c>
      <c r="B2324" s="10">
        <v>45015</v>
      </c>
      <c r="C2324" t="s">
        <v>1823</v>
      </c>
      <c r="D2324" s="4">
        <v>55305</v>
      </c>
      <c r="E2324" s="4">
        <v>67010</v>
      </c>
      <c r="F2324">
        <v>2024</v>
      </c>
      <c r="G2324" s="1">
        <f>Table1[[#This Row],[dem_votes]]+Table1[[#This Row],[gop_votes]]</f>
        <v>122315</v>
      </c>
      <c r="H2324" s="7">
        <f>ABS(Table1[[#This Row],[dem_votes]]-Table1[[#This Row],[gop_votes]])</f>
        <v>11705</v>
      </c>
      <c r="I2324" s="5">
        <f>Table1[[#This Row],[margin]]/SUM(Table1[[#This Row],[dem_votes]:[gop_votes]])</f>
        <v>9.5695540203572738E-2</v>
      </c>
      <c r="J2324" s="5">
        <f>Table1[[#This Row],[dem_votes]]/SUM(Table1[[#This Row],[dem_votes]:[gop_votes]])</f>
        <v>0.45215222989821363</v>
      </c>
      <c r="K2324" s="5">
        <f>Table1[[#This Row],[gop_votes]]/SUM(Table1[[#This Row],[dem_votes]:[gop_votes]])</f>
        <v>0.54784777010178642</v>
      </c>
      <c r="L2324" s="13">
        <v>-80.032850999999994</v>
      </c>
      <c r="M2324" s="13">
        <v>33.068108000000002</v>
      </c>
      <c r="N2324" s="11">
        <v>-80.974236173913027</v>
      </c>
      <c r="O2324" s="11">
        <v>33.961044434782664</v>
      </c>
      <c r="P2324" s="12">
        <f>VLOOKUP(Table1[[#This Row],[State]],Sheet1!A:G,7,FALSE)</f>
        <v>9</v>
      </c>
      <c r="Q2324" t="str">
        <f>VLOOKUP(Table1[[#This Row],[State]],Sheet1!A:F,6,FALSE)</f>
        <v>Republican</v>
      </c>
    </row>
    <row r="2325" spans="1:17" x14ac:dyDescent="0.2">
      <c r="A2325" t="s">
        <v>358</v>
      </c>
      <c r="B2325" s="10">
        <v>45017</v>
      </c>
      <c r="C2325" t="s">
        <v>420</v>
      </c>
      <c r="D2325" s="4">
        <v>3978</v>
      </c>
      <c r="E2325" s="4">
        <v>4321</v>
      </c>
      <c r="F2325">
        <v>2024</v>
      </c>
      <c r="G2325" s="1">
        <f>Table1[[#This Row],[dem_votes]]+Table1[[#This Row],[gop_votes]]</f>
        <v>8299</v>
      </c>
      <c r="H2325" s="7">
        <f>ABS(Table1[[#This Row],[dem_votes]]-Table1[[#This Row],[gop_votes]])</f>
        <v>343</v>
      </c>
      <c r="I2325" s="5">
        <f>Table1[[#This Row],[margin]]/SUM(Table1[[#This Row],[dem_votes]:[gop_votes]])</f>
        <v>4.1330280756717679E-2</v>
      </c>
      <c r="J2325" s="5">
        <f>Table1[[#This Row],[dem_votes]]/SUM(Table1[[#This Row],[dem_votes]:[gop_votes]])</f>
        <v>0.47933485962164118</v>
      </c>
      <c r="K2325" s="5">
        <f>Table1[[#This Row],[gop_votes]]/SUM(Table1[[#This Row],[dem_votes]:[gop_votes]])</f>
        <v>0.52066514037835887</v>
      </c>
      <c r="L2325" s="13">
        <v>-80.819428000000002</v>
      </c>
      <c r="M2325" s="13">
        <v>33.676380000000002</v>
      </c>
      <c r="N2325" s="11">
        <v>-80.974236173913027</v>
      </c>
      <c r="O2325" s="11">
        <v>33.961044434782664</v>
      </c>
      <c r="P2325" s="12">
        <f>VLOOKUP(Table1[[#This Row],[State]],Sheet1!A:G,7,FALSE)</f>
        <v>9</v>
      </c>
      <c r="Q2325" t="str">
        <f>VLOOKUP(Table1[[#This Row],[State]],Sheet1!A:F,6,FALSE)</f>
        <v>Republican</v>
      </c>
    </row>
    <row r="2326" spans="1:17" x14ac:dyDescent="0.2">
      <c r="A2326" t="s">
        <v>358</v>
      </c>
      <c r="B2326" s="10">
        <v>45019</v>
      </c>
      <c r="C2326" t="s">
        <v>1824</v>
      </c>
      <c r="D2326" s="4">
        <v>142236</v>
      </c>
      <c r="E2326" s="4">
        <v>96980</v>
      </c>
      <c r="F2326">
        <v>2024</v>
      </c>
      <c r="G2326" s="1">
        <f>Table1[[#This Row],[dem_votes]]+Table1[[#This Row],[gop_votes]]</f>
        <v>239216</v>
      </c>
      <c r="H2326" s="7">
        <f>ABS(Table1[[#This Row],[dem_votes]]-Table1[[#This Row],[gop_votes]])</f>
        <v>45256</v>
      </c>
      <c r="I2326" s="5">
        <f>Table1[[#This Row],[margin]]/SUM(Table1[[#This Row],[dem_votes]:[gop_votes]])</f>
        <v>0.18918466992174438</v>
      </c>
      <c r="J2326" s="5">
        <f>Table1[[#This Row],[dem_votes]]/SUM(Table1[[#This Row],[dem_votes]:[gop_votes]])</f>
        <v>0.59459233496087216</v>
      </c>
      <c r="K2326" s="5">
        <f>Table1[[#This Row],[gop_votes]]/SUM(Table1[[#This Row],[dem_votes]:[gop_votes]])</f>
        <v>0.40540766503912784</v>
      </c>
      <c r="L2326" s="13">
        <v>-79.979213999999999</v>
      </c>
      <c r="M2326" s="13">
        <v>32.822800999999998</v>
      </c>
      <c r="N2326" s="11">
        <v>-80.974236173913027</v>
      </c>
      <c r="O2326" s="11">
        <v>33.961044434782664</v>
      </c>
      <c r="P2326" s="12">
        <f>VLOOKUP(Table1[[#This Row],[State]],Sheet1!A:G,7,FALSE)</f>
        <v>9</v>
      </c>
      <c r="Q2326" t="str">
        <f>VLOOKUP(Table1[[#This Row],[State]],Sheet1!A:F,6,FALSE)</f>
        <v>Republican</v>
      </c>
    </row>
    <row r="2327" spans="1:17" x14ac:dyDescent="0.2">
      <c r="A2327" t="s">
        <v>358</v>
      </c>
      <c r="B2327" s="10">
        <v>45021</v>
      </c>
      <c r="C2327" t="s">
        <v>489</v>
      </c>
      <c r="D2327" s="4">
        <v>6206</v>
      </c>
      <c r="E2327" s="4">
        <v>18707</v>
      </c>
      <c r="F2327">
        <v>2024</v>
      </c>
      <c r="G2327" s="1">
        <f>Table1[[#This Row],[dem_votes]]+Table1[[#This Row],[gop_votes]]</f>
        <v>24913</v>
      </c>
      <c r="H2327" s="7">
        <f>ABS(Table1[[#This Row],[dem_votes]]-Table1[[#This Row],[gop_votes]])</f>
        <v>12501</v>
      </c>
      <c r="I2327" s="5">
        <f>Table1[[#This Row],[margin]]/SUM(Table1[[#This Row],[dem_votes]:[gop_votes]])</f>
        <v>0.50178621603179063</v>
      </c>
      <c r="J2327" s="5">
        <f>Table1[[#This Row],[dem_votes]]/SUM(Table1[[#This Row],[dem_votes]:[gop_votes]])</f>
        <v>0.24910689198410468</v>
      </c>
      <c r="K2327" s="5">
        <f>Table1[[#This Row],[gop_votes]]/SUM(Table1[[#This Row],[dem_votes]:[gop_votes]])</f>
        <v>0.75089310801589526</v>
      </c>
      <c r="L2327" s="13">
        <v>-81.647009999999995</v>
      </c>
      <c r="M2327" s="13">
        <v>35.080072999999999</v>
      </c>
      <c r="N2327" s="11">
        <v>-80.974236173913027</v>
      </c>
      <c r="O2327" s="11">
        <v>33.961044434782664</v>
      </c>
      <c r="P2327" s="12">
        <f>VLOOKUP(Table1[[#This Row],[State]],Sheet1!A:G,7,FALSE)</f>
        <v>9</v>
      </c>
      <c r="Q2327" t="str">
        <f>VLOOKUP(Table1[[#This Row],[State]],Sheet1!A:F,6,FALSE)</f>
        <v>Republican</v>
      </c>
    </row>
    <row r="2328" spans="1:17" x14ac:dyDescent="0.2">
      <c r="A2328" t="s">
        <v>358</v>
      </c>
      <c r="B2328" s="10">
        <v>45023</v>
      </c>
      <c r="C2328" t="s">
        <v>1792</v>
      </c>
      <c r="D2328" s="4">
        <v>6642</v>
      </c>
      <c r="E2328" s="4">
        <v>8823</v>
      </c>
      <c r="F2328">
        <v>2024</v>
      </c>
      <c r="G2328" s="1">
        <f>Table1[[#This Row],[dem_votes]]+Table1[[#This Row],[gop_votes]]</f>
        <v>15465</v>
      </c>
      <c r="H2328" s="7">
        <f>ABS(Table1[[#This Row],[dem_votes]]-Table1[[#This Row],[gop_votes]])</f>
        <v>2181</v>
      </c>
      <c r="I2328" s="5">
        <f>Table1[[#This Row],[margin]]/SUM(Table1[[#This Row],[dem_votes]:[gop_votes]])</f>
        <v>0.14102812803103781</v>
      </c>
      <c r="J2328" s="5">
        <f>Table1[[#This Row],[dem_votes]]/SUM(Table1[[#This Row],[dem_votes]:[gop_votes]])</f>
        <v>0.42948593598448109</v>
      </c>
      <c r="K2328" s="5">
        <f>Table1[[#This Row],[gop_votes]]/SUM(Table1[[#This Row],[dem_votes]:[gop_votes]])</f>
        <v>0.57051406401551896</v>
      </c>
      <c r="L2328" s="13">
        <v>-81.119726999999997</v>
      </c>
      <c r="M2328" s="13">
        <v>34.702760999999903</v>
      </c>
      <c r="N2328" s="11">
        <v>-80.974236173913027</v>
      </c>
      <c r="O2328" s="11">
        <v>33.961044434782664</v>
      </c>
      <c r="P2328" s="12">
        <f>VLOOKUP(Table1[[#This Row],[State]],Sheet1!A:G,7,FALSE)</f>
        <v>9</v>
      </c>
      <c r="Q2328" t="str">
        <f>VLOOKUP(Table1[[#This Row],[State]],Sheet1!A:F,6,FALSE)</f>
        <v>Republican</v>
      </c>
    </row>
    <row r="2329" spans="1:17" x14ac:dyDescent="0.2">
      <c r="A2329" t="s">
        <v>358</v>
      </c>
      <c r="B2329" s="10">
        <v>45025</v>
      </c>
      <c r="C2329" t="s">
        <v>1825</v>
      </c>
      <c r="D2329" s="4">
        <v>6875</v>
      </c>
      <c r="E2329" s="4">
        <v>11686</v>
      </c>
      <c r="F2329">
        <v>2024</v>
      </c>
      <c r="G2329" s="1">
        <f>Table1[[#This Row],[dem_votes]]+Table1[[#This Row],[gop_votes]]</f>
        <v>18561</v>
      </c>
      <c r="H2329" s="7">
        <f>ABS(Table1[[#This Row],[dem_votes]]-Table1[[#This Row],[gop_votes]])</f>
        <v>4811</v>
      </c>
      <c r="I2329" s="5">
        <f>Table1[[#This Row],[margin]]/SUM(Table1[[#This Row],[dem_votes]:[gop_votes]])</f>
        <v>0.25919939658423574</v>
      </c>
      <c r="J2329" s="5">
        <f>Table1[[#This Row],[dem_votes]]/SUM(Table1[[#This Row],[dem_votes]:[gop_votes]])</f>
        <v>0.37040030170788213</v>
      </c>
      <c r="K2329" s="5">
        <f>Table1[[#This Row],[gop_votes]]/SUM(Table1[[#This Row],[dem_votes]:[gop_votes]])</f>
        <v>0.62959969829211793</v>
      </c>
      <c r="L2329" s="13">
        <v>-80.144684999999996</v>
      </c>
      <c r="M2329" s="13">
        <v>34.682026999999998</v>
      </c>
      <c r="N2329" s="11">
        <v>-80.974236173913027</v>
      </c>
      <c r="O2329" s="11">
        <v>33.961044434782664</v>
      </c>
      <c r="P2329" s="12">
        <f>VLOOKUP(Table1[[#This Row],[State]],Sheet1!A:G,7,FALSE)</f>
        <v>9</v>
      </c>
      <c r="Q2329" t="str">
        <f>VLOOKUP(Table1[[#This Row],[State]],Sheet1!A:F,6,FALSE)</f>
        <v>Republican</v>
      </c>
    </row>
    <row r="2330" spans="1:17" x14ac:dyDescent="0.2">
      <c r="A2330" t="s">
        <v>358</v>
      </c>
      <c r="B2330" s="10">
        <v>45027</v>
      </c>
      <c r="C2330" t="s">
        <v>1826</v>
      </c>
      <c r="D2330" s="4">
        <v>8177</v>
      </c>
      <c r="E2330" s="4">
        <v>8434</v>
      </c>
      <c r="F2330">
        <v>2024</v>
      </c>
      <c r="G2330" s="1">
        <f>Table1[[#This Row],[dem_votes]]+Table1[[#This Row],[gop_votes]]</f>
        <v>16611</v>
      </c>
      <c r="H2330" s="7">
        <f>ABS(Table1[[#This Row],[dem_votes]]-Table1[[#This Row],[gop_votes]])</f>
        <v>257</v>
      </c>
      <c r="I2330" s="5">
        <f>Table1[[#This Row],[margin]]/SUM(Table1[[#This Row],[dem_votes]:[gop_votes]])</f>
        <v>1.5471675395822046E-2</v>
      </c>
      <c r="J2330" s="5">
        <f>Table1[[#This Row],[dem_votes]]/SUM(Table1[[#This Row],[dem_votes]:[gop_votes]])</f>
        <v>0.49226416230208897</v>
      </c>
      <c r="K2330" s="5">
        <f>Table1[[#This Row],[gop_votes]]/SUM(Table1[[#This Row],[dem_votes]:[gop_votes]])</f>
        <v>0.50773583769791097</v>
      </c>
      <c r="L2330" s="13">
        <v>-80.206489000000005</v>
      </c>
      <c r="M2330" s="13">
        <v>33.691189000000001</v>
      </c>
      <c r="N2330" s="11">
        <v>-80.974236173913027</v>
      </c>
      <c r="O2330" s="11">
        <v>33.961044434782664</v>
      </c>
      <c r="P2330" s="12">
        <f>VLOOKUP(Table1[[#This Row],[State]],Sheet1!A:G,7,FALSE)</f>
        <v>9</v>
      </c>
      <c r="Q2330" t="str">
        <f>VLOOKUP(Table1[[#This Row],[State]],Sheet1!A:F,6,FALSE)</f>
        <v>Republican</v>
      </c>
    </row>
    <row r="2331" spans="1:17" x14ac:dyDescent="0.2">
      <c r="A2331" t="s">
        <v>358</v>
      </c>
      <c r="B2331" s="10">
        <v>45029</v>
      </c>
      <c r="C2331" t="s">
        <v>1827</v>
      </c>
      <c r="D2331" s="4">
        <v>8648</v>
      </c>
      <c r="E2331" s="4">
        <v>10033</v>
      </c>
      <c r="F2331">
        <v>2024</v>
      </c>
      <c r="G2331" s="1">
        <f>Table1[[#This Row],[dem_votes]]+Table1[[#This Row],[gop_votes]]</f>
        <v>18681</v>
      </c>
      <c r="H2331" s="7">
        <f>ABS(Table1[[#This Row],[dem_votes]]-Table1[[#This Row],[gop_votes]])</f>
        <v>1385</v>
      </c>
      <c r="I2331" s="5">
        <f>Table1[[#This Row],[margin]]/SUM(Table1[[#This Row],[dem_votes]:[gop_votes]])</f>
        <v>7.4139500026765157E-2</v>
      </c>
      <c r="J2331" s="5">
        <f>Table1[[#This Row],[dem_votes]]/SUM(Table1[[#This Row],[dem_votes]:[gop_votes]])</f>
        <v>0.46293024998661741</v>
      </c>
      <c r="K2331" s="5">
        <f>Table1[[#This Row],[gop_votes]]/SUM(Table1[[#This Row],[dem_votes]:[gop_votes]])</f>
        <v>0.53706975001338253</v>
      </c>
      <c r="L2331" s="13">
        <v>-80.655455000000003</v>
      </c>
      <c r="M2331" s="13">
        <v>32.916001999999999</v>
      </c>
      <c r="N2331" s="11">
        <v>-80.974236173913027</v>
      </c>
      <c r="O2331" s="11">
        <v>33.961044434782664</v>
      </c>
      <c r="P2331" s="12">
        <f>VLOOKUP(Table1[[#This Row],[State]],Sheet1!A:G,7,FALSE)</f>
        <v>9</v>
      </c>
      <c r="Q2331" t="str">
        <f>VLOOKUP(Table1[[#This Row],[State]],Sheet1!A:F,6,FALSE)</f>
        <v>Republican</v>
      </c>
    </row>
    <row r="2332" spans="1:17" x14ac:dyDescent="0.2">
      <c r="A2332" t="s">
        <v>358</v>
      </c>
      <c r="B2332" s="10">
        <v>45031</v>
      </c>
      <c r="C2332" t="s">
        <v>1828</v>
      </c>
      <c r="D2332" s="4">
        <v>15308</v>
      </c>
      <c r="E2332" s="4">
        <v>15575</v>
      </c>
      <c r="F2332">
        <v>2024</v>
      </c>
      <c r="G2332" s="1">
        <f>Table1[[#This Row],[dem_votes]]+Table1[[#This Row],[gop_votes]]</f>
        <v>30883</v>
      </c>
      <c r="H2332" s="7">
        <f>ABS(Table1[[#This Row],[dem_votes]]-Table1[[#This Row],[gop_votes]])</f>
        <v>267</v>
      </c>
      <c r="I2332" s="5">
        <f>Table1[[#This Row],[margin]]/SUM(Table1[[#This Row],[dem_votes]:[gop_votes]])</f>
        <v>8.6455331412103754E-3</v>
      </c>
      <c r="J2332" s="5">
        <f>Table1[[#This Row],[dem_votes]]/SUM(Table1[[#This Row],[dem_votes]:[gop_votes]])</f>
        <v>0.49567723342939479</v>
      </c>
      <c r="K2332" s="5">
        <f>Table1[[#This Row],[gop_votes]]/SUM(Table1[[#This Row],[dem_votes]:[gop_votes]])</f>
        <v>0.50432276657060515</v>
      </c>
      <c r="L2332" s="13">
        <v>-79.983805000000004</v>
      </c>
      <c r="M2332" s="13">
        <v>34.326828999999996</v>
      </c>
      <c r="N2332" s="11">
        <v>-80.974236173913027</v>
      </c>
      <c r="O2332" s="11">
        <v>33.961044434782664</v>
      </c>
      <c r="P2332" s="12">
        <f>VLOOKUP(Table1[[#This Row],[State]],Sheet1!A:G,7,FALSE)</f>
        <v>9</v>
      </c>
      <c r="Q2332" t="str">
        <f>VLOOKUP(Table1[[#This Row],[State]],Sheet1!A:F,6,FALSE)</f>
        <v>Republican</v>
      </c>
    </row>
    <row r="2333" spans="1:17" x14ac:dyDescent="0.2">
      <c r="A2333" t="s">
        <v>358</v>
      </c>
      <c r="B2333" s="10">
        <v>45033</v>
      </c>
      <c r="C2333" t="s">
        <v>1829</v>
      </c>
      <c r="D2333" s="4">
        <v>6017</v>
      </c>
      <c r="E2333" s="4">
        <v>5989</v>
      </c>
      <c r="F2333">
        <v>2024</v>
      </c>
      <c r="G2333" s="1">
        <f>Table1[[#This Row],[dem_votes]]+Table1[[#This Row],[gop_votes]]</f>
        <v>12006</v>
      </c>
      <c r="H2333" s="7">
        <f>ABS(Table1[[#This Row],[dem_votes]]-Table1[[#This Row],[gop_votes]])</f>
        <v>28</v>
      </c>
      <c r="I2333" s="5">
        <f>Table1[[#This Row],[margin]]/SUM(Table1[[#This Row],[dem_votes]:[gop_votes]])</f>
        <v>2.3321672497084792E-3</v>
      </c>
      <c r="J2333" s="5">
        <f>Table1[[#This Row],[dem_votes]]/SUM(Table1[[#This Row],[dem_votes]:[gop_votes]])</f>
        <v>0.50116608362485426</v>
      </c>
      <c r="K2333" s="5">
        <f>Table1[[#This Row],[gop_votes]]/SUM(Table1[[#This Row],[dem_votes]:[gop_votes]])</f>
        <v>0.49883391637514574</v>
      </c>
      <c r="L2333" s="13">
        <v>-79.359942000000004</v>
      </c>
      <c r="M2333" s="13">
        <v>34.394709999999897</v>
      </c>
      <c r="N2333" s="11">
        <v>-80.974236173913027</v>
      </c>
      <c r="O2333" s="11">
        <v>33.961044434782664</v>
      </c>
      <c r="P2333" s="12">
        <f>VLOOKUP(Table1[[#This Row],[State]],Sheet1!A:G,7,FALSE)</f>
        <v>9</v>
      </c>
      <c r="Q2333" t="str">
        <f>VLOOKUP(Table1[[#This Row],[State]],Sheet1!A:F,6,FALSE)</f>
        <v>Republican</v>
      </c>
    </row>
    <row r="2334" spans="1:17" x14ac:dyDescent="0.2">
      <c r="A2334" t="s">
        <v>358</v>
      </c>
      <c r="B2334" s="10">
        <v>45035</v>
      </c>
      <c r="C2334" t="s">
        <v>1216</v>
      </c>
      <c r="D2334" s="4">
        <v>40330</v>
      </c>
      <c r="E2334" s="4">
        <v>46983</v>
      </c>
      <c r="F2334">
        <v>2024</v>
      </c>
      <c r="G2334" s="1">
        <f>Table1[[#This Row],[dem_votes]]+Table1[[#This Row],[gop_votes]]</f>
        <v>87313</v>
      </c>
      <c r="H2334" s="7">
        <f>ABS(Table1[[#This Row],[dem_votes]]-Table1[[#This Row],[gop_votes]])</f>
        <v>6653</v>
      </c>
      <c r="I2334" s="5">
        <f>Table1[[#This Row],[margin]]/SUM(Table1[[#This Row],[dem_votes]:[gop_votes]])</f>
        <v>7.6197129866113864E-2</v>
      </c>
      <c r="J2334" s="5">
        <f>Table1[[#This Row],[dem_votes]]/SUM(Table1[[#This Row],[dem_votes]:[gop_votes]])</f>
        <v>0.46190143506694309</v>
      </c>
      <c r="K2334" s="5">
        <f>Table1[[#This Row],[gop_votes]]/SUM(Table1[[#This Row],[dem_votes]:[gop_votes]])</f>
        <v>0.53809856493305697</v>
      </c>
      <c r="L2334" s="13">
        <v>-80.217609999999993</v>
      </c>
      <c r="M2334" s="13">
        <v>33.000816</v>
      </c>
      <c r="N2334" s="11">
        <v>-80.974236173913027</v>
      </c>
      <c r="O2334" s="11">
        <v>33.961044434782664</v>
      </c>
      <c r="P2334" s="12">
        <f>VLOOKUP(Table1[[#This Row],[State]],Sheet1!A:G,7,FALSE)</f>
        <v>9</v>
      </c>
      <c r="Q2334" t="str">
        <f>VLOOKUP(Table1[[#This Row],[State]],Sheet1!A:F,6,FALSE)</f>
        <v>Republican</v>
      </c>
    </row>
    <row r="2335" spans="1:17" x14ac:dyDescent="0.2">
      <c r="A2335" t="s">
        <v>358</v>
      </c>
      <c r="B2335" s="10">
        <v>45037</v>
      </c>
      <c r="C2335" t="s">
        <v>1830</v>
      </c>
      <c r="D2335" s="4">
        <v>4984</v>
      </c>
      <c r="E2335" s="4">
        <v>8822</v>
      </c>
      <c r="F2335">
        <v>2024</v>
      </c>
      <c r="G2335" s="1">
        <f>Table1[[#This Row],[dem_votes]]+Table1[[#This Row],[gop_votes]]</f>
        <v>13806</v>
      </c>
      <c r="H2335" s="7">
        <f>ABS(Table1[[#This Row],[dem_votes]]-Table1[[#This Row],[gop_votes]])</f>
        <v>3838</v>
      </c>
      <c r="I2335" s="5">
        <f>Table1[[#This Row],[margin]]/SUM(Table1[[#This Row],[dem_votes]:[gop_votes]])</f>
        <v>0.27799507460524409</v>
      </c>
      <c r="J2335" s="5">
        <f>Table1[[#This Row],[dem_votes]]/SUM(Table1[[#This Row],[dem_votes]:[gop_votes]])</f>
        <v>0.36100246269737796</v>
      </c>
      <c r="K2335" s="5">
        <f>Table1[[#This Row],[gop_votes]]/SUM(Table1[[#This Row],[dem_votes]:[gop_votes]])</f>
        <v>0.6389975373026221</v>
      </c>
      <c r="L2335" s="13">
        <v>-81.920292000000003</v>
      </c>
      <c r="M2335" s="13">
        <v>33.722043999999997</v>
      </c>
      <c r="N2335" s="11">
        <v>-80.974236173913027</v>
      </c>
      <c r="O2335" s="11">
        <v>33.961044434782664</v>
      </c>
      <c r="P2335" s="12">
        <f>VLOOKUP(Table1[[#This Row],[State]],Sheet1!A:G,7,FALSE)</f>
        <v>9</v>
      </c>
      <c r="Q2335" t="str">
        <f>VLOOKUP(Table1[[#This Row],[State]],Sheet1!A:F,6,FALSE)</f>
        <v>Republican</v>
      </c>
    </row>
    <row r="2336" spans="1:17" x14ac:dyDescent="0.2">
      <c r="A2336" t="s">
        <v>358</v>
      </c>
      <c r="B2336" s="10">
        <v>45039</v>
      </c>
      <c r="C2336" t="s">
        <v>713</v>
      </c>
      <c r="D2336" s="4">
        <v>7436</v>
      </c>
      <c r="E2336" s="4">
        <v>4614</v>
      </c>
      <c r="F2336">
        <v>2024</v>
      </c>
      <c r="G2336" s="1">
        <f>Table1[[#This Row],[dem_votes]]+Table1[[#This Row],[gop_votes]]</f>
        <v>12050</v>
      </c>
      <c r="H2336" s="7">
        <f>ABS(Table1[[#This Row],[dem_votes]]-Table1[[#This Row],[gop_votes]])</f>
        <v>2822</v>
      </c>
      <c r="I2336" s="5">
        <f>Table1[[#This Row],[margin]]/SUM(Table1[[#This Row],[dem_votes]:[gop_votes]])</f>
        <v>0.23419087136929462</v>
      </c>
      <c r="J2336" s="5">
        <f>Table1[[#This Row],[dem_votes]]/SUM(Table1[[#This Row],[dem_votes]:[gop_votes]])</f>
        <v>0.61709543568464731</v>
      </c>
      <c r="K2336" s="5">
        <f>Table1[[#This Row],[gop_votes]]/SUM(Table1[[#This Row],[dem_votes]:[gop_votes]])</f>
        <v>0.38290456431535269</v>
      </c>
      <c r="L2336" s="13">
        <v>-81.073993000000002</v>
      </c>
      <c r="M2336" s="13">
        <v>34.361469</v>
      </c>
      <c r="N2336" s="11">
        <v>-80.974236173913027</v>
      </c>
      <c r="O2336" s="11">
        <v>33.961044434782664</v>
      </c>
      <c r="P2336" s="12">
        <f>VLOOKUP(Table1[[#This Row],[State]],Sheet1!A:G,7,FALSE)</f>
        <v>9</v>
      </c>
      <c r="Q2336" t="str">
        <f>VLOOKUP(Table1[[#This Row],[State]],Sheet1!A:F,6,FALSE)</f>
        <v>Republican</v>
      </c>
    </row>
    <row r="2337" spans="1:17" x14ac:dyDescent="0.2">
      <c r="A2337" t="s">
        <v>358</v>
      </c>
      <c r="B2337" s="10">
        <v>45041</v>
      </c>
      <c r="C2337" t="s">
        <v>1831</v>
      </c>
      <c r="D2337" s="4">
        <v>32459</v>
      </c>
      <c r="E2337" s="4">
        <v>32295</v>
      </c>
      <c r="F2337">
        <v>2024</v>
      </c>
      <c r="G2337" s="1">
        <f>Table1[[#This Row],[dem_votes]]+Table1[[#This Row],[gop_votes]]</f>
        <v>64754</v>
      </c>
      <c r="H2337" s="7">
        <f>ABS(Table1[[#This Row],[dem_votes]]-Table1[[#This Row],[gop_votes]])</f>
        <v>164</v>
      </c>
      <c r="I2337" s="5">
        <f>Table1[[#This Row],[margin]]/SUM(Table1[[#This Row],[dem_votes]:[gop_votes]])</f>
        <v>2.5326620749297341E-3</v>
      </c>
      <c r="J2337" s="5">
        <f>Table1[[#This Row],[dem_votes]]/SUM(Table1[[#This Row],[dem_votes]:[gop_votes]])</f>
        <v>0.50126633103746487</v>
      </c>
      <c r="K2337" s="5">
        <f>Table1[[#This Row],[gop_votes]]/SUM(Table1[[#This Row],[dem_votes]:[gop_votes]])</f>
        <v>0.49873366896253513</v>
      </c>
      <c r="L2337" s="13">
        <v>-79.760953999999998</v>
      </c>
      <c r="M2337" s="13">
        <v>34.100048999999999</v>
      </c>
      <c r="N2337" s="11">
        <v>-80.974236173913027</v>
      </c>
      <c r="O2337" s="11">
        <v>33.961044434782664</v>
      </c>
      <c r="P2337" s="12">
        <f>VLOOKUP(Table1[[#This Row],[State]],Sheet1!A:G,7,FALSE)</f>
        <v>9</v>
      </c>
      <c r="Q2337" t="str">
        <f>VLOOKUP(Table1[[#This Row],[State]],Sheet1!A:F,6,FALSE)</f>
        <v>Republican</v>
      </c>
    </row>
    <row r="2338" spans="1:17" x14ac:dyDescent="0.2">
      <c r="A2338" t="s">
        <v>358</v>
      </c>
      <c r="B2338" s="10">
        <v>45043</v>
      </c>
      <c r="C2338" t="s">
        <v>1832</v>
      </c>
      <c r="D2338" s="4">
        <v>16694</v>
      </c>
      <c r="E2338" s="4">
        <v>22523</v>
      </c>
      <c r="F2338">
        <v>2024</v>
      </c>
      <c r="G2338" s="1">
        <f>Table1[[#This Row],[dem_votes]]+Table1[[#This Row],[gop_votes]]</f>
        <v>39217</v>
      </c>
      <c r="H2338" s="7">
        <f>ABS(Table1[[#This Row],[dem_votes]]-Table1[[#This Row],[gop_votes]])</f>
        <v>5829</v>
      </c>
      <c r="I2338" s="5">
        <f>Table1[[#This Row],[margin]]/SUM(Table1[[#This Row],[dem_votes]:[gop_votes]])</f>
        <v>0.1486345207435551</v>
      </c>
      <c r="J2338" s="5">
        <f>Table1[[#This Row],[dem_votes]]/SUM(Table1[[#This Row],[dem_votes]:[gop_votes]])</f>
        <v>0.42568273962822245</v>
      </c>
      <c r="K2338" s="5">
        <f>Table1[[#This Row],[gop_votes]]/SUM(Table1[[#This Row],[dem_votes]:[gop_votes]])</f>
        <v>0.57431726037177755</v>
      </c>
      <c r="L2338" s="13">
        <v>-79.269398999999893</v>
      </c>
      <c r="M2338" s="13">
        <v>33.453333999999998</v>
      </c>
      <c r="N2338" s="11">
        <v>-80.974236173913027</v>
      </c>
      <c r="O2338" s="11">
        <v>33.961044434782664</v>
      </c>
      <c r="P2338" s="12">
        <f>VLOOKUP(Table1[[#This Row],[State]],Sheet1!A:G,7,FALSE)</f>
        <v>9</v>
      </c>
      <c r="Q2338" t="str">
        <f>VLOOKUP(Table1[[#This Row],[State]],Sheet1!A:F,6,FALSE)</f>
        <v>Republican</v>
      </c>
    </row>
    <row r="2339" spans="1:17" x14ac:dyDescent="0.2">
      <c r="A2339" t="s">
        <v>358</v>
      </c>
      <c r="B2339" s="10">
        <v>45045</v>
      </c>
      <c r="C2339" t="s">
        <v>1833</v>
      </c>
      <c r="D2339" s="4">
        <v>117076</v>
      </c>
      <c r="E2339" s="4">
        <v>162630</v>
      </c>
      <c r="F2339">
        <v>2024</v>
      </c>
      <c r="G2339" s="1">
        <f>Table1[[#This Row],[dem_votes]]+Table1[[#This Row],[gop_votes]]</f>
        <v>279706</v>
      </c>
      <c r="H2339" s="7">
        <f>ABS(Table1[[#This Row],[dem_votes]]-Table1[[#This Row],[gop_votes]])</f>
        <v>45554</v>
      </c>
      <c r="I2339" s="5">
        <f>Table1[[#This Row],[margin]]/SUM(Table1[[#This Row],[dem_votes]:[gop_votes]])</f>
        <v>0.16286386420026741</v>
      </c>
      <c r="J2339" s="5">
        <f>Table1[[#This Row],[dem_votes]]/SUM(Table1[[#This Row],[dem_votes]:[gop_votes]])</f>
        <v>0.41856806789986628</v>
      </c>
      <c r="K2339" s="5">
        <f>Table1[[#This Row],[gop_votes]]/SUM(Table1[[#This Row],[dem_votes]:[gop_votes]])</f>
        <v>0.58143193210013366</v>
      </c>
      <c r="L2339" s="13">
        <v>-82.335536000000005</v>
      </c>
      <c r="M2339" s="13">
        <v>34.847690999999998</v>
      </c>
      <c r="N2339" s="11">
        <v>-80.974236173913027</v>
      </c>
      <c r="O2339" s="11">
        <v>33.961044434782664</v>
      </c>
      <c r="P2339" s="12">
        <f>VLOOKUP(Table1[[#This Row],[State]],Sheet1!A:G,7,FALSE)</f>
        <v>9</v>
      </c>
      <c r="Q2339" t="str">
        <f>VLOOKUP(Table1[[#This Row],[State]],Sheet1!A:F,6,FALSE)</f>
        <v>Republican</v>
      </c>
    </row>
    <row r="2340" spans="1:17" x14ac:dyDescent="0.2">
      <c r="A2340" t="s">
        <v>358</v>
      </c>
      <c r="B2340" s="10">
        <v>45047</v>
      </c>
      <c r="C2340" t="s">
        <v>1033</v>
      </c>
      <c r="D2340" s="4">
        <v>11347</v>
      </c>
      <c r="E2340" s="4">
        <v>19702</v>
      </c>
      <c r="F2340">
        <v>2024</v>
      </c>
      <c r="G2340" s="1">
        <f>Table1[[#This Row],[dem_votes]]+Table1[[#This Row],[gop_votes]]</f>
        <v>31049</v>
      </c>
      <c r="H2340" s="7">
        <f>ABS(Table1[[#This Row],[dem_votes]]-Table1[[#This Row],[gop_votes]])</f>
        <v>8355</v>
      </c>
      <c r="I2340" s="5">
        <f>Table1[[#This Row],[margin]]/SUM(Table1[[#This Row],[dem_votes]:[gop_votes]])</f>
        <v>0.26909079197397662</v>
      </c>
      <c r="J2340" s="5">
        <f>Table1[[#This Row],[dem_votes]]/SUM(Table1[[#This Row],[dem_votes]:[gop_votes]])</f>
        <v>0.36545460401301166</v>
      </c>
      <c r="K2340" s="5">
        <f>Table1[[#This Row],[gop_votes]]/SUM(Table1[[#This Row],[dem_votes]:[gop_votes]])</f>
        <v>0.63454539598698834</v>
      </c>
      <c r="L2340" s="13">
        <v>-82.148595</v>
      </c>
      <c r="M2340" s="13">
        <v>34.204262</v>
      </c>
      <c r="N2340" s="11">
        <v>-80.974236173913027</v>
      </c>
      <c r="O2340" s="11">
        <v>33.961044434782664</v>
      </c>
      <c r="P2340" s="12">
        <f>VLOOKUP(Table1[[#This Row],[State]],Sheet1!A:G,7,FALSE)</f>
        <v>9</v>
      </c>
      <c r="Q2340" t="str">
        <f>VLOOKUP(Table1[[#This Row],[State]],Sheet1!A:F,6,FALSE)</f>
        <v>Republican</v>
      </c>
    </row>
    <row r="2341" spans="1:17" x14ac:dyDescent="0.2">
      <c r="A2341" t="s">
        <v>358</v>
      </c>
      <c r="B2341" s="10">
        <v>45049</v>
      </c>
      <c r="C2341" t="s">
        <v>1834</v>
      </c>
      <c r="D2341" s="4">
        <v>5314</v>
      </c>
      <c r="E2341" s="4">
        <v>3393</v>
      </c>
      <c r="F2341">
        <v>2024</v>
      </c>
      <c r="G2341" s="1">
        <f>Table1[[#This Row],[dem_votes]]+Table1[[#This Row],[gop_votes]]</f>
        <v>8707</v>
      </c>
      <c r="H2341" s="7">
        <f>ABS(Table1[[#This Row],[dem_votes]]-Table1[[#This Row],[gop_votes]])</f>
        <v>1921</v>
      </c>
      <c r="I2341" s="5">
        <f>Table1[[#This Row],[margin]]/SUM(Table1[[#This Row],[dem_votes]:[gop_votes]])</f>
        <v>0.22062708165843575</v>
      </c>
      <c r="J2341" s="5">
        <f>Table1[[#This Row],[dem_votes]]/SUM(Table1[[#This Row],[dem_votes]:[gop_votes]])</f>
        <v>0.61031354082921785</v>
      </c>
      <c r="K2341" s="5">
        <f>Table1[[#This Row],[gop_votes]]/SUM(Table1[[#This Row],[dem_votes]:[gop_votes]])</f>
        <v>0.38968645917078215</v>
      </c>
      <c r="L2341" s="13">
        <v>-81.118467999999993</v>
      </c>
      <c r="M2341" s="13">
        <v>32.800713999999999</v>
      </c>
      <c r="N2341" s="11">
        <v>-80.974236173913027</v>
      </c>
      <c r="O2341" s="11">
        <v>33.961044434782664</v>
      </c>
      <c r="P2341" s="12">
        <f>VLOOKUP(Table1[[#This Row],[State]],Sheet1!A:G,7,FALSE)</f>
        <v>9</v>
      </c>
      <c r="Q2341" t="str">
        <f>VLOOKUP(Table1[[#This Row],[State]],Sheet1!A:F,6,FALSE)</f>
        <v>Republican</v>
      </c>
    </row>
    <row r="2342" spans="1:17" x14ac:dyDescent="0.2">
      <c r="A2342" t="s">
        <v>358</v>
      </c>
      <c r="B2342" s="10">
        <v>45051</v>
      </c>
      <c r="C2342" t="s">
        <v>1835</v>
      </c>
      <c r="D2342" s="4">
        <v>68042</v>
      </c>
      <c r="E2342" s="4">
        <v>150393</v>
      </c>
      <c r="F2342">
        <v>2024</v>
      </c>
      <c r="G2342" s="1">
        <f>Table1[[#This Row],[dem_votes]]+Table1[[#This Row],[gop_votes]]</f>
        <v>218435</v>
      </c>
      <c r="H2342" s="7">
        <f>ABS(Table1[[#This Row],[dem_votes]]-Table1[[#This Row],[gop_votes]])</f>
        <v>82351</v>
      </c>
      <c r="I2342" s="5">
        <f>Table1[[#This Row],[margin]]/SUM(Table1[[#This Row],[dem_votes]:[gop_votes]])</f>
        <v>0.37700460091102617</v>
      </c>
      <c r="J2342" s="5">
        <f>Table1[[#This Row],[dem_votes]]/SUM(Table1[[#This Row],[dem_votes]:[gop_votes]])</f>
        <v>0.31149769954448692</v>
      </c>
      <c r="K2342" s="5">
        <f>Table1[[#This Row],[gop_votes]]/SUM(Table1[[#This Row],[dem_votes]:[gop_votes]])</f>
        <v>0.68850230045551308</v>
      </c>
      <c r="L2342" s="13">
        <v>-78.940095999999997</v>
      </c>
      <c r="M2342" s="13">
        <v>33.786228000000001</v>
      </c>
      <c r="N2342" s="11">
        <v>-80.974236173913027</v>
      </c>
      <c r="O2342" s="11">
        <v>33.961044434782664</v>
      </c>
      <c r="P2342" s="12">
        <f>VLOOKUP(Table1[[#This Row],[State]],Sheet1!A:G,7,FALSE)</f>
        <v>9</v>
      </c>
      <c r="Q2342" t="str">
        <f>VLOOKUP(Table1[[#This Row],[State]],Sheet1!A:F,6,FALSE)</f>
        <v>Republican</v>
      </c>
    </row>
    <row r="2343" spans="1:17" x14ac:dyDescent="0.2">
      <c r="A2343" t="s">
        <v>358</v>
      </c>
      <c r="B2343" s="10">
        <v>45053</v>
      </c>
      <c r="C2343" t="s">
        <v>778</v>
      </c>
      <c r="D2343" s="4">
        <v>7426</v>
      </c>
      <c r="E2343" s="4">
        <v>8112</v>
      </c>
      <c r="F2343">
        <v>2024</v>
      </c>
      <c r="G2343" s="1">
        <f>Table1[[#This Row],[dem_votes]]+Table1[[#This Row],[gop_votes]]</f>
        <v>15538</v>
      </c>
      <c r="H2343" s="7">
        <f>ABS(Table1[[#This Row],[dem_votes]]-Table1[[#This Row],[gop_votes]])</f>
        <v>686</v>
      </c>
      <c r="I2343" s="5">
        <f>Table1[[#This Row],[margin]]/SUM(Table1[[#This Row],[dem_votes]:[gop_votes]])</f>
        <v>4.4149826232462351E-2</v>
      </c>
      <c r="J2343" s="5">
        <f>Table1[[#This Row],[dem_votes]]/SUM(Table1[[#This Row],[dem_votes]:[gop_votes]])</f>
        <v>0.47792508688376883</v>
      </c>
      <c r="K2343" s="5">
        <f>Table1[[#This Row],[gop_votes]]/SUM(Table1[[#This Row],[dem_votes]:[gop_votes]])</f>
        <v>0.52207491311623122</v>
      </c>
      <c r="L2343" s="13">
        <v>-81.012490999999997</v>
      </c>
      <c r="M2343" s="13">
        <v>32.427942000000002</v>
      </c>
      <c r="N2343" s="11">
        <v>-80.974236173913027</v>
      </c>
      <c r="O2343" s="11">
        <v>33.961044434782664</v>
      </c>
      <c r="P2343" s="12">
        <f>VLOOKUP(Table1[[#This Row],[State]],Sheet1!A:G,7,FALSE)</f>
        <v>9</v>
      </c>
      <c r="Q2343" t="str">
        <f>VLOOKUP(Table1[[#This Row],[State]],Sheet1!A:F,6,FALSE)</f>
        <v>Republican</v>
      </c>
    </row>
    <row r="2344" spans="1:17" x14ac:dyDescent="0.2">
      <c r="A2344" t="s">
        <v>358</v>
      </c>
      <c r="B2344" s="10">
        <v>45055</v>
      </c>
      <c r="C2344" t="s">
        <v>1836</v>
      </c>
      <c r="D2344" s="4">
        <v>13267</v>
      </c>
      <c r="E2344" s="4">
        <v>21870</v>
      </c>
      <c r="F2344">
        <v>2024</v>
      </c>
      <c r="G2344" s="1">
        <f>Table1[[#This Row],[dem_votes]]+Table1[[#This Row],[gop_votes]]</f>
        <v>35137</v>
      </c>
      <c r="H2344" s="7">
        <f>ABS(Table1[[#This Row],[dem_votes]]-Table1[[#This Row],[gop_votes]])</f>
        <v>8603</v>
      </c>
      <c r="I2344" s="5">
        <f>Table1[[#This Row],[margin]]/SUM(Table1[[#This Row],[dem_votes]:[gop_votes]])</f>
        <v>0.24484161994478754</v>
      </c>
      <c r="J2344" s="5">
        <f>Table1[[#This Row],[dem_votes]]/SUM(Table1[[#This Row],[dem_votes]:[gop_votes]])</f>
        <v>0.3775791900276062</v>
      </c>
      <c r="K2344" s="5">
        <f>Table1[[#This Row],[gop_votes]]/SUM(Table1[[#This Row],[dem_votes]:[gop_votes]])</f>
        <v>0.6224208099723938</v>
      </c>
      <c r="L2344" s="13">
        <v>-80.645218999999997</v>
      </c>
      <c r="M2344" s="13">
        <v>34.259653999999998</v>
      </c>
      <c r="N2344" s="11">
        <v>-80.974236173913027</v>
      </c>
      <c r="O2344" s="11">
        <v>33.961044434782664</v>
      </c>
      <c r="P2344" s="12">
        <f>VLOOKUP(Table1[[#This Row],[State]],Sheet1!A:G,7,FALSE)</f>
        <v>9</v>
      </c>
      <c r="Q2344" t="str">
        <f>VLOOKUP(Table1[[#This Row],[State]],Sheet1!A:F,6,FALSE)</f>
        <v>Republican</v>
      </c>
    </row>
    <row r="2345" spans="1:17" x14ac:dyDescent="0.2">
      <c r="A2345" t="s">
        <v>358</v>
      </c>
      <c r="B2345" s="10">
        <v>45057</v>
      </c>
      <c r="C2345" t="s">
        <v>1496</v>
      </c>
      <c r="D2345" s="4">
        <v>20476</v>
      </c>
      <c r="E2345" s="4">
        <v>36261</v>
      </c>
      <c r="F2345">
        <v>2024</v>
      </c>
      <c r="G2345" s="1">
        <f>Table1[[#This Row],[dem_votes]]+Table1[[#This Row],[gop_votes]]</f>
        <v>56737</v>
      </c>
      <c r="H2345" s="7">
        <f>ABS(Table1[[#This Row],[dem_votes]]-Table1[[#This Row],[gop_votes]])</f>
        <v>15785</v>
      </c>
      <c r="I2345" s="5">
        <f>Table1[[#This Row],[margin]]/SUM(Table1[[#This Row],[dem_votes]:[gop_votes]])</f>
        <v>0.27821351146518147</v>
      </c>
      <c r="J2345" s="5">
        <f>Table1[[#This Row],[dem_votes]]/SUM(Table1[[#This Row],[dem_votes]:[gop_votes]])</f>
        <v>0.36089324426740926</v>
      </c>
      <c r="K2345" s="5">
        <f>Table1[[#This Row],[gop_votes]]/SUM(Table1[[#This Row],[dem_votes]:[gop_votes]])</f>
        <v>0.63910675573259068</v>
      </c>
      <c r="L2345" s="13">
        <v>-80.747240000000005</v>
      </c>
      <c r="M2345" s="13">
        <v>34.758128999999997</v>
      </c>
      <c r="N2345" s="11">
        <v>-80.974236173913027</v>
      </c>
      <c r="O2345" s="11">
        <v>33.961044434782664</v>
      </c>
      <c r="P2345" s="12">
        <f>VLOOKUP(Table1[[#This Row],[State]],Sheet1!A:G,7,FALSE)</f>
        <v>9</v>
      </c>
      <c r="Q2345" t="str">
        <f>VLOOKUP(Table1[[#This Row],[State]],Sheet1!A:F,6,FALSE)</f>
        <v>Republican</v>
      </c>
    </row>
    <row r="2346" spans="1:17" x14ac:dyDescent="0.2">
      <c r="A2346" t="s">
        <v>358</v>
      </c>
      <c r="B2346" s="10">
        <v>45059</v>
      </c>
      <c r="C2346" t="s">
        <v>783</v>
      </c>
      <c r="D2346" s="4">
        <v>9848</v>
      </c>
      <c r="E2346" s="4">
        <v>21054</v>
      </c>
      <c r="F2346">
        <v>2024</v>
      </c>
      <c r="G2346" s="1">
        <f>Table1[[#This Row],[dem_votes]]+Table1[[#This Row],[gop_votes]]</f>
        <v>30902</v>
      </c>
      <c r="H2346" s="7">
        <f>ABS(Table1[[#This Row],[dem_votes]]-Table1[[#This Row],[gop_votes]])</f>
        <v>11206</v>
      </c>
      <c r="I2346" s="5">
        <f>Table1[[#This Row],[margin]]/SUM(Table1[[#This Row],[dem_votes]:[gop_votes]])</f>
        <v>0.36263025046922531</v>
      </c>
      <c r="J2346" s="5">
        <f>Table1[[#This Row],[dem_votes]]/SUM(Table1[[#This Row],[dem_votes]:[gop_votes]])</f>
        <v>0.31868487476538737</v>
      </c>
      <c r="K2346" s="5">
        <f>Table1[[#This Row],[gop_votes]]/SUM(Table1[[#This Row],[dem_votes]:[gop_votes]])</f>
        <v>0.68131512523461268</v>
      </c>
      <c r="L2346" s="13">
        <v>-82.026131000000007</v>
      </c>
      <c r="M2346" s="13">
        <v>34.504773</v>
      </c>
      <c r="N2346" s="11">
        <v>-80.974236173913027</v>
      </c>
      <c r="O2346" s="11">
        <v>33.961044434782664</v>
      </c>
      <c r="P2346" s="12">
        <f>VLOOKUP(Table1[[#This Row],[State]],Sheet1!A:G,7,FALSE)</f>
        <v>9</v>
      </c>
      <c r="Q2346" t="str">
        <f>VLOOKUP(Table1[[#This Row],[State]],Sheet1!A:F,6,FALSE)</f>
        <v>Republican</v>
      </c>
    </row>
    <row r="2347" spans="1:17" x14ac:dyDescent="0.2">
      <c r="A2347" t="s">
        <v>358</v>
      </c>
      <c r="B2347" s="10">
        <v>45061</v>
      </c>
      <c r="C2347" t="s">
        <v>448</v>
      </c>
      <c r="D2347" s="4">
        <v>5249</v>
      </c>
      <c r="E2347" s="4">
        <v>2734</v>
      </c>
      <c r="F2347">
        <v>2024</v>
      </c>
      <c r="G2347" s="1">
        <f>Table1[[#This Row],[dem_votes]]+Table1[[#This Row],[gop_votes]]</f>
        <v>7983</v>
      </c>
      <c r="H2347" s="7">
        <f>ABS(Table1[[#This Row],[dem_votes]]-Table1[[#This Row],[gop_votes]])</f>
        <v>2515</v>
      </c>
      <c r="I2347" s="5">
        <f>Table1[[#This Row],[margin]]/SUM(Table1[[#This Row],[dem_votes]:[gop_votes]])</f>
        <v>0.31504446949768256</v>
      </c>
      <c r="J2347" s="5">
        <f>Table1[[#This Row],[dem_votes]]/SUM(Table1[[#This Row],[dem_votes]:[gop_votes]])</f>
        <v>0.65752223474884131</v>
      </c>
      <c r="K2347" s="5">
        <f>Table1[[#This Row],[gop_votes]]/SUM(Table1[[#This Row],[dem_votes]:[gop_votes]])</f>
        <v>0.34247776525115869</v>
      </c>
      <c r="L2347" s="13">
        <v>-80.265139000000005</v>
      </c>
      <c r="M2347" s="13">
        <v>34.181554999999904</v>
      </c>
      <c r="N2347" s="11">
        <v>-80.974236173913027</v>
      </c>
      <c r="O2347" s="11">
        <v>33.961044434782664</v>
      </c>
      <c r="P2347" s="12">
        <f>VLOOKUP(Table1[[#This Row],[State]],Sheet1!A:G,7,FALSE)</f>
        <v>9</v>
      </c>
      <c r="Q2347" t="str">
        <f>VLOOKUP(Table1[[#This Row],[State]],Sheet1!A:F,6,FALSE)</f>
        <v>Republican</v>
      </c>
    </row>
    <row r="2348" spans="1:17" x14ac:dyDescent="0.2">
      <c r="A2348" t="s">
        <v>358</v>
      </c>
      <c r="B2348" s="10">
        <v>45063</v>
      </c>
      <c r="C2348" t="s">
        <v>1837</v>
      </c>
      <c r="D2348" s="4">
        <v>56288</v>
      </c>
      <c r="E2348" s="4">
        <v>99607</v>
      </c>
      <c r="F2348">
        <v>2024</v>
      </c>
      <c r="G2348" s="1">
        <f>Table1[[#This Row],[dem_votes]]+Table1[[#This Row],[gop_votes]]</f>
        <v>155895</v>
      </c>
      <c r="H2348" s="7">
        <f>ABS(Table1[[#This Row],[dem_votes]]-Table1[[#This Row],[gop_votes]])</f>
        <v>43319</v>
      </c>
      <c r="I2348" s="5">
        <f>Table1[[#This Row],[margin]]/SUM(Table1[[#This Row],[dem_votes]:[gop_votes]])</f>
        <v>0.27787292729080471</v>
      </c>
      <c r="J2348" s="5">
        <f>Table1[[#This Row],[dem_votes]]/SUM(Table1[[#This Row],[dem_votes]:[gop_votes]])</f>
        <v>0.36106353635459765</v>
      </c>
      <c r="K2348" s="5">
        <f>Table1[[#This Row],[gop_votes]]/SUM(Table1[[#This Row],[dem_votes]:[gop_votes]])</f>
        <v>0.63893646364540235</v>
      </c>
      <c r="L2348" s="13">
        <v>-81.213684000000001</v>
      </c>
      <c r="M2348" s="13">
        <v>33.958731999999998</v>
      </c>
      <c r="N2348" s="11">
        <v>-80.974236173913027</v>
      </c>
      <c r="O2348" s="11">
        <v>33.961044434782664</v>
      </c>
      <c r="P2348" s="12">
        <f>VLOOKUP(Table1[[#This Row],[State]],Sheet1!A:G,7,FALSE)</f>
        <v>9</v>
      </c>
      <c r="Q2348" t="str">
        <f>VLOOKUP(Table1[[#This Row],[State]],Sheet1!A:F,6,FALSE)</f>
        <v>Republican</v>
      </c>
    </row>
    <row r="2349" spans="1:17" x14ac:dyDescent="0.2">
      <c r="A2349" t="s">
        <v>358</v>
      </c>
      <c r="B2349" s="10">
        <v>45065</v>
      </c>
      <c r="C2349" t="s">
        <v>1838</v>
      </c>
      <c r="D2349" s="4">
        <v>2433</v>
      </c>
      <c r="E2349" s="4">
        <v>2517</v>
      </c>
      <c r="F2349">
        <v>2024</v>
      </c>
      <c r="G2349" s="1">
        <f>Table1[[#This Row],[dem_votes]]+Table1[[#This Row],[gop_votes]]</f>
        <v>4950</v>
      </c>
      <c r="H2349" s="7">
        <f>ABS(Table1[[#This Row],[dem_votes]]-Table1[[#This Row],[gop_votes]])</f>
        <v>84</v>
      </c>
      <c r="I2349" s="5">
        <f>Table1[[#This Row],[margin]]/SUM(Table1[[#This Row],[dem_votes]:[gop_votes]])</f>
        <v>1.6969696969696971E-2</v>
      </c>
      <c r="J2349" s="5">
        <f>Table1[[#This Row],[dem_votes]]/SUM(Table1[[#This Row],[dem_votes]:[gop_votes]])</f>
        <v>0.49151515151515152</v>
      </c>
      <c r="K2349" s="5">
        <f>Table1[[#This Row],[gop_votes]]/SUM(Table1[[#This Row],[dem_votes]:[gop_votes]])</f>
        <v>0.50848484848484854</v>
      </c>
      <c r="L2349" s="13">
        <v>-82.293658999999906</v>
      </c>
      <c r="M2349" s="13">
        <v>33.883028000000003</v>
      </c>
      <c r="N2349" s="11">
        <v>-80.974236173913027</v>
      </c>
      <c r="O2349" s="11">
        <v>33.961044434782664</v>
      </c>
      <c r="P2349" s="12">
        <f>VLOOKUP(Table1[[#This Row],[State]],Sheet1!A:G,7,FALSE)</f>
        <v>9</v>
      </c>
      <c r="Q2349" t="str">
        <f>VLOOKUP(Table1[[#This Row],[State]],Sheet1!A:F,6,FALSE)</f>
        <v>Republican</v>
      </c>
    </row>
    <row r="2350" spans="1:17" x14ac:dyDescent="0.2">
      <c r="A2350" t="s">
        <v>358</v>
      </c>
      <c r="B2350" s="10">
        <v>45067</v>
      </c>
      <c r="C2350" t="s">
        <v>454</v>
      </c>
      <c r="D2350" s="4">
        <v>8786</v>
      </c>
      <c r="E2350" s="4">
        <v>4916</v>
      </c>
      <c r="F2350">
        <v>2024</v>
      </c>
      <c r="G2350" s="1">
        <f>Table1[[#This Row],[dem_votes]]+Table1[[#This Row],[gop_votes]]</f>
        <v>13702</v>
      </c>
      <c r="H2350" s="7">
        <f>ABS(Table1[[#This Row],[dem_votes]]-Table1[[#This Row],[gop_votes]])</f>
        <v>3870</v>
      </c>
      <c r="I2350" s="5">
        <f>Table1[[#This Row],[margin]]/SUM(Table1[[#This Row],[dem_votes]:[gop_votes]])</f>
        <v>0.28244051963217048</v>
      </c>
      <c r="J2350" s="5">
        <f>Table1[[#This Row],[dem_votes]]/SUM(Table1[[#This Row],[dem_votes]:[gop_votes]])</f>
        <v>0.64122025981608521</v>
      </c>
      <c r="K2350" s="5">
        <f>Table1[[#This Row],[gop_votes]]/SUM(Table1[[#This Row],[dem_votes]:[gop_votes]])</f>
        <v>0.35877974018391473</v>
      </c>
      <c r="L2350" s="13">
        <v>-79.336828999999994</v>
      </c>
      <c r="M2350" s="13">
        <v>34.164265</v>
      </c>
      <c r="N2350" s="11">
        <v>-80.974236173913027</v>
      </c>
      <c r="O2350" s="11">
        <v>33.961044434782664</v>
      </c>
      <c r="P2350" s="12">
        <f>VLOOKUP(Table1[[#This Row],[State]],Sheet1!A:G,7,FALSE)</f>
        <v>9</v>
      </c>
      <c r="Q2350" t="str">
        <f>VLOOKUP(Table1[[#This Row],[State]],Sheet1!A:F,6,FALSE)</f>
        <v>Republican</v>
      </c>
    </row>
    <row r="2351" spans="1:17" x14ac:dyDescent="0.2">
      <c r="A2351" t="s">
        <v>358</v>
      </c>
      <c r="B2351" s="10">
        <v>45069</v>
      </c>
      <c r="C2351" t="s">
        <v>1839</v>
      </c>
      <c r="D2351" s="4">
        <v>5351</v>
      </c>
      <c r="E2351" s="4">
        <v>4033</v>
      </c>
      <c r="F2351">
        <v>2024</v>
      </c>
      <c r="G2351" s="1">
        <f>Table1[[#This Row],[dem_votes]]+Table1[[#This Row],[gop_votes]]</f>
        <v>9384</v>
      </c>
      <c r="H2351" s="7">
        <f>ABS(Table1[[#This Row],[dem_votes]]-Table1[[#This Row],[gop_votes]])</f>
        <v>1318</v>
      </c>
      <c r="I2351" s="5">
        <f>Table1[[#This Row],[margin]]/SUM(Table1[[#This Row],[dem_votes]:[gop_votes]])</f>
        <v>0.14045183290707589</v>
      </c>
      <c r="J2351" s="5">
        <f>Table1[[#This Row],[dem_votes]]/SUM(Table1[[#This Row],[dem_votes]:[gop_votes]])</f>
        <v>0.57022591645353793</v>
      </c>
      <c r="K2351" s="5">
        <f>Table1[[#This Row],[gop_votes]]/SUM(Table1[[#This Row],[dem_votes]:[gop_votes]])</f>
        <v>0.42977408354646207</v>
      </c>
      <c r="L2351" s="13">
        <v>-79.670644999999993</v>
      </c>
      <c r="M2351" s="13">
        <v>34.635883</v>
      </c>
      <c r="N2351" s="11">
        <v>-80.974236173913027</v>
      </c>
      <c r="O2351" s="11">
        <v>33.961044434782664</v>
      </c>
      <c r="P2351" s="12">
        <f>VLOOKUP(Table1[[#This Row],[State]],Sheet1!A:G,7,FALSE)</f>
        <v>9</v>
      </c>
      <c r="Q2351" t="str">
        <f>VLOOKUP(Table1[[#This Row],[State]],Sheet1!A:F,6,FALSE)</f>
        <v>Republican</v>
      </c>
    </row>
    <row r="2352" spans="1:17" x14ac:dyDescent="0.2">
      <c r="A2352" t="s">
        <v>358</v>
      </c>
      <c r="B2352" s="10">
        <v>45071</v>
      </c>
      <c r="C2352" t="s">
        <v>1840</v>
      </c>
      <c r="D2352" s="4">
        <v>6621</v>
      </c>
      <c r="E2352" s="4">
        <v>10809</v>
      </c>
      <c r="F2352">
        <v>2024</v>
      </c>
      <c r="G2352" s="1">
        <f>Table1[[#This Row],[dem_votes]]+Table1[[#This Row],[gop_votes]]</f>
        <v>17430</v>
      </c>
      <c r="H2352" s="7">
        <f>ABS(Table1[[#This Row],[dem_votes]]-Table1[[#This Row],[gop_votes]])</f>
        <v>4188</v>
      </c>
      <c r="I2352" s="5">
        <f>Table1[[#This Row],[margin]]/SUM(Table1[[#This Row],[dem_votes]:[gop_votes]])</f>
        <v>0.24027538726333908</v>
      </c>
      <c r="J2352" s="5">
        <f>Table1[[#This Row],[dem_votes]]/SUM(Table1[[#This Row],[dem_votes]:[gop_votes]])</f>
        <v>0.37986230636833046</v>
      </c>
      <c r="K2352" s="5">
        <f>Table1[[#This Row],[gop_votes]]/SUM(Table1[[#This Row],[dem_votes]:[gop_votes]])</f>
        <v>0.62013769363166948</v>
      </c>
      <c r="L2352" s="13">
        <v>-81.575787000000005</v>
      </c>
      <c r="M2352" s="13">
        <v>34.268079</v>
      </c>
      <c r="N2352" s="11">
        <v>-80.974236173913027</v>
      </c>
      <c r="O2352" s="11">
        <v>33.961044434782664</v>
      </c>
      <c r="P2352" s="12">
        <f>VLOOKUP(Table1[[#This Row],[State]],Sheet1!A:G,7,FALSE)</f>
        <v>9</v>
      </c>
      <c r="Q2352" t="str">
        <f>VLOOKUP(Table1[[#This Row],[State]],Sheet1!A:F,6,FALSE)</f>
        <v>Republican</v>
      </c>
    </row>
    <row r="2353" spans="1:17" x14ac:dyDescent="0.2">
      <c r="A2353" t="s">
        <v>358</v>
      </c>
      <c r="B2353" s="10">
        <v>45073</v>
      </c>
      <c r="C2353" t="s">
        <v>792</v>
      </c>
      <c r="D2353" s="4">
        <v>8903</v>
      </c>
      <c r="E2353" s="4">
        <v>33305</v>
      </c>
      <c r="F2353">
        <v>2024</v>
      </c>
      <c r="G2353" s="1">
        <f>Table1[[#This Row],[dem_votes]]+Table1[[#This Row],[gop_votes]]</f>
        <v>42208</v>
      </c>
      <c r="H2353" s="7">
        <f>ABS(Table1[[#This Row],[dem_votes]]-Table1[[#This Row],[gop_votes]])</f>
        <v>24402</v>
      </c>
      <c r="I2353" s="5">
        <f>Table1[[#This Row],[margin]]/SUM(Table1[[#This Row],[dem_votes]:[gop_votes]])</f>
        <v>0.57813684609552696</v>
      </c>
      <c r="J2353" s="5">
        <f>Table1[[#This Row],[dem_votes]]/SUM(Table1[[#This Row],[dem_votes]:[gop_votes]])</f>
        <v>0.21093157695223655</v>
      </c>
      <c r="K2353" s="5">
        <f>Table1[[#This Row],[gop_votes]]/SUM(Table1[[#This Row],[dem_votes]:[gop_votes]])</f>
        <v>0.78906842304776348</v>
      </c>
      <c r="L2353" s="13">
        <v>-83.005464000000003</v>
      </c>
      <c r="M2353" s="13">
        <v>34.707760999999998</v>
      </c>
      <c r="N2353" s="11">
        <v>-80.974236173913027</v>
      </c>
      <c r="O2353" s="11">
        <v>33.961044434782664</v>
      </c>
      <c r="P2353" s="12">
        <f>VLOOKUP(Table1[[#This Row],[State]],Sheet1!A:G,7,FALSE)</f>
        <v>9</v>
      </c>
      <c r="Q2353" t="str">
        <f>VLOOKUP(Table1[[#This Row],[State]],Sheet1!A:F,6,FALSE)</f>
        <v>Republican</v>
      </c>
    </row>
    <row r="2354" spans="1:17" x14ac:dyDescent="0.2">
      <c r="A2354" t="s">
        <v>358</v>
      </c>
      <c r="B2354" s="10">
        <v>45075</v>
      </c>
      <c r="C2354" t="s">
        <v>1841</v>
      </c>
      <c r="D2354" s="4">
        <v>27768</v>
      </c>
      <c r="E2354" s="4">
        <v>11938</v>
      </c>
      <c r="F2354">
        <v>2024</v>
      </c>
      <c r="G2354" s="1">
        <f>Table1[[#This Row],[dem_votes]]+Table1[[#This Row],[gop_votes]]</f>
        <v>39706</v>
      </c>
      <c r="H2354" s="7">
        <f>ABS(Table1[[#This Row],[dem_votes]]-Table1[[#This Row],[gop_votes]])</f>
        <v>15830</v>
      </c>
      <c r="I2354" s="5">
        <f>Table1[[#This Row],[margin]]/SUM(Table1[[#This Row],[dem_votes]:[gop_votes]])</f>
        <v>0.3986803002065179</v>
      </c>
      <c r="J2354" s="5">
        <f>Table1[[#This Row],[dem_votes]]/SUM(Table1[[#This Row],[dem_votes]:[gop_votes]])</f>
        <v>0.69934015010325901</v>
      </c>
      <c r="K2354" s="5">
        <f>Table1[[#This Row],[gop_votes]]/SUM(Table1[[#This Row],[dem_votes]:[gop_votes]])</f>
        <v>0.30065984989674105</v>
      </c>
      <c r="L2354" s="13">
        <v>-80.799081000000001</v>
      </c>
      <c r="M2354" s="13">
        <v>33.471515999999902</v>
      </c>
      <c r="N2354" s="11">
        <v>-80.974236173913027</v>
      </c>
      <c r="O2354" s="11">
        <v>33.961044434782664</v>
      </c>
      <c r="P2354" s="12">
        <f>VLOOKUP(Table1[[#This Row],[State]],Sheet1!A:G,7,FALSE)</f>
        <v>9</v>
      </c>
      <c r="Q2354" t="str">
        <f>VLOOKUP(Table1[[#This Row],[State]],Sheet1!A:F,6,FALSE)</f>
        <v>Republican</v>
      </c>
    </row>
    <row r="2355" spans="1:17" x14ac:dyDescent="0.2">
      <c r="A2355" t="s">
        <v>358</v>
      </c>
      <c r="B2355" s="10">
        <v>45077</v>
      </c>
      <c r="C2355" t="s">
        <v>524</v>
      </c>
      <c r="D2355" s="4">
        <v>13246</v>
      </c>
      <c r="E2355" s="4">
        <v>47059</v>
      </c>
      <c r="F2355">
        <v>2024</v>
      </c>
      <c r="G2355" s="1">
        <f>Table1[[#This Row],[dem_votes]]+Table1[[#This Row],[gop_votes]]</f>
        <v>60305</v>
      </c>
      <c r="H2355" s="7">
        <f>ABS(Table1[[#This Row],[dem_votes]]-Table1[[#This Row],[gop_votes]])</f>
        <v>33813</v>
      </c>
      <c r="I2355" s="5">
        <f>Table1[[#This Row],[margin]]/SUM(Table1[[#This Row],[dem_votes]:[gop_votes]])</f>
        <v>0.56069977613796529</v>
      </c>
      <c r="J2355" s="5">
        <f>Table1[[#This Row],[dem_votes]]/SUM(Table1[[#This Row],[dem_votes]:[gop_votes]])</f>
        <v>0.21965011193101733</v>
      </c>
      <c r="K2355" s="5">
        <f>Table1[[#This Row],[gop_votes]]/SUM(Table1[[#This Row],[dem_votes]:[gop_votes]])</f>
        <v>0.78034988806898264</v>
      </c>
      <c r="L2355" s="13">
        <v>-82.686452000000003</v>
      </c>
      <c r="M2355" s="13">
        <v>34.809328999999998</v>
      </c>
      <c r="N2355" s="11">
        <v>-80.974236173913027</v>
      </c>
      <c r="O2355" s="11">
        <v>33.961044434782664</v>
      </c>
      <c r="P2355" s="12">
        <f>VLOOKUP(Table1[[#This Row],[State]],Sheet1!A:G,7,FALSE)</f>
        <v>9</v>
      </c>
      <c r="Q2355" t="str">
        <f>VLOOKUP(Table1[[#This Row],[State]],Sheet1!A:F,6,FALSE)</f>
        <v>Republican</v>
      </c>
    </row>
    <row r="2356" spans="1:17" x14ac:dyDescent="0.2">
      <c r="A2356" t="s">
        <v>358</v>
      </c>
      <c r="B2356" s="10">
        <v>45079</v>
      </c>
      <c r="C2356" t="s">
        <v>913</v>
      </c>
      <c r="D2356" s="4">
        <v>147564</v>
      </c>
      <c r="E2356" s="4">
        <v>56307</v>
      </c>
      <c r="F2356">
        <v>2024</v>
      </c>
      <c r="G2356" s="1">
        <f>Table1[[#This Row],[dem_votes]]+Table1[[#This Row],[gop_votes]]</f>
        <v>203871</v>
      </c>
      <c r="H2356" s="7">
        <f>ABS(Table1[[#This Row],[dem_votes]]-Table1[[#This Row],[gop_votes]])</f>
        <v>91257</v>
      </c>
      <c r="I2356" s="5">
        <f>Table1[[#This Row],[margin]]/SUM(Table1[[#This Row],[dem_votes]:[gop_votes]])</f>
        <v>0.44762128993334022</v>
      </c>
      <c r="J2356" s="5">
        <f>Table1[[#This Row],[dem_votes]]/SUM(Table1[[#This Row],[dem_votes]:[gop_votes]])</f>
        <v>0.72381064496667014</v>
      </c>
      <c r="K2356" s="5">
        <f>Table1[[#This Row],[gop_votes]]/SUM(Table1[[#This Row],[dem_votes]:[gop_votes]])</f>
        <v>0.27618935503332992</v>
      </c>
      <c r="L2356" s="13">
        <v>-80.986490000000003</v>
      </c>
      <c r="M2356" s="13">
        <v>34.060482999999998</v>
      </c>
      <c r="N2356" s="11">
        <v>-80.974236173913027</v>
      </c>
      <c r="O2356" s="11">
        <v>33.961044434782664</v>
      </c>
      <c r="P2356" s="12">
        <f>VLOOKUP(Table1[[#This Row],[State]],Sheet1!A:G,7,FALSE)</f>
        <v>9</v>
      </c>
      <c r="Q2356" t="str">
        <f>VLOOKUP(Table1[[#This Row],[State]],Sheet1!A:F,6,FALSE)</f>
        <v>Republican</v>
      </c>
    </row>
    <row r="2357" spans="1:17" x14ac:dyDescent="0.2">
      <c r="A2357" t="s">
        <v>358</v>
      </c>
      <c r="B2357" s="10">
        <v>45081</v>
      </c>
      <c r="C2357" t="s">
        <v>1842</v>
      </c>
      <c r="D2357" s="4">
        <v>2880</v>
      </c>
      <c r="E2357" s="4">
        <v>6155</v>
      </c>
      <c r="F2357">
        <v>2024</v>
      </c>
      <c r="G2357" s="1">
        <f>Table1[[#This Row],[dem_votes]]+Table1[[#This Row],[gop_votes]]</f>
        <v>9035</v>
      </c>
      <c r="H2357" s="7">
        <f>ABS(Table1[[#This Row],[dem_votes]]-Table1[[#This Row],[gop_votes]])</f>
        <v>3275</v>
      </c>
      <c r="I2357" s="5">
        <f>Table1[[#This Row],[margin]]/SUM(Table1[[#This Row],[dem_votes]:[gop_votes]])</f>
        <v>0.36247924737133369</v>
      </c>
      <c r="J2357" s="5">
        <f>Table1[[#This Row],[dem_votes]]/SUM(Table1[[#This Row],[dem_votes]:[gop_votes]])</f>
        <v>0.31876037631433313</v>
      </c>
      <c r="K2357" s="5">
        <f>Table1[[#This Row],[gop_votes]]/SUM(Table1[[#This Row],[dem_votes]:[gop_votes]])</f>
        <v>0.68123962368566682</v>
      </c>
      <c r="L2357" s="13">
        <v>-81.706529000000003</v>
      </c>
      <c r="M2357" s="13">
        <v>33.995666</v>
      </c>
      <c r="N2357" s="11">
        <v>-80.974236173913027</v>
      </c>
      <c r="O2357" s="11">
        <v>33.961044434782664</v>
      </c>
      <c r="P2357" s="12">
        <f>VLOOKUP(Table1[[#This Row],[State]],Sheet1!A:G,7,FALSE)</f>
        <v>9</v>
      </c>
      <c r="Q2357" t="str">
        <f>VLOOKUP(Table1[[#This Row],[State]],Sheet1!A:F,6,FALSE)</f>
        <v>Republican</v>
      </c>
    </row>
    <row r="2358" spans="1:17" x14ac:dyDescent="0.2">
      <c r="A2358" t="s">
        <v>358</v>
      </c>
      <c r="B2358" s="10">
        <v>45083</v>
      </c>
      <c r="C2358" t="s">
        <v>1843</v>
      </c>
      <c r="D2358" s="4">
        <v>54296</v>
      </c>
      <c r="E2358" s="4">
        <v>101874</v>
      </c>
      <c r="F2358">
        <v>2024</v>
      </c>
      <c r="G2358" s="1">
        <f>Table1[[#This Row],[dem_votes]]+Table1[[#This Row],[gop_votes]]</f>
        <v>156170</v>
      </c>
      <c r="H2358" s="7">
        <f>ABS(Table1[[#This Row],[dem_votes]]-Table1[[#This Row],[gop_votes]])</f>
        <v>47578</v>
      </c>
      <c r="I2358" s="5">
        <f>Table1[[#This Row],[margin]]/SUM(Table1[[#This Row],[dem_votes]:[gop_votes]])</f>
        <v>0.30465518345392839</v>
      </c>
      <c r="J2358" s="5">
        <f>Table1[[#This Row],[dem_votes]]/SUM(Table1[[#This Row],[dem_votes]:[gop_votes]])</f>
        <v>0.3476724082730358</v>
      </c>
      <c r="K2358" s="5">
        <f>Table1[[#This Row],[gop_votes]]/SUM(Table1[[#This Row],[dem_votes]:[gop_votes]])</f>
        <v>0.6523275917269642</v>
      </c>
      <c r="L2358" s="13">
        <v>-82.000163000000001</v>
      </c>
      <c r="M2358" s="13">
        <v>34.962730999999998</v>
      </c>
      <c r="N2358" s="11">
        <v>-80.974236173913027</v>
      </c>
      <c r="O2358" s="11">
        <v>33.961044434782664</v>
      </c>
      <c r="P2358" s="12">
        <f>VLOOKUP(Table1[[#This Row],[State]],Sheet1!A:G,7,FALSE)</f>
        <v>9</v>
      </c>
      <c r="Q2358" t="str">
        <f>VLOOKUP(Table1[[#This Row],[State]],Sheet1!A:F,6,FALSE)</f>
        <v>Republican</v>
      </c>
    </row>
    <row r="2359" spans="1:17" x14ac:dyDescent="0.2">
      <c r="A2359" t="s">
        <v>358</v>
      </c>
      <c r="B2359" s="10">
        <v>45085</v>
      </c>
      <c r="C2359" t="s">
        <v>473</v>
      </c>
      <c r="D2359" s="4">
        <v>28848</v>
      </c>
      <c r="E2359" s="4">
        <v>21101</v>
      </c>
      <c r="F2359">
        <v>2024</v>
      </c>
      <c r="G2359" s="1">
        <f>Table1[[#This Row],[dem_votes]]+Table1[[#This Row],[gop_votes]]</f>
        <v>49949</v>
      </c>
      <c r="H2359" s="7">
        <f>ABS(Table1[[#This Row],[dem_votes]]-Table1[[#This Row],[gop_votes]])</f>
        <v>7747</v>
      </c>
      <c r="I2359" s="5">
        <f>Table1[[#This Row],[margin]]/SUM(Table1[[#This Row],[dem_votes]:[gop_votes]])</f>
        <v>0.15509820016416745</v>
      </c>
      <c r="J2359" s="5">
        <f>Table1[[#This Row],[dem_votes]]/SUM(Table1[[#This Row],[dem_votes]:[gop_votes]])</f>
        <v>0.57754910008208371</v>
      </c>
      <c r="K2359" s="5">
        <f>Table1[[#This Row],[gop_votes]]/SUM(Table1[[#This Row],[dem_votes]:[gop_votes]])</f>
        <v>0.42245089991791629</v>
      </c>
      <c r="L2359" s="13">
        <v>-80.387303000000003</v>
      </c>
      <c r="M2359" s="13">
        <v>33.929411000000002</v>
      </c>
      <c r="N2359" s="11">
        <v>-80.974236173913027</v>
      </c>
      <c r="O2359" s="11">
        <v>33.961044434782664</v>
      </c>
      <c r="P2359" s="12">
        <f>VLOOKUP(Table1[[#This Row],[State]],Sheet1!A:G,7,FALSE)</f>
        <v>9</v>
      </c>
      <c r="Q2359" t="str">
        <f>VLOOKUP(Table1[[#This Row],[State]],Sheet1!A:F,6,FALSE)</f>
        <v>Republican</v>
      </c>
    </row>
    <row r="2360" spans="1:17" x14ac:dyDescent="0.2">
      <c r="A2360" t="s">
        <v>358</v>
      </c>
      <c r="B2360" s="10">
        <v>45087</v>
      </c>
      <c r="C2360" t="s">
        <v>476</v>
      </c>
      <c r="D2360" s="4">
        <v>4826</v>
      </c>
      <c r="E2360" s="4">
        <v>6344</v>
      </c>
      <c r="F2360">
        <v>2024</v>
      </c>
      <c r="G2360" s="1">
        <f>Table1[[#This Row],[dem_votes]]+Table1[[#This Row],[gop_votes]]</f>
        <v>11170</v>
      </c>
      <c r="H2360" s="7">
        <f>ABS(Table1[[#This Row],[dem_votes]]-Table1[[#This Row],[gop_votes]])</f>
        <v>1518</v>
      </c>
      <c r="I2360" s="5">
        <f>Table1[[#This Row],[margin]]/SUM(Table1[[#This Row],[dem_votes]:[gop_votes]])</f>
        <v>0.13589973142345568</v>
      </c>
      <c r="J2360" s="5">
        <f>Table1[[#This Row],[dem_votes]]/SUM(Table1[[#This Row],[dem_votes]:[gop_votes]])</f>
        <v>0.43205013428827216</v>
      </c>
      <c r="K2360" s="5">
        <f>Table1[[#This Row],[gop_votes]]/SUM(Table1[[#This Row],[dem_votes]:[gop_votes]])</f>
        <v>0.5679498657117279</v>
      </c>
      <c r="L2360" s="13">
        <v>-81.625388999999998</v>
      </c>
      <c r="M2360" s="13">
        <v>34.731949999999998</v>
      </c>
      <c r="N2360" s="11">
        <v>-80.974236173913027</v>
      </c>
      <c r="O2360" s="11">
        <v>33.961044434782664</v>
      </c>
      <c r="P2360" s="12">
        <f>VLOOKUP(Table1[[#This Row],[State]],Sheet1!A:G,7,FALSE)</f>
        <v>9</v>
      </c>
      <c r="Q2360" t="str">
        <f>VLOOKUP(Table1[[#This Row],[State]],Sheet1!A:F,6,FALSE)</f>
        <v>Republican</v>
      </c>
    </row>
    <row r="2361" spans="1:17" x14ac:dyDescent="0.2">
      <c r="A2361" t="s">
        <v>358</v>
      </c>
      <c r="B2361" s="10">
        <v>45089</v>
      </c>
      <c r="C2361" t="s">
        <v>1844</v>
      </c>
      <c r="D2361" s="4">
        <v>10079</v>
      </c>
      <c r="E2361" s="4">
        <v>5091</v>
      </c>
      <c r="F2361">
        <v>2024</v>
      </c>
      <c r="G2361" s="1">
        <f>Table1[[#This Row],[dem_votes]]+Table1[[#This Row],[gop_votes]]</f>
        <v>15170</v>
      </c>
      <c r="H2361" s="7">
        <f>ABS(Table1[[#This Row],[dem_votes]]-Table1[[#This Row],[gop_votes]])</f>
        <v>4988</v>
      </c>
      <c r="I2361" s="5">
        <f>Table1[[#This Row],[margin]]/SUM(Table1[[#This Row],[dem_votes]:[gop_votes]])</f>
        <v>0.32880685563612394</v>
      </c>
      <c r="J2361" s="5">
        <f>Table1[[#This Row],[dem_votes]]/SUM(Table1[[#This Row],[dem_votes]:[gop_votes]])</f>
        <v>0.66440342781806194</v>
      </c>
      <c r="K2361" s="5">
        <f>Table1[[#This Row],[gop_votes]]/SUM(Table1[[#This Row],[dem_votes]:[gop_votes]])</f>
        <v>0.33559657218193806</v>
      </c>
      <c r="L2361" s="13">
        <v>-79.733271000000002</v>
      </c>
      <c r="M2361" s="13">
        <v>33.654581</v>
      </c>
      <c r="N2361" s="11">
        <v>-80.974236173913027</v>
      </c>
      <c r="O2361" s="11">
        <v>33.961044434782664</v>
      </c>
      <c r="P2361" s="12">
        <f>VLOOKUP(Table1[[#This Row],[State]],Sheet1!A:G,7,FALSE)</f>
        <v>9</v>
      </c>
      <c r="Q2361" t="str">
        <f>VLOOKUP(Table1[[#This Row],[State]],Sheet1!A:F,6,FALSE)</f>
        <v>Republican</v>
      </c>
    </row>
    <row r="2362" spans="1:17" x14ac:dyDescent="0.2">
      <c r="A2362" t="s">
        <v>358</v>
      </c>
      <c r="B2362" s="10">
        <v>45091</v>
      </c>
      <c r="C2362" t="s">
        <v>1208</v>
      </c>
      <c r="D2362" s="4">
        <v>71848</v>
      </c>
      <c r="E2362" s="4">
        <v>96854</v>
      </c>
      <c r="F2362">
        <v>2024</v>
      </c>
      <c r="G2362" s="1">
        <f>Table1[[#This Row],[dem_votes]]+Table1[[#This Row],[gop_votes]]</f>
        <v>168702</v>
      </c>
      <c r="H2362" s="7">
        <f>ABS(Table1[[#This Row],[dem_votes]]-Table1[[#This Row],[gop_votes]])</f>
        <v>25006</v>
      </c>
      <c r="I2362" s="5">
        <f>Table1[[#This Row],[margin]]/SUM(Table1[[#This Row],[dem_votes]:[gop_votes]])</f>
        <v>0.14822586572773291</v>
      </c>
      <c r="J2362" s="5">
        <f>Table1[[#This Row],[dem_votes]]/SUM(Table1[[#This Row],[dem_votes]:[gop_votes]])</f>
        <v>0.42588706713613356</v>
      </c>
      <c r="K2362" s="5">
        <f>Table1[[#This Row],[gop_votes]]/SUM(Table1[[#This Row],[dem_votes]:[gop_votes]])</f>
        <v>0.57411293286386644</v>
      </c>
      <c r="L2362" s="13">
        <v>-81.061809999999994</v>
      </c>
      <c r="M2362" s="13">
        <v>34.991083000000003</v>
      </c>
      <c r="N2362" s="11">
        <v>-80.974236173913027</v>
      </c>
      <c r="O2362" s="11">
        <v>33.961044434782664</v>
      </c>
      <c r="P2362" s="12">
        <f>VLOOKUP(Table1[[#This Row],[State]],Sheet1!A:G,7,FALSE)</f>
        <v>9</v>
      </c>
      <c r="Q2362" t="str">
        <f>VLOOKUP(Table1[[#This Row],[State]],Sheet1!A:F,6,FALSE)</f>
        <v>Republican</v>
      </c>
    </row>
    <row r="2363" spans="1:17" x14ac:dyDescent="0.2">
      <c r="A2363" t="s">
        <v>359</v>
      </c>
      <c r="B2363" s="10">
        <v>46003</v>
      </c>
      <c r="C2363" t="s">
        <v>1845</v>
      </c>
      <c r="D2363" s="4">
        <v>377</v>
      </c>
      <c r="E2363" s="4">
        <v>937</v>
      </c>
      <c r="F2363">
        <v>2024</v>
      </c>
      <c r="G2363" s="1">
        <f>Table1[[#This Row],[dem_votes]]+Table1[[#This Row],[gop_votes]]</f>
        <v>1314</v>
      </c>
      <c r="H2363" s="7">
        <f>ABS(Table1[[#This Row],[dem_votes]]-Table1[[#This Row],[gop_votes]])</f>
        <v>560</v>
      </c>
      <c r="I2363" s="5">
        <f>Table1[[#This Row],[margin]]/SUM(Table1[[#This Row],[dem_votes]:[gop_votes]])</f>
        <v>0.42617960426179602</v>
      </c>
      <c r="J2363" s="5">
        <f>Table1[[#This Row],[dem_votes]]/SUM(Table1[[#This Row],[dem_votes]:[gop_votes]])</f>
        <v>0.28691019786910199</v>
      </c>
      <c r="K2363" s="5">
        <f>Table1[[#This Row],[gop_votes]]/SUM(Table1[[#This Row],[dem_votes]:[gop_votes]])</f>
        <v>0.71308980213089801</v>
      </c>
      <c r="L2363" s="13">
        <v>-98.531305000000003</v>
      </c>
      <c r="M2363" s="13">
        <v>43.694057000000001</v>
      </c>
      <c r="N2363" s="11">
        <v>-99.323130180871104</v>
      </c>
      <c r="O2363" s="11">
        <v>44.258820105113557</v>
      </c>
      <c r="P2363" s="12">
        <f>VLOOKUP(Table1[[#This Row],[State]],Sheet1!A:G,7,FALSE)</f>
        <v>3</v>
      </c>
      <c r="Q2363" t="str">
        <f>VLOOKUP(Table1[[#This Row],[State]],Sheet1!A:F,6,FALSE)</f>
        <v>Republican</v>
      </c>
    </row>
    <row r="2364" spans="1:17" x14ac:dyDescent="0.2">
      <c r="A2364" t="s">
        <v>359</v>
      </c>
      <c r="B2364" s="10">
        <v>46005</v>
      </c>
      <c r="C2364" t="s">
        <v>1846</v>
      </c>
      <c r="D2364" s="4">
        <v>2443</v>
      </c>
      <c r="E2364" s="4">
        <v>4642</v>
      </c>
      <c r="F2364">
        <v>2024</v>
      </c>
      <c r="G2364" s="1">
        <f>Table1[[#This Row],[dem_votes]]+Table1[[#This Row],[gop_votes]]</f>
        <v>7085</v>
      </c>
      <c r="H2364" s="7">
        <f>ABS(Table1[[#This Row],[dem_votes]]-Table1[[#This Row],[gop_votes]])</f>
        <v>2199</v>
      </c>
      <c r="I2364" s="5">
        <f>Table1[[#This Row],[margin]]/SUM(Table1[[#This Row],[dem_votes]:[gop_votes]])</f>
        <v>0.3103740296400847</v>
      </c>
      <c r="J2364" s="5">
        <f>Table1[[#This Row],[dem_votes]]/SUM(Table1[[#This Row],[dem_votes]:[gop_votes]])</f>
        <v>0.34481298517995768</v>
      </c>
      <c r="K2364" s="5">
        <f>Table1[[#This Row],[gop_votes]]/SUM(Table1[[#This Row],[dem_votes]:[gop_votes]])</f>
        <v>0.65518701482004238</v>
      </c>
      <c r="L2364" s="13">
        <v>-98.226726999999997</v>
      </c>
      <c r="M2364" s="13">
        <v>44.368344</v>
      </c>
      <c r="N2364" s="11">
        <v>-99.323130180871104</v>
      </c>
      <c r="O2364" s="11">
        <v>44.258820105113557</v>
      </c>
      <c r="P2364" s="12">
        <f>VLOOKUP(Table1[[#This Row],[State]],Sheet1!A:G,7,FALSE)</f>
        <v>3</v>
      </c>
      <c r="Q2364" t="str">
        <f>VLOOKUP(Table1[[#This Row],[State]],Sheet1!A:F,6,FALSE)</f>
        <v>Republican</v>
      </c>
    </row>
    <row r="2365" spans="1:17" x14ac:dyDescent="0.2">
      <c r="A2365" t="s">
        <v>359</v>
      </c>
      <c r="B2365" s="10">
        <v>46007</v>
      </c>
      <c r="C2365" t="s">
        <v>1847</v>
      </c>
      <c r="D2365" s="4">
        <v>507</v>
      </c>
      <c r="E2365" s="4">
        <v>692</v>
      </c>
      <c r="F2365">
        <v>2024</v>
      </c>
      <c r="G2365" s="1">
        <f>Table1[[#This Row],[dem_votes]]+Table1[[#This Row],[gop_votes]]</f>
        <v>1199</v>
      </c>
      <c r="H2365" s="7">
        <f>ABS(Table1[[#This Row],[dem_votes]]-Table1[[#This Row],[gop_votes]])</f>
        <v>185</v>
      </c>
      <c r="I2365" s="5">
        <f>Table1[[#This Row],[margin]]/SUM(Table1[[#This Row],[dem_votes]:[gop_votes]])</f>
        <v>0.15429524603836531</v>
      </c>
      <c r="J2365" s="5">
        <f>Table1[[#This Row],[dem_votes]]/SUM(Table1[[#This Row],[dem_votes]:[gop_votes]])</f>
        <v>0.42285237698081735</v>
      </c>
      <c r="K2365" s="5">
        <f>Table1[[#This Row],[gop_votes]]/SUM(Table1[[#This Row],[dem_votes]:[gop_votes]])</f>
        <v>0.57714762301918265</v>
      </c>
      <c r="L2365" s="13">
        <v>-101.786034</v>
      </c>
      <c r="M2365" s="13">
        <v>43.208288000000003</v>
      </c>
      <c r="N2365" s="11">
        <v>-99.323130180871104</v>
      </c>
      <c r="O2365" s="11">
        <v>44.258820105113557</v>
      </c>
      <c r="P2365" s="12">
        <f>VLOOKUP(Table1[[#This Row],[State]],Sheet1!A:G,7,FALSE)</f>
        <v>3</v>
      </c>
      <c r="Q2365" t="str">
        <f>VLOOKUP(Table1[[#This Row],[State]],Sheet1!A:F,6,FALSE)</f>
        <v>Republican</v>
      </c>
    </row>
    <row r="2366" spans="1:17" x14ac:dyDescent="0.2">
      <c r="A2366" t="s">
        <v>359</v>
      </c>
      <c r="B2366" s="10">
        <v>46009</v>
      </c>
      <c r="C2366" t="s">
        <v>1848</v>
      </c>
      <c r="D2366" s="4">
        <v>899</v>
      </c>
      <c r="E2366" s="4">
        <v>2040</v>
      </c>
      <c r="F2366">
        <v>2024</v>
      </c>
      <c r="G2366" s="1">
        <f>Table1[[#This Row],[dem_votes]]+Table1[[#This Row],[gop_votes]]</f>
        <v>2939</v>
      </c>
      <c r="H2366" s="7">
        <f>ABS(Table1[[#This Row],[dem_votes]]-Table1[[#This Row],[gop_votes]])</f>
        <v>1141</v>
      </c>
      <c r="I2366" s="5">
        <f>Table1[[#This Row],[margin]]/SUM(Table1[[#This Row],[dem_votes]:[gop_votes]])</f>
        <v>0.38822728819326302</v>
      </c>
      <c r="J2366" s="5">
        <f>Table1[[#This Row],[dem_votes]]/SUM(Table1[[#This Row],[dem_votes]:[gop_votes]])</f>
        <v>0.30588635590336849</v>
      </c>
      <c r="K2366" s="5">
        <f>Table1[[#This Row],[gop_votes]]/SUM(Table1[[#This Row],[dem_votes]:[gop_votes]])</f>
        <v>0.69411364409663145</v>
      </c>
      <c r="L2366" s="13">
        <v>-97.860350999999994</v>
      </c>
      <c r="M2366" s="13">
        <v>42.965558999999999</v>
      </c>
      <c r="N2366" s="11">
        <v>-99.323130180871104</v>
      </c>
      <c r="O2366" s="11">
        <v>44.258820105113557</v>
      </c>
      <c r="P2366" s="12">
        <f>VLOOKUP(Table1[[#This Row],[State]],Sheet1!A:G,7,FALSE)</f>
        <v>3</v>
      </c>
      <c r="Q2366" t="str">
        <f>VLOOKUP(Table1[[#This Row],[State]],Sheet1!A:F,6,FALSE)</f>
        <v>Republican</v>
      </c>
    </row>
    <row r="2367" spans="1:17" x14ac:dyDescent="0.2">
      <c r="A2367" t="s">
        <v>359</v>
      </c>
      <c r="B2367" s="10">
        <v>46011</v>
      </c>
      <c r="C2367" t="s">
        <v>1849</v>
      </c>
      <c r="D2367" s="4">
        <v>5568</v>
      </c>
      <c r="E2367" s="4">
        <v>7316</v>
      </c>
      <c r="F2367">
        <v>2024</v>
      </c>
      <c r="G2367" s="1">
        <f>Table1[[#This Row],[dem_votes]]+Table1[[#This Row],[gop_votes]]</f>
        <v>12884</v>
      </c>
      <c r="H2367" s="7">
        <f>ABS(Table1[[#This Row],[dem_votes]]-Table1[[#This Row],[gop_votes]])</f>
        <v>1748</v>
      </c>
      <c r="I2367" s="5">
        <f>Table1[[#This Row],[margin]]/SUM(Table1[[#This Row],[dem_votes]:[gop_votes]])</f>
        <v>0.13567215150574355</v>
      </c>
      <c r="J2367" s="5">
        <f>Table1[[#This Row],[dem_votes]]/SUM(Table1[[#This Row],[dem_votes]:[gop_votes]])</f>
        <v>0.43216392424712824</v>
      </c>
      <c r="K2367" s="5">
        <f>Table1[[#This Row],[gop_votes]]/SUM(Table1[[#This Row],[dem_votes]:[gop_votes]])</f>
        <v>0.56783607575287176</v>
      </c>
      <c r="L2367" s="13">
        <v>-96.786838000000003</v>
      </c>
      <c r="M2367" s="13">
        <v>44.312257000000002</v>
      </c>
      <c r="N2367" s="11">
        <v>-99.323130180871104</v>
      </c>
      <c r="O2367" s="11">
        <v>44.258820105113557</v>
      </c>
      <c r="P2367" s="12">
        <f>VLOOKUP(Table1[[#This Row],[State]],Sheet1!A:G,7,FALSE)</f>
        <v>3</v>
      </c>
      <c r="Q2367" t="str">
        <f>VLOOKUP(Table1[[#This Row],[State]],Sheet1!A:F,6,FALSE)</f>
        <v>Republican</v>
      </c>
    </row>
    <row r="2368" spans="1:17" x14ac:dyDescent="0.2">
      <c r="A2368" t="s">
        <v>359</v>
      </c>
      <c r="B2368" s="10">
        <v>46013</v>
      </c>
      <c r="C2368" t="s">
        <v>875</v>
      </c>
      <c r="D2368" s="4">
        <v>7477</v>
      </c>
      <c r="E2368" s="4">
        <v>9493</v>
      </c>
      <c r="F2368">
        <v>2024</v>
      </c>
      <c r="G2368" s="1">
        <f>Table1[[#This Row],[dem_votes]]+Table1[[#This Row],[gop_votes]]</f>
        <v>16970</v>
      </c>
      <c r="H2368" s="7">
        <f>ABS(Table1[[#This Row],[dem_votes]]-Table1[[#This Row],[gop_votes]])</f>
        <v>2016</v>
      </c>
      <c r="I2368" s="5">
        <f>Table1[[#This Row],[margin]]/SUM(Table1[[#This Row],[dem_votes]:[gop_votes]])</f>
        <v>0.11879787860931054</v>
      </c>
      <c r="J2368" s="5">
        <f>Table1[[#This Row],[dem_votes]]/SUM(Table1[[#This Row],[dem_votes]:[gop_votes]])</f>
        <v>0.44060106069534472</v>
      </c>
      <c r="K2368" s="5">
        <f>Table1[[#This Row],[gop_votes]]/SUM(Table1[[#This Row],[dem_votes]:[gop_votes]])</f>
        <v>0.55939893930465523</v>
      </c>
      <c r="L2368" s="13">
        <v>-98.448464000000001</v>
      </c>
      <c r="M2368" s="13">
        <v>45.477806999999999</v>
      </c>
      <c r="N2368" s="11">
        <v>-99.323130180871104</v>
      </c>
      <c r="O2368" s="11">
        <v>44.258820105113557</v>
      </c>
      <c r="P2368" s="12">
        <f>VLOOKUP(Table1[[#This Row],[State]],Sheet1!A:G,7,FALSE)</f>
        <v>3</v>
      </c>
      <c r="Q2368" t="str">
        <f>VLOOKUP(Table1[[#This Row],[State]],Sheet1!A:F,6,FALSE)</f>
        <v>Republican</v>
      </c>
    </row>
    <row r="2369" spans="1:17" x14ac:dyDescent="0.2">
      <c r="A2369" t="s">
        <v>359</v>
      </c>
      <c r="B2369" s="10">
        <v>46015</v>
      </c>
      <c r="C2369" t="s">
        <v>1850</v>
      </c>
      <c r="D2369" s="4">
        <v>769</v>
      </c>
      <c r="E2369" s="4">
        <v>1524</v>
      </c>
      <c r="F2369">
        <v>2024</v>
      </c>
      <c r="G2369" s="1">
        <f>Table1[[#This Row],[dem_votes]]+Table1[[#This Row],[gop_votes]]</f>
        <v>2293</v>
      </c>
      <c r="H2369" s="7">
        <f>ABS(Table1[[#This Row],[dem_votes]]-Table1[[#This Row],[gop_votes]])</f>
        <v>755</v>
      </c>
      <c r="I2369" s="5">
        <f>Table1[[#This Row],[margin]]/SUM(Table1[[#This Row],[dem_votes]:[gop_votes]])</f>
        <v>0.3292629742695159</v>
      </c>
      <c r="J2369" s="5">
        <f>Table1[[#This Row],[dem_votes]]/SUM(Table1[[#This Row],[dem_votes]:[gop_votes]])</f>
        <v>0.33536851286524205</v>
      </c>
      <c r="K2369" s="5">
        <f>Table1[[#This Row],[gop_votes]]/SUM(Table1[[#This Row],[dem_votes]:[gop_votes]])</f>
        <v>0.66463148713475795</v>
      </c>
      <c r="L2369" s="13">
        <v>-99.188650999999993</v>
      </c>
      <c r="M2369" s="13">
        <v>43.762079</v>
      </c>
      <c r="N2369" s="11">
        <v>-99.323130180871104</v>
      </c>
      <c r="O2369" s="11">
        <v>44.258820105113557</v>
      </c>
      <c r="P2369" s="12">
        <f>VLOOKUP(Table1[[#This Row],[State]],Sheet1!A:G,7,FALSE)</f>
        <v>3</v>
      </c>
      <c r="Q2369" t="str">
        <f>VLOOKUP(Table1[[#This Row],[State]],Sheet1!A:F,6,FALSE)</f>
        <v>Republican</v>
      </c>
    </row>
    <row r="2370" spans="1:17" x14ac:dyDescent="0.2">
      <c r="A2370" t="s">
        <v>359</v>
      </c>
      <c r="B2370" s="10">
        <v>46017</v>
      </c>
      <c r="C2370" t="s">
        <v>1475</v>
      </c>
      <c r="D2370" s="4">
        <v>347</v>
      </c>
      <c r="E2370" s="4">
        <v>184</v>
      </c>
      <c r="F2370">
        <v>2024</v>
      </c>
      <c r="G2370" s="1">
        <f>Table1[[#This Row],[dem_votes]]+Table1[[#This Row],[gop_votes]]</f>
        <v>531</v>
      </c>
      <c r="H2370" s="7">
        <f>ABS(Table1[[#This Row],[dem_votes]]-Table1[[#This Row],[gop_votes]])</f>
        <v>163</v>
      </c>
      <c r="I2370" s="5">
        <f>Table1[[#This Row],[margin]]/SUM(Table1[[#This Row],[dem_votes]:[gop_votes]])</f>
        <v>0.30696798493408661</v>
      </c>
      <c r="J2370" s="5">
        <f>Table1[[#This Row],[dem_votes]]/SUM(Table1[[#This Row],[dem_votes]:[gop_votes]])</f>
        <v>0.65348399246704336</v>
      </c>
      <c r="K2370" s="5">
        <f>Table1[[#This Row],[gop_votes]]/SUM(Table1[[#This Row],[dem_votes]:[gop_votes]])</f>
        <v>0.34651600753295669</v>
      </c>
      <c r="L2370" s="13">
        <v>-99.375242999999998</v>
      </c>
      <c r="M2370" s="13">
        <v>44.059259999999902</v>
      </c>
      <c r="N2370" s="11">
        <v>-99.323130180871104</v>
      </c>
      <c r="O2370" s="11">
        <v>44.258820105113557</v>
      </c>
      <c r="P2370" s="12">
        <f>VLOOKUP(Table1[[#This Row],[State]],Sheet1!A:G,7,FALSE)</f>
        <v>3</v>
      </c>
      <c r="Q2370" t="str">
        <f>VLOOKUP(Table1[[#This Row],[State]],Sheet1!A:F,6,FALSE)</f>
        <v>Republican</v>
      </c>
    </row>
    <row r="2371" spans="1:17" x14ac:dyDescent="0.2">
      <c r="A2371" t="s">
        <v>359</v>
      </c>
      <c r="B2371" s="10">
        <v>46019</v>
      </c>
      <c r="C2371" t="s">
        <v>607</v>
      </c>
      <c r="D2371" s="4">
        <v>1058</v>
      </c>
      <c r="E2371" s="4">
        <v>3504</v>
      </c>
      <c r="F2371">
        <v>2024</v>
      </c>
      <c r="G2371" s="1">
        <f>Table1[[#This Row],[dem_votes]]+Table1[[#This Row],[gop_votes]]</f>
        <v>4562</v>
      </c>
      <c r="H2371" s="7">
        <f>ABS(Table1[[#This Row],[dem_votes]]-Table1[[#This Row],[gop_votes]])</f>
        <v>2446</v>
      </c>
      <c r="I2371" s="5">
        <f>Table1[[#This Row],[margin]]/SUM(Table1[[#This Row],[dem_votes]:[gop_votes]])</f>
        <v>0.53616834721613327</v>
      </c>
      <c r="J2371" s="5">
        <f>Table1[[#This Row],[dem_votes]]/SUM(Table1[[#This Row],[dem_votes]:[gop_votes]])</f>
        <v>0.23191582639193337</v>
      </c>
      <c r="K2371" s="5">
        <f>Table1[[#This Row],[gop_votes]]/SUM(Table1[[#This Row],[dem_votes]:[gop_votes]])</f>
        <v>0.76808417360806669</v>
      </c>
      <c r="L2371" s="13">
        <v>-103.761216</v>
      </c>
      <c r="M2371" s="13">
        <v>44.672144000000003</v>
      </c>
      <c r="N2371" s="11">
        <v>-99.323130180871104</v>
      </c>
      <c r="O2371" s="11">
        <v>44.258820105113557</v>
      </c>
      <c r="P2371" s="12">
        <f>VLOOKUP(Table1[[#This Row],[State]],Sheet1!A:G,7,FALSE)</f>
        <v>3</v>
      </c>
      <c r="Q2371" t="str">
        <f>VLOOKUP(Table1[[#This Row],[State]],Sheet1!A:F,6,FALSE)</f>
        <v>Republican</v>
      </c>
    </row>
    <row r="2372" spans="1:17" x14ac:dyDescent="0.2">
      <c r="A2372" t="s">
        <v>359</v>
      </c>
      <c r="B2372" s="10">
        <v>46021</v>
      </c>
      <c r="C2372" t="s">
        <v>1092</v>
      </c>
      <c r="D2372" s="4">
        <v>186</v>
      </c>
      <c r="E2372" s="4">
        <v>755</v>
      </c>
      <c r="F2372">
        <v>2024</v>
      </c>
      <c r="G2372" s="1">
        <f>Table1[[#This Row],[dem_votes]]+Table1[[#This Row],[gop_votes]]</f>
        <v>941</v>
      </c>
      <c r="H2372" s="7">
        <f>ABS(Table1[[#This Row],[dem_votes]]-Table1[[#This Row],[gop_votes]])</f>
        <v>569</v>
      </c>
      <c r="I2372" s="5">
        <f>Table1[[#This Row],[margin]]/SUM(Table1[[#This Row],[dem_votes]:[gop_votes]])</f>
        <v>0.60467587672688627</v>
      </c>
      <c r="J2372" s="5">
        <f>Table1[[#This Row],[dem_votes]]/SUM(Table1[[#This Row],[dem_votes]:[gop_votes]])</f>
        <v>0.19766206163655686</v>
      </c>
      <c r="K2372" s="5">
        <f>Table1[[#This Row],[gop_votes]]/SUM(Table1[[#This Row],[dem_votes]:[gop_votes]])</f>
        <v>0.80233793836344314</v>
      </c>
      <c r="L2372" s="13">
        <v>-100.10166700000001</v>
      </c>
      <c r="M2372" s="13">
        <v>45.802878</v>
      </c>
      <c r="N2372" s="11">
        <v>-99.323130180871104</v>
      </c>
      <c r="O2372" s="11">
        <v>44.258820105113557</v>
      </c>
      <c r="P2372" s="12">
        <f>VLOOKUP(Table1[[#This Row],[State]],Sheet1!A:G,7,FALSE)</f>
        <v>3</v>
      </c>
      <c r="Q2372" t="str">
        <f>VLOOKUP(Table1[[#This Row],[State]],Sheet1!A:F,6,FALSE)</f>
        <v>Republican</v>
      </c>
    </row>
    <row r="2373" spans="1:17" x14ac:dyDescent="0.2">
      <c r="A2373" t="s">
        <v>359</v>
      </c>
      <c r="B2373" s="10">
        <v>46023</v>
      </c>
      <c r="C2373" t="s">
        <v>1851</v>
      </c>
      <c r="D2373" s="4">
        <v>1412</v>
      </c>
      <c r="E2373" s="4">
        <v>2220</v>
      </c>
      <c r="F2373">
        <v>2024</v>
      </c>
      <c r="G2373" s="1">
        <f>Table1[[#This Row],[dem_votes]]+Table1[[#This Row],[gop_votes]]</f>
        <v>3632</v>
      </c>
      <c r="H2373" s="7">
        <f>ABS(Table1[[#This Row],[dem_votes]]-Table1[[#This Row],[gop_votes]])</f>
        <v>808</v>
      </c>
      <c r="I2373" s="5">
        <f>Table1[[#This Row],[margin]]/SUM(Table1[[#This Row],[dem_votes]:[gop_votes]])</f>
        <v>0.22246696035242292</v>
      </c>
      <c r="J2373" s="5">
        <f>Table1[[#This Row],[dem_votes]]/SUM(Table1[[#This Row],[dem_votes]:[gop_votes]])</f>
        <v>0.38876651982378857</v>
      </c>
      <c r="K2373" s="5">
        <f>Table1[[#This Row],[gop_votes]]/SUM(Table1[[#This Row],[dem_votes]:[gop_votes]])</f>
        <v>0.61123348017621149</v>
      </c>
      <c r="L2373" s="13">
        <v>-98.516452999999998</v>
      </c>
      <c r="M2373" s="13">
        <v>43.173935999999998</v>
      </c>
      <c r="N2373" s="11">
        <v>-99.323130180871104</v>
      </c>
      <c r="O2373" s="11">
        <v>44.258820105113557</v>
      </c>
      <c r="P2373" s="12">
        <f>VLOOKUP(Table1[[#This Row],[State]],Sheet1!A:G,7,FALSE)</f>
        <v>3</v>
      </c>
      <c r="Q2373" t="str">
        <f>VLOOKUP(Table1[[#This Row],[State]],Sheet1!A:F,6,FALSE)</f>
        <v>Republican</v>
      </c>
    </row>
    <row r="2374" spans="1:17" x14ac:dyDescent="0.2">
      <c r="A2374" t="s">
        <v>359</v>
      </c>
      <c r="B2374" s="10">
        <v>46025</v>
      </c>
      <c r="C2374" t="s">
        <v>559</v>
      </c>
      <c r="D2374" s="4">
        <v>519</v>
      </c>
      <c r="E2374" s="4">
        <v>1337</v>
      </c>
      <c r="F2374">
        <v>2024</v>
      </c>
      <c r="G2374" s="1">
        <f>Table1[[#This Row],[dem_votes]]+Table1[[#This Row],[gop_votes]]</f>
        <v>1856</v>
      </c>
      <c r="H2374" s="7">
        <f>ABS(Table1[[#This Row],[dem_votes]]-Table1[[#This Row],[gop_votes]])</f>
        <v>818</v>
      </c>
      <c r="I2374" s="5">
        <f>Table1[[#This Row],[margin]]/SUM(Table1[[#This Row],[dem_votes]:[gop_votes]])</f>
        <v>0.44073275862068967</v>
      </c>
      <c r="J2374" s="5">
        <f>Table1[[#This Row],[dem_votes]]/SUM(Table1[[#This Row],[dem_votes]:[gop_votes]])</f>
        <v>0.27963362068965519</v>
      </c>
      <c r="K2374" s="5">
        <f>Table1[[#This Row],[gop_votes]]/SUM(Table1[[#This Row],[dem_votes]:[gop_votes]])</f>
        <v>0.72036637931034486</v>
      </c>
      <c r="L2374" s="13">
        <v>-97.710087000000001</v>
      </c>
      <c r="M2374" s="13">
        <v>44.839528999999999</v>
      </c>
      <c r="N2374" s="11">
        <v>-99.323130180871104</v>
      </c>
      <c r="O2374" s="11">
        <v>44.258820105113557</v>
      </c>
      <c r="P2374" s="12">
        <f>VLOOKUP(Table1[[#This Row],[State]],Sheet1!A:G,7,FALSE)</f>
        <v>3</v>
      </c>
      <c r="Q2374" t="str">
        <f>VLOOKUP(Table1[[#This Row],[State]],Sheet1!A:F,6,FALSE)</f>
        <v>Republican</v>
      </c>
    </row>
    <row r="2375" spans="1:17" x14ac:dyDescent="0.2">
      <c r="A2375" t="s">
        <v>359</v>
      </c>
      <c r="B2375" s="10">
        <v>46027</v>
      </c>
      <c r="C2375" t="s">
        <v>423</v>
      </c>
      <c r="D2375" s="4">
        <v>2914</v>
      </c>
      <c r="E2375" s="4">
        <v>2390</v>
      </c>
      <c r="F2375">
        <v>2024</v>
      </c>
      <c r="G2375" s="1">
        <f>Table1[[#This Row],[dem_votes]]+Table1[[#This Row],[gop_votes]]</f>
        <v>5304</v>
      </c>
      <c r="H2375" s="7">
        <f>ABS(Table1[[#This Row],[dem_votes]]-Table1[[#This Row],[gop_votes]])</f>
        <v>524</v>
      </c>
      <c r="I2375" s="5">
        <f>Table1[[#This Row],[margin]]/SUM(Table1[[#This Row],[dem_votes]:[gop_votes]])</f>
        <v>9.8793363499245848E-2</v>
      </c>
      <c r="J2375" s="5">
        <f>Table1[[#This Row],[dem_votes]]/SUM(Table1[[#This Row],[dem_votes]:[gop_votes]])</f>
        <v>0.54939668174962297</v>
      </c>
      <c r="K2375" s="5">
        <f>Table1[[#This Row],[gop_votes]]/SUM(Table1[[#This Row],[dem_votes]:[gop_votes]])</f>
        <v>0.45060331825037708</v>
      </c>
      <c r="L2375" s="13">
        <v>-96.938059999999993</v>
      </c>
      <c r="M2375" s="13">
        <v>42.811174000000001</v>
      </c>
      <c r="N2375" s="11">
        <v>-99.323130180871104</v>
      </c>
      <c r="O2375" s="11">
        <v>44.258820105113557</v>
      </c>
      <c r="P2375" s="12">
        <f>VLOOKUP(Table1[[#This Row],[State]],Sheet1!A:G,7,FALSE)</f>
        <v>3</v>
      </c>
      <c r="Q2375" t="str">
        <f>VLOOKUP(Table1[[#This Row],[State]],Sheet1!A:F,6,FALSE)</f>
        <v>Republican</v>
      </c>
    </row>
    <row r="2376" spans="1:17" x14ac:dyDescent="0.2">
      <c r="A2376" t="s">
        <v>359</v>
      </c>
      <c r="B2376" s="10">
        <v>46029</v>
      </c>
      <c r="C2376" t="s">
        <v>1852</v>
      </c>
      <c r="D2376" s="4">
        <v>4260</v>
      </c>
      <c r="E2376" s="4">
        <v>8719</v>
      </c>
      <c r="F2376">
        <v>2024</v>
      </c>
      <c r="G2376" s="1">
        <f>Table1[[#This Row],[dem_votes]]+Table1[[#This Row],[gop_votes]]</f>
        <v>12979</v>
      </c>
      <c r="H2376" s="7">
        <f>ABS(Table1[[#This Row],[dem_votes]]-Table1[[#This Row],[gop_votes]])</f>
        <v>4459</v>
      </c>
      <c r="I2376" s="5">
        <f>Table1[[#This Row],[margin]]/SUM(Table1[[#This Row],[dem_votes]:[gop_votes]])</f>
        <v>0.34355497341859925</v>
      </c>
      <c r="J2376" s="5">
        <f>Table1[[#This Row],[dem_votes]]/SUM(Table1[[#This Row],[dem_votes]:[gop_votes]])</f>
        <v>0.32822251329070035</v>
      </c>
      <c r="K2376" s="5">
        <f>Table1[[#This Row],[gop_votes]]/SUM(Table1[[#This Row],[dem_votes]:[gop_votes]])</f>
        <v>0.6717774867092996</v>
      </c>
      <c r="L2376" s="13">
        <v>-97.131385999999907</v>
      </c>
      <c r="M2376" s="13">
        <v>44.913901000000003</v>
      </c>
      <c r="N2376" s="11">
        <v>-99.323130180871104</v>
      </c>
      <c r="O2376" s="11">
        <v>44.258820105113557</v>
      </c>
      <c r="P2376" s="12">
        <f>VLOOKUP(Table1[[#This Row],[State]],Sheet1!A:G,7,FALSE)</f>
        <v>3</v>
      </c>
      <c r="Q2376" t="str">
        <f>VLOOKUP(Table1[[#This Row],[State]],Sheet1!A:F,6,FALSE)</f>
        <v>Republican</v>
      </c>
    </row>
    <row r="2377" spans="1:17" x14ac:dyDescent="0.2">
      <c r="A2377" t="s">
        <v>359</v>
      </c>
      <c r="B2377" s="10">
        <v>46031</v>
      </c>
      <c r="C2377" t="s">
        <v>1853</v>
      </c>
      <c r="D2377" s="4">
        <v>683</v>
      </c>
      <c r="E2377" s="4">
        <v>660</v>
      </c>
      <c r="F2377">
        <v>2024</v>
      </c>
      <c r="G2377" s="1">
        <f>Table1[[#This Row],[dem_votes]]+Table1[[#This Row],[gop_votes]]</f>
        <v>1343</v>
      </c>
      <c r="H2377" s="7">
        <f>ABS(Table1[[#This Row],[dem_votes]]-Table1[[#This Row],[gop_votes]])</f>
        <v>23</v>
      </c>
      <c r="I2377" s="5">
        <f>Table1[[#This Row],[margin]]/SUM(Table1[[#This Row],[dem_votes]:[gop_votes]])</f>
        <v>1.7125837676842889E-2</v>
      </c>
      <c r="J2377" s="5">
        <f>Table1[[#This Row],[dem_votes]]/SUM(Table1[[#This Row],[dem_votes]:[gop_votes]])</f>
        <v>0.50856291883842142</v>
      </c>
      <c r="K2377" s="5">
        <f>Table1[[#This Row],[gop_votes]]/SUM(Table1[[#This Row],[dem_votes]:[gop_votes]])</f>
        <v>0.49143708116157858</v>
      </c>
      <c r="L2377" s="13">
        <v>-100.924599</v>
      </c>
      <c r="M2377" s="13">
        <v>45.764088999999998</v>
      </c>
      <c r="N2377" s="11">
        <v>-99.323130180871104</v>
      </c>
      <c r="O2377" s="11">
        <v>44.258820105113557</v>
      </c>
      <c r="P2377" s="12">
        <f>VLOOKUP(Table1[[#This Row],[State]],Sheet1!A:G,7,FALSE)</f>
        <v>3</v>
      </c>
      <c r="Q2377" t="str">
        <f>VLOOKUP(Table1[[#This Row],[State]],Sheet1!A:F,6,FALSE)</f>
        <v>Republican</v>
      </c>
    </row>
    <row r="2378" spans="1:17" x14ac:dyDescent="0.2">
      <c r="A2378" t="s">
        <v>359</v>
      </c>
      <c r="B2378" s="10">
        <v>46033</v>
      </c>
      <c r="C2378" t="s">
        <v>672</v>
      </c>
      <c r="D2378" s="4">
        <v>1315</v>
      </c>
      <c r="E2378" s="4">
        <v>4097</v>
      </c>
      <c r="F2378">
        <v>2024</v>
      </c>
      <c r="G2378" s="1">
        <f>Table1[[#This Row],[dem_votes]]+Table1[[#This Row],[gop_votes]]</f>
        <v>5412</v>
      </c>
      <c r="H2378" s="7">
        <f>ABS(Table1[[#This Row],[dem_votes]]-Table1[[#This Row],[gop_votes]])</f>
        <v>2782</v>
      </c>
      <c r="I2378" s="5">
        <f>Table1[[#This Row],[margin]]/SUM(Table1[[#This Row],[dem_votes]:[gop_votes]])</f>
        <v>0.51404286770140428</v>
      </c>
      <c r="J2378" s="5">
        <f>Table1[[#This Row],[dem_votes]]/SUM(Table1[[#This Row],[dem_votes]:[gop_votes]])</f>
        <v>0.24297856614929786</v>
      </c>
      <c r="K2378" s="5">
        <f>Table1[[#This Row],[gop_votes]]/SUM(Table1[[#This Row],[dem_votes]:[gop_votes]])</f>
        <v>0.7570214338507022</v>
      </c>
      <c r="L2378" s="13">
        <v>-103.518429</v>
      </c>
      <c r="M2378" s="13">
        <v>43.739995999999998</v>
      </c>
      <c r="N2378" s="11">
        <v>-99.323130180871104</v>
      </c>
      <c r="O2378" s="11">
        <v>44.258820105113557</v>
      </c>
      <c r="P2378" s="12">
        <f>VLOOKUP(Table1[[#This Row],[State]],Sheet1!A:G,7,FALSE)</f>
        <v>3</v>
      </c>
      <c r="Q2378" t="str">
        <f>VLOOKUP(Table1[[#This Row],[State]],Sheet1!A:F,6,FALSE)</f>
        <v>Republican</v>
      </c>
    </row>
    <row r="2379" spans="1:17" x14ac:dyDescent="0.2">
      <c r="A2379" t="s">
        <v>359</v>
      </c>
      <c r="B2379" s="10">
        <v>46035</v>
      </c>
      <c r="C2379" t="s">
        <v>1854</v>
      </c>
      <c r="D2379" s="4">
        <v>2991</v>
      </c>
      <c r="E2379" s="4">
        <v>5132</v>
      </c>
      <c r="F2379">
        <v>2024</v>
      </c>
      <c r="G2379" s="1">
        <f>Table1[[#This Row],[dem_votes]]+Table1[[#This Row],[gop_votes]]</f>
        <v>8123</v>
      </c>
      <c r="H2379" s="7">
        <f>ABS(Table1[[#This Row],[dem_votes]]-Table1[[#This Row],[gop_votes]])</f>
        <v>2141</v>
      </c>
      <c r="I2379" s="5">
        <f>Table1[[#This Row],[margin]]/SUM(Table1[[#This Row],[dem_votes]:[gop_votes]])</f>
        <v>0.2635725717099594</v>
      </c>
      <c r="J2379" s="5">
        <f>Table1[[#This Row],[dem_votes]]/SUM(Table1[[#This Row],[dem_votes]:[gop_votes]])</f>
        <v>0.3682137141450203</v>
      </c>
      <c r="K2379" s="5">
        <f>Table1[[#This Row],[gop_votes]]/SUM(Table1[[#This Row],[dem_votes]:[gop_votes]])</f>
        <v>0.63178628585497965</v>
      </c>
      <c r="L2379" s="13">
        <v>-98.041462999999993</v>
      </c>
      <c r="M2379" s="13">
        <v>43.706367999999998</v>
      </c>
      <c r="N2379" s="11">
        <v>-99.323130180871104</v>
      </c>
      <c r="O2379" s="11">
        <v>44.258820105113557</v>
      </c>
      <c r="P2379" s="12">
        <f>VLOOKUP(Table1[[#This Row],[State]],Sheet1!A:G,7,FALSE)</f>
        <v>3</v>
      </c>
      <c r="Q2379" t="str">
        <f>VLOOKUP(Table1[[#This Row],[State]],Sheet1!A:F,6,FALSE)</f>
        <v>Republican</v>
      </c>
    </row>
    <row r="2380" spans="1:17" x14ac:dyDescent="0.2">
      <c r="A2380" t="s">
        <v>359</v>
      </c>
      <c r="B2380" s="10">
        <v>46037</v>
      </c>
      <c r="C2380" t="s">
        <v>1855</v>
      </c>
      <c r="D2380" s="4">
        <v>1153</v>
      </c>
      <c r="E2380" s="4">
        <v>1758</v>
      </c>
      <c r="F2380">
        <v>2024</v>
      </c>
      <c r="G2380" s="1">
        <f>Table1[[#This Row],[dem_votes]]+Table1[[#This Row],[gop_votes]]</f>
        <v>2911</v>
      </c>
      <c r="H2380" s="7">
        <f>ABS(Table1[[#This Row],[dem_votes]]-Table1[[#This Row],[gop_votes]])</f>
        <v>605</v>
      </c>
      <c r="I2380" s="5">
        <f>Table1[[#This Row],[margin]]/SUM(Table1[[#This Row],[dem_votes]:[gop_votes]])</f>
        <v>0.20783236001374097</v>
      </c>
      <c r="J2380" s="5">
        <f>Table1[[#This Row],[dem_votes]]/SUM(Table1[[#This Row],[dem_votes]:[gop_votes]])</f>
        <v>0.39608381999312953</v>
      </c>
      <c r="K2380" s="5">
        <f>Table1[[#This Row],[gop_votes]]/SUM(Table1[[#This Row],[dem_votes]:[gop_votes]])</f>
        <v>0.60391618000687053</v>
      </c>
      <c r="L2380" s="13">
        <v>-97.520104000000003</v>
      </c>
      <c r="M2380" s="13">
        <v>45.364548999999997</v>
      </c>
      <c r="N2380" s="11">
        <v>-99.323130180871104</v>
      </c>
      <c r="O2380" s="11">
        <v>44.258820105113557</v>
      </c>
      <c r="P2380" s="12">
        <f>VLOOKUP(Table1[[#This Row],[State]],Sheet1!A:G,7,FALSE)</f>
        <v>3</v>
      </c>
      <c r="Q2380" t="str">
        <f>VLOOKUP(Table1[[#This Row],[State]],Sheet1!A:F,6,FALSE)</f>
        <v>Republican</v>
      </c>
    </row>
    <row r="2381" spans="1:17" x14ac:dyDescent="0.2">
      <c r="A2381" t="s">
        <v>359</v>
      </c>
      <c r="B2381" s="10">
        <v>46039</v>
      </c>
      <c r="C2381" t="s">
        <v>1481</v>
      </c>
      <c r="D2381" s="4">
        <v>837</v>
      </c>
      <c r="E2381" s="4">
        <v>1398</v>
      </c>
      <c r="F2381">
        <v>2024</v>
      </c>
      <c r="G2381" s="1">
        <f>Table1[[#This Row],[dem_votes]]+Table1[[#This Row],[gop_votes]]</f>
        <v>2235</v>
      </c>
      <c r="H2381" s="7">
        <f>ABS(Table1[[#This Row],[dem_votes]]-Table1[[#This Row],[gop_votes]])</f>
        <v>561</v>
      </c>
      <c r="I2381" s="5">
        <f>Table1[[#This Row],[margin]]/SUM(Table1[[#This Row],[dem_votes]:[gop_votes]])</f>
        <v>0.25100671140939596</v>
      </c>
      <c r="J2381" s="5">
        <f>Table1[[#This Row],[dem_votes]]/SUM(Table1[[#This Row],[dem_votes]:[gop_votes]])</f>
        <v>0.37449664429530199</v>
      </c>
      <c r="K2381" s="5">
        <f>Table1[[#This Row],[gop_votes]]/SUM(Table1[[#This Row],[dem_votes]:[gop_votes]])</f>
        <v>0.62550335570469795</v>
      </c>
      <c r="L2381" s="13">
        <v>-96.658744999999996</v>
      </c>
      <c r="M2381" s="13">
        <v>44.736641999999897</v>
      </c>
      <c r="N2381" s="11">
        <v>-99.323130180871104</v>
      </c>
      <c r="O2381" s="11">
        <v>44.258820105113557</v>
      </c>
      <c r="P2381" s="12">
        <f>VLOOKUP(Table1[[#This Row],[State]],Sheet1!A:G,7,FALSE)</f>
        <v>3</v>
      </c>
      <c r="Q2381" t="str">
        <f>VLOOKUP(Table1[[#This Row],[State]],Sheet1!A:F,6,FALSE)</f>
        <v>Republican</v>
      </c>
    </row>
    <row r="2382" spans="1:17" x14ac:dyDescent="0.2">
      <c r="A2382" t="s">
        <v>359</v>
      </c>
      <c r="B2382" s="10">
        <v>46041</v>
      </c>
      <c r="C2382" t="s">
        <v>1736</v>
      </c>
      <c r="D2382" s="4">
        <v>1038</v>
      </c>
      <c r="E2382" s="4">
        <v>794</v>
      </c>
      <c r="F2382">
        <v>2024</v>
      </c>
      <c r="G2382" s="1">
        <f>Table1[[#This Row],[dem_votes]]+Table1[[#This Row],[gop_votes]]</f>
        <v>1832</v>
      </c>
      <c r="H2382" s="7">
        <f>ABS(Table1[[#This Row],[dem_votes]]-Table1[[#This Row],[gop_votes]])</f>
        <v>244</v>
      </c>
      <c r="I2382" s="5">
        <f>Table1[[#This Row],[margin]]/SUM(Table1[[#This Row],[dem_votes]:[gop_votes]])</f>
        <v>0.1331877729257642</v>
      </c>
      <c r="J2382" s="5">
        <f>Table1[[#This Row],[dem_votes]]/SUM(Table1[[#This Row],[dem_votes]:[gop_votes]])</f>
        <v>0.56659388646288211</v>
      </c>
      <c r="K2382" s="5">
        <f>Table1[[#This Row],[gop_votes]]/SUM(Table1[[#This Row],[dem_votes]:[gop_votes]])</f>
        <v>0.43340611353711789</v>
      </c>
      <c r="L2382" s="13">
        <v>-101.117074</v>
      </c>
      <c r="M2382" s="13">
        <v>45.116807999999999</v>
      </c>
      <c r="N2382" s="11">
        <v>-99.323130180871104</v>
      </c>
      <c r="O2382" s="11">
        <v>44.258820105113557</v>
      </c>
      <c r="P2382" s="12">
        <f>VLOOKUP(Table1[[#This Row],[State]],Sheet1!A:G,7,FALSE)</f>
        <v>3</v>
      </c>
      <c r="Q2382" t="str">
        <f>VLOOKUP(Table1[[#This Row],[State]],Sheet1!A:F,6,FALSE)</f>
        <v>Republican</v>
      </c>
    </row>
    <row r="2383" spans="1:17" x14ac:dyDescent="0.2">
      <c r="A2383" t="s">
        <v>359</v>
      </c>
      <c r="B2383" s="10">
        <v>46043</v>
      </c>
      <c r="C2383" t="s">
        <v>676</v>
      </c>
      <c r="D2383" s="4">
        <v>389</v>
      </c>
      <c r="E2383" s="4">
        <v>1418</v>
      </c>
      <c r="F2383">
        <v>2024</v>
      </c>
      <c r="G2383" s="1">
        <f>Table1[[#This Row],[dem_votes]]+Table1[[#This Row],[gop_votes]]</f>
        <v>1807</v>
      </c>
      <c r="H2383" s="7">
        <f>ABS(Table1[[#This Row],[dem_votes]]-Table1[[#This Row],[gop_votes]])</f>
        <v>1029</v>
      </c>
      <c r="I2383" s="5">
        <f>Table1[[#This Row],[margin]]/SUM(Table1[[#This Row],[dem_votes]:[gop_votes]])</f>
        <v>0.56945213060320976</v>
      </c>
      <c r="J2383" s="5">
        <f>Table1[[#This Row],[dem_votes]]/SUM(Table1[[#This Row],[dem_votes]:[gop_votes]])</f>
        <v>0.21527393469839512</v>
      </c>
      <c r="K2383" s="5">
        <f>Table1[[#This Row],[gop_votes]]/SUM(Table1[[#This Row],[dem_votes]:[gop_votes]])</f>
        <v>0.78472606530160482</v>
      </c>
      <c r="L2383" s="13">
        <v>-98.357737</v>
      </c>
      <c r="M2383" s="13">
        <v>43.371090000000002</v>
      </c>
      <c r="N2383" s="11">
        <v>-99.323130180871104</v>
      </c>
      <c r="O2383" s="11">
        <v>44.258820105113557</v>
      </c>
      <c r="P2383" s="12">
        <f>VLOOKUP(Table1[[#This Row],[State]],Sheet1!A:G,7,FALSE)</f>
        <v>3</v>
      </c>
      <c r="Q2383" t="str">
        <f>VLOOKUP(Table1[[#This Row],[State]],Sheet1!A:F,6,FALSE)</f>
        <v>Republican</v>
      </c>
    </row>
    <row r="2384" spans="1:17" x14ac:dyDescent="0.2">
      <c r="A2384" t="s">
        <v>359</v>
      </c>
      <c r="B2384" s="10">
        <v>46045</v>
      </c>
      <c r="C2384" t="s">
        <v>1856</v>
      </c>
      <c r="D2384" s="4">
        <v>504</v>
      </c>
      <c r="E2384" s="4">
        <v>1432</v>
      </c>
      <c r="F2384">
        <v>2024</v>
      </c>
      <c r="G2384" s="1">
        <f>Table1[[#This Row],[dem_votes]]+Table1[[#This Row],[gop_votes]]</f>
        <v>1936</v>
      </c>
      <c r="H2384" s="7">
        <f>ABS(Table1[[#This Row],[dem_votes]]-Table1[[#This Row],[gop_votes]])</f>
        <v>928</v>
      </c>
      <c r="I2384" s="5">
        <f>Table1[[#This Row],[margin]]/SUM(Table1[[#This Row],[dem_votes]:[gop_votes]])</f>
        <v>0.47933884297520662</v>
      </c>
      <c r="J2384" s="5">
        <f>Table1[[#This Row],[dem_votes]]/SUM(Table1[[#This Row],[dem_votes]:[gop_votes]])</f>
        <v>0.26033057851239672</v>
      </c>
      <c r="K2384" s="5">
        <f>Table1[[#This Row],[gop_votes]]/SUM(Table1[[#This Row],[dem_votes]:[gop_votes]])</f>
        <v>0.73966942148760328</v>
      </c>
      <c r="L2384" s="13">
        <v>-99.160434999999893</v>
      </c>
      <c r="M2384" s="13">
        <v>45.453502</v>
      </c>
      <c r="N2384" s="11">
        <v>-99.323130180871104</v>
      </c>
      <c r="O2384" s="11">
        <v>44.258820105113557</v>
      </c>
      <c r="P2384" s="12">
        <f>VLOOKUP(Table1[[#This Row],[State]],Sheet1!A:G,7,FALSE)</f>
        <v>3</v>
      </c>
      <c r="Q2384" t="str">
        <f>VLOOKUP(Table1[[#This Row],[State]],Sheet1!A:F,6,FALSE)</f>
        <v>Republican</v>
      </c>
    </row>
    <row r="2385" spans="1:17" x14ac:dyDescent="0.2">
      <c r="A2385" t="s">
        <v>359</v>
      </c>
      <c r="B2385" s="10">
        <v>46047</v>
      </c>
      <c r="C2385" t="s">
        <v>1857</v>
      </c>
      <c r="D2385" s="4">
        <v>1217</v>
      </c>
      <c r="E2385" s="4">
        <v>2523</v>
      </c>
      <c r="F2385">
        <v>2024</v>
      </c>
      <c r="G2385" s="1">
        <f>Table1[[#This Row],[dem_votes]]+Table1[[#This Row],[gop_votes]]</f>
        <v>3740</v>
      </c>
      <c r="H2385" s="7">
        <f>ABS(Table1[[#This Row],[dem_votes]]-Table1[[#This Row],[gop_votes]])</f>
        <v>1306</v>
      </c>
      <c r="I2385" s="5">
        <f>Table1[[#This Row],[margin]]/SUM(Table1[[#This Row],[dem_votes]:[gop_votes]])</f>
        <v>0.34919786096256683</v>
      </c>
      <c r="J2385" s="5">
        <f>Table1[[#This Row],[dem_votes]]/SUM(Table1[[#This Row],[dem_votes]:[gop_votes]])</f>
        <v>0.32540106951871656</v>
      </c>
      <c r="K2385" s="5">
        <f>Table1[[#This Row],[gop_votes]]/SUM(Table1[[#This Row],[dem_votes]:[gop_votes]])</f>
        <v>0.67459893048128339</v>
      </c>
      <c r="L2385" s="13">
        <v>-103.514809</v>
      </c>
      <c r="M2385" s="13">
        <v>43.388191999999997</v>
      </c>
      <c r="N2385" s="11">
        <v>-99.323130180871104</v>
      </c>
      <c r="O2385" s="11">
        <v>44.258820105113557</v>
      </c>
      <c r="P2385" s="12">
        <f>VLOOKUP(Table1[[#This Row],[State]],Sheet1!A:G,7,FALSE)</f>
        <v>3</v>
      </c>
      <c r="Q2385" t="str">
        <f>VLOOKUP(Table1[[#This Row],[State]],Sheet1!A:F,6,FALSE)</f>
        <v>Republican</v>
      </c>
    </row>
    <row r="2386" spans="1:17" x14ac:dyDescent="0.2">
      <c r="A2386" t="s">
        <v>359</v>
      </c>
      <c r="B2386" s="10">
        <v>46049</v>
      </c>
      <c r="C2386" t="s">
        <v>1858</v>
      </c>
      <c r="D2386" s="4">
        <v>240</v>
      </c>
      <c r="E2386" s="4">
        <v>923</v>
      </c>
      <c r="F2386">
        <v>2024</v>
      </c>
      <c r="G2386" s="1">
        <f>Table1[[#This Row],[dem_votes]]+Table1[[#This Row],[gop_votes]]</f>
        <v>1163</v>
      </c>
      <c r="H2386" s="7">
        <f>ABS(Table1[[#This Row],[dem_votes]]-Table1[[#This Row],[gop_votes]])</f>
        <v>683</v>
      </c>
      <c r="I2386" s="5">
        <f>Table1[[#This Row],[margin]]/SUM(Table1[[#This Row],[dem_votes]:[gop_votes]])</f>
        <v>0.58727429062768699</v>
      </c>
      <c r="J2386" s="5">
        <f>Table1[[#This Row],[dem_votes]]/SUM(Table1[[#This Row],[dem_votes]:[gop_votes]])</f>
        <v>0.2063628546861565</v>
      </c>
      <c r="K2386" s="5">
        <f>Table1[[#This Row],[gop_votes]]/SUM(Table1[[#This Row],[dem_votes]:[gop_votes]])</f>
        <v>0.79363714531384355</v>
      </c>
      <c r="L2386" s="13">
        <v>-99.117069999999998</v>
      </c>
      <c r="M2386" s="13">
        <v>45.077019</v>
      </c>
      <c r="N2386" s="11">
        <v>-99.323130180871104</v>
      </c>
      <c r="O2386" s="11">
        <v>44.258820105113557</v>
      </c>
      <c r="P2386" s="12">
        <f>VLOOKUP(Table1[[#This Row],[State]],Sheet1!A:G,7,FALSE)</f>
        <v>3</v>
      </c>
      <c r="Q2386" t="str">
        <f>VLOOKUP(Table1[[#This Row],[State]],Sheet1!A:F,6,FALSE)</f>
        <v>Republican</v>
      </c>
    </row>
    <row r="2387" spans="1:17" x14ac:dyDescent="0.2">
      <c r="A2387" t="s">
        <v>359</v>
      </c>
      <c r="B2387" s="10">
        <v>46051</v>
      </c>
      <c r="C2387" t="s">
        <v>571</v>
      </c>
      <c r="D2387" s="4">
        <v>1305</v>
      </c>
      <c r="E2387" s="4">
        <v>2283</v>
      </c>
      <c r="F2387">
        <v>2024</v>
      </c>
      <c r="G2387" s="1">
        <f>Table1[[#This Row],[dem_votes]]+Table1[[#This Row],[gop_votes]]</f>
        <v>3588</v>
      </c>
      <c r="H2387" s="7">
        <f>ABS(Table1[[#This Row],[dem_votes]]-Table1[[#This Row],[gop_votes]])</f>
        <v>978</v>
      </c>
      <c r="I2387" s="5">
        <f>Table1[[#This Row],[margin]]/SUM(Table1[[#This Row],[dem_votes]:[gop_votes]])</f>
        <v>0.27257525083612039</v>
      </c>
      <c r="J2387" s="5">
        <f>Table1[[#This Row],[dem_votes]]/SUM(Table1[[#This Row],[dem_votes]:[gop_votes]])</f>
        <v>0.36371237458193978</v>
      </c>
      <c r="K2387" s="5">
        <f>Table1[[#This Row],[gop_votes]]/SUM(Table1[[#This Row],[dem_votes]:[gop_votes]])</f>
        <v>0.63628762541806017</v>
      </c>
      <c r="L2387" s="13">
        <v>-96.652826000000005</v>
      </c>
      <c r="M2387" s="13">
        <v>45.205830999999897</v>
      </c>
      <c r="N2387" s="11">
        <v>-99.323130180871104</v>
      </c>
      <c r="O2387" s="11">
        <v>44.258820105113557</v>
      </c>
      <c r="P2387" s="12">
        <f>VLOOKUP(Table1[[#This Row],[State]],Sheet1!A:G,7,FALSE)</f>
        <v>3</v>
      </c>
      <c r="Q2387" t="str">
        <f>VLOOKUP(Table1[[#This Row],[State]],Sheet1!A:F,6,FALSE)</f>
        <v>Republican</v>
      </c>
    </row>
    <row r="2388" spans="1:17" x14ac:dyDescent="0.2">
      <c r="A2388" t="s">
        <v>359</v>
      </c>
      <c r="B2388" s="10">
        <v>46053</v>
      </c>
      <c r="C2388" t="s">
        <v>1859</v>
      </c>
      <c r="D2388" s="4">
        <v>538</v>
      </c>
      <c r="E2388" s="4">
        <v>1637</v>
      </c>
      <c r="F2388">
        <v>2024</v>
      </c>
      <c r="G2388" s="1">
        <f>Table1[[#This Row],[dem_votes]]+Table1[[#This Row],[gop_votes]]</f>
        <v>2175</v>
      </c>
      <c r="H2388" s="7">
        <f>ABS(Table1[[#This Row],[dem_votes]]-Table1[[#This Row],[gop_votes]])</f>
        <v>1099</v>
      </c>
      <c r="I2388" s="5">
        <f>Table1[[#This Row],[margin]]/SUM(Table1[[#This Row],[dem_votes]:[gop_votes]])</f>
        <v>0.50528735632183908</v>
      </c>
      <c r="J2388" s="5">
        <f>Table1[[#This Row],[dem_votes]]/SUM(Table1[[#This Row],[dem_votes]:[gop_votes]])</f>
        <v>0.24735632183908046</v>
      </c>
      <c r="K2388" s="5">
        <f>Table1[[#This Row],[gop_votes]]/SUM(Table1[[#This Row],[dem_votes]:[gop_votes]])</f>
        <v>0.75264367816091959</v>
      </c>
      <c r="L2388" s="13">
        <v>-99.278796999999997</v>
      </c>
      <c r="M2388" s="13">
        <v>43.182984999999903</v>
      </c>
      <c r="N2388" s="11">
        <v>-99.323130180871104</v>
      </c>
      <c r="O2388" s="11">
        <v>44.258820105113557</v>
      </c>
      <c r="P2388" s="12">
        <f>VLOOKUP(Table1[[#This Row],[State]],Sheet1!A:G,7,FALSE)</f>
        <v>3</v>
      </c>
      <c r="Q2388" t="str">
        <f>VLOOKUP(Table1[[#This Row],[State]],Sheet1!A:F,6,FALSE)</f>
        <v>Republican</v>
      </c>
    </row>
    <row r="2389" spans="1:17" x14ac:dyDescent="0.2">
      <c r="A2389" t="s">
        <v>359</v>
      </c>
      <c r="B2389" s="10">
        <v>46055</v>
      </c>
      <c r="C2389" t="s">
        <v>1860</v>
      </c>
      <c r="D2389" s="4">
        <v>142</v>
      </c>
      <c r="E2389" s="4">
        <v>957</v>
      </c>
      <c r="F2389">
        <v>2024</v>
      </c>
      <c r="G2389" s="1">
        <f>Table1[[#This Row],[dem_votes]]+Table1[[#This Row],[gop_votes]]</f>
        <v>1099</v>
      </c>
      <c r="H2389" s="7">
        <f>ABS(Table1[[#This Row],[dem_votes]]-Table1[[#This Row],[gop_votes]])</f>
        <v>815</v>
      </c>
      <c r="I2389" s="5">
        <f>Table1[[#This Row],[margin]]/SUM(Table1[[#This Row],[dem_votes]:[gop_votes]])</f>
        <v>0.74158325750682441</v>
      </c>
      <c r="J2389" s="5">
        <f>Table1[[#This Row],[dem_votes]]/SUM(Table1[[#This Row],[dem_votes]:[gop_votes]])</f>
        <v>0.12920837124658779</v>
      </c>
      <c r="K2389" s="5">
        <f>Table1[[#This Row],[gop_votes]]/SUM(Table1[[#This Row],[dem_votes]:[gop_votes]])</f>
        <v>0.87079162875341221</v>
      </c>
      <c r="L2389" s="13">
        <v>-101.577551</v>
      </c>
      <c r="M2389" s="13">
        <v>44.130701000000002</v>
      </c>
      <c r="N2389" s="11">
        <v>-99.323130180871104</v>
      </c>
      <c r="O2389" s="11">
        <v>44.258820105113557</v>
      </c>
      <c r="P2389" s="12">
        <f>VLOOKUP(Table1[[#This Row],[State]],Sheet1!A:G,7,FALSE)</f>
        <v>3</v>
      </c>
      <c r="Q2389" t="str">
        <f>VLOOKUP(Table1[[#This Row],[State]],Sheet1!A:F,6,FALSE)</f>
        <v>Republican</v>
      </c>
    </row>
    <row r="2390" spans="1:17" x14ac:dyDescent="0.2">
      <c r="A2390" t="s">
        <v>359</v>
      </c>
      <c r="B2390" s="10">
        <v>46057</v>
      </c>
      <c r="C2390" t="s">
        <v>1861</v>
      </c>
      <c r="D2390" s="4">
        <v>842</v>
      </c>
      <c r="E2390" s="4">
        <v>2026</v>
      </c>
      <c r="F2390">
        <v>2024</v>
      </c>
      <c r="G2390" s="1">
        <f>Table1[[#This Row],[dem_votes]]+Table1[[#This Row],[gop_votes]]</f>
        <v>2868</v>
      </c>
      <c r="H2390" s="7">
        <f>ABS(Table1[[#This Row],[dem_votes]]-Table1[[#This Row],[gop_votes]])</f>
        <v>1184</v>
      </c>
      <c r="I2390" s="5">
        <f>Table1[[#This Row],[margin]]/SUM(Table1[[#This Row],[dem_votes]:[gop_votes]])</f>
        <v>0.41283124128312415</v>
      </c>
      <c r="J2390" s="5">
        <f>Table1[[#This Row],[dem_votes]]/SUM(Table1[[#This Row],[dem_votes]:[gop_votes]])</f>
        <v>0.29358437935843795</v>
      </c>
      <c r="K2390" s="5">
        <f>Table1[[#This Row],[gop_votes]]/SUM(Table1[[#This Row],[dem_votes]:[gop_votes]])</f>
        <v>0.70641562064156205</v>
      </c>
      <c r="L2390" s="13">
        <v>-97.142213999999996</v>
      </c>
      <c r="M2390" s="13">
        <v>44.647395000000003</v>
      </c>
      <c r="N2390" s="11">
        <v>-99.323130180871104</v>
      </c>
      <c r="O2390" s="11">
        <v>44.258820105113557</v>
      </c>
      <c r="P2390" s="12">
        <f>VLOOKUP(Table1[[#This Row],[State]],Sheet1!A:G,7,FALSE)</f>
        <v>3</v>
      </c>
      <c r="Q2390" t="str">
        <f>VLOOKUP(Table1[[#This Row],[State]],Sheet1!A:F,6,FALSE)</f>
        <v>Republican</v>
      </c>
    </row>
    <row r="2391" spans="1:17" x14ac:dyDescent="0.2">
      <c r="A2391" t="s">
        <v>359</v>
      </c>
      <c r="B2391" s="10">
        <v>46059</v>
      </c>
      <c r="C2391" t="s">
        <v>1862</v>
      </c>
      <c r="D2391" s="4">
        <v>442</v>
      </c>
      <c r="E2391" s="4">
        <v>1455</v>
      </c>
      <c r="F2391">
        <v>2024</v>
      </c>
      <c r="G2391" s="1">
        <f>Table1[[#This Row],[dem_votes]]+Table1[[#This Row],[gop_votes]]</f>
        <v>1897</v>
      </c>
      <c r="H2391" s="7">
        <f>ABS(Table1[[#This Row],[dem_votes]]-Table1[[#This Row],[gop_votes]])</f>
        <v>1013</v>
      </c>
      <c r="I2391" s="5">
        <f>Table1[[#This Row],[margin]]/SUM(Table1[[#This Row],[dem_votes]:[gop_votes]])</f>
        <v>0.53400105429625722</v>
      </c>
      <c r="J2391" s="5">
        <f>Table1[[#This Row],[dem_votes]]/SUM(Table1[[#This Row],[dem_votes]:[gop_votes]])</f>
        <v>0.23299947285187136</v>
      </c>
      <c r="K2391" s="5">
        <f>Table1[[#This Row],[gop_votes]]/SUM(Table1[[#This Row],[dem_votes]:[gop_votes]])</f>
        <v>0.76700052714812861</v>
      </c>
      <c r="L2391" s="13">
        <v>-98.990894999999995</v>
      </c>
      <c r="M2391" s="13">
        <v>44.529313999999999</v>
      </c>
      <c r="N2391" s="11">
        <v>-99.323130180871104</v>
      </c>
      <c r="O2391" s="11">
        <v>44.258820105113557</v>
      </c>
      <c r="P2391" s="12">
        <f>VLOOKUP(Table1[[#This Row],[State]],Sheet1!A:G,7,FALSE)</f>
        <v>3</v>
      </c>
      <c r="Q2391" t="str">
        <f>VLOOKUP(Table1[[#This Row],[State]],Sheet1!A:F,6,FALSE)</f>
        <v>Republican</v>
      </c>
    </row>
    <row r="2392" spans="1:17" x14ac:dyDescent="0.2">
      <c r="A2392" t="s">
        <v>359</v>
      </c>
      <c r="B2392" s="10">
        <v>46061</v>
      </c>
      <c r="C2392" t="s">
        <v>1863</v>
      </c>
      <c r="D2392" s="4">
        <v>624</v>
      </c>
      <c r="E2392" s="4">
        <v>1797</v>
      </c>
      <c r="F2392">
        <v>2024</v>
      </c>
      <c r="G2392" s="1">
        <f>Table1[[#This Row],[dem_votes]]+Table1[[#This Row],[gop_votes]]</f>
        <v>2421</v>
      </c>
      <c r="H2392" s="7">
        <f>ABS(Table1[[#This Row],[dem_votes]]-Table1[[#This Row],[gop_votes]])</f>
        <v>1173</v>
      </c>
      <c r="I2392" s="5">
        <f>Table1[[#This Row],[margin]]/SUM(Table1[[#This Row],[dem_votes]:[gop_votes]])</f>
        <v>0.48451053283767037</v>
      </c>
      <c r="J2392" s="5">
        <f>Table1[[#This Row],[dem_votes]]/SUM(Table1[[#This Row],[dem_votes]:[gop_votes]])</f>
        <v>0.25774473358116479</v>
      </c>
      <c r="K2392" s="5">
        <f>Table1[[#This Row],[gop_votes]]/SUM(Table1[[#This Row],[dem_votes]:[gop_votes]])</f>
        <v>0.74225526641883521</v>
      </c>
      <c r="L2392" s="13">
        <v>-97.780794999999998</v>
      </c>
      <c r="M2392" s="13">
        <v>43.658194999999999</v>
      </c>
      <c r="N2392" s="11">
        <v>-99.323130180871104</v>
      </c>
      <c r="O2392" s="11">
        <v>44.258820105113557</v>
      </c>
      <c r="P2392" s="12">
        <f>VLOOKUP(Table1[[#This Row],[State]],Sheet1!A:G,7,FALSE)</f>
        <v>3</v>
      </c>
      <c r="Q2392" t="str">
        <f>VLOOKUP(Table1[[#This Row],[State]],Sheet1!A:F,6,FALSE)</f>
        <v>Republican</v>
      </c>
    </row>
    <row r="2393" spans="1:17" x14ac:dyDescent="0.2">
      <c r="A2393" t="s">
        <v>359</v>
      </c>
      <c r="B2393" s="10">
        <v>46063</v>
      </c>
      <c r="C2393" t="s">
        <v>1549</v>
      </c>
      <c r="D2393" s="4">
        <v>89</v>
      </c>
      <c r="E2393" s="4">
        <v>629</v>
      </c>
      <c r="F2393">
        <v>2024</v>
      </c>
      <c r="G2393" s="1">
        <f>Table1[[#This Row],[dem_votes]]+Table1[[#This Row],[gop_votes]]</f>
        <v>718</v>
      </c>
      <c r="H2393" s="7">
        <f>ABS(Table1[[#This Row],[dem_votes]]-Table1[[#This Row],[gop_votes]])</f>
        <v>540</v>
      </c>
      <c r="I2393" s="5">
        <f>Table1[[#This Row],[margin]]/SUM(Table1[[#This Row],[dem_votes]:[gop_votes]])</f>
        <v>0.75208913649025066</v>
      </c>
      <c r="J2393" s="5">
        <f>Table1[[#This Row],[dem_votes]]/SUM(Table1[[#This Row],[dem_votes]:[gop_votes]])</f>
        <v>0.12395543175487465</v>
      </c>
      <c r="K2393" s="5">
        <f>Table1[[#This Row],[gop_votes]]/SUM(Table1[[#This Row],[dem_votes]:[gop_votes]])</f>
        <v>0.87604456824512533</v>
      </c>
      <c r="L2393" s="13">
        <v>-103.525357</v>
      </c>
      <c r="M2393" s="13">
        <v>45.612412999999997</v>
      </c>
      <c r="N2393" s="11">
        <v>-99.323130180871104</v>
      </c>
      <c r="O2393" s="11">
        <v>44.258820105113557</v>
      </c>
      <c r="P2393" s="12">
        <f>VLOOKUP(Table1[[#This Row],[State]],Sheet1!A:G,7,FALSE)</f>
        <v>3</v>
      </c>
      <c r="Q2393" t="str">
        <f>VLOOKUP(Table1[[#This Row],[State]],Sheet1!A:F,6,FALSE)</f>
        <v>Republican</v>
      </c>
    </row>
    <row r="2394" spans="1:17" x14ac:dyDescent="0.2">
      <c r="A2394" t="s">
        <v>359</v>
      </c>
      <c r="B2394" s="10">
        <v>46065</v>
      </c>
      <c r="C2394" t="s">
        <v>1740</v>
      </c>
      <c r="D2394" s="4">
        <v>2577</v>
      </c>
      <c r="E2394" s="4">
        <v>5455</v>
      </c>
      <c r="F2394">
        <v>2024</v>
      </c>
      <c r="G2394" s="1">
        <f>Table1[[#This Row],[dem_votes]]+Table1[[#This Row],[gop_votes]]</f>
        <v>8032</v>
      </c>
      <c r="H2394" s="7">
        <f>ABS(Table1[[#This Row],[dem_votes]]-Table1[[#This Row],[gop_votes]])</f>
        <v>2878</v>
      </c>
      <c r="I2394" s="5">
        <f>Table1[[#This Row],[margin]]/SUM(Table1[[#This Row],[dem_votes]:[gop_votes]])</f>
        <v>0.3583167330677291</v>
      </c>
      <c r="J2394" s="5">
        <f>Table1[[#This Row],[dem_votes]]/SUM(Table1[[#This Row],[dem_votes]:[gop_votes]])</f>
        <v>0.32084163346613548</v>
      </c>
      <c r="K2394" s="5">
        <f>Table1[[#This Row],[gop_votes]]/SUM(Table1[[#This Row],[dem_votes]:[gop_votes]])</f>
        <v>0.67915836653386452</v>
      </c>
      <c r="L2394" s="13">
        <v>-100.305241</v>
      </c>
      <c r="M2394" s="13">
        <v>44.382661999999897</v>
      </c>
      <c r="N2394" s="11">
        <v>-99.323130180871104</v>
      </c>
      <c r="O2394" s="11">
        <v>44.258820105113557</v>
      </c>
      <c r="P2394" s="12">
        <f>VLOOKUP(Table1[[#This Row],[State]],Sheet1!A:G,7,FALSE)</f>
        <v>3</v>
      </c>
      <c r="Q2394" t="str">
        <f>VLOOKUP(Table1[[#This Row],[State]],Sheet1!A:F,6,FALSE)</f>
        <v>Republican</v>
      </c>
    </row>
    <row r="2395" spans="1:17" x14ac:dyDescent="0.2">
      <c r="A2395" t="s">
        <v>359</v>
      </c>
      <c r="B2395" s="10">
        <v>46067</v>
      </c>
      <c r="C2395" t="s">
        <v>1864</v>
      </c>
      <c r="D2395" s="4">
        <v>1008</v>
      </c>
      <c r="E2395" s="4">
        <v>2828</v>
      </c>
      <c r="F2395">
        <v>2024</v>
      </c>
      <c r="G2395" s="1">
        <f>Table1[[#This Row],[dem_votes]]+Table1[[#This Row],[gop_votes]]</f>
        <v>3836</v>
      </c>
      <c r="H2395" s="7">
        <f>ABS(Table1[[#This Row],[dem_votes]]-Table1[[#This Row],[gop_votes]])</f>
        <v>1820</v>
      </c>
      <c r="I2395" s="5">
        <f>Table1[[#This Row],[margin]]/SUM(Table1[[#This Row],[dem_votes]:[gop_votes]])</f>
        <v>0.47445255474452552</v>
      </c>
      <c r="J2395" s="5">
        <f>Table1[[#This Row],[dem_votes]]/SUM(Table1[[#This Row],[dem_votes]:[gop_votes]])</f>
        <v>0.26277372262773724</v>
      </c>
      <c r="K2395" s="5">
        <f>Table1[[#This Row],[gop_votes]]/SUM(Table1[[#This Row],[dem_votes]:[gop_votes]])</f>
        <v>0.73722627737226276</v>
      </c>
      <c r="L2395" s="13">
        <v>-97.746735000000001</v>
      </c>
      <c r="M2395" s="13">
        <v>43.336046000000003</v>
      </c>
      <c r="N2395" s="11">
        <v>-99.323130180871104</v>
      </c>
      <c r="O2395" s="11">
        <v>44.258820105113557</v>
      </c>
      <c r="P2395" s="12">
        <f>VLOOKUP(Table1[[#This Row],[State]],Sheet1!A:G,7,FALSE)</f>
        <v>3</v>
      </c>
      <c r="Q2395" t="str">
        <f>VLOOKUP(Table1[[#This Row],[State]],Sheet1!A:F,6,FALSE)</f>
        <v>Republican</v>
      </c>
    </row>
    <row r="2396" spans="1:17" x14ac:dyDescent="0.2">
      <c r="A2396" t="s">
        <v>359</v>
      </c>
      <c r="B2396" s="10">
        <v>46069</v>
      </c>
      <c r="C2396" t="s">
        <v>1628</v>
      </c>
      <c r="D2396" s="4">
        <v>158</v>
      </c>
      <c r="E2396" s="4">
        <v>580</v>
      </c>
      <c r="F2396">
        <v>2024</v>
      </c>
      <c r="G2396" s="1">
        <f>Table1[[#This Row],[dem_votes]]+Table1[[#This Row],[gop_votes]]</f>
        <v>738</v>
      </c>
      <c r="H2396" s="7">
        <f>ABS(Table1[[#This Row],[dem_votes]]-Table1[[#This Row],[gop_votes]])</f>
        <v>422</v>
      </c>
      <c r="I2396" s="5">
        <f>Table1[[#This Row],[margin]]/SUM(Table1[[#This Row],[dem_votes]:[gop_votes]])</f>
        <v>0.57181571815718157</v>
      </c>
      <c r="J2396" s="5">
        <f>Table1[[#This Row],[dem_votes]]/SUM(Table1[[#This Row],[dem_votes]:[gop_votes]])</f>
        <v>0.21409214092140921</v>
      </c>
      <c r="K2396" s="5">
        <f>Table1[[#This Row],[gop_votes]]/SUM(Table1[[#This Row],[dem_votes]:[gop_votes]])</f>
        <v>0.78590785907859073</v>
      </c>
      <c r="L2396" s="13">
        <v>-99.46011</v>
      </c>
      <c r="M2396" s="13">
        <v>44.511150999999998</v>
      </c>
      <c r="N2396" s="11">
        <v>-99.323130180871104</v>
      </c>
      <c r="O2396" s="11">
        <v>44.258820105113557</v>
      </c>
      <c r="P2396" s="12">
        <f>VLOOKUP(Table1[[#This Row],[State]],Sheet1!A:G,7,FALSE)</f>
        <v>3</v>
      </c>
      <c r="Q2396" t="str">
        <f>VLOOKUP(Table1[[#This Row],[State]],Sheet1!A:F,6,FALSE)</f>
        <v>Republican</v>
      </c>
    </row>
    <row r="2397" spans="1:17" x14ac:dyDescent="0.2">
      <c r="A2397" t="s">
        <v>359</v>
      </c>
      <c r="B2397" s="10">
        <v>46071</v>
      </c>
      <c r="C2397" t="s">
        <v>444</v>
      </c>
      <c r="D2397" s="4">
        <v>375</v>
      </c>
      <c r="E2397" s="4">
        <v>707</v>
      </c>
      <c r="F2397">
        <v>2024</v>
      </c>
      <c r="G2397" s="1">
        <f>Table1[[#This Row],[dem_votes]]+Table1[[#This Row],[gop_votes]]</f>
        <v>1082</v>
      </c>
      <c r="H2397" s="7">
        <f>ABS(Table1[[#This Row],[dem_votes]]-Table1[[#This Row],[gop_votes]])</f>
        <v>332</v>
      </c>
      <c r="I2397" s="5">
        <f>Table1[[#This Row],[margin]]/SUM(Table1[[#This Row],[dem_votes]:[gop_votes]])</f>
        <v>0.30683918669131238</v>
      </c>
      <c r="J2397" s="5">
        <f>Table1[[#This Row],[dem_votes]]/SUM(Table1[[#This Row],[dem_votes]:[gop_votes]])</f>
        <v>0.34658040665434381</v>
      </c>
      <c r="K2397" s="5">
        <f>Table1[[#This Row],[gop_votes]]/SUM(Table1[[#This Row],[dem_votes]:[gop_votes]])</f>
        <v>0.65341959334565625</v>
      </c>
      <c r="L2397" s="13">
        <v>-101.651749</v>
      </c>
      <c r="M2397" s="13">
        <v>43.662756000000002</v>
      </c>
      <c r="N2397" s="11">
        <v>-99.323130180871104</v>
      </c>
      <c r="O2397" s="11">
        <v>44.258820105113557</v>
      </c>
      <c r="P2397" s="12">
        <f>VLOOKUP(Table1[[#This Row],[State]],Sheet1!A:G,7,FALSE)</f>
        <v>3</v>
      </c>
      <c r="Q2397" t="str">
        <f>VLOOKUP(Table1[[#This Row],[State]],Sheet1!A:F,6,FALSE)</f>
        <v>Republican</v>
      </c>
    </row>
    <row r="2398" spans="1:17" x14ac:dyDescent="0.2">
      <c r="A2398" t="s">
        <v>359</v>
      </c>
      <c r="B2398" s="10">
        <v>46073</v>
      </c>
      <c r="C2398" t="s">
        <v>1865</v>
      </c>
      <c r="D2398" s="4">
        <v>306</v>
      </c>
      <c r="E2398" s="4">
        <v>717</v>
      </c>
      <c r="F2398">
        <v>2024</v>
      </c>
      <c r="G2398" s="1">
        <f>Table1[[#This Row],[dem_votes]]+Table1[[#This Row],[gop_votes]]</f>
        <v>1023</v>
      </c>
      <c r="H2398" s="7">
        <f>ABS(Table1[[#This Row],[dem_votes]]-Table1[[#This Row],[gop_votes]])</f>
        <v>411</v>
      </c>
      <c r="I2398" s="5">
        <f>Table1[[#This Row],[margin]]/SUM(Table1[[#This Row],[dem_votes]:[gop_votes]])</f>
        <v>0.40175953079178883</v>
      </c>
      <c r="J2398" s="5">
        <f>Table1[[#This Row],[dem_votes]]/SUM(Table1[[#This Row],[dem_votes]:[gop_votes]])</f>
        <v>0.29912023460410558</v>
      </c>
      <c r="K2398" s="5">
        <f>Table1[[#This Row],[gop_votes]]/SUM(Table1[[#This Row],[dem_votes]:[gop_votes]])</f>
        <v>0.70087976539589447</v>
      </c>
      <c r="L2398" s="13">
        <v>-98.562252999999998</v>
      </c>
      <c r="M2398" s="13">
        <v>44.087702</v>
      </c>
      <c r="N2398" s="11">
        <v>-99.323130180871104</v>
      </c>
      <c r="O2398" s="11">
        <v>44.258820105113557</v>
      </c>
      <c r="P2398" s="12">
        <f>VLOOKUP(Table1[[#This Row],[State]],Sheet1!A:G,7,FALSE)</f>
        <v>3</v>
      </c>
      <c r="Q2398" t="str">
        <f>VLOOKUP(Table1[[#This Row],[State]],Sheet1!A:F,6,FALSE)</f>
        <v>Republican</v>
      </c>
    </row>
    <row r="2399" spans="1:17" x14ac:dyDescent="0.2">
      <c r="A2399" t="s">
        <v>359</v>
      </c>
      <c r="B2399" s="10">
        <v>46075</v>
      </c>
      <c r="C2399" t="s">
        <v>781</v>
      </c>
      <c r="D2399" s="4">
        <v>101</v>
      </c>
      <c r="E2399" s="4">
        <v>522</v>
      </c>
      <c r="F2399">
        <v>2024</v>
      </c>
      <c r="G2399" s="1">
        <f>Table1[[#This Row],[dem_votes]]+Table1[[#This Row],[gop_votes]]</f>
        <v>623</v>
      </c>
      <c r="H2399" s="7">
        <f>ABS(Table1[[#This Row],[dem_votes]]-Table1[[#This Row],[gop_votes]])</f>
        <v>421</v>
      </c>
      <c r="I2399" s="5">
        <f>Table1[[#This Row],[margin]]/SUM(Table1[[#This Row],[dem_votes]:[gop_votes]])</f>
        <v>0.6757624398073836</v>
      </c>
      <c r="J2399" s="5">
        <f>Table1[[#This Row],[dem_votes]]/SUM(Table1[[#This Row],[dem_votes]:[gop_votes]])</f>
        <v>0.16211878009630817</v>
      </c>
      <c r="K2399" s="5">
        <f>Table1[[#This Row],[gop_votes]]/SUM(Table1[[#This Row],[dem_votes]:[gop_votes]])</f>
        <v>0.8378812199036918</v>
      </c>
      <c r="L2399" s="13">
        <v>-100.69776400000001</v>
      </c>
      <c r="M2399" s="13">
        <v>43.902515999999999</v>
      </c>
      <c r="N2399" s="11">
        <v>-99.323130180871104</v>
      </c>
      <c r="O2399" s="11">
        <v>44.258820105113557</v>
      </c>
      <c r="P2399" s="12">
        <f>VLOOKUP(Table1[[#This Row],[State]],Sheet1!A:G,7,FALSE)</f>
        <v>3</v>
      </c>
      <c r="Q2399" t="str">
        <f>VLOOKUP(Table1[[#This Row],[State]],Sheet1!A:F,6,FALSE)</f>
        <v>Republican</v>
      </c>
    </row>
    <row r="2400" spans="1:17" x14ac:dyDescent="0.2">
      <c r="A2400" t="s">
        <v>359</v>
      </c>
      <c r="B2400" s="10">
        <v>46077</v>
      </c>
      <c r="C2400" t="s">
        <v>1866</v>
      </c>
      <c r="D2400" s="4">
        <v>950</v>
      </c>
      <c r="E2400" s="4">
        <v>1819</v>
      </c>
      <c r="F2400">
        <v>2024</v>
      </c>
      <c r="G2400" s="1">
        <f>Table1[[#This Row],[dem_votes]]+Table1[[#This Row],[gop_votes]]</f>
        <v>2769</v>
      </c>
      <c r="H2400" s="7">
        <f>ABS(Table1[[#This Row],[dem_votes]]-Table1[[#This Row],[gop_votes]])</f>
        <v>869</v>
      </c>
      <c r="I2400" s="5">
        <f>Table1[[#This Row],[margin]]/SUM(Table1[[#This Row],[dem_votes]:[gop_votes]])</f>
        <v>0.3138317081979054</v>
      </c>
      <c r="J2400" s="5">
        <f>Table1[[#This Row],[dem_votes]]/SUM(Table1[[#This Row],[dem_votes]:[gop_votes]])</f>
        <v>0.3430841459010473</v>
      </c>
      <c r="K2400" s="5">
        <f>Table1[[#This Row],[gop_votes]]/SUM(Table1[[#This Row],[dem_votes]:[gop_votes]])</f>
        <v>0.6569158540989527</v>
      </c>
      <c r="L2400" s="13">
        <v>-97.405001999999996</v>
      </c>
      <c r="M2400" s="13">
        <v>44.374375000000001</v>
      </c>
      <c r="N2400" s="11">
        <v>-99.323130180871104</v>
      </c>
      <c r="O2400" s="11">
        <v>44.258820105113557</v>
      </c>
      <c r="P2400" s="12">
        <f>VLOOKUP(Table1[[#This Row],[State]],Sheet1!A:G,7,FALSE)</f>
        <v>3</v>
      </c>
      <c r="Q2400" t="str">
        <f>VLOOKUP(Table1[[#This Row],[State]],Sheet1!A:F,6,FALSE)</f>
        <v>Republican</v>
      </c>
    </row>
    <row r="2401" spans="1:17" x14ac:dyDescent="0.2">
      <c r="A2401" t="s">
        <v>359</v>
      </c>
      <c r="B2401" s="10">
        <v>46079</v>
      </c>
      <c r="C2401" t="s">
        <v>447</v>
      </c>
      <c r="D2401" s="4">
        <v>2617</v>
      </c>
      <c r="E2401" s="4">
        <v>3342</v>
      </c>
      <c r="F2401">
        <v>2024</v>
      </c>
      <c r="G2401" s="1">
        <f>Table1[[#This Row],[dem_votes]]+Table1[[#This Row],[gop_votes]]</f>
        <v>5959</v>
      </c>
      <c r="H2401" s="7">
        <f>ABS(Table1[[#This Row],[dem_votes]]-Table1[[#This Row],[gop_votes]])</f>
        <v>725</v>
      </c>
      <c r="I2401" s="5">
        <f>Table1[[#This Row],[margin]]/SUM(Table1[[#This Row],[dem_votes]:[gop_votes]])</f>
        <v>0.12166470884376573</v>
      </c>
      <c r="J2401" s="5">
        <f>Table1[[#This Row],[dem_votes]]/SUM(Table1[[#This Row],[dem_votes]:[gop_votes]])</f>
        <v>0.43916764557811716</v>
      </c>
      <c r="K2401" s="5">
        <f>Table1[[#This Row],[gop_votes]]/SUM(Table1[[#This Row],[dem_votes]:[gop_votes]])</f>
        <v>0.56083235442188284</v>
      </c>
      <c r="L2401" s="13">
        <v>-97.100119999999905</v>
      </c>
      <c r="M2401" s="13">
        <v>44.002690999999999</v>
      </c>
      <c r="N2401" s="11">
        <v>-99.323130180871104</v>
      </c>
      <c r="O2401" s="11">
        <v>44.258820105113557</v>
      </c>
      <c r="P2401" s="12">
        <f>VLOOKUP(Table1[[#This Row],[State]],Sheet1!A:G,7,FALSE)</f>
        <v>3</v>
      </c>
      <c r="Q2401" t="str">
        <f>VLOOKUP(Table1[[#This Row],[State]],Sheet1!A:F,6,FALSE)</f>
        <v>Republican</v>
      </c>
    </row>
    <row r="2402" spans="1:17" x14ac:dyDescent="0.2">
      <c r="A2402" t="s">
        <v>359</v>
      </c>
      <c r="B2402" s="10">
        <v>46081</v>
      </c>
      <c r="C2402" t="s">
        <v>514</v>
      </c>
      <c r="D2402" s="4">
        <v>3867</v>
      </c>
      <c r="E2402" s="4">
        <v>8654</v>
      </c>
      <c r="F2402">
        <v>2024</v>
      </c>
      <c r="G2402" s="1">
        <f>Table1[[#This Row],[dem_votes]]+Table1[[#This Row],[gop_votes]]</f>
        <v>12521</v>
      </c>
      <c r="H2402" s="7">
        <f>ABS(Table1[[#This Row],[dem_votes]]-Table1[[#This Row],[gop_votes]])</f>
        <v>4787</v>
      </c>
      <c r="I2402" s="5">
        <f>Table1[[#This Row],[margin]]/SUM(Table1[[#This Row],[dem_votes]:[gop_votes]])</f>
        <v>0.38231770625349415</v>
      </c>
      <c r="J2402" s="5">
        <f>Table1[[#This Row],[dem_votes]]/SUM(Table1[[#This Row],[dem_votes]:[gop_votes]])</f>
        <v>0.30884114687325293</v>
      </c>
      <c r="K2402" s="5">
        <f>Table1[[#This Row],[gop_votes]]/SUM(Table1[[#This Row],[dem_votes]:[gop_votes]])</f>
        <v>0.69115885312674707</v>
      </c>
      <c r="L2402" s="13">
        <v>-103.800718</v>
      </c>
      <c r="M2402" s="13">
        <v>44.447051000000002</v>
      </c>
      <c r="N2402" s="11">
        <v>-99.323130180871104</v>
      </c>
      <c r="O2402" s="11">
        <v>44.258820105113557</v>
      </c>
      <c r="P2402" s="12">
        <f>VLOOKUP(Table1[[#This Row],[State]],Sheet1!A:G,7,FALSE)</f>
        <v>3</v>
      </c>
      <c r="Q2402" t="str">
        <f>VLOOKUP(Table1[[#This Row],[State]],Sheet1!A:F,6,FALSE)</f>
        <v>Republican</v>
      </c>
    </row>
    <row r="2403" spans="1:17" x14ac:dyDescent="0.2">
      <c r="A2403" t="s">
        <v>359</v>
      </c>
      <c r="B2403" s="10">
        <v>46083</v>
      </c>
      <c r="C2403" t="s">
        <v>578</v>
      </c>
      <c r="D2403" s="4">
        <v>14025</v>
      </c>
      <c r="E2403" s="4">
        <v>23595</v>
      </c>
      <c r="F2403">
        <v>2024</v>
      </c>
      <c r="G2403" s="1">
        <f>Table1[[#This Row],[dem_votes]]+Table1[[#This Row],[gop_votes]]</f>
        <v>37620</v>
      </c>
      <c r="H2403" s="7">
        <f>ABS(Table1[[#This Row],[dem_votes]]-Table1[[#This Row],[gop_votes]])</f>
        <v>9570</v>
      </c>
      <c r="I2403" s="5">
        <f>Table1[[#This Row],[margin]]/SUM(Table1[[#This Row],[dem_votes]:[gop_votes]])</f>
        <v>0.25438596491228072</v>
      </c>
      <c r="J2403" s="5">
        <f>Table1[[#This Row],[dem_votes]]/SUM(Table1[[#This Row],[dem_votes]:[gop_votes]])</f>
        <v>0.37280701754385964</v>
      </c>
      <c r="K2403" s="5">
        <f>Table1[[#This Row],[gop_votes]]/SUM(Table1[[#This Row],[dem_votes]:[gop_votes]])</f>
        <v>0.6271929824561403</v>
      </c>
      <c r="L2403" s="13">
        <v>-96.746071999999998</v>
      </c>
      <c r="M2403" s="13">
        <v>43.427562000000002</v>
      </c>
      <c r="N2403" s="11">
        <v>-99.323130180871104</v>
      </c>
      <c r="O2403" s="11">
        <v>44.258820105113557</v>
      </c>
      <c r="P2403" s="12">
        <f>VLOOKUP(Table1[[#This Row],[State]],Sheet1!A:G,7,FALSE)</f>
        <v>3</v>
      </c>
      <c r="Q2403" t="str">
        <f>VLOOKUP(Table1[[#This Row],[State]],Sheet1!A:F,6,FALSE)</f>
        <v>Republican</v>
      </c>
    </row>
    <row r="2404" spans="1:17" x14ac:dyDescent="0.2">
      <c r="A2404" t="s">
        <v>359</v>
      </c>
      <c r="B2404" s="10">
        <v>46085</v>
      </c>
      <c r="C2404" t="s">
        <v>1867</v>
      </c>
      <c r="D2404" s="4">
        <v>604</v>
      </c>
      <c r="E2404" s="4">
        <v>976</v>
      </c>
      <c r="F2404">
        <v>2024</v>
      </c>
      <c r="G2404" s="1">
        <f>Table1[[#This Row],[dem_votes]]+Table1[[#This Row],[gop_votes]]</f>
        <v>1580</v>
      </c>
      <c r="H2404" s="7">
        <f>ABS(Table1[[#This Row],[dem_votes]]-Table1[[#This Row],[gop_votes]])</f>
        <v>372</v>
      </c>
      <c r="I2404" s="5">
        <f>Table1[[#This Row],[margin]]/SUM(Table1[[#This Row],[dem_votes]:[gop_votes]])</f>
        <v>0.23544303797468355</v>
      </c>
      <c r="J2404" s="5">
        <f>Table1[[#This Row],[dem_votes]]/SUM(Table1[[#This Row],[dem_votes]:[gop_votes]])</f>
        <v>0.38227848101265821</v>
      </c>
      <c r="K2404" s="5">
        <f>Table1[[#This Row],[gop_votes]]/SUM(Table1[[#This Row],[dem_votes]:[gop_votes]])</f>
        <v>0.61772151898734173</v>
      </c>
      <c r="L2404" s="13">
        <v>-99.721301999999994</v>
      </c>
      <c r="M2404" s="13">
        <v>43.951380999999998</v>
      </c>
      <c r="N2404" s="11">
        <v>-99.323130180871104</v>
      </c>
      <c r="O2404" s="11">
        <v>44.258820105113557</v>
      </c>
      <c r="P2404" s="12">
        <f>VLOOKUP(Table1[[#This Row],[State]],Sheet1!A:G,7,FALSE)</f>
        <v>3</v>
      </c>
      <c r="Q2404" t="str">
        <f>VLOOKUP(Table1[[#This Row],[State]],Sheet1!A:F,6,FALSE)</f>
        <v>Republican</v>
      </c>
    </row>
    <row r="2405" spans="1:17" x14ac:dyDescent="0.2">
      <c r="A2405" t="s">
        <v>359</v>
      </c>
      <c r="B2405" s="10">
        <v>46087</v>
      </c>
      <c r="C2405" t="s">
        <v>1868</v>
      </c>
      <c r="D2405" s="4">
        <v>838</v>
      </c>
      <c r="E2405" s="4">
        <v>1854</v>
      </c>
      <c r="F2405">
        <v>2024</v>
      </c>
      <c r="G2405" s="1">
        <f>Table1[[#This Row],[dem_votes]]+Table1[[#This Row],[gop_votes]]</f>
        <v>2692</v>
      </c>
      <c r="H2405" s="7">
        <f>ABS(Table1[[#This Row],[dem_votes]]-Table1[[#This Row],[gop_votes]])</f>
        <v>1016</v>
      </c>
      <c r="I2405" s="5">
        <f>Table1[[#This Row],[margin]]/SUM(Table1[[#This Row],[dem_votes]:[gop_votes]])</f>
        <v>0.37741456166419018</v>
      </c>
      <c r="J2405" s="5">
        <f>Table1[[#This Row],[dem_votes]]/SUM(Table1[[#This Row],[dem_votes]:[gop_votes]])</f>
        <v>0.31129271916790491</v>
      </c>
      <c r="K2405" s="5">
        <f>Table1[[#This Row],[gop_votes]]/SUM(Table1[[#This Row],[dem_votes]:[gop_votes]])</f>
        <v>0.68870728083209509</v>
      </c>
      <c r="L2405" s="13">
        <v>-97.344877999999994</v>
      </c>
      <c r="M2405" s="13">
        <v>43.666865999999999</v>
      </c>
      <c r="N2405" s="11">
        <v>-99.323130180871104</v>
      </c>
      <c r="O2405" s="11">
        <v>44.258820105113557</v>
      </c>
      <c r="P2405" s="12">
        <f>VLOOKUP(Table1[[#This Row],[State]],Sheet1!A:G,7,FALSE)</f>
        <v>3</v>
      </c>
      <c r="Q2405" t="str">
        <f>VLOOKUP(Table1[[#This Row],[State]],Sheet1!A:F,6,FALSE)</f>
        <v>Republican</v>
      </c>
    </row>
    <row r="2406" spans="1:17" x14ac:dyDescent="0.2">
      <c r="A2406" t="s">
        <v>359</v>
      </c>
      <c r="B2406" s="10">
        <v>46089</v>
      </c>
      <c r="C2406" t="s">
        <v>1044</v>
      </c>
      <c r="D2406" s="4">
        <v>337</v>
      </c>
      <c r="E2406" s="4">
        <v>1082</v>
      </c>
      <c r="F2406">
        <v>2024</v>
      </c>
      <c r="G2406" s="1">
        <f>Table1[[#This Row],[dem_votes]]+Table1[[#This Row],[gop_votes]]</f>
        <v>1419</v>
      </c>
      <c r="H2406" s="7">
        <f>ABS(Table1[[#This Row],[dem_votes]]-Table1[[#This Row],[gop_votes]])</f>
        <v>745</v>
      </c>
      <c r="I2406" s="5">
        <f>Table1[[#This Row],[margin]]/SUM(Table1[[#This Row],[dem_votes]:[gop_votes]])</f>
        <v>0.52501761804087388</v>
      </c>
      <c r="J2406" s="5">
        <f>Table1[[#This Row],[dem_votes]]/SUM(Table1[[#This Row],[dem_votes]:[gop_votes]])</f>
        <v>0.23749119097956306</v>
      </c>
      <c r="K2406" s="5">
        <f>Table1[[#This Row],[gop_votes]]/SUM(Table1[[#This Row],[dem_votes]:[gop_votes]])</f>
        <v>0.76250880902043694</v>
      </c>
      <c r="L2406" s="13">
        <v>-99.263772000000003</v>
      </c>
      <c r="M2406" s="13">
        <v>45.760166999999903</v>
      </c>
      <c r="N2406" s="11">
        <v>-99.323130180871104</v>
      </c>
      <c r="O2406" s="11">
        <v>44.258820105113557</v>
      </c>
      <c r="P2406" s="12">
        <f>VLOOKUP(Table1[[#This Row],[State]],Sheet1!A:G,7,FALSE)</f>
        <v>3</v>
      </c>
      <c r="Q2406" t="str">
        <f>VLOOKUP(Table1[[#This Row],[State]],Sheet1!A:F,6,FALSE)</f>
        <v>Republican</v>
      </c>
    </row>
    <row r="2407" spans="1:17" x14ac:dyDescent="0.2">
      <c r="A2407" t="s">
        <v>359</v>
      </c>
      <c r="B2407" s="10">
        <v>46091</v>
      </c>
      <c r="C2407" t="s">
        <v>519</v>
      </c>
      <c r="D2407" s="4">
        <v>959</v>
      </c>
      <c r="E2407" s="4">
        <v>1222</v>
      </c>
      <c r="F2407">
        <v>2024</v>
      </c>
      <c r="G2407" s="1">
        <f>Table1[[#This Row],[dem_votes]]+Table1[[#This Row],[gop_votes]]</f>
        <v>2181</v>
      </c>
      <c r="H2407" s="7">
        <f>ABS(Table1[[#This Row],[dem_votes]]-Table1[[#This Row],[gop_votes]])</f>
        <v>263</v>
      </c>
      <c r="I2407" s="5">
        <f>Table1[[#This Row],[margin]]/SUM(Table1[[#This Row],[dem_votes]:[gop_votes]])</f>
        <v>0.12058688674919761</v>
      </c>
      <c r="J2407" s="5">
        <f>Table1[[#This Row],[dem_votes]]/SUM(Table1[[#This Row],[dem_votes]:[gop_votes]])</f>
        <v>0.4397065566254012</v>
      </c>
      <c r="K2407" s="5">
        <f>Table1[[#This Row],[gop_votes]]/SUM(Table1[[#This Row],[dem_votes]:[gop_votes]])</f>
        <v>0.56029344337459885</v>
      </c>
      <c r="L2407" s="13">
        <v>-97.619970999999893</v>
      </c>
      <c r="M2407" s="13">
        <v>45.766216</v>
      </c>
      <c r="N2407" s="11">
        <v>-99.323130180871104</v>
      </c>
      <c r="O2407" s="11">
        <v>44.258820105113557</v>
      </c>
      <c r="P2407" s="12">
        <f>VLOOKUP(Table1[[#This Row],[State]],Sheet1!A:G,7,FALSE)</f>
        <v>3</v>
      </c>
      <c r="Q2407" t="str">
        <f>VLOOKUP(Table1[[#This Row],[State]],Sheet1!A:F,6,FALSE)</f>
        <v>Republican</v>
      </c>
    </row>
    <row r="2408" spans="1:17" x14ac:dyDescent="0.2">
      <c r="A2408" t="s">
        <v>359</v>
      </c>
      <c r="B2408" s="10">
        <v>46093</v>
      </c>
      <c r="C2408" t="s">
        <v>1045</v>
      </c>
      <c r="D2408" s="4">
        <v>2832</v>
      </c>
      <c r="E2408" s="4">
        <v>10282</v>
      </c>
      <c r="F2408">
        <v>2024</v>
      </c>
      <c r="G2408" s="1">
        <f>Table1[[#This Row],[dem_votes]]+Table1[[#This Row],[gop_votes]]</f>
        <v>13114</v>
      </c>
      <c r="H2408" s="7">
        <f>ABS(Table1[[#This Row],[dem_votes]]-Table1[[#This Row],[gop_votes]])</f>
        <v>7450</v>
      </c>
      <c r="I2408" s="5">
        <f>Table1[[#This Row],[margin]]/SUM(Table1[[#This Row],[dem_votes]:[gop_votes]])</f>
        <v>0.56809516547201466</v>
      </c>
      <c r="J2408" s="5">
        <f>Table1[[#This Row],[dem_votes]]/SUM(Table1[[#This Row],[dem_votes]:[gop_votes]])</f>
        <v>0.21595241726399267</v>
      </c>
      <c r="K2408" s="5">
        <f>Table1[[#This Row],[gop_votes]]/SUM(Table1[[#This Row],[dem_votes]:[gop_votes]])</f>
        <v>0.78404758273600728</v>
      </c>
      <c r="L2408" s="13">
        <v>-103.28890899999899</v>
      </c>
      <c r="M2408" s="13">
        <v>44.296996</v>
      </c>
      <c r="N2408" s="11">
        <v>-99.323130180871104</v>
      </c>
      <c r="O2408" s="11">
        <v>44.258820105113557</v>
      </c>
      <c r="P2408" s="12">
        <f>VLOOKUP(Table1[[#This Row],[State]],Sheet1!A:G,7,FALSE)</f>
        <v>3</v>
      </c>
      <c r="Q2408" t="str">
        <f>VLOOKUP(Table1[[#This Row],[State]],Sheet1!A:F,6,FALSE)</f>
        <v>Republican</v>
      </c>
    </row>
    <row r="2409" spans="1:17" x14ac:dyDescent="0.2">
      <c r="A2409" t="s">
        <v>359</v>
      </c>
      <c r="B2409" s="10">
        <v>46095</v>
      </c>
      <c r="C2409" t="s">
        <v>1869</v>
      </c>
      <c r="D2409" s="4">
        <v>323</v>
      </c>
      <c r="E2409" s="4">
        <v>474</v>
      </c>
      <c r="F2409">
        <v>2024</v>
      </c>
      <c r="G2409" s="1">
        <f>Table1[[#This Row],[dem_votes]]+Table1[[#This Row],[gop_votes]]</f>
        <v>797</v>
      </c>
      <c r="H2409" s="7">
        <f>ABS(Table1[[#This Row],[dem_votes]]-Table1[[#This Row],[gop_votes]])</f>
        <v>151</v>
      </c>
      <c r="I2409" s="5">
        <f>Table1[[#This Row],[margin]]/SUM(Table1[[#This Row],[dem_votes]:[gop_votes]])</f>
        <v>0.18946047678795483</v>
      </c>
      <c r="J2409" s="5">
        <f>Table1[[#This Row],[dem_votes]]/SUM(Table1[[#This Row],[dem_votes]:[gop_votes]])</f>
        <v>0.40526976160602257</v>
      </c>
      <c r="K2409" s="5">
        <f>Table1[[#This Row],[gop_votes]]/SUM(Table1[[#This Row],[dem_votes]:[gop_votes]])</f>
        <v>0.59473023839397743</v>
      </c>
      <c r="L2409" s="13">
        <v>-100.81463199999899</v>
      </c>
      <c r="M2409" s="13">
        <v>43.548670999999999</v>
      </c>
      <c r="N2409" s="11">
        <v>-99.323130180871104</v>
      </c>
      <c r="O2409" s="11">
        <v>44.258820105113557</v>
      </c>
      <c r="P2409" s="12">
        <f>VLOOKUP(Table1[[#This Row],[State]],Sheet1!A:G,7,FALSE)</f>
        <v>3</v>
      </c>
      <c r="Q2409" t="str">
        <f>VLOOKUP(Table1[[#This Row],[State]],Sheet1!A:F,6,FALSE)</f>
        <v>Republican</v>
      </c>
    </row>
    <row r="2410" spans="1:17" x14ac:dyDescent="0.2">
      <c r="A2410" t="s">
        <v>359</v>
      </c>
      <c r="B2410" s="10">
        <v>46097</v>
      </c>
      <c r="C2410" t="s">
        <v>1870</v>
      </c>
      <c r="D2410" s="4">
        <v>328</v>
      </c>
      <c r="E2410" s="4">
        <v>782</v>
      </c>
      <c r="F2410">
        <v>2024</v>
      </c>
      <c r="G2410" s="1">
        <f>Table1[[#This Row],[dem_votes]]+Table1[[#This Row],[gop_votes]]</f>
        <v>1110</v>
      </c>
      <c r="H2410" s="7">
        <f>ABS(Table1[[#This Row],[dem_votes]]-Table1[[#This Row],[gop_votes]])</f>
        <v>454</v>
      </c>
      <c r="I2410" s="5">
        <f>Table1[[#This Row],[margin]]/SUM(Table1[[#This Row],[dem_votes]:[gop_votes]])</f>
        <v>0.40900900900900899</v>
      </c>
      <c r="J2410" s="5">
        <f>Table1[[#This Row],[dem_votes]]/SUM(Table1[[#This Row],[dem_votes]:[gop_votes]])</f>
        <v>0.29549549549549547</v>
      </c>
      <c r="K2410" s="5">
        <f>Table1[[#This Row],[gop_votes]]/SUM(Table1[[#This Row],[dem_votes]:[gop_votes]])</f>
        <v>0.70450450450450453</v>
      </c>
      <c r="L2410" s="13">
        <v>-97.555355000000006</v>
      </c>
      <c r="M2410" s="13">
        <v>44.015889999999999</v>
      </c>
      <c r="N2410" s="11">
        <v>-99.323130180871104</v>
      </c>
      <c r="O2410" s="11">
        <v>44.258820105113557</v>
      </c>
      <c r="P2410" s="12">
        <f>VLOOKUP(Table1[[#This Row],[State]],Sheet1!A:G,7,FALSE)</f>
        <v>3</v>
      </c>
      <c r="Q2410" t="str">
        <f>VLOOKUP(Table1[[#This Row],[State]],Sheet1!A:F,6,FALSE)</f>
        <v>Republican</v>
      </c>
    </row>
    <row r="2411" spans="1:17" x14ac:dyDescent="0.2">
      <c r="A2411" t="s">
        <v>359</v>
      </c>
      <c r="B2411" s="10">
        <v>46099</v>
      </c>
      <c r="C2411" t="s">
        <v>1871</v>
      </c>
      <c r="D2411" s="4">
        <v>38966</v>
      </c>
      <c r="E2411" s="4">
        <v>51233</v>
      </c>
      <c r="F2411">
        <v>2024</v>
      </c>
      <c r="G2411" s="1">
        <f>Table1[[#This Row],[dem_votes]]+Table1[[#This Row],[gop_votes]]</f>
        <v>90199</v>
      </c>
      <c r="H2411" s="7">
        <f>ABS(Table1[[#This Row],[dem_votes]]-Table1[[#This Row],[gop_votes]])</f>
        <v>12267</v>
      </c>
      <c r="I2411" s="5">
        <f>Table1[[#This Row],[margin]]/SUM(Table1[[#This Row],[dem_votes]:[gop_votes]])</f>
        <v>0.1359992904577656</v>
      </c>
      <c r="J2411" s="5">
        <f>Table1[[#This Row],[dem_votes]]/SUM(Table1[[#This Row],[dem_votes]:[gop_votes]])</f>
        <v>0.4320003547711172</v>
      </c>
      <c r="K2411" s="5">
        <f>Table1[[#This Row],[gop_votes]]/SUM(Table1[[#This Row],[dem_votes]:[gop_votes]])</f>
        <v>0.5679996452288828</v>
      </c>
      <c r="L2411" s="13">
        <v>-96.732328999999993</v>
      </c>
      <c r="M2411" s="13">
        <v>43.559390999999998</v>
      </c>
      <c r="N2411" s="11">
        <v>-99.323130180871104</v>
      </c>
      <c r="O2411" s="11">
        <v>44.258820105113557</v>
      </c>
      <c r="P2411" s="12">
        <f>VLOOKUP(Table1[[#This Row],[State]],Sheet1!A:G,7,FALSE)</f>
        <v>3</v>
      </c>
      <c r="Q2411" t="str">
        <f>VLOOKUP(Table1[[#This Row],[State]],Sheet1!A:F,6,FALSE)</f>
        <v>Republican</v>
      </c>
    </row>
    <row r="2412" spans="1:17" x14ac:dyDescent="0.2">
      <c r="A2412" t="s">
        <v>359</v>
      </c>
      <c r="B2412" s="10">
        <v>46101</v>
      </c>
      <c r="C2412" t="s">
        <v>1872</v>
      </c>
      <c r="D2412" s="4">
        <v>1360</v>
      </c>
      <c r="E2412" s="4">
        <v>1696</v>
      </c>
      <c r="F2412">
        <v>2024</v>
      </c>
      <c r="G2412" s="1">
        <f>Table1[[#This Row],[dem_votes]]+Table1[[#This Row],[gop_votes]]</f>
        <v>3056</v>
      </c>
      <c r="H2412" s="7">
        <f>ABS(Table1[[#This Row],[dem_votes]]-Table1[[#This Row],[gop_votes]])</f>
        <v>336</v>
      </c>
      <c r="I2412" s="5">
        <f>Table1[[#This Row],[margin]]/SUM(Table1[[#This Row],[dem_votes]:[gop_votes]])</f>
        <v>0.1099476439790576</v>
      </c>
      <c r="J2412" s="5">
        <f>Table1[[#This Row],[dem_votes]]/SUM(Table1[[#This Row],[dem_votes]:[gop_votes]])</f>
        <v>0.44502617801047123</v>
      </c>
      <c r="K2412" s="5">
        <f>Table1[[#This Row],[gop_votes]]/SUM(Table1[[#This Row],[dem_votes]:[gop_votes]])</f>
        <v>0.55497382198952883</v>
      </c>
      <c r="L2412" s="13">
        <v>-96.657609999999906</v>
      </c>
      <c r="M2412" s="13">
        <v>44.019542000000001</v>
      </c>
      <c r="N2412" s="11">
        <v>-99.323130180871104</v>
      </c>
      <c r="O2412" s="11">
        <v>44.258820105113557</v>
      </c>
      <c r="P2412" s="12">
        <f>VLOOKUP(Table1[[#This Row],[State]],Sheet1!A:G,7,FALSE)</f>
        <v>3</v>
      </c>
      <c r="Q2412" t="str">
        <f>VLOOKUP(Table1[[#This Row],[State]],Sheet1!A:F,6,FALSE)</f>
        <v>Republican</v>
      </c>
    </row>
    <row r="2413" spans="1:17" x14ac:dyDescent="0.2">
      <c r="A2413" t="s">
        <v>359</v>
      </c>
      <c r="B2413" s="10">
        <v>46103</v>
      </c>
      <c r="C2413" t="s">
        <v>1336</v>
      </c>
      <c r="D2413" s="4">
        <v>20024</v>
      </c>
      <c r="E2413" s="4">
        <v>36664</v>
      </c>
      <c r="F2413">
        <v>2024</v>
      </c>
      <c r="G2413" s="1">
        <f>Table1[[#This Row],[dem_votes]]+Table1[[#This Row],[gop_votes]]</f>
        <v>56688</v>
      </c>
      <c r="H2413" s="7">
        <f>ABS(Table1[[#This Row],[dem_votes]]-Table1[[#This Row],[gop_votes]])</f>
        <v>16640</v>
      </c>
      <c r="I2413" s="5">
        <f>Table1[[#This Row],[margin]]/SUM(Table1[[#This Row],[dem_votes]:[gop_votes]])</f>
        <v>0.29353655094552639</v>
      </c>
      <c r="J2413" s="5">
        <f>Table1[[#This Row],[dem_votes]]/SUM(Table1[[#This Row],[dem_votes]:[gop_votes]])</f>
        <v>0.35323172452723678</v>
      </c>
      <c r="K2413" s="5">
        <f>Table1[[#This Row],[gop_votes]]/SUM(Table1[[#This Row],[dem_votes]:[gop_votes]])</f>
        <v>0.64676827547276317</v>
      </c>
      <c r="L2413" s="13">
        <v>-103.213752</v>
      </c>
      <c r="M2413" s="13">
        <v>44.064633000000001</v>
      </c>
      <c r="N2413" s="11">
        <v>-99.323130180871104</v>
      </c>
      <c r="O2413" s="11">
        <v>44.258820105113557</v>
      </c>
      <c r="P2413" s="12">
        <f>VLOOKUP(Table1[[#This Row],[State]],Sheet1!A:G,7,FALSE)</f>
        <v>3</v>
      </c>
      <c r="Q2413" t="str">
        <f>VLOOKUP(Table1[[#This Row],[State]],Sheet1!A:F,6,FALSE)</f>
        <v>Republican</v>
      </c>
    </row>
    <row r="2414" spans="1:17" x14ac:dyDescent="0.2">
      <c r="A2414" t="s">
        <v>359</v>
      </c>
      <c r="B2414" s="10">
        <v>46105</v>
      </c>
      <c r="C2414" t="s">
        <v>1503</v>
      </c>
      <c r="D2414" s="4">
        <v>307</v>
      </c>
      <c r="E2414" s="4">
        <v>1363</v>
      </c>
      <c r="F2414">
        <v>2024</v>
      </c>
      <c r="G2414" s="1">
        <f>Table1[[#This Row],[dem_votes]]+Table1[[#This Row],[gop_votes]]</f>
        <v>1670</v>
      </c>
      <c r="H2414" s="7">
        <f>ABS(Table1[[#This Row],[dem_votes]]-Table1[[#This Row],[gop_votes]])</f>
        <v>1056</v>
      </c>
      <c r="I2414" s="5">
        <f>Table1[[#This Row],[margin]]/SUM(Table1[[#This Row],[dem_votes]:[gop_votes]])</f>
        <v>0.63233532934131742</v>
      </c>
      <c r="J2414" s="5">
        <f>Table1[[#This Row],[dem_votes]]/SUM(Table1[[#This Row],[dem_votes]:[gop_votes]])</f>
        <v>0.18383233532934132</v>
      </c>
      <c r="K2414" s="5">
        <f>Table1[[#This Row],[gop_votes]]/SUM(Table1[[#This Row],[dem_votes]:[gop_votes]])</f>
        <v>0.81616766467065871</v>
      </c>
      <c r="L2414" s="13">
        <v>-102.322856</v>
      </c>
      <c r="M2414" s="13">
        <v>45.711883</v>
      </c>
      <c r="N2414" s="11">
        <v>-99.323130180871104</v>
      </c>
      <c r="O2414" s="11">
        <v>44.258820105113557</v>
      </c>
      <c r="P2414" s="12">
        <f>VLOOKUP(Table1[[#This Row],[State]],Sheet1!A:G,7,FALSE)</f>
        <v>3</v>
      </c>
      <c r="Q2414" t="str">
        <f>VLOOKUP(Table1[[#This Row],[State]],Sheet1!A:F,6,FALSE)</f>
        <v>Republican</v>
      </c>
    </row>
    <row r="2415" spans="1:17" x14ac:dyDescent="0.2">
      <c r="A2415" t="s">
        <v>359</v>
      </c>
      <c r="B2415" s="10">
        <v>46107</v>
      </c>
      <c r="C2415" t="s">
        <v>1810</v>
      </c>
      <c r="D2415" s="4">
        <v>293</v>
      </c>
      <c r="E2415" s="4">
        <v>1149</v>
      </c>
      <c r="F2415">
        <v>2024</v>
      </c>
      <c r="G2415" s="1">
        <f>Table1[[#This Row],[dem_votes]]+Table1[[#This Row],[gop_votes]]</f>
        <v>1442</v>
      </c>
      <c r="H2415" s="7">
        <f>ABS(Table1[[#This Row],[dem_votes]]-Table1[[#This Row],[gop_votes]])</f>
        <v>856</v>
      </c>
      <c r="I2415" s="5">
        <f>Table1[[#This Row],[margin]]/SUM(Table1[[#This Row],[dem_votes]:[gop_votes]])</f>
        <v>0.59361997226074892</v>
      </c>
      <c r="J2415" s="5">
        <f>Table1[[#This Row],[dem_votes]]/SUM(Table1[[#This Row],[dem_votes]:[gop_votes]])</f>
        <v>0.20319001386962551</v>
      </c>
      <c r="K2415" s="5">
        <f>Table1[[#This Row],[gop_votes]]/SUM(Table1[[#This Row],[dem_votes]:[gop_votes]])</f>
        <v>0.79680998613037446</v>
      </c>
      <c r="L2415" s="13">
        <v>-99.909039000000007</v>
      </c>
      <c r="M2415" s="13">
        <v>45.076726999999998</v>
      </c>
      <c r="N2415" s="11">
        <v>-99.323130180871104</v>
      </c>
      <c r="O2415" s="11">
        <v>44.258820105113557</v>
      </c>
      <c r="P2415" s="12">
        <f>VLOOKUP(Table1[[#This Row],[State]],Sheet1!A:G,7,FALSE)</f>
        <v>3</v>
      </c>
      <c r="Q2415" t="str">
        <f>VLOOKUP(Table1[[#This Row],[State]],Sheet1!A:F,6,FALSE)</f>
        <v>Republican</v>
      </c>
    </row>
    <row r="2416" spans="1:17" x14ac:dyDescent="0.2">
      <c r="A2416" t="s">
        <v>359</v>
      </c>
      <c r="B2416" s="10">
        <v>46109</v>
      </c>
      <c r="C2416" t="s">
        <v>1873</v>
      </c>
      <c r="D2416" s="4">
        <v>2032</v>
      </c>
      <c r="E2416" s="4">
        <v>2169</v>
      </c>
      <c r="F2416">
        <v>2024</v>
      </c>
      <c r="G2416" s="1">
        <f>Table1[[#This Row],[dem_votes]]+Table1[[#This Row],[gop_votes]]</f>
        <v>4201</v>
      </c>
      <c r="H2416" s="7">
        <f>ABS(Table1[[#This Row],[dem_votes]]-Table1[[#This Row],[gop_votes]])</f>
        <v>137</v>
      </c>
      <c r="I2416" s="5">
        <f>Table1[[#This Row],[margin]]/SUM(Table1[[#This Row],[dem_votes]:[gop_votes]])</f>
        <v>3.2611283027850511E-2</v>
      </c>
      <c r="J2416" s="5">
        <f>Table1[[#This Row],[dem_votes]]/SUM(Table1[[#This Row],[dem_votes]:[gop_votes]])</f>
        <v>0.48369435848607473</v>
      </c>
      <c r="K2416" s="5">
        <f>Table1[[#This Row],[gop_votes]]/SUM(Table1[[#This Row],[dem_votes]:[gop_votes]])</f>
        <v>0.51630564151392522</v>
      </c>
      <c r="L2416" s="13">
        <v>-96.952207000000001</v>
      </c>
      <c r="M2416" s="13">
        <v>45.613019999999999</v>
      </c>
      <c r="N2416" s="11">
        <v>-99.323130180871104</v>
      </c>
      <c r="O2416" s="11">
        <v>44.258820105113557</v>
      </c>
      <c r="P2416" s="12">
        <f>VLOOKUP(Table1[[#This Row],[State]],Sheet1!A:G,7,FALSE)</f>
        <v>3</v>
      </c>
      <c r="Q2416" t="str">
        <f>VLOOKUP(Table1[[#This Row],[State]],Sheet1!A:F,6,FALSE)</f>
        <v>Republican</v>
      </c>
    </row>
    <row r="2417" spans="1:17" x14ac:dyDescent="0.2">
      <c r="A2417" t="s">
        <v>359</v>
      </c>
      <c r="B2417" s="10">
        <v>46111</v>
      </c>
      <c r="C2417" t="s">
        <v>1874</v>
      </c>
      <c r="D2417" s="4">
        <v>278</v>
      </c>
      <c r="E2417" s="4">
        <v>869</v>
      </c>
      <c r="F2417">
        <v>2024</v>
      </c>
      <c r="G2417" s="1">
        <f>Table1[[#This Row],[dem_votes]]+Table1[[#This Row],[gop_votes]]</f>
        <v>1147</v>
      </c>
      <c r="H2417" s="7">
        <f>ABS(Table1[[#This Row],[dem_votes]]-Table1[[#This Row],[gop_votes]])</f>
        <v>591</v>
      </c>
      <c r="I2417" s="5">
        <f>Table1[[#This Row],[margin]]/SUM(Table1[[#This Row],[dem_votes]:[gop_votes]])</f>
        <v>0.51525719267654757</v>
      </c>
      <c r="J2417" s="5">
        <f>Table1[[#This Row],[dem_votes]]/SUM(Table1[[#This Row],[dem_votes]:[gop_votes]])</f>
        <v>0.24237140366172624</v>
      </c>
      <c r="K2417" s="5">
        <f>Table1[[#This Row],[gop_votes]]/SUM(Table1[[#This Row],[dem_votes]:[gop_votes]])</f>
        <v>0.75762859633827373</v>
      </c>
      <c r="L2417" s="13">
        <v>-98.149484000000001</v>
      </c>
      <c r="M2417" s="13">
        <v>44.006287999999998</v>
      </c>
      <c r="N2417" s="11">
        <v>-99.323130180871104</v>
      </c>
      <c r="O2417" s="11">
        <v>44.258820105113557</v>
      </c>
      <c r="P2417" s="12">
        <f>VLOOKUP(Table1[[#This Row],[State]],Sheet1!A:G,7,FALSE)</f>
        <v>3</v>
      </c>
      <c r="Q2417" t="str">
        <f>VLOOKUP(Table1[[#This Row],[State]],Sheet1!A:F,6,FALSE)</f>
        <v>Republican</v>
      </c>
    </row>
    <row r="2418" spans="1:17" x14ac:dyDescent="0.2">
      <c r="A2418" t="s">
        <v>359</v>
      </c>
      <c r="B2418" s="10">
        <v>46113</v>
      </c>
      <c r="C2418" t="s">
        <v>866</v>
      </c>
      <c r="D2418" s="4">
        <v>2361</v>
      </c>
      <c r="E2418" s="4">
        <v>278</v>
      </c>
      <c r="F2418">
        <v>2024</v>
      </c>
      <c r="G2418" s="1">
        <f>Table1[[#This Row],[dem_votes]]+Table1[[#This Row],[gop_votes]]</f>
        <v>2639</v>
      </c>
      <c r="H2418" s="7">
        <f>ABS(Table1[[#This Row],[dem_votes]]-Table1[[#This Row],[gop_votes]])</f>
        <v>2083</v>
      </c>
      <c r="I2418" s="5">
        <f>Table1[[#This Row],[margin]]/SUM(Table1[[#This Row],[dem_votes]:[gop_votes]])</f>
        <v>0.78931413414172036</v>
      </c>
      <c r="J2418" s="5">
        <f>Table1[[#This Row],[dem_votes]]/SUM(Table1[[#This Row],[dem_votes]:[gop_votes]])</f>
        <v>0.89465706707086012</v>
      </c>
      <c r="K2418" s="5">
        <f>Table1[[#This Row],[gop_votes]]/SUM(Table1[[#This Row],[dem_votes]:[gop_votes]])</f>
        <v>0.10534293292913982</v>
      </c>
      <c r="L2418" s="13">
        <v>-102.48747400000001</v>
      </c>
      <c r="M2418" s="13">
        <v>43.186405999999998</v>
      </c>
      <c r="N2418" s="11">
        <v>-99.323130180871104</v>
      </c>
      <c r="O2418" s="11">
        <v>44.258820105113557</v>
      </c>
      <c r="P2418" s="12">
        <f>VLOOKUP(Table1[[#This Row],[State]],Sheet1!A:G,7,FALSE)</f>
        <v>3</v>
      </c>
      <c r="Q2418" t="str">
        <f>VLOOKUP(Table1[[#This Row],[State]],Sheet1!A:F,6,FALSE)</f>
        <v>Republican</v>
      </c>
    </row>
    <row r="2419" spans="1:17" x14ac:dyDescent="0.2">
      <c r="A2419" t="s">
        <v>359</v>
      </c>
      <c r="B2419" s="10">
        <v>46115</v>
      </c>
      <c r="C2419" t="s">
        <v>1875</v>
      </c>
      <c r="D2419" s="4">
        <v>1073</v>
      </c>
      <c r="E2419" s="4">
        <v>2054</v>
      </c>
      <c r="F2419">
        <v>2024</v>
      </c>
      <c r="G2419" s="1">
        <f>Table1[[#This Row],[dem_votes]]+Table1[[#This Row],[gop_votes]]</f>
        <v>3127</v>
      </c>
      <c r="H2419" s="7">
        <f>ABS(Table1[[#This Row],[dem_votes]]-Table1[[#This Row],[gop_votes]])</f>
        <v>981</v>
      </c>
      <c r="I2419" s="5">
        <f>Table1[[#This Row],[margin]]/SUM(Table1[[#This Row],[dem_votes]:[gop_votes]])</f>
        <v>0.31371921969939237</v>
      </c>
      <c r="J2419" s="5">
        <f>Table1[[#This Row],[dem_votes]]/SUM(Table1[[#This Row],[dem_votes]:[gop_votes]])</f>
        <v>0.34314039015030379</v>
      </c>
      <c r="K2419" s="5">
        <f>Table1[[#This Row],[gop_votes]]/SUM(Table1[[#This Row],[dem_votes]:[gop_votes]])</f>
        <v>0.65685960984969616</v>
      </c>
      <c r="L2419" s="13">
        <v>-98.429642000000001</v>
      </c>
      <c r="M2419" s="13">
        <v>44.910381000000001</v>
      </c>
      <c r="N2419" s="11">
        <v>-99.323130180871104</v>
      </c>
      <c r="O2419" s="11">
        <v>44.258820105113557</v>
      </c>
      <c r="P2419" s="12">
        <f>VLOOKUP(Table1[[#This Row],[State]],Sheet1!A:G,7,FALSE)</f>
        <v>3</v>
      </c>
      <c r="Q2419" t="str">
        <f>VLOOKUP(Table1[[#This Row],[State]],Sheet1!A:F,6,FALSE)</f>
        <v>Republican</v>
      </c>
    </row>
    <row r="2420" spans="1:17" x14ac:dyDescent="0.2">
      <c r="A2420" t="s">
        <v>359</v>
      </c>
      <c r="B2420" s="10">
        <v>46117</v>
      </c>
      <c r="C2420" t="s">
        <v>1876</v>
      </c>
      <c r="D2420" s="4">
        <v>437</v>
      </c>
      <c r="E2420" s="4">
        <v>1176</v>
      </c>
      <c r="F2420">
        <v>2024</v>
      </c>
      <c r="G2420" s="1">
        <f>Table1[[#This Row],[dem_votes]]+Table1[[#This Row],[gop_votes]]</f>
        <v>1613</v>
      </c>
      <c r="H2420" s="7">
        <f>ABS(Table1[[#This Row],[dem_votes]]-Table1[[#This Row],[gop_votes]])</f>
        <v>739</v>
      </c>
      <c r="I2420" s="5">
        <f>Table1[[#This Row],[margin]]/SUM(Table1[[#This Row],[dem_votes]:[gop_votes]])</f>
        <v>0.45815251084934905</v>
      </c>
      <c r="J2420" s="5">
        <f>Table1[[#This Row],[dem_votes]]/SUM(Table1[[#This Row],[dem_votes]:[gop_votes]])</f>
        <v>0.27092374457532548</v>
      </c>
      <c r="K2420" s="5">
        <f>Table1[[#This Row],[gop_votes]]/SUM(Table1[[#This Row],[dem_votes]:[gop_votes]])</f>
        <v>0.72907625542467447</v>
      </c>
      <c r="L2420" s="13">
        <v>-100.43633699999999</v>
      </c>
      <c r="M2420" s="13">
        <v>44.363197999999997</v>
      </c>
      <c r="N2420" s="11">
        <v>-99.323130180871104</v>
      </c>
      <c r="O2420" s="11">
        <v>44.258820105113557</v>
      </c>
      <c r="P2420" s="12">
        <f>VLOOKUP(Table1[[#This Row],[State]],Sheet1!A:G,7,FALSE)</f>
        <v>3</v>
      </c>
      <c r="Q2420" t="str">
        <f>VLOOKUP(Table1[[#This Row],[State]],Sheet1!A:F,6,FALSE)</f>
        <v>Republican</v>
      </c>
    </row>
    <row r="2421" spans="1:17" x14ac:dyDescent="0.2">
      <c r="A2421" t="s">
        <v>359</v>
      </c>
      <c r="B2421" s="10">
        <v>46119</v>
      </c>
      <c r="C2421" t="s">
        <v>1877</v>
      </c>
      <c r="D2421" s="4">
        <v>226</v>
      </c>
      <c r="E2421" s="4">
        <v>680</v>
      </c>
      <c r="F2421">
        <v>2024</v>
      </c>
      <c r="G2421" s="1">
        <f>Table1[[#This Row],[dem_votes]]+Table1[[#This Row],[gop_votes]]</f>
        <v>906</v>
      </c>
      <c r="H2421" s="7">
        <f>ABS(Table1[[#This Row],[dem_votes]]-Table1[[#This Row],[gop_votes]])</f>
        <v>454</v>
      </c>
      <c r="I2421" s="5">
        <f>Table1[[#This Row],[margin]]/SUM(Table1[[#This Row],[dem_votes]:[gop_votes]])</f>
        <v>0.5011037527593819</v>
      </c>
      <c r="J2421" s="5">
        <f>Table1[[#This Row],[dem_votes]]/SUM(Table1[[#This Row],[dem_votes]:[gop_votes]])</f>
        <v>0.24944812362030905</v>
      </c>
      <c r="K2421" s="5">
        <f>Table1[[#This Row],[gop_votes]]/SUM(Table1[[#This Row],[dem_votes]:[gop_votes]])</f>
        <v>0.7505518763796909</v>
      </c>
      <c r="L2421" s="13">
        <v>-100.121731</v>
      </c>
      <c r="M2421" s="13">
        <v>44.710627000000002</v>
      </c>
      <c r="N2421" s="11">
        <v>-99.323130180871104</v>
      </c>
      <c r="O2421" s="11">
        <v>44.258820105113557</v>
      </c>
      <c r="P2421" s="12">
        <f>VLOOKUP(Table1[[#This Row],[State]],Sheet1!A:G,7,FALSE)</f>
        <v>3</v>
      </c>
      <c r="Q2421" t="str">
        <f>VLOOKUP(Table1[[#This Row],[State]],Sheet1!A:F,6,FALSE)</f>
        <v>Republican</v>
      </c>
    </row>
    <row r="2422" spans="1:17" x14ac:dyDescent="0.2">
      <c r="A2422" t="s">
        <v>359</v>
      </c>
      <c r="B2422" s="10">
        <v>46121</v>
      </c>
      <c r="C2422" t="s">
        <v>1131</v>
      </c>
      <c r="D2422" s="4">
        <v>1751</v>
      </c>
      <c r="E2422" s="4">
        <v>589</v>
      </c>
      <c r="F2422">
        <v>2024</v>
      </c>
      <c r="G2422" s="1">
        <f>Table1[[#This Row],[dem_votes]]+Table1[[#This Row],[gop_votes]]</f>
        <v>2340</v>
      </c>
      <c r="H2422" s="7">
        <f>ABS(Table1[[#This Row],[dem_votes]]-Table1[[#This Row],[gop_votes]])</f>
        <v>1162</v>
      </c>
      <c r="I2422" s="5">
        <f>Table1[[#This Row],[margin]]/SUM(Table1[[#This Row],[dem_votes]:[gop_votes]])</f>
        <v>0.49658119658119659</v>
      </c>
      <c r="J2422" s="5">
        <f>Table1[[#This Row],[dem_votes]]/SUM(Table1[[#This Row],[dem_votes]:[gop_votes]])</f>
        <v>0.7482905982905983</v>
      </c>
      <c r="K2422" s="5">
        <f>Table1[[#This Row],[gop_votes]]/SUM(Table1[[#This Row],[dem_votes]:[gop_votes]])</f>
        <v>0.2517094017094017</v>
      </c>
      <c r="L2422" s="13">
        <v>-100.783743</v>
      </c>
      <c r="M2422" s="13">
        <v>43.248142999999999</v>
      </c>
      <c r="N2422" s="11">
        <v>-99.323130180871104</v>
      </c>
      <c r="O2422" s="11">
        <v>44.258820105113557</v>
      </c>
      <c r="P2422" s="12">
        <f>VLOOKUP(Table1[[#This Row],[State]],Sheet1!A:G,7,FALSE)</f>
        <v>3</v>
      </c>
      <c r="Q2422" t="str">
        <f>VLOOKUP(Table1[[#This Row],[State]],Sheet1!A:F,6,FALSE)</f>
        <v>Republican</v>
      </c>
    </row>
    <row r="2423" spans="1:17" x14ac:dyDescent="0.2">
      <c r="A2423" t="s">
        <v>359</v>
      </c>
      <c r="B2423" s="10">
        <v>46123</v>
      </c>
      <c r="C2423" t="s">
        <v>1878</v>
      </c>
      <c r="D2423" s="4">
        <v>640</v>
      </c>
      <c r="E2423" s="4">
        <v>2100</v>
      </c>
      <c r="F2423">
        <v>2024</v>
      </c>
      <c r="G2423" s="1">
        <f>Table1[[#This Row],[dem_votes]]+Table1[[#This Row],[gop_votes]]</f>
        <v>2740</v>
      </c>
      <c r="H2423" s="7">
        <f>ABS(Table1[[#This Row],[dem_votes]]-Table1[[#This Row],[gop_votes]])</f>
        <v>1460</v>
      </c>
      <c r="I2423" s="5">
        <f>Table1[[#This Row],[margin]]/SUM(Table1[[#This Row],[dem_votes]:[gop_votes]])</f>
        <v>0.53284671532846717</v>
      </c>
      <c r="J2423" s="5">
        <f>Table1[[#This Row],[dem_votes]]/SUM(Table1[[#This Row],[dem_votes]:[gop_votes]])</f>
        <v>0.23357664233576642</v>
      </c>
      <c r="K2423" s="5">
        <f>Table1[[#This Row],[gop_votes]]/SUM(Table1[[#This Row],[dem_votes]:[gop_votes]])</f>
        <v>0.76642335766423353</v>
      </c>
      <c r="L2423" s="13">
        <v>-99.851545000000002</v>
      </c>
      <c r="M2423" s="13">
        <v>43.349801999999997</v>
      </c>
      <c r="N2423" s="11">
        <v>-99.323130180871104</v>
      </c>
      <c r="O2423" s="11">
        <v>44.258820105113557</v>
      </c>
      <c r="P2423" s="12">
        <f>VLOOKUP(Table1[[#This Row],[State]],Sheet1!A:G,7,FALSE)</f>
        <v>3</v>
      </c>
      <c r="Q2423" t="str">
        <f>VLOOKUP(Table1[[#This Row],[State]],Sheet1!A:F,6,FALSE)</f>
        <v>Republican</v>
      </c>
    </row>
    <row r="2424" spans="1:17" x14ac:dyDescent="0.2">
      <c r="A2424" t="s">
        <v>359</v>
      </c>
      <c r="B2424" s="10">
        <v>46125</v>
      </c>
      <c r="C2424" t="s">
        <v>817</v>
      </c>
      <c r="D2424" s="4">
        <v>1519</v>
      </c>
      <c r="E2424" s="4">
        <v>2924</v>
      </c>
      <c r="F2424">
        <v>2024</v>
      </c>
      <c r="G2424" s="1">
        <f>Table1[[#This Row],[dem_votes]]+Table1[[#This Row],[gop_votes]]</f>
        <v>4443</v>
      </c>
      <c r="H2424" s="7">
        <f>ABS(Table1[[#This Row],[dem_votes]]-Table1[[#This Row],[gop_votes]])</f>
        <v>1405</v>
      </c>
      <c r="I2424" s="5">
        <f>Table1[[#This Row],[margin]]/SUM(Table1[[#This Row],[dem_votes]:[gop_votes]])</f>
        <v>0.31622777402655861</v>
      </c>
      <c r="J2424" s="5">
        <f>Table1[[#This Row],[dem_votes]]/SUM(Table1[[#This Row],[dem_votes]:[gop_votes]])</f>
        <v>0.34188611298672067</v>
      </c>
      <c r="K2424" s="5">
        <f>Table1[[#This Row],[gop_votes]]/SUM(Table1[[#This Row],[dem_votes]:[gop_votes]])</f>
        <v>0.65811388701327933</v>
      </c>
      <c r="L2424" s="13">
        <v>-97.115892000000002</v>
      </c>
      <c r="M2424" s="13">
        <v>43.301965000000003</v>
      </c>
      <c r="N2424" s="11">
        <v>-99.323130180871104</v>
      </c>
      <c r="O2424" s="11">
        <v>44.258820105113557</v>
      </c>
      <c r="P2424" s="12">
        <f>VLOOKUP(Table1[[#This Row],[State]],Sheet1!A:G,7,FALSE)</f>
        <v>3</v>
      </c>
      <c r="Q2424" t="str">
        <f>VLOOKUP(Table1[[#This Row],[State]],Sheet1!A:F,6,FALSE)</f>
        <v>Republican</v>
      </c>
    </row>
    <row r="2425" spans="1:17" x14ac:dyDescent="0.2">
      <c r="A2425" t="s">
        <v>359</v>
      </c>
      <c r="B2425" s="10">
        <v>46127</v>
      </c>
      <c r="C2425" t="s">
        <v>476</v>
      </c>
      <c r="D2425" s="4">
        <v>2537</v>
      </c>
      <c r="E2425" s="4">
        <v>6535</v>
      </c>
      <c r="F2425">
        <v>2024</v>
      </c>
      <c r="G2425" s="1">
        <f>Table1[[#This Row],[dem_votes]]+Table1[[#This Row],[gop_votes]]</f>
        <v>9072</v>
      </c>
      <c r="H2425" s="7">
        <f>ABS(Table1[[#This Row],[dem_votes]]-Table1[[#This Row],[gop_votes]])</f>
        <v>3998</v>
      </c>
      <c r="I2425" s="5">
        <f>Table1[[#This Row],[margin]]/SUM(Table1[[#This Row],[dem_votes]:[gop_votes]])</f>
        <v>0.44069664902998235</v>
      </c>
      <c r="J2425" s="5">
        <f>Table1[[#This Row],[dem_votes]]/SUM(Table1[[#This Row],[dem_votes]:[gop_votes]])</f>
        <v>0.2796516754850088</v>
      </c>
      <c r="K2425" s="5">
        <f>Table1[[#This Row],[gop_votes]]/SUM(Table1[[#This Row],[dem_votes]:[gop_votes]])</f>
        <v>0.7203483245149912</v>
      </c>
      <c r="L2425" s="13">
        <v>-96.600368000000003</v>
      </c>
      <c r="M2425" s="13">
        <v>42.702762</v>
      </c>
      <c r="N2425" s="11">
        <v>-99.323130180871104</v>
      </c>
      <c r="O2425" s="11">
        <v>44.258820105113557</v>
      </c>
      <c r="P2425" s="12">
        <f>VLOOKUP(Table1[[#This Row],[State]],Sheet1!A:G,7,FALSE)</f>
        <v>3</v>
      </c>
      <c r="Q2425" t="str">
        <f>VLOOKUP(Table1[[#This Row],[State]],Sheet1!A:F,6,FALSE)</f>
        <v>Republican</v>
      </c>
    </row>
    <row r="2426" spans="1:17" x14ac:dyDescent="0.2">
      <c r="A2426" t="s">
        <v>359</v>
      </c>
      <c r="B2426" s="10">
        <v>46129</v>
      </c>
      <c r="C2426" t="s">
        <v>1879</v>
      </c>
      <c r="D2426" s="4">
        <v>685</v>
      </c>
      <c r="E2426" s="4">
        <v>1952</v>
      </c>
      <c r="F2426">
        <v>2024</v>
      </c>
      <c r="G2426" s="1">
        <f>Table1[[#This Row],[dem_votes]]+Table1[[#This Row],[gop_votes]]</f>
        <v>2637</v>
      </c>
      <c r="H2426" s="7">
        <f>ABS(Table1[[#This Row],[dem_votes]]-Table1[[#This Row],[gop_votes]])</f>
        <v>1267</v>
      </c>
      <c r="I2426" s="5">
        <f>Table1[[#This Row],[margin]]/SUM(Table1[[#This Row],[dem_votes]:[gop_votes]])</f>
        <v>0.48047023132347366</v>
      </c>
      <c r="J2426" s="5">
        <f>Table1[[#This Row],[dem_votes]]/SUM(Table1[[#This Row],[dem_votes]:[gop_votes]])</f>
        <v>0.25976488433826317</v>
      </c>
      <c r="K2426" s="5">
        <f>Table1[[#This Row],[gop_votes]]/SUM(Table1[[#This Row],[dem_votes]:[gop_votes]])</f>
        <v>0.74023511566173683</v>
      </c>
      <c r="L2426" s="13">
        <v>-100.313424</v>
      </c>
      <c r="M2426" s="13">
        <v>45.520018999999998</v>
      </c>
      <c r="N2426" s="11">
        <v>-99.323130180871104</v>
      </c>
      <c r="O2426" s="11">
        <v>44.258820105113557</v>
      </c>
      <c r="P2426" s="12">
        <f>VLOOKUP(Table1[[#This Row],[State]],Sheet1!A:G,7,FALSE)</f>
        <v>3</v>
      </c>
      <c r="Q2426" t="str">
        <f>VLOOKUP(Table1[[#This Row],[State]],Sheet1!A:F,6,FALSE)</f>
        <v>Republican</v>
      </c>
    </row>
    <row r="2427" spans="1:17" x14ac:dyDescent="0.2">
      <c r="A2427" t="s">
        <v>359</v>
      </c>
      <c r="B2427" s="10">
        <v>46135</v>
      </c>
      <c r="C2427" t="s">
        <v>1880</v>
      </c>
      <c r="D2427" s="4">
        <v>3751</v>
      </c>
      <c r="E2427" s="4">
        <v>6187</v>
      </c>
      <c r="F2427">
        <v>2024</v>
      </c>
      <c r="G2427" s="1">
        <f>Table1[[#This Row],[dem_votes]]+Table1[[#This Row],[gop_votes]]</f>
        <v>9938</v>
      </c>
      <c r="H2427" s="7">
        <f>ABS(Table1[[#This Row],[dem_votes]]-Table1[[#This Row],[gop_votes]])</f>
        <v>2436</v>
      </c>
      <c r="I2427" s="5">
        <f>Table1[[#This Row],[margin]]/SUM(Table1[[#This Row],[dem_votes]:[gop_votes]])</f>
        <v>0.24511974240289797</v>
      </c>
      <c r="J2427" s="5">
        <f>Table1[[#This Row],[dem_votes]]/SUM(Table1[[#This Row],[dem_votes]:[gop_votes]])</f>
        <v>0.37744012879855099</v>
      </c>
      <c r="K2427" s="5">
        <f>Table1[[#This Row],[gop_votes]]/SUM(Table1[[#This Row],[dem_votes]:[gop_votes]])</f>
        <v>0.62255987120144896</v>
      </c>
      <c r="L2427" s="13">
        <v>-97.394906999999904</v>
      </c>
      <c r="M2427" s="13">
        <v>42.902431</v>
      </c>
      <c r="N2427" s="11">
        <v>-99.323130180871104</v>
      </c>
      <c r="O2427" s="11">
        <v>44.258820105113557</v>
      </c>
      <c r="P2427" s="12">
        <f>VLOOKUP(Table1[[#This Row],[State]],Sheet1!A:G,7,FALSE)</f>
        <v>3</v>
      </c>
      <c r="Q2427" t="str">
        <f>VLOOKUP(Table1[[#This Row],[State]],Sheet1!A:F,6,FALSE)</f>
        <v>Republican</v>
      </c>
    </row>
    <row r="2428" spans="1:17" x14ac:dyDescent="0.2">
      <c r="A2428" t="s">
        <v>359</v>
      </c>
      <c r="B2428" s="10">
        <v>46137</v>
      </c>
      <c r="C2428" t="s">
        <v>1881</v>
      </c>
      <c r="D2428" s="4">
        <v>420</v>
      </c>
      <c r="E2428" s="4">
        <v>398</v>
      </c>
      <c r="F2428">
        <v>2024</v>
      </c>
      <c r="G2428" s="1">
        <f>Table1[[#This Row],[dem_votes]]+Table1[[#This Row],[gop_votes]]</f>
        <v>818</v>
      </c>
      <c r="H2428" s="7">
        <f>ABS(Table1[[#This Row],[dem_votes]]-Table1[[#This Row],[gop_votes]])</f>
        <v>22</v>
      </c>
      <c r="I2428" s="5">
        <f>Table1[[#This Row],[margin]]/SUM(Table1[[#This Row],[dem_votes]:[gop_votes]])</f>
        <v>2.6894865525672371E-2</v>
      </c>
      <c r="J2428" s="5">
        <f>Table1[[#This Row],[dem_votes]]/SUM(Table1[[#This Row],[dem_votes]:[gop_votes]])</f>
        <v>0.51344743276283622</v>
      </c>
      <c r="K2428" s="5">
        <f>Table1[[#This Row],[gop_votes]]/SUM(Table1[[#This Row],[dem_votes]:[gop_votes]])</f>
        <v>0.48655256723716384</v>
      </c>
      <c r="L2428" s="13">
        <v>-101.524925</v>
      </c>
      <c r="M2428" s="13">
        <v>44.939040999999897</v>
      </c>
      <c r="N2428" s="11">
        <v>-99.323130180871104</v>
      </c>
      <c r="O2428" s="11">
        <v>44.258820105113557</v>
      </c>
      <c r="P2428" s="12">
        <f>VLOOKUP(Table1[[#This Row],[State]],Sheet1!A:G,7,FALSE)</f>
        <v>3</v>
      </c>
      <c r="Q2428" t="str">
        <f>VLOOKUP(Table1[[#This Row],[State]],Sheet1!A:F,6,FALSE)</f>
        <v>Republican</v>
      </c>
    </row>
    <row r="2429" spans="1:17" x14ac:dyDescent="0.2">
      <c r="A2429" t="s">
        <v>360</v>
      </c>
      <c r="B2429" s="10">
        <v>47001</v>
      </c>
      <c r="C2429" t="s">
        <v>1013</v>
      </c>
      <c r="D2429" s="4">
        <v>11188</v>
      </c>
      <c r="E2429" s="4">
        <v>23061</v>
      </c>
      <c r="F2429">
        <v>2024</v>
      </c>
      <c r="G2429" s="1">
        <f>Table1[[#This Row],[dem_votes]]+Table1[[#This Row],[gop_votes]]</f>
        <v>34249</v>
      </c>
      <c r="H2429" s="7">
        <f>ABS(Table1[[#This Row],[dem_votes]]-Table1[[#This Row],[gop_votes]])</f>
        <v>11873</v>
      </c>
      <c r="I2429" s="5">
        <f>Table1[[#This Row],[margin]]/SUM(Table1[[#This Row],[dem_votes]:[gop_votes]])</f>
        <v>0.34666705597243713</v>
      </c>
      <c r="J2429" s="5">
        <f>Table1[[#This Row],[dem_votes]]/SUM(Table1[[#This Row],[dem_votes]:[gop_votes]])</f>
        <v>0.32666647201378141</v>
      </c>
      <c r="K2429" s="5">
        <f>Table1[[#This Row],[gop_votes]]/SUM(Table1[[#This Row],[dem_votes]:[gop_votes]])</f>
        <v>0.67333352798621859</v>
      </c>
      <c r="L2429" s="13">
        <v>-84.180288000000004</v>
      </c>
      <c r="M2429" s="13">
        <v>36.082028999999999</v>
      </c>
      <c r="N2429" s="11">
        <v>-86.110329389473762</v>
      </c>
      <c r="O2429" s="11">
        <v>35.888371189473688</v>
      </c>
      <c r="P2429" s="12">
        <f>VLOOKUP(Table1[[#This Row],[State]],Sheet1!A:G,7,FALSE)</f>
        <v>11</v>
      </c>
      <c r="Q2429" t="str">
        <f>VLOOKUP(Table1[[#This Row],[State]],Sheet1!A:F,6,FALSE)</f>
        <v>Republican</v>
      </c>
    </row>
    <row r="2430" spans="1:17" x14ac:dyDescent="0.2">
      <c r="A2430" t="s">
        <v>360</v>
      </c>
      <c r="B2430" s="10">
        <v>47003</v>
      </c>
      <c r="C2430" t="s">
        <v>1785</v>
      </c>
      <c r="D2430" s="4">
        <v>4780</v>
      </c>
      <c r="E2430" s="4">
        <v>16431</v>
      </c>
      <c r="F2430">
        <v>2024</v>
      </c>
      <c r="G2430" s="1">
        <f>Table1[[#This Row],[dem_votes]]+Table1[[#This Row],[gop_votes]]</f>
        <v>21211</v>
      </c>
      <c r="H2430" s="7">
        <f>ABS(Table1[[#This Row],[dem_votes]]-Table1[[#This Row],[gop_votes]])</f>
        <v>11651</v>
      </c>
      <c r="I2430" s="5">
        <f>Table1[[#This Row],[margin]]/SUM(Table1[[#This Row],[dem_votes]:[gop_votes]])</f>
        <v>0.54929046249587477</v>
      </c>
      <c r="J2430" s="5">
        <f>Table1[[#This Row],[dem_votes]]/SUM(Table1[[#This Row],[dem_votes]:[gop_votes]])</f>
        <v>0.22535476875206262</v>
      </c>
      <c r="K2430" s="5">
        <f>Table1[[#This Row],[gop_votes]]/SUM(Table1[[#This Row],[dem_votes]:[gop_votes]])</f>
        <v>0.77464523124793738</v>
      </c>
      <c r="L2430" s="13">
        <v>-86.464741000000004</v>
      </c>
      <c r="M2430" s="13">
        <v>35.512409999999903</v>
      </c>
      <c r="N2430" s="11">
        <v>-86.110329389473762</v>
      </c>
      <c r="O2430" s="11">
        <v>35.888371189473688</v>
      </c>
      <c r="P2430" s="12">
        <f>VLOOKUP(Table1[[#This Row],[State]],Sheet1!A:G,7,FALSE)</f>
        <v>11</v>
      </c>
      <c r="Q2430" t="str">
        <f>VLOOKUP(Table1[[#This Row],[State]],Sheet1!A:F,6,FALSE)</f>
        <v>Republican</v>
      </c>
    </row>
    <row r="2431" spans="1:17" x14ac:dyDescent="0.2">
      <c r="A2431" t="s">
        <v>360</v>
      </c>
      <c r="B2431" s="10">
        <v>47005</v>
      </c>
      <c r="C2431" t="s">
        <v>554</v>
      </c>
      <c r="D2431" s="4">
        <v>2065</v>
      </c>
      <c r="E2431" s="4">
        <v>6311</v>
      </c>
      <c r="F2431">
        <v>2024</v>
      </c>
      <c r="G2431" s="1">
        <f>Table1[[#This Row],[dem_votes]]+Table1[[#This Row],[gop_votes]]</f>
        <v>8376</v>
      </c>
      <c r="H2431" s="7">
        <f>ABS(Table1[[#This Row],[dem_votes]]-Table1[[#This Row],[gop_votes]])</f>
        <v>4246</v>
      </c>
      <c r="I2431" s="5">
        <f>Table1[[#This Row],[margin]]/SUM(Table1[[#This Row],[dem_votes]:[gop_votes]])</f>
        <v>0.50692454632282713</v>
      </c>
      <c r="J2431" s="5">
        <f>Table1[[#This Row],[dem_votes]]/SUM(Table1[[#This Row],[dem_votes]:[gop_votes]])</f>
        <v>0.24653772683858644</v>
      </c>
      <c r="K2431" s="5">
        <f>Table1[[#This Row],[gop_votes]]/SUM(Table1[[#This Row],[dem_votes]:[gop_votes]])</f>
        <v>0.75346227316141356</v>
      </c>
      <c r="L2431" s="13">
        <v>-88.090019999999996</v>
      </c>
      <c r="M2431" s="13">
        <v>36.071513000000003</v>
      </c>
      <c r="N2431" s="11">
        <v>-86.110329389473762</v>
      </c>
      <c r="O2431" s="11">
        <v>35.888371189473688</v>
      </c>
      <c r="P2431" s="12">
        <f>VLOOKUP(Table1[[#This Row],[State]],Sheet1!A:G,7,FALSE)</f>
        <v>11</v>
      </c>
      <c r="Q2431" t="str">
        <f>VLOOKUP(Table1[[#This Row],[State]],Sheet1!A:F,6,FALSE)</f>
        <v>Republican</v>
      </c>
    </row>
    <row r="2432" spans="1:17" x14ac:dyDescent="0.2">
      <c r="A2432" t="s">
        <v>360</v>
      </c>
      <c r="B2432" s="10">
        <v>47007</v>
      </c>
      <c r="C2432" t="s">
        <v>1882</v>
      </c>
      <c r="D2432" s="4">
        <v>1224</v>
      </c>
      <c r="E2432" s="4">
        <v>5544</v>
      </c>
      <c r="F2432">
        <v>2024</v>
      </c>
      <c r="G2432" s="1">
        <f>Table1[[#This Row],[dem_votes]]+Table1[[#This Row],[gop_votes]]</f>
        <v>6768</v>
      </c>
      <c r="H2432" s="7">
        <f>ABS(Table1[[#This Row],[dem_votes]]-Table1[[#This Row],[gop_votes]])</f>
        <v>4320</v>
      </c>
      <c r="I2432" s="5">
        <f>Table1[[#This Row],[margin]]/SUM(Table1[[#This Row],[dem_votes]:[gop_votes]])</f>
        <v>0.63829787234042556</v>
      </c>
      <c r="J2432" s="5">
        <f>Table1[[#This Row],[dem_votes]]/SUM(Table1[[#This Row],[dem_votes]:[gop_votes]])</f>
        <v>0.18085106382978725</v>
      </c>
      <c r="K2432" s="5">
        <f>Table1[[#This Row],[gop_votes]]/SUM(Table1[[#This Row],[dem_votes]:[gop_votes]])</f>
        <v>0.81914893617021278</v>
      </c>
      <c r="L2432" s="13">
        <v>-85.195882999999995</v>
      </c>
      <c r="M2432" s="13">
        <v>35.612132000000003</v>
      </c>
      <c r="N2432" s="11">
        <v>-86.110329389473762</v>
      </c>
      <c r="O2432" s="11">
        <v>35.888371189473688</v>
      </c>
      <c r="P2432" s="12">
        <f>VLOOKUP(Table1[[#This Row],[State]],Sheet1!A:G,7,FALSE)</f>
        <v>11</v>
      </c>
      <c r="Q2432" t="str">
        <f>VLOOKUP(Table1[[#This Row],[State]],Sheet1!A:F,6,FALSE)</f>
        <v>Republican</v>
      </c>
    </row>
    <row r="2433" spans="1:17" x14ac:dyDescent="0.2">
      <c r="A2433" t="s">
        <v>360</v>
      </c>
      <c r="B2433" s="10">
        <v>47009</v>
      </c>
      <c r="C2433" t="s">
        <v>485</v>
      </c>
      <c r="D2433" s="4">
        <v>16645</v>
      </c>
      <c r="E2433" s="4">
        <v>53079</v>
      </c>
      <c r="F2433">
        <v>2024</v>
      </c>
      <c r="G2433" s="1">
        <f>Table1[[#This Row],[dem_votes]]+Table1[[#This Row],[gop_votes]]</f>
        <v>69724</v>
      </c>
      <c r="H2433" s="7">
        <f>ABS(Table1[[#This Row],[dem_votes]]-Table1[[#This Row],[gop_votes]])</f>
        <v>36434</v>
      </c>
      <c r="I2433" s="5">
        <f>Table1[[#This Row],[margin]]/SUM(Table1[[#This Row],[dem_votes]:[gop_votes]])</f>
        <v>0.52254603866674321</v>
      </c>
      <c r="J2433" s="5">
        <f>Table1[[#This Row],[dem_votes]]/SUM(Table1[[#This Row],[dem_votes]:[gop_votes]])</f>
        <v>0.23872698066662842</v>
      </c>
      <c r="K2433" s="5">
        <f>Table1[[#This Row],[gop_votes]]/SUM(Table1[[#This Row],[dem_votes]:[gop_votes]])</f>
        <v>0.76127301933337155</v>
      </c>
      <c r="L2433" s="13">
        <v>-83.973022</v>
      </c>
      <c r="M2433" s="13">
        <v>35.752926000000002</v>
      </c>
      <c r="N2433" s="11">
        <v>-86.110329389473762</v>
      </c>
      <c r="O2433" s="11">
        <v>35.888371189473688</v>
      </c>
      <c r="P2433" s="12">
        <f>VLOOKUP(Table1[[#This Row],[State]],Sheet1!A:G,7,FALSE)</f>
        <v>11</v>
      </c>
      <c r="Q2433" t="str">
        <f>VLOOKUP(Table1[[#This Row],[State]],Sheet1!A:F,6,FALSE)</f>
        <v>Republican</v>
      </c>
    </row>
    <row r="2434" spans="1:17" x14ac:dyDescent="0.2">
      <c r="A2434" t="s">
        <v>360</v>
      </c>
      <c r="B2434" s="10">
        <v>47011</v>
      </c>
      <c r="C2434" t="s">
        <v>556</v>
      </c>
      <c r="D2434" s="4">
        <v>8851</v>
      </c>
      <c r="E2434" s="4">
        <v>38343</v>
      </c>
      <c r="F2434">
        <v>2024</v>
      </c>
      <c r="G2434" s="1">
        <f>Table1[[#This Row],[dem_votes]]+Table1[[#This Row],[gop_votes]]</f>
        <v>47194</v>
      </c>
      <c r="H2434" s="7">
        <f>ABS(Table1[[#This Row],[dem_votes]]-Table1[[#This Row],[gop_votes]])</f>
        <v>29492</v>
      </c>
      <c r="I2434" s="5">
        <f>Table1[[#This Row],[margin]]/SUM(Table1[[#This Row],[dem_votes]:[gop_votes]])</f>
        <v>0.62490994617959905</v>
      </c>
      <c r="J2434" s="5">
        <f>Table1[[#This Row],[dem_votes]]/SUM(Table1[[#This Row],[dem_votes]:[gop_votes]])</f>
        <v>0.18754502691020045</v>
      </c>
      <c r="K2434" s="5">
        <f>Table1[[#This Row],[gop_votes]]/SUM(Table1[[#This Row],[dem_votes]:[gop_votes]])</f>
        <v>0.81245497308979953</v>
      </c>
      <c r="L2434" s="13">
        <v>-84.859341000000001</v>
      </c>
      <c r="M2434" s="13">
        <v>35.166015000000002</v>
      </c>
      <c r="N2434" s="11">
        <v>-86.110329389473762</v>
      </c>
      <c r="O2434" s="11">
        <v>35.888371189473688</v>
      </c>
      <c r="P2434" s="12">
        <f>VLOOKUP(Table1[[#This Row],[State]],Sheet1!A:G,7,FALSE)</f>
        <v>11</v>
      </c>
      <c r="Q2434" t="str">
        <f>VLOOKUP(Table1[[#This Row],[State]],Sheet1!A:F,6,FALSE)</f>
        <v>Republican</v>
      </c>
    </row>
    <row r="2435" spans="1:17" x14ac:dyDescent="0.2">
      <c r="A2435" t="s">
        <v>360</v>
      </c>
      <c r="B2435" s="10">
        <v>47013</v>
      </c>
      <c r="C2435" t="s">
        <v>1092</v>
      </c>
      <c r="D2435" s="4">
        <v>3219</v>
      </c>
      <c r="E2435" s="4">
        <v>14260</v>
      </c>
      <c r="F2435">
        <v>2024</v>
      </c>
      <c r="G2435" s="1">
        <f>Table1[[#This Row],[dem_votes]]+Table1[[#This Row],[gop_votes]]</f>
        <v>17479</v>
      </c>
      <c r="H2435" s="7">
        <f>ABS(Table1[[#This Row],[dem_votes]]-Table1[[#This Row],[gop_votes]])</f>
        <v>11041</v>
      </c>
      <c r="I2435" s="5">
        <f>Table1[[#This Row],[margin]]/SUM(Table1[[#This Row],[dem_votes]:[gop_votes]])</f>
        <v>0.63167229246524403</v>
      </c>
      <c r="J2435" s="5">
        <f>Table1[[#This Row],[dem_votes]]/SUM(Table1[[#This Row],[dem_votes]:[gop_votes]])</f>
        <v>0.18416385376737798</v>
      </c>
      <c r="K2435" s="5">
        <f>Table1[[#This Row],[gop_votes]]/SUM(Table1[[#This Row],[dem_votes]:[gop_votes]])</f>
        <v>0.81583614623262202</v>
      </c>
      <c r="L2435" s="13">
        <v>-84.125923</v>
      </c>
      <c r="M2435" s="13">
        <v>36.383124000000002</v>
      </c>
      <c r="N2435" s="11">
        <v>-86.110329389473762</v>
      </c>
      <c r="O2435" s="11">
        <v>35.888371189473688</v>
      </c>
      <c r="P2435" s="12">
        <f>VLOOKUP(Table1[[#This Row],[State]],Sheet1!A:G,7,FALSE)</f>
        <v>11</v>
      </c>
      <c r="Q2435" t="str">
        <f>VLOOKUP(Table1[[#This Row],[State]],Sheet1!A:F,6,FALSE)</f>
        <v>Republican</v>
      </c>
    </row>
    <row r="2436" spans="1:17" x14ac:dyDescent="0.2">
      <c r="A2436" t="s">
        <v>360</v>
      </c>
      <c r="B2436" s="10">
        <v>47015</v>
      </c>
      <c r="C2436" t="s">
        <v>1883</v>
      </c>
      <c r="D2436" s="4">
        <v>1661</v>
      </c>
      <c r="E2436" s="4">
        <v>6062</v>
      </c>
      <c r="F2436">
        <v>2024</v>
      </c>
      <c r="G2436" s="1">
        <f>Table1[[#This Row],[dem_votes]]+Table1[[#This Row],[gop_votes]]</f>
        <v>7723</v>
      </c>
      <c r="H2436" s="7">
        <f>ABS(Table1[[#This Row],[dem_votes]]-Table1[[#This Row],[gop_votes]])</f>
        <v>4401</v>
      </c>
      <c r="I2436" s="5">
        <f>Table1[[#This Row],[margin]]/SUM(Table1[[#This Row],[dem_votes]:[gop_votes]])</f>
        <v>0.56985627346885925</v>
      </c>
      <c r="J2436" s="5">
        <f>Table1[[#This Row],[dem_votes]]/SUM(Table1[[#This Row],[dem_votes]:[gop_votes]])</f>
        <v>0.21507186326557037</v>
      </c>
      <c r="K2436" s="5">
        <f>Table1[[#This Row],[gop_votes]]/SUM(Table1[[#This Row],[dem_votes]:[gop_votes]])</f>
        <v>0.78492813673442963</v>
      </c>
      <c r="L2436" s="13">
        <v>-86.062619999999995</v>
      </c>
      <c r="M2436" s="13">
        <v>35.800319999999999</v>
      </c>
      <c r="N2436" s="11">
        <v>-86.110329389473762</v>
      </c>
      <c r="O2436" s="11">
        <v>35.888371189473688</v>
      </c>
      <c r="P2436" s="12">
        <f>VLOOKUP(Table1[[#This Row],[State]],Sheet1!A:G,7,FALSE)</f>
        <v>11</v>
      </c>
      <c r="Q2436" t="str">
        <f>VLOOKUP(Table1[[#This Row],[State]],Sheet1!A:F,6,FALSE)</f>
        <v>Republican</v>
      </c>
    </row>
    <row r="2437" spans="1:17" x14ac:dyDescent="0.2">
      <c r="A2437" t="s">
        <v>360</v>
      </c>
      <c r="B2437" s="10">
        <v>47017</v>
      </c>
      <c r="C2437" t="s">
        <v>557</v>
      </c>
      <c r="D2437" s="4">
        <v>3315</v>
      </c>
      <c r="E2437" s="4">
        <v>9125</v>
      </c>
      <c r="F2437">
        <v>2024</v>
      </c>
      <c r="G2437" s="1">
        <f>Table1[[#This Row],[dem_votes]]+Table1[[#This Row],[gop_votes]]</f>
        <v>12440</v>
      </c>
      <c r="H2437" s="7">
        <f>ABS(Table1[[#This Row],[dem_votes]]-Table1[[#This Row],[gop_votes]])</f>
        <v>5810</v>
      </c>
      <c r="I2437" s="5">
        <f>Table1[[#This Row],[margin]]/SUM(Table1[[#This Row],[dem_votes]:[gop_votes]])</f>
        <v>0.46704180064308681</v>
      </c>
      <c r="J2437" s="5">
        <f>Table1[[#This Row],[dem_votes]]/SUM(Table1[[#This Row],[dem_votes]:[gop_votes]])</f>
        <v>0.26647909967845657</v>
      </c>
      <c r="K2437" s="5">
        <f>Table1[[#This Row],[gop_votes]]/SUM(Table1[[#This Row],[dem_votes]:[gop_votes]])</f>
        <v>0.73352090032154338</v>
      </c>
      <c r="L2437" s="13">
        <v>-88.464474999999993</v>
      </c>
      <c r="M2437" s="13">
        <v>36.018048</v>
      </c>
      <c r="N2437" s="11">
        <v>-86.110329389473762</v>
      </c>
      <c r="O2437" s="11">
        <v>35.888371189473688</v>
      </c>
      <c r="P2437" s="12">
        <f>VLOOKUP(Table1[[#This Row],[State]],Sheet1!A:G,7,FALSE)</f>
        <v>11</v>
      </c>
      <c r="Q2437" t="str">
        <f>VLOOKUP(Table1[[#This Row],[State]],Sheet1!A:F,6,FALSE)</f>
        <v>Republican</v>
      </c>
    </row>
    <row r="2438" spans="1:17" x14ac:dyDescent="0.2">
      <c r="A2438" t="s">
        <v>360</v>
      </c>
      <c r="B2438" s="10">
        <v>47019</v>
      </c>
      <c r="C2438" t="s">
        <v>1094</v>
      </c>
      <c r="D2438" s="4">
        <v>4980</v>
      </c>
      <c r="E2438" s="4">
        <v>19814</v>
      </c>
      <c r="F2438">
        <v>2024</v>
      </c>
      <c r="G2438" s="1">
        <f>Table1[[#This Row],[dem_votes]]+Table1[[#This Row],[gop_votes]]</f>
        <v>24794</v>
      </c>
      <c r="H2438" s="7">
        <f>ABS(Table1[[#This Row],[dem_votes]]-Table1[[#This Row],[gop_votes]])</f>
        <v>14834</v>
      </c>
      <c r="I2438" s="5">
        <f>Table1[[#This Row],[margin]]/SUM(Table1[[#This Row],[dem_votes]:[gop_votes]])</f>
        <v>0.59828990884891509</v>
      </c>
      <c r="J2438" s="5">
        <f>Table1[[#This Row],[dem_votes]]/SUM(Table1[[#This Row],[dem_votes]:[gop_votes]])</f>
        <v>0.20085504557554246</v>
      </c>
      <c r="K2438" s="5">
        <f>Table1[[#This Row],[gop_votes]]/SUM(Table1[[#This Row],[dem_votes]:[gop_votes]])</f>
        <v>0.79914495442445754</v>
      </c>
      <c r="L2438" s="13">
        <v>-82.201420999999996</v>
      </c>
      <c r="M2438" s="13">
        <v>36.318376000000001</v>
      </c>
      <c r="N2438" s="11">
        <v>-86.110329389473762</v>
      </c>
      <c r="O2438" s="11">
        <v>35.888371189473688</v>
      </c>
      <c r="P2438" s="12">
        <f>VLOOKUP(Table1[[#This Row],[State]],Sheet1!A:G,7,FALSE)</f>
        <v>11</v>
      </c>
      <c r="Q2438" t="str">
        <f>VLOOKUP(Table1[[#This Row],[State]],Sheet1!A:F,6,FALSE)</f>
        <v>Republican</v>
      </c>
    </row>
    <row r="2439" spans="1:17" x14ac:dyDescent="0.2">
      <c r="A2439" t="s">
        <v>360</v>
      </c>
      <c r="B2439" s="10">
        <v>47021</v>
      </c>
      <c r="C2439" t="s">
        <v>1884</v>
      </c>
      <c r="D2439" s="4">
        <v>5203</v>
      </c>
      <c r="E2439" s="4">
        <v>16254</v>
      </c>
      <c r="F2439">
        <v>2024</v>
      </c>
      <c r="G2439" s="1">
        <f>Table1[[#This Row],[dem_votes]]+Table1[[#This Row],[gop_votes]]</f>
        <v>21457</v>
      </c>
      <c r="H2439" s="7">
        <f>ABS(Table1[[#This Row],[dem_votes]]-Table1[[#This Row],[gop_votes]])</f>
        <v>11051</v>
      </c>
      <c r="I2439" s="5">
        <f>Table1[[#This Row],[margin]]/SUM(Table1[[#This Row],[dem_votes]:[gop_votes]])</f>
        <v>0.51503006012024044</v>
      </c>
      <c r="J2439" s="5">
        <f>Table1[[#This Row],[dem_votes]]/SUM(Table1[[#This Row],[dem_votes]:[gop_votes]])</f>
        <v>0.24248496993987975</v>
      </c>
      <c r="K2439" s="5">
        <f>Table1[[#This Row],[gop_votes]]/SUM(Table1[[#This Row],[dem_votes]:[gop_votes]])</f>
        <v>0.75751503006012022</v>
      </c>
      <c r="L2439" s="13">
        <v>-87.063974000000002</v>
      </c>
      <c r="M2439" s="13">
        <v>36.269635000000001</v>
      </c>
      <c r="N2439" s="11">
        <v>-86.110329389473762</v>
      </c>
      <c r="O2439" s="11">
        <v>35.888371189473688</v>
      </c>
      <c r="P2439" s="12">
        <f>VLOOKUP(Table1[[#This Row],[State]],Sheet1!A:G,7,FALSE)</f>
        <v>11</v>
      </c>
      <c r="Q2439" t="str">
        <f>VLOOKUP(Table1[[#This Row],[State]],Sheet1!A:F,6,FALSE)</f>
        <v>Republican</v>
      </c>
    </row>
    <row r="2440" spans="1:17" x14ac:dyDescent="0.2">
      <c r="A2440" t="s">
        <v>360</v>
      </c>
      <c r="B2440" s="10">
        <v>47023</v>
      </c>
      <c r="C2440" t="s">
        <v>1792</v>
      </c>
      <c r="D2440" s="4">
        <v>1652</v>
      </c>
      <c r="E2440" s="4">
        <v>6008</v>
      </c>
      <c r="F2440">
        <v>2024</v>
      </c>
      <c r="G2440" s="1">
        <f>Table1[[#This Row],[dem_votes]]+Table1[[#This Row],[gop_votes]]</f>
        <v>7660</v>
      </c>
      <c r="H2440" s="7">
        <f>ABS(Table1[[#This Row],[dem_votes]]-Table1[[#This Row],[gop_votes]])</f>
        <v>4356</v>
      </c>
      <c r="I2440" s="5">
        <f>Table1[[#This Row],[margin]]/SUM(Table1[[#This Row],[dem_votes]:[gop_votes]])</f>
        <v>0.568668407310705</v>
      </c>
      <c r="J2440" s="5">
        <f>Table1[[#This Row],[dem_votes]]/SUM(Table1[[#This Row],[dem_votes]:[gop_votes]])</f>
        <v>0.21566579634464753</v>
      </c>
      <c r="K2440" s="5">
        <f>Table1[[#This Row],[gop_votes]]/SUM(Table1[[#This Row],[dem_votes]:[gop_votes]])</f>
        <v>0.78433420365535245</v>
      </c>
      <c r="L2440" s="13">
        <v>-88.622570999999994</v>
      </c>
      <c r="M2440" s="13">
        <v>35.436863000000002</v>
      </c>
      <c r="N2440" s="11">
        <v>-86.110329389473762</v>
      </c>
      <c r="O2440" s="11">
        <v>35.888371189473688</v>
      </c>
      <c r="P2440" s="12">
        <f>VLOOKUP(Table1[[#This Row],[State]],Sheet1!A:G,7,FALSE)</f>
        <v>11</v>
      </c>
      <c r="Q2440" t="str">
        <f>VLOOKUP(Table1[[#This Row],[State]],Sheet1!A:F,6,FALSE)</f>
        <v>Republican</v>
      </c>
    </row>
    <row r="2441" spans="1:17" x14ac:dyDescent="0.2">
      <c r="A2441" t="s">
        <v>360</v>
      </c>
      <c r="B2441" s="10">
        <v>47025</v>
      </c>
      <c r="C2441" t="s">
        <v>1363</v>
      </c>
      <c r="D2441" s="4">
        <v>2502</v>
      </c>
      <c r="E2441" s="4">
        <v>12411</v>
      </c>
      <c r="F2441">
        <v>2024</v>
      </c>
      <c r="G2441" s="1">
        <f>Table1[[#This Row],[dem_votes]]+Table1[[#This Row],[gop_votes]]</f>
        <v>14913</v>
      </c>
      <c r="H2441" s="7">
        <f>ABS(Table1[[#This Row],[dem_votes]]-Table1[[#This Row],[gop_votes]])</f>
        <v>9909</v>
      </c>
      <c r="I2441" s="5">
        <f>Table1[[#This Row],[margin]]/SUM(Table1[[#This Row],[dem_votes]:[gop_votes]])</f>
        <v>0.66445383222691612</v>
      </c>
      <c r="J2441" s="5">
        <f>Table1[[#This Row],[dem_votes]]/SUM(Table1[[#This Row],[dem_votes]:[gop_votes]])</f>
        <v>0.16777308388654194</v>
      </c>
      <c r="K2441" s="5">
        <f>Table1[[#This Row],[gop_votes]]/SUM(Table1[[#This Row],[dem_votes]:[gop_votes]])</f>
        <v>0.832226916113458</v>
      </c>
      <c r="L2441" s="13">
        <v>-83.641750000000002</v>
      </c>
      <c r="M2441" s="13">
        <v>36.491597999999897</v>
      </c>
      <c r="N2441" s="11">
        <v>-86.110329389473762</v>
      </c>
      <c r="O2441" s="11">
        <v>35.888371189473688</v>
      </c>
      <c r="P2441" s="12">
        <f>VLOOKUP(Table1[[#This Row],[State]],Sheet1!A:G,7,FALSE)</f>
        <v>11</v>
      </c>
      <c r="Q2441" t="str">
        <f>VLOOKUP(Table1[[#This Row],[State]],Sheet1!A:F,6,FALSE)</f>
        <v>Republican</v>
      </c>
    </row>
    <row r="2442" spans="1:17" x14ac:dyDescent="0.2">
      <c r="A2442" t="s">
        <v>360</v>
      </c>
      <c r="B2442" s="10">
        <v>47027</v>
      </c>
      <c r="C2442" t="s">
        <v>423</v>
      </c>
      <c r="D2442" s="4">
        <v>987</v>
      </c>
      <c r="E2442" s="4">
        <v>3134</v>
      </c>
      <c r="F2442">
        <v>2024</v>
      </c>
      <c r="G2442" s="1">
        <f>Table1[[#This Row],[dem_votes]]+Table1[[#This Row],[gop_votes]]</f>
        <v>4121</v>
      </c>
      <c r="H2442" s="7">
        <f>ABS(Table1[[#This Row],[dem_votes]]-Table1[[#This Row],[gop_votes]])</f>
        <v>2147</v>
      </c>
      <c r="I2442" s="5">
        <f>Table1[[#This Row],[margin]]/SUM(Table1[[#This Row],[dem_votes]:[gop_votes]])</f>
        <v>0.52099005095850526</v>
      </c>
      <c r="J2442" s="5">
        <f>Table1[[#This Row],[dem_votes]]/SUM(Table1[[#This Row],[dem_votes]:[gop_votes]])</f>
        <v>0.2395049745207474</v>
      </c>
      <c r="K2442" s="5">
        <f>Table1[[#This Row],[gop_votes]]/SUM(Table1[[#This Row],[dem_votes]:[gop_votes]])</f>
        <v>0.76049502547925263</v>
      </c>
      <c r="L2442" s="13">
        <v>-85.560946999999999</v>
      </c>
      <c r="M2442" s="13">
        <v>36.553964999999998</v>
      </c>
      <c r="N2442" s="11">
        <v>-86.110329389473762</v>
      </c>
      <c r="O2442" s="11">
        <v>35.888371189473688</v>
      </c>
      <c r="P2442" s="12">
        <f>VLOOKUP(Table1[[#This Row],[State]],Sheet1!A:G,7,FALSE)</f>
        <v>11</v>
      </c>
      <c r="Q2442" t="str">
        <f>VLOOKUP(Table1[[#This Row],[State]],Sheet1!A:F,6,FALSE)</f>
        <v>Republican</v>
      </c>
    </row>
    <row r="2443" spans="1:17" x14ac:dyDescent="0.2">
      <c r="A2443" t="s">
        <v>360</v>
      </c>
      <c r="B2443" s="10">
        <v>47029</v>
      </c>
      <c r="C2443" t="s">
        <v>1885</v>
      </c>
      <c r="D2443" s="4">
        <v>2591</v>
      </c>
      <c r="E2443" s="4">
        <v>13145</v>
      </c>
      <c r="F2443">
        <v>2024</v>
      </c>
      <c r="G2443" s="1">
        <f>Table1[[#This Row],[dem_votes]]+Table1[[#This Row],[gop_votes]]</f>
        <v>15736</v>
      </c>
      <c r="H2443" s="7">
        <f>ABS(Table1[[#This Row],[dem_votes]]-Table1[[#This Row],[gop_votes]])</f>
        <v>10554</v>
      </c>
      <c r="I2443" s="5">
        <f>Table1[[#This Row],[margin]]/SUM(Table1[[#This Row],[dem_votes]:[gop_votes]])</f>
        <v>0.67069140823589224</v>
      </c>
      <c r="J2443" s="5">
        <f>Table1[[#This Row],[dem_votes]]/SUM(Table1[[#This Row],[dem_votes]:[gop_votes]])</f>
        <v>0.16465429588205388</v>
      </c>
      <c r="K2443" s="5">
        <f>Table1[[#This Row],[gop_votes]]/SUM(Table1[[#This Row],[dem_votes]:[gop_votes]])</f>
        <v>0.83534570411794606</v>
      </c>
      <c r="L2443" s="13">
        <v>-83.174767000000003</v>
      </c>
      <c r="M2443" s="13">
        <v>35.947226999999998</v>
      </c>
      <c r="N2443" s="11">
        <v>-86.110329389473762</v>
      </c>
      <c r="O2443" s="11">
        <v>35.888371189473688</v>
      </c>
      <c r="P2443" s="12">
        <f>VLOOKUP(Table1[[#This Row],[State]],Sheet1!A:G,7,FALSE)</f>
        <v>11</v>
      </c>
      <c r="Q2443" t="str">
        <f>VLOOKUP(Table1[[#This Row],[State]],Sheet1!A:F,6,FALSE)</f>
        <v>Republican</v>
      </c>
    </row>
    <row r="2444" spans="1:17" x14ac:dyDescent="0.2">
      <c r="A2444" t="s">
        <v>360</v>
      </c>
      <c r="B2444" s="10">
        <v>47031</v>
      </c>
      <c r="C2444" t="s">
        <v>494</v>
      </c>
      <c r="D2444" s="4">
        <v>6215</v>
      </c>
      <c r="E2444" s="4">
        <v>19527</v>
      </c>
      <c r="F2444">
        <v>2024</v>
      </c>
      <c r="G2444" s="1">
        <f>Table1[[#This Row],[dem_votes]]+Table1[[#This Row],[gop_votes]]</f>
        <v>25742</v>
      </c>
      <c r="H2444" s="7">
        <f>ABS(Table1[[#This Row],[dem_votes]]-Table1[[#This Row],[gop_votes]])</f>
        <v>13312</v>
      </c>
      <c r="I2444" s="5">
        <f>Table1[[#This Row],[margin]]/SUM(Table1[[#This Row],[dem_votes]:[gop_votes]])</f>
        <v>0.51713153601118789</v>
      </c>
      <c r="J2444" s="5">
        <f>Table1[[#This Row],[dem_votes]]/SUM(Table1[[#This Row],[dem_votes]:[gop_votes]])</f>
        <v>0.24143423199440603</v>
      </c>
      <c r="K2444" s="5">
        <f>Table1[[#This Row],[gop_votes]]/SUM(Table1[[#This Row],[dem_votes]:[gop_votes]])</f>
        <v>0.75856576800559394</v>
      </c>
      <c r="L2444" s="13">
        <v>-86.124954000000002</v>
      </c>
      <c r="M2444" s="13">
        <v>35.454014000000001</v>
      </c>
      <c r="N2444" s="11">
        <v>-86.110329389473762</v>
      </c>
      <c r="O2444" s="11">
        <v>35.888371189473688</v>
      </c>
      <c r="P2444" s="12">
        <f>VLOOKUP(Table1[[#This Row],[State]],Sheet1!A:G,7,FALSE)</f>
        <v>11</v>
      </c>
      <c r="Q2444" t="str">
        <f>VLOOKUP(Table1[[#This Row],[State]],Sheet1!A:F,6,FALSE)</f>
        <v>Republican</v>
      </c>
    </row>
    <row r="2445" spans="1:17" x14ac:dyDescent="0.2">
      <c r="A2445" t="s">
        <v>360</v>
      </c>
      <c r="B2445" s="10">
        <v>47033</v>
      </c>
      <c r="C2445" t="s">
        <v>1886</v>
      </c>
      <c r="D2445" s="4">
        <v>1732</v>
      </c>
      <c r="E2445" s="4">
        <v>4552</v>
      </c>
      <c r="F2445">
        <v>2024</v>
      </c>
      <c r="G2445" s="1">
        <f>Table1[[#This Row],[dem_votes]]+Table1[[#This Row],[gop_votes]]</f>
        <v>6284</v>
      </c>
      <c r="H2445" s="7">
        <f>ABS(Table1[[#This Row],[dem_votes]]-Table1[[#This Row],[gop_votes]])</f>
        <v>2820</v>
      </c>
      <c r="I2445" s="5">
        <f>Table1[[#This Row],[margin]]/SUM(Table1[[#This Row],[dem_votes]:[gop_votes]])</f>
        <v>0.44875875238701463</v>
      </c>
      <c r="J2445" s="5">
        <f>Table1[[#This Row],[dem_votes]]/SUM(Table1[[#This Row],[dem_votes]:[gop_votes]])</f>
        <v>0.27562062380649266</v>
      </c>
      <c r="K2445" s="5">
        <f>Table1[[#This Row],[gop_votes]]/SUM(Table1[[#This Row],[dem_votes]:[gop_votes]])</f>
        <v>0.72437937619350734</v>
      </c>
      <c r="L2445" s="13">
        <v>-89.122631999999996</v>
      </c>
      <c r="M2445" s="13">
        <v>35.789487999999999</v>
      </c>
      <c r="N2445" s="11">
        <v>-86.110329389473762</v>
      </c>
      <c r="O2445" s="11">
        <v>35.888371189473688</v>
      </c>
      <c r="P2445" s="12">
        <f>VLOOKUP(Table1[[#This Row],[State]],Sheet1!A:G,7,FALSE)</f>
        <v>11</v>
      </c>
      <c r="Q2445" t="str">
        <f>VLOOKUP(Table1[[#This Row],[State]],Sheet1!A:F,6,FALSE)</f>
        <v>Republican</v>
      </c>
    </row>
    <row r="2446" spans="1:17" x14ac:dyDescent="0.2">
      <c r="A2446" t="s">
        <v>360</v>
      </c>
      <c r="B2446" s="10">
        <v>47035</v>
      </c>
      <c r="C2446" t="s">
        <v>882</v>
      </c>
      <c r="D2446" s="4">
        <v>6637</v>
      </c>
      <c r="E2446" s="4">
        <v>29148</v>
      </c>
      <c r="F2446">
        <v>2024</v>
      </c>
      <c r="G2446" s="1">
        <f>Table1[[#This Row],[dem_votes]]+Table1[[#This Row],[gop_votes]]</f>
        <v>35785</v>
      </c>
      <c r="H2446" s="7">
        <f>ABS(Table1[[#This Row],[dem_votes]]-Table1[[#This Row],[gop_votes]])</f>
        <v>22511</v>
      </c>
      <c r="I2446" s="5">
        <f>Table1[[#This Row],[margin]]/SUM(Table1[[#This Row],[dem_votes]:[gop_votes]])</f>
        <v>0.62906245633645386</v>
      </c>
      <c r="J2446" s="5">
        <f>Table1[[#This Row],[dem_votes]]/SUM(Table1[[#This Row],[dem_votes]:[gop_votes]])</f>
        <v>0.1854687718317731</v>
      </c>
      <c r="K2446" s="5">
        <f>Table1[[#This Row],[gop_votes]]/SUM(Table1[[#This Row],[dem_votes]:[gop_votes]])</f>
        <v>0.81453122816822687</v>
      </c>
      <c r="L2446" s="13">
        <v>-85.020108999999906</v>
      </c>
      <c r="M2446" s="13">
        <v>35.954565000000002</v>
      </c>
      <c r="N2446" s="11">
        <v>-86.110329389473762</v>
      </c>
      <c r="O2446" s="11">
        <v>35.888371189473688</v>
      </c>
      <c r="P2446" s="12">
        <f>VLOOKUP(Table1[[#This Row],[State]],Sheet1!A:G,7,FALSE)</f>
        <v>11</v>
      </c>
      <c r="Q2446" t="str">
        <f>VLOOKUP(Table1[[#This Row],[State]],Sheet1!A:F,6,FALSE)</f>
        <v>Republican</v>
      </c>
    </row>
    <row r="2447" spans="1:17" x14ac:dyDescent="0.2">
      <c r="A2447" t="s">
        <v>360</v>
      </c>
      <c r="B2447" s="10">
        <v>47037</v>
      </c>
      <c r="C2447" t="s">
        <v>1614</v>
      </c>
      <c r="D2447" s="4">
        <v>206359</v>
      </c>
      <c r="E2447" s="4">
        <v>94707</v>
      </c>
      <c r="F2447">
        <v>2024</v>
      </c>
      <c r="G2447" s="1">
        <f>Table1[[#This Row],[dem_votes]]+Table1[[#This Row],[gop_votes]]</f>
        <v>301066</v>
      </c>
      <c r="H2447" s="7">
        <f>ABS(Table1[[#This Row],[dem_votes]]-Table1[[#This Row],[gop_votes]])</f>
        <v>111652</v>
      </c>
      <c r="I2447" s="5">
        <f>Table1[[#This Row],[margin]]/SUM(Table1[[#This Row],[dem_votes]:[gop_votes]])</f>
        <v>0.37085555991045155</v>
      </c>
      <c r="J2447" s="5">
        <f>Table1[[#This Row],[dem_votes]]/SUM(Table1[[#This Row],[dem_votes]:[gop_votes]])</f>
        <v>0.68542777995522575</v>
      </c>
      <c r="K2447" s="5">
        <f>Table1[[#This Row],[gop_votes]]/SUM(Table1[[#This Row],[dem_votes]:[gop_votes]])</f>
        <v>0.31457222004477425</v>
      </c>
      <c r="L2447" s="13">
        <v>-86.745450000000005</v>
      </c>
      <c r="M2447" s="13">
        <v>36.140596000000002</v>
      </c>
      <c r="N2447" s="11">
        <v>-86.110329389473762</v>
      </c>
      <c r="O2447" s="11">
        <v>35.888371189473688</v>
      </c>
      <c r="P2447" s="12">
        <f>VLOOKUP(Table1[[#This Row],[State]],Sheet1!A:G,7,FALSE)</f>
        <v>11</v>
      </c>
      <c r="Q2447" t="str">
        <f>VLOOKUP(Table1[[#This Row],[State]],Sheet1!A:F,6,FALSE)</f>
        <v>Republican</v>
      </c>
    </row>
    <row r="2448" spans="1:17" x14ac:dyDescent="0.2">
      <c r="A2448" t="s">
        <v>360</v>
      </c>
      <c r="B2448" s="10">
        <v>47039</v>
      </c>
      <c r="C2448" t="s">
        <v>752</v>
      </c>
      <c r="D2448" s="4">
        <v>1246</v>
      </c>
      <c r="E2448" s="4">
        <v>4408</v>
      </c>
      <c r="F2448">
        <v>2024</v>
      </c>
      <c r="G2448" s="1">
        <f>Table1[[#This Row],[dem_votes]]+Table1[[#This Row],[gop_votes]]</f>
        <v>5654</v>
      </c>
      <c r="H2448" s="7">
        <f>ABS(Table1[[#This Row],[dem_votes]]-Table1[[#This Row],[gop_votes]])</f>
        <v>3162</v>
      </c>
      <c r="I2448" s="5">
        <f>Table1[[#This Row],[margin]]/SUM(Table1[[#This Row],[dem_votes]:[gop_votes]])</f>
        <v>0.55925008843296786</v>
      </c>
      <c r="J2448" s="5">
        <f>Table1[[#This Row],[dem_votes]]/SUM(Table1[[#This Row],[dem_votes]:[gop_votes]])</f>
        <v>0.2203749557835161</v>
      </c>
      <c r="K2448" s="5">
        <f>Table1[[#This Row],[gop_votes]]/SUM(Table1[[#This Row],[dem_votes]:[gop_votes]])</f>
        <v>0.77962504421648393</v>
      </c>
      <c r="L2448" s="13">
        <v>-88.126565999999997</v>
      </c>
      <c r="M2448" s="13">
        <v>35.610751999999998</v>
      </c>
      <c r="N2448" s="11">
        <v>-86.110329389473762</v>
      </c>
      <c r="O2448" s="11">
        <v>35.888371189473688</v>
      </c>
      <c r="P2448" s="12">
        <f>VLOOKUP(Table1[[#This Row],[State]],Sheet1!A:G,7,FALSE)</f>
        <v>11</v>
      </c>
      <c r="Q2448" t="str">
        <f>VLOOKUP(Table1[[#This Row],[State]],Sheet1!A:F,6,FALSE)</f>
        <v>Republican</v>
      </c>
    </row>
    <row r="2449" spans="1:17" x14ac:dyDescent="0.2">
      <c r="A2449" t="s">
        <v>360</v>
      </c>
      <c r="B2449" s="10">
        <v>47041</v>
      </c>
      <c r="C2449" t="s">
        <v>503</v>
      </c>
      <c r="D2449" s="4">
        <v>2187</v>
      </c>
      <c r="E2449" s="4">
        <v>8044</v>
      </c>
      <c r="F2449">
        <v>2024</v>
      </c>
      <c r="G2449" s="1">
        <f>Table1[[#This Row],[dem_votes]]+Table1[[#This Row],[gop_votes]]</f>
        <v>10231</v>
      </c>
      <c r="H2449" s="7">
        <f>ABS(Table1[[#This Row],[dem_votes]]-Table1[[#This Row],[gop_votes]])</f>
        <v>5857</v>
      </c>
      <c r="I2449" s="5">
        <f>Table1[[#This Row],[margin]]/SUM(Table1[[#This Row],[dem_votes]:[gop_votes]])</f>
        <v>0.57247580881634252</v>
      </c>
      <c r="J2449" s="5">
        <f>Table1[[#This Row],[dem_votes]]/SUM(Table1[[#This Row],[dem_votes]:[gop_votes]])</f>
        <v>0.21376209559182877</v>
      </c>
      <c r="K2449" s="5">
        <f>Table1[[#This Row],[gop_votes]]/SUM(Table1[[#This Row],[dem_votes]:[gop_votes]])</f>
        <v>0.78623790440817121</v>
      </c>
      <c r="L2449" s="13">
        <v>-85.838616999999999</v>
      </c>
      <c r="M2449" s="13">
        <v>35.966234</v>
      </c>
      <c r="N2449" s="11">
        <v>-86.110329389473762</v>
      </c>
      <c r="O2449" s="11">
        <v>35.888371189473688</v>
      </c>
      <c r="P2449" s="12">
        <f>VLOOKUP(Table1[[#This Row],[State]],Sheet1!A:G,7,FALSE)</f>
        <v>11</v>
      </c>
      <c r="Q2449" t="str">
        <f>VLOOKUP(Table1[[#This Row],[State]],Sheet1!A:F,6,FALSE)</f>
        <v>Republican</v>
      </c>
    </row>
    <row r="2450" spans="1:17" x14ac:dyDescent="0.2">
      <c r="A2450" t="s">
        <v>360</v>
      </c>
      <c r="B2450" s="10">
        <v>47043</v>
      </c>
      <c r="C2450" t="s">
        <v>1887</v>
      </c>
      <c r="D2450" s="4">
        <v>6160</v>
      </c>
      <c r="E2450" s="4">
        <v>20397</v>
      </c>
      <c r="F2450">
        <v>2024</v>
      </c>
      <c r="G2450" s="1">
        <f>Table1[[#This Row],[dem_votes]]+Table1[[#This Row],[gop_votes]]</f>
        <v>26557</v>
      </c>
      <c r="H2450" s="7">
        <f>ABS(Table1[[#This Row],[dem_votes]]-Table1[[#This Row],[gop_votes]])</f>
        <v>14237</v>
      </c>
      <c r="I2450" s="5">
        <f>Table1[[#This Row],[margin]]/SUM(Table1[[#This Row],[dem_votes]:[gop_votes]])</f>
        <v>0.5360921790864932</v>
      </c>
      <c r="J2450" s="5">
        <f>Table1[[#This Row],[dem_votes]]/SUM(Table1[[#This Row],[dem_votes]:[gop_votes]])</f>
        <v>0.2319539104567534</v>
      </c>
      <c r="K2450" s="5">
        <f>Table1[[#This Row],[gop_votes]]/SUM(Table1[[#This Row],[dem_votes]:[gop_votes]])</f>
        <v>0.7680460895432466</v>
      </c>
      <c r="L2450" s="13">
        <v>-87.345597999999995</v>
      </c>
      <c r="M2450" s="13">
        <v>36.106096000000001</v>
      </c>
      <c r="N2450" s="11">
        <v>-86.110329389473762</v>
      </c>
      <c r="O2450" s="11">
        <v>35.888371189473688</v>
      </c>
      <c r="P2450" s="12">
        <f>VLOOKUP(Table1[[#This Row],[State]],Sheet1!A:G,7,FALSE)</f>
        <v>11</v>
      </c>
      <c r="Q2450" t="str">
        <f>VLOOKUP(Table1[[#This Row],[State]],Sheet1!A:F,6,FALSE)</f>
        <v>Republican</v>
      </c>
    </row>
    <row r="2451" spans="1:17" x14ac:dyDescent="0.2">
      <c r="A2451" t="s">
        <v>360</v>
      </c>
      <c r="B2451" s="10">
        <v>47045</v>
      </c>
      <c r="C2451" t="s">
        <v>1888</v>
      </c>
      <c r="D2451" s="4">
        <v>3884</v>
      </c>
      <c r="E2451" s="4">
        <v>12015</v>
      </c>
      <c r="F2451">
        <v>2024</v>
      </c>
      <c r="G2451" s="1">
        <f>Table1[[#This Row],[dem_votes]]+Table1[[#This Row],[gop_votes]]</f>
        <v>15899</v>
      </c>
      <c r="H2451" s="7">
        <f>ABS(Table1[[#This Row],[dem_votes]]-Table1[[#This Row],[gop_votes]])</f>
        <v>8131</v>
      </c>
      <c r="I2451" s="5">
        <f>Table1[[#This Row],[margin]]/SUM(Table1[[#This Row],[dem_votes]:[gop_votes]])</f>
        <v>0.51141581231523991</v>
      </c>
      <c r="J2451" s="5">
        <f>Table1[[#This Row],[dem_votes]]/SUM(Table1[[#This Row],[dem_votes]:[gop_votes]])</f>
        <v>0.24429209384238001</v>
      </c>
      <c r="K2451" s="5">
        <f>Table1[[#This Row],[gop_votes]]/SUM(Table1[[#This Row],[dem_votes]:[gop_votes]])</f>
        <v>0.75570790615761996</v>
      </c>
      <c r="L2451" s="13">
        <v>-89.359385000000003</v>
      </c>
      <c r="M2451" s="13">
        <v>36.058796999999998</v>
      </c>
      <c r="N2451" s="11">
        <v>-86.110329389473762</v>
      </c>
      <c r="O2451" s="11">
        <v>35.888371189473688</v>
      </c>
      <c r="P2451" s="12">
        <f>VLOOKUP(Table1[[#This Row],[State]],Sheet1!A:G,7,FALSE)</f>
        <v>11</v>
      </c>
      <c r="Q2451" t="str">
        <f>VLOOKUP(Table1[[#This Row],[State]],Sheet1!A:F,6,FALSE)</f>
        <v>Republican</v>
      </c>
    </row>
    <row r="2452" spans="1:17" x14ac:dyDescent="0.2">
      <c r="A2452" t="s">
        <v>360</v>
      </c>
      <c r="B2452" s="10">
        <v>47047</v>
      </c>
      <c r="C2452" t="s">
        <v>506</v>
      </c>
      <c r="D2452" s="4">
        <v>6956</v>
      </c>
      <c r="E2452" s="4">
        <v>17532</v>
      </c>
      <c r="F2452">
        <v>2024</v>
      </c>
      <c r="G2452" s="1">
        <f>Table1[[#This Row],[dem_votes]]+Table1[[#This Row],[gop_votes]]</f>
        <v>24488</v>
      </c>
      <c r="H2452" s="7">
        <f>ABS(Table1[[#This Row],[dem_votes]]-Table1[[#This Row],[gop_votes]])</f>
        <v>10576</v>
      </c>
      <c r="I2452" s="5">
        <f>Table1[[#This Row],[margin]]/SUM(Table1[[#This Row],[dem_votes]:[gop_votes]])</f>
        <v>0.43188500490035936</v>
      </c>
      <c r="J2452" s="5">
        <f>Table1[[#This Row],[dem_votes]]/SUM(Table1[[#This Row],[dem_votes]:[gop_votes]])</f>
        <v>0.28405749754982029</v>
      </c>
      <c r="K2452" s="5">
        <f>Table1[[#This Row],[gop_votes]]/SUM(Table1[[#This Row],[dem_votes]:[gop_votes]])</f>
        <v>0.71594250245017965</v>
      </c>
      <c r="L2452" s="13">
        <v>-89.470444999999998</v>
      </c>
      <c r="M2452" s="13">
        <v>35.203082999999999</v>
      </c>
      <c r="N2452" s="11">
        <v>-86.110329389473762</v>
      </c>
      <c r="O2452" s="11">
        <v>35.888371189473688</v>
      </c>
      <c r="P2452" s="12">
        <f>VLOOKUP(Table1[[#This Row],[State]],Sheet1!A:G,7,FALSE)</f>
        <v>11</v>
      </c>
      <c r="Q2452" t="str">
        <f>VLOOKUP(Table1[[#This Row],[State]],Sheet1!A:F,6,FALSE)</f>
        <v>Republican</v>
      </c>
    </row>
    <row r="2453" spans="1:17" x14ac:dyDescent="0.2">
      <c r="A2453" t="s">
        <v>360</v>
      </c>
      <c r="B2453" s="10">
        <v>47049</v>
      </c>
      <c r="C2453" t="s">
        <v>1889</v>
      </c>
      <c r="D2453" s="4">
        <v>1428</v>
      </c>
      <c r="E2453" s="4">
        <v>8717</v>
      </c>
      <c r="F2453">
        <v>2024</v>
      </c>
      <c r="G2453" s="1">
        <f>Table1[[#This Row],[dem_votes]]+Table1[[#This Row],[gop_votes]]</f>
        <v>10145</v>
      </c>
      <c r="H2453" s="7">
        <f>ABS(Table1[[#This Row],[dem_votes]]-Table1[[#This Row],[gop_votes]])</f>
        <v>7289</v>
      </c>
      <c r="I2453" s="5">
        <f>Table1[[#This Row],[margin]]/SUM(Table1[[#This Row],[dem_votes]:[gop_votes]])</f>
        <v>0.71848201084277974</v>
      </c>
      <c r="J2453" s="5">
        <f>Table1[[#This Row],[dem_votes]]/SUM(Table1[[#This Row],[dem_votes]:[gop_votes]])</f>
        <v>0.14075899457861016</v>
      </c>
      <c r="K2453" s="5">
        <f>Table1[[#This Row],[gop_votes]]/SUM(Table1[[#This Row],[dem_votes]:[gop_votes]])</f>
        <v>0.85924100542138981</v>
      </c>
      <c r="L2453" s="13">
        <v>-84.936629999999994</v>
      </c>
      <c r="M2453" s="13">
        <v>36.365518000000002</v>
      </c>
      <c r="N2453" s="11">
        <v>-86.110329389473762</v>
      </c>
      <c r="O2453" s="11">
        <v>35.888371189473688</v>
      </c>
      <c r="P2453" s="12">
        <f>VLOOKUP(Table1[[#This Row],[State]],Sheet1!A:G,7,FALSE)</f>
        <v>11</v>
      </c>
      <c r="Q2453" t="str">
        <f>VLOOKUP(Table1[[#This Row],[State]],Sheet1!A:F,6,FALSE)</f>
        <v>Republican</v>
      </c>
    </row>
    <row r="2454" spans="1:17" x14ac:dyDescent="0.2">
      <c r="A2454" t="s">
        <v>360</v>
      </c>
      <c r="B2454" s="10">
        <v>47051</v>
      </c>
      <c r="C2454" t="s">
        <v>431</v>
      </c>
      <c r="D2454" s="4">
        <v>5396</v>
      </c>
      <c r="E2454" s="4">
        <v>15403</v>
      </c>
      <c r="F2454">
        <v>2024</v>
      </c>
      <c r="G2454" s="1">
        <f>Table1[[#This Row],[dem_votes]]+Table1[[#This Row],[gop_votes]]</f>
        <v>20799</v>
      </c>
      <c r="H2454" s="7">
        <f>ABS(Table1[[#This Row],[dem_votes]]-Table1[[#This Row],[gop_votes]])</f>
        <v>10007</v>
      </c>
      <c r="I2454" s="5">
        <f>Table1[[#This Row],[margin]]/SUM(Table1[[#This Row],[dem_votes]:[gop_votes]])</f>
        <v>0.48112890042790518</v>
      </c>
      <c r="J2454" s="5">
        <f>Table1[[#This Row],[dem_votes]]/SUM(Table1[[#This Row],[dem_votes]:[gop_votes]])</f>
        <v>0.25943554978604738</v>
      </c>
      <c r="K2454" s="5">
        <f>Table1[[#This Row],[gop_votes]]/SUM(Table1[[#This Row],[dem_votes]:[gop_votes]])</f>
        <v>0.74056445021395256</v>
      </c>
      <c r="L2454" s="13">
        <v>-86.116238999999993</v>
      </c>
      <c r="M2454" s="13">
        <v>35.206924000000001</v>
      </c>
      <c r="N2454" s="11">
        <v>-86.110329389473762</v>
      </c>
      <c r="O2454" s="11">
        <v>35.888371189473688</v>
      </c>
      <c r="P2454" s="12">
        <f>VLOOKUP(Table1[[#This Row],[State]],Sheet1!A:G,7,FALSE)</f>
        <v>11</v>
      </c>
      <c r="Q2454" t="str">
        <f>VLOOKUP(Table1[[#This Row],[State]],Sheet1!A:F,6,FALSE)</f>
        <v>Republican</v>
      </c>
    </row>
    <row r="2455" spans="1:17" x14ac:dyDescent="0.2">
      <c r="A2455" t="s">
        <v>360</v>
      </c>
      <c r="B2455" s="10">
        <v>47053</v>
      </c>
      <c r="C2455" t="s">
        <v>936</v>
      </c>
      <c r="D2455" s="4">
        <v>6922</v>
      </c>
      <c r="E2455" s="4">
        <v>15932</v>
      </c>
      <c r="F2455">
        <v>2024</v>
      </c>
      <c r="G2455" s="1">
        <f>Table1[[#This Row],[dem_votes]]+Table1[[#This Row],[gop_votes]]</f>
        <v>22854</v>
      </c>
      <c r="H2455" s="7">
        <f>ABS(Table1[[#This Row],[dem_votes]]-Table1[[#This Row],[gop_votes]])</f>
        <v>9010</v>
      </c>
      <c r="I2455" s="5">
        <f>Table1[[#This Row],[margin]]/SUM(Table1[[#This Row],[dem_votes]:[gop_votes]])</f>
        <v>0.3942417082348823</v>
      </c>
      <c r="J2455" s="5">
        <f>Table1[[#This Row],[dem_votes]]/SUM(Table1[[#This Row],[dem_votes]:[gop_votes]])</f>
        <v>0.30287914588255888</v>
      </c>
      <c r="K2455" s="5">
        <f>Table1[[#This Row],[gop_votes]]/SUM(Table1[[#This Row],[dem_votes]:[gop_votes]])</f>
        <v>0.69712085411744118</v>
      </c>
      <c r="L2455" s="13">
        <v>-88.876406000000003</v>
      </c>
      <c r="M2455" s="13">
        <v>35.938052999999996</v>
      </c>
      <c r="N2455" s="11">
        <v>-86.110329389473762</v>
      </c>
      <c r="O2455" s="11">
        <v>35.888371189473688</v>
      </c>
      <c r="P2455" s="12">
        <f>VLOOKUP(Table1[[#This Row],[State]],Sheet1!A:G,7,FALSE)</f>
        <v>11</v>
      </c>
      <c r="Q2455" t="str">
        <f>VLOOKUP(Table1[[#This Row],[State]],Sheet1!A:F,6,FALSE)</f>
        <v>Republican</v>
      </c>
    </row>
    <row r="2456" spans="1:17" x14ac:dyDescent="0.2">
      <c r="A2456" t="s">
        <v>360</v>
      </c>
      <c r="B2456" s="10">
        <v>47055</v>
      </c>
      <c r="C2456" t="s">
        <v>1890</v>
      </c>
      <c r="D2456" s="4">
        <v>3827</v>
      </c>
      <c r="E2456" s="4">
        <v>10977</v>
      </c>
      <c r="F2456">
        <v>2024</v>
      </c>
      <c r="G2456" s="1">
        <f>Table1[[#This Row],[dem_votes]]+Table1[[#This Row],[gop_votes]]</f>
        <v>14804</v>
      </c>
      <c r="H2456" s="7">
        <f>ABS(Table1[[#This Row],[dem_votes]]-Table1[[#This Row],[gop_votes]])</f>
        <v>7150</v>
      </c>
      <c r="I2456" s="5">
        <f>Table1[[#This Row],[margin]]/SUM(Table1[[#This Row],[dem_votes]:[gop_votes]])</f>
        <v>0.48297757362874899</v>
      </c>
      <c r="J2456" s="5">
        <f>Table1[[#This Row],[dem_votes]]/SUM(Table1[[#This Row],[dem_votes]:[gop_votes]])</f>
        <v>0.25851121318562553</v>
      </c>
      <c r="K2456" s="5">
        <f>Table1[[#This Row],[gop_votes]]/SUM(Table1[[#This Row],[dem_votes]:[gop_votes]])</f>
        <v>0.74148878681437447</v>
      </c>
      <c r="L2456" s="13">
        <v>-87.031070999999997</v>
      </c>
      <c r="M2456" s="13">
        <v>35.191240999999998</v>
      </c>
      <c r="N2456" s="11">
        <v>-86.110329389473762</v>
      </c>
      <c r="O2456" s="11">
        <v>35.888371189473688</v>
      </c>
      <c r="P2456" s="12">
        <f>VLOOKUP(Table1[[#This Row],[State]],Sheet1!A:G,7,FALSE)</f>
        <v>11</v>
      </c>
      <c r="Q2456" t="str">
        <f>VLOOKUP(Table1[[#This Row],[State]],Sheet1!A:F,6,FALSE)</f>
        <v>Republican</v>
      </c>
    </row>
    <row r="2457" spans="1:17" x14ac:dyDescent="0.2">
      <c r="A2457" t="s">
        <v>360</v>
      </c>
      <c r="B2457" s="10">
        <v>47057</v>
      </c>
      <c r="C2457" t="s">
        <v>1891</v>
      </c>
      <c r="D2457" s="4">
        <v>1578</v>
      </c>
      <c r="E2457" s="4">
        <v>10630</v>
      </c>
      <c r="F2457">
        <v>2024</v>
      </c>
      <c r="G2457" s="1">
        <f>Table1[[#This Row],[dem_votes]]+Table1[[#This Row],[gop_votes]]</f>
        <v>12208</v>
      </c>
      <c r="H2457" s="7">
        <f>ABS(Table1[[#This Row],[dem_votes]]-Table1[[#This Row],[gop_votes]])</f>
        <v>9052</v>
      </c>
      <c r="I2457" s="5">
        <f>Table1[[#This Row],[margin]]/SUM(Table1[[#This Row],[dem_votes]:[gop_votes]])</f>
        <v>0.74148099606815199</v>
      </c>
      <c r="J2457" s="5">
        <f>Table1[[#This Row],[dem_votes]]/SUM(Table1[[#This Row],[dem_votes]:[gop_votes]])</f>
        <v>0.12925950196592398</v>
      </c>
      <c r="K2457" s="5">
        <f>Table1[[#This Row],[gop_votes]]/SUM(Table1[[#This Row],[dem_votes]:[gop_votes]])</f>
        <v>0.87074049803407605</v>
      </c>
      <c r="L2457" s="13">
        <v>-83.483361000000002</v>
      </c>
      <c r="M2457" s="13">
        <v>36.269199</v>
      </c>
      <c r="N2457" s="11">
        <v>-86.110329389473762</v>
      </c>
      <c r="O2457" s="11">
        <v>35.888371189473688</v>
      </c>
      <c r="P2457" s="12">
        <f>VLOOKUP(Table1[[#This Row],[State]],Sheet1!A:G,7,FALSE)</f>
        <v>11</v>
      </c>
      <c r="Q2457" t="str">
        <f>VLOOKUP(Table1[[#This Row],[State]],Sheet1!A:F,6,FALSE)</f>
        <v>Republican</v>
      </c>
    </row>
    <row r="2458" spans="1:17" x14ac:dyDescent="0.2">
      <c r="A2458" t="s">
        <v>360</v>
      </c>
      <c r="B2458" s="10">
        <v>47059</v>
      </c>
      <c r="C2458" t="s">
        <v>508</v>
      </c>
      <c r="D2458" s="4">
        <v>5608</v>
      </c>
      <c r="E2458" s="4">
        <v>23989</v>
      </c>
      <c r="F2458">
        <v>2024</v>
      </c>
      <c r="G2458" s="1">
        <f>Table1[[#This Row],[dem_votes]]+Table1[[#This Row],[gop_votes]]</f>
        <v>29597</v>
      </c>
      <c r="H2458" s="7">
        <f>ABS(Table1[[#This Row],[dem_votes]]-Table1[[#This Row],[gop_votes]])</f>
        <v>18381</v>
      </c>
      <c r="I2458" s="5">
        <f>Table1[[#This Row],[margin]]/SUM(Table1[[#This Row],[dem_votes]:[gop_votes]])</f>
        <v>0.62104267324390983</v>
      </c>
      <c r="J2458" s="5">
        <f>Table1[[#This Row],[dem_votes]]/SUM(Table1[[#This Row],[dem_votes]:[gop_votes]])</f>
        <v>0.18947866337804506</v>
      </c>
      <c r="K2458" s="5">
        <f>Table1[[#This Row],[gop_votes]]/SUM(Table1[[#This Row],[dem_votes]:[gop_votes]])</f>
        <v>0.81052133662195491</v>
      </c>
      <c r="L2458" s="13">
        <v>-82.833455999999998</v>
      </c>
      <c r="M2458" s="13">
        <v>36.177294000000003</v>
      </c>
      <c r="N2458" s="11">
        <v>-86.110329389473762</v>
      </c>
      <c r="O2458" s="11">
        <v>35.888371189473688</v>
      </c>
      <c r="P2458" s="12">
        <f>VLOOKUP(Table1[[#This Row],[State]],Sheet1!A:G,7,FALSE)</f>
        <v>11</v>
      </c>
      <c r="Q2458" t="str">
        <f>VLOOKUP(Table1[[#This Row],[State]],Sheet1!A:F,6,FALSE)</f>
        <v>Republican</v>
      </c>
    </row>
    <row r="2459" spans="1:17" x14ac:dyDescent="0.2">
      <c r="A2459" t="s">
        <v>360</v>
      </c>
      <c r="B2459" s="10">
        <v>47061</v>
      </c>
      <c r="C2459" t="s">
        <v>889</v>
      </c>
      <c r="D2459" s="4">
        <v>1485</v>
      </c>
      <c r="E2459" s="4">
        <v>6014</v>
      </c>
      <c r="F2459">
        <v>2024</v>
      </c>
      <c r="G2459" s="1">
        <f>Table1[[#This Row],[dem_votes]]+Table1[[#This Row],[gop_votes]]</f>
        <v>7499</v>
      </c>
      <c r="H2459" s="7">
        <f>ABS(Table1[[#This Row],[dem_votes]]-Table1[[#This Row],[gop_votes]])</f>
        <v>4529</v>
      </c>
      <c r="I2459" s="5">
        <f>Table1[[#This Row],[margin]]/SUM(Table1[[#This Row],[dem_votes]:[gop_votes]])</f>
        <v>0.60394719295906119</v>
      </c>
      <c r="J2459" s="5">
        <f>Table1[[#This Row],[dem_votes]]/SUM(Table1[[#This Row],[dem_votes]:[gop_votes]])</f>
        <v>0.19802640352046941</v>
      </c>
      <c r="K2459" s="5">
        <f>Table1[[#This Row],[gop_votes]]/SUM(Table1[[#This Row],[dem_votes]:[gop_votes]])</f>
        <v>0.80197359647953059</v>
      </c>
      <c r="L2459" s="13">
        <v>-85.720235000000002</v>
      </c>
      <c r="M2459" s="13">
        <v>35.341946</v>
      </c>
      <c r="N2459" s="11">
        <v>-86.110329389473762</v>
      </c>
      <c r="O2459" s="11">
        <v>35.888371189473688</v>
      </c>
      <c r="P2459" s="12">
        <f>VLOOKUP(Table1[[#This Row],[State]],Sheet1!A:G,7,FALSE)</f>
        <v>11</v>
      </c>
      <c r="Q2459" t="str">
        <f>VLOOKUP(Table1[[#This Row],[State]],Sheet1!A:F,6,FALSE)</f>
        <v>Republican</v>
      </c>
    </row>
    <row r="2460" spans="1:17" x14ac:dyDescent="0.2">
      <c r="A2460" t="s">
        <v>360</v>
      </c>
      <c r="B2460" s="10">
        <v>47063</v>
      </c>
      <c r="C2460" t="s">
        <v>1892</v>
      </c>
      <c r="D2460" s="4">
        <v>5614</v>
      </c>
      <c r="E2460" s="4">
        <v>19732</v>
      </c>
      <c r="F2460">
        <v>2024</v>
      </c>
      <c r="G2460" s="1">
        <f>Table1[[#This Row],[dem_votes]]+Table1[[#This Row],[gop_votes]]</f>
        <v>25346</v>
      </c>
      <c r="H2460" s="7">
        <f>ABS(Table1[[#This Row],[dem_votes]]-Table1[[#This Row],[gop_votes]])</f>
        <v>14118</v>
      </c>
      <c r="I2460" s="5">
        <f>Table1[[#This Row],[margin]]/SUM(Table1[[#This Row],[dem_votes]:[gop_votes]])</f>
        <v>0.55701096820011042</v>
      </c>
      <c r="J2460" s="5">
        <f>Table1[[#This Row],[dem_votes]]/SUM(Table1[[#This Row],[dem_votes]:[gop_votes]])</f>
        <v>0.22149451589994476</v>
      </c>
      <c r="K2460" s="5">
        <f>Table1[[#This Row],[gop_votes]]/SUM(Table1[[#This Row],[dem_votes]:[gop_votes]])</f>
        <v>0.77850548410005527</v>
      </c>
      <c r="L2460" s="13">
        <v>-83.296406000000005</v>
      </c>
      <c r="M2460" s="13">
        <v>36.215972999999998</v>
      </c>
      <c r="N2460" s="11">
        <v>-86.110329389473762</v>
      </c>
      <c r="O2460" s="11">
        <v>35.888371189473688</v>
      </c>
      <c r="P2460" s="12">
        <f>VLOOKUP(Table1[[#This Row],[State]],Sheet1!A:G,7,FALSE)</f>
        <v>11</v>
      </c>
      <c r="Q2460" t="str">
        <f>VLOOKUP(Table1[[#This Row],[State]],Sheet1!A:F,6,FALSE)</f>
        <v>Republican</v>
      </c>
    </row>
    <row r="2461" spans="1:17" x14ac:dyDescent="0.2">
      <c r="A2461" t="s">
        <v>360</v>
      </c>
      <c r="B2461" s="10">
        <v>47065</v>
      </c>
      <c r="C2461" t="s">
        <v>436</v>
      </c>
      <c r="D2461" s="4">
        <v>73440</v>
      </c>
      <c r="E2461" s="4">
        <v>89538</v>
      </c>
      <c r="F2461">
        <v>2024</v>
      </c>
      <c r="G2461" s="1">
        <f>Table1[[#This Row],[dem_votes]]+Table1[[#This Row],[gop_votes]]</f>
        <v>162978</v>
      </c>
      <c r="H2461" s="7">
        <f>ABS(Table1[[#This Row],[dem_votes]]-Table1[[#This Row],[gop_votes]])</f>
        <v>16098</v>
      </c>
      <c r="I2461" s="5">
        <f>Table1[[#This Row],[margin]]/SUM(Table1[[#This Row],[dem_votes]:[gop_votes]])</f>
        <v>9.8774067665574491E-2</v>
      </c>
      <c r="J2461" s="5">
        <f>Table1[[#This Row],[dem_votes]]/SUM(Table1[[#This Row],[dem_votes]:[gop_votes]])</f>
        <v>0.45061296616721275</v>
      </c>
      <c r="K2461" s="5">
        <f>Table1[[#This Row],[gop_votes]]/SUM(Table1[[#This Row],[dem_votes]:[gop_votes]])</f>
        <v>0.5493870338327872</v>
      </c>
      <c r="L2461" s="13">
        <v>-85.205177000000006</v>
      </c>
      <c r="M2461" s="13">
        <v>35.093485000000001</v>
      </c>
      <c r="N2461" s="11">
        <v>-86.110329389473762</v>
      </c>
      <c r="O2461" s="11">
        <v>35.888371189473688</v>
      </c>
      <c r="P2461" s="12">
        <f>VLOOKUP(Table1[[#This Row],[State]],Sheet1!A:G,7,FALSE)</f>
        <v>11</v>
      </c>
      <c r="Q2461" t="str">
        <f>VLOOKUP(Table1[[#This Row],[State]],Sheet1!A:F,6,FALSE)</f>
        <v>Republican</v>
      </c>
    </row>
    <row r="2462" spans="1:17" x14ac:dyDescent="0.2">
      <c r="A2462" t="s">
        <v>360</v>
      </c>
      <c r="B2462" s="10">
        <v>47067</v>
      </c>
      <c r="C2462" t="s">
        <v>772</v>
      </c>
      <c r="D2462" s="4">
        <v>490</v>
      </c>
      <c r="E2462" s="4">
        <v>1824</v>
      </c>
      <c r="F2462">
        <v>2024</v>
      </c>
      <c r="G2462" s="1">
        <f>Table1[[#This Row],[dem_votes]]+Table1[[#This Row],[gop_votes]]</f>
        <v>2314</v>
      </c>
      <c r="H2462" s="7">
        <f>ABS(Table1[[#This Row],[dem_votes]]-Table1[[#This Row],[gop_votes]])</f>
        <v>1334</v>
      </c>
      <c r="I2462" s="5">
        <f>Table1[[#This Row],[margin]]/SUM(Table1[[#This Row],[dem_votes]:[gop_votes]])</f>
        <v>0.57649092480553155</v>
      </c>
      <c r="J2462" s="5">
        <f>Table1[[#This Row],[dem_votes]]/SUM(Table1[[#This Row],[dem_votes]:[gop_votes]])</f>
        <v>0.21175453759723423</v>
      </c>
      <c r="K2462" s="5">
        <f>Table1[[#This Row],[gop_votes]]/SUM(Table1[[#This Row],[dem_votes]:[gop_votes]])</f>
        <v>0.78824546240276583</v>
      </c>
      <c r="L2462" s="13">
        <v>-83.231350000000006</v>
      </c>
      <c r="M2462" s="13">
        <v>36.517795</v>
      </c>
      <c r="N2462" s="11">
        <v>-86.110329389473762</v>
      </c>
      <c r="O2462" s="11">
        <v>35.888371189473688</v>
      </c>
      <c r="P2462" s="12">
        <f>VLOOKUP(Table1[[#This Row],[State]],Sheet1!A:G,7,FALSE)</f>
        <v>11</v>
      </c>
      <c r="Q2462" t="str">
        <f>VLOOKUP(Table1[[#This Row],[State]],Sheet1!A:F,6,FALSE)</f>
        <v>Republican</v>
      </c>
    </row>
    <row r="2463" spans="1:17" x14ac:dyDescent="0.2">
      <c r="A2463" t="s">
        <v>360</v>
      </c>
      <c r="B2463" s="10">
        <v>47069</v>
      </c>
      <c r="C2463" t="s">
        <v>1893</v>
      </c>
      <c r="D2463" s="4">
        <v>4273</v>
      </c>
      <c r="E2463" s="4">
        <v>5416</v>
      </c>
      <c r="F2463">
        <v>2024</v>
      </c>
      <c r="G2463" s="1">
        <f>Table1[[#This Row],[dem_votes]]+Table1[[#This Row],[gop_votes]]</f>
        <v>9689</v>
      </c>
      <c r="H2463" s="7">
        <f>ABS(Table1[[#This Row],[dem_votes]]-Table1[[#This Row],[gop_votes]])</f>
        <v>1143</v>
      </c>
      <c r="I2463" s="5">
        <f>Table1[[#This Row],[margin]]/SUM(Table1[[#This Row],[dem_votes]:[gop_votes]])</f>
        <v>0.11796883063267623</v>
      </c>
      <c r="J2463" s="5">
        <f>Table1[[#This Row],[dem_votes]]/SUM(Table1[[#This Row],[dem_votes]:[gop_votes]])</f>
        <v>0.44101558468366187</v>
      </c>
      <c r="K2463" s="5">
        <f>Table1[[#This Row],[gop_votes]]/SUM(Table1[[#This Row],[dem_votes]:[gop_votes]])</f>
        <v>0.55898441531633813</v>
      </c>
      <c r="L2463" s="13">
        <v>-89.017223999999999</v>
      </c>
      <c r="M2463" s="13">
        <v>35.222290000000001</v>
      </c>
      <c r="N2463" s="11">
        <v>-86.110329389473762</v>
      </c>
      <c r="O2463" s="11">
        <v>35.888371189473688</v>
      </c>
      <c r="P2463" s="12">
        <f>VLOOKUP(Table1[[#This Row],[State]],Sheet1!A:G,7,FALSE)</f>
        <v>11</v>
      </c>
      <c r="Q2463" t="str">
        <f>VLOOKUP(Table1[[#This Row],[State]],Sheet1!A:F,6,FALSE)</f>
        <v>Republican</v>
      </c>
    </row>
    <row r="2464" spans="1:17" x14ac:dyDescent="0.2">
      <c r="A2464" t="s">
        <v>360</v>
      </c>
      <c r="B2464" s="10">
        <v>47071</v>
      </c>
      <c r="C2464" t="s">
        <v>890</v>
      </c>
      <c r="D2464" s="4">
        <v>2239</v>
      </c>
      <c r="E2464" s="4">
        <v>10550</v>
      </c>
      <c r="F2464">
        <v>2024</v>
      </c>
      <c r="G2464" s="1">
        <f>Table1[[#This Row],[dem_votes]]+Table1[[#This Row],[gop_votes]]</f>
        <v>12789</v>
      </c>
      <c r="H2464" s="7">
        <f>ABS(Table1[[#This Row],[dem_votes]]-Table1[[#This Row],[gop_votes]])</f>
        <v>8311</v>
      </c>
      <c r="I2464" s="5">
        <f>Table1[[#This Row],[margin]]/SUM(Table1[[#This Row],[dem_votes]:[gop_votes]])</f>
        <v>0.64985534443662518</v>
      </c>
      <c r="J2464" s="5">
        <f>Table1[[#This Row],[dem_votes]]/SUM(Table1[[#This Row],[dem_votes]:[gop_votes]])</f>
        <v>0.17507232778168738</v>
      </c>
      <c r="K2464" s="5">
        <f>Table1[[#This Row],[gop_votes]]/SUM(Table1[[#This Row],[dem_votes]:[gop_votes]])</f>
        <v>0.82492767221831265</v>
      </c>
      <c r="L2464" s="13">
        <v>-88.226837000000003</v>
      </c>
      <c r="M2464" s="13">
        <v>35.199677999999999</v>
      </c>
      <c r="N2464" s="11">
        <v>-86.110329389473762</v>
      </c>
      <c r="O2464" s="11">
        <v>35.888371189473688</v>
      </c>
      <c r="P2464" s="12">
        <f>VLOOKUP(Table1[[#This Row],[State]],Sheet1!A:G,7,FALSE)</f>
        <v>11</v>
      </c>
      <c r="Q2464" t="str">
        <f>VLOOKUP(Table1[[#This Row],[State]],Sheet1!A:F,6,FALSE)</f>
        <v>Republican</v>
      </c>
    </row>
    <row r="2465" spans="1:17" x14ac:dyDescent="0.2">
      <c r="A2465" t="s">
        <v>360</v>
      </c>
      <c r="B2465" s="10">
        <v>47073</v>
      </c>
      <c r="C2465" t="s">
        <v>1894</v>
      </c>
      <c r="D2465" s="4">
        <v>4542</v>
      </c>
      <c r="E2465" s="4">
        <v>23069</v>
      </c>
      <c r="F2465">
        <v>2024</v>
      </c>
      <c r="G2465" s="1">
        <f>Table1[[#This Row],[dem_votes]]+Table1[[#This Row],[gop_votes]]</f>
        <v>27611</v>
      </c>
      <c r="H2465" s="7">
        <f>ABS(Table1[[#This Row],[dem_votes]]-Table1[[#This Row],[gop_votes]])</f>
        <v>18527</v>
      </c>
      <c r="I2465" s="5">
        <f>Table1[[#This Row],[margin]]/SUM(Table1[[#This Row],[dem_votes]:[gop_votes]])</f>
        <v>0.67100068813154179</v>
      </c>
      <c r="J2465" s="5">
        <f>Table1[[#This Row],[dem_votes]]/SUM(Table1[[#This Row],[dem_votes]:[gop_votes]])</f>
        <v>0.16449965593422911</v>
      </c>
      <c r="K2465" s="5">
        <f>Table1[[#This Row],[gop_votes]]/SUM(Table1[[#This Row],[dem_votes]:[gop_votes]])</f>
        <v>0.83550034406577089</v>
      </c>
      <c r="L2465" s="13">
        <v>-82.873902000000001</v>
      </c>
      <c r="M2465" s="13">
        <v>36.462944</v>
      </c>
      <c r="N2465" s="11">
        <v>-86.110329389473762</v>
      </c>
      <c r="O2465" s="11">
        <v>35.888371189473688</v>
      </c>
      <c r="P2465" s="12">
        <f>VLOOKUP(Table1[[#This Row],[State]],Sheet1!A:G,7,FALSE)</f>
        <v>11</v>
      </c>
      <c r="Q2465" t="str">
        <f>VLOOKUP(Table1[[#This Row],[State]],Sheet1!A:F,6,FALSE)</f>
        <v>Republican</v>
      </c>
    </row>
    <row r="2466" spans="1:17" x14ac:dyDescent="0.2">
      <c r="A2466" t="s">
        <v>360</v>
      </c>
      <c r="B2466" s="10">
        <v>47075</v>
      </c>
      <c r="C2466" t="s">
        <v>1625</v>
      </c>
      <c r="D2466" s="4">
        <v>3968</v>
      </c>
      <c r="E2466" s="4">
        <v>2723</v>
      </c>
      <c r="F2466">
        <v>2024</v>
      </c>
      <c r="G2466" s="1">
        <f>Table1[[#This Row],[dem_votes]]+Table1[[#This Row],[gop_votes]]</f>
        <v>6691</v>
      </c>
      <c r="H2466" s="7">
        <f>ABS(Table1[[#This Row],[dem_votes]]-Table1[[#This Row],[gop_votes]])</f>
        <v>1245</v>
      </c>
      <c r="I2466" s="5">
        <f>Table1[[#This Row],[margin]]/SUM(Table1[[#This Row],[dem_votes]:[gop_votes]])</f>
        <v>0.18607084142878494</v>
      </c>
      <c r="J2466" s="5">
        <f>Table1[[#This Row],[dem_votes]]/SUM(Table1[[#This Row],[dem_votes]:[gop_votes]])</f>
        <v>0.59303542071439241</v>
      </c>
      <c r="K2466" s="5">
        <f>Table1[[#This Row],[gop_votes]]/SUM(Table1[[#This Row],[dem_votes]:[gop_votes]])</f>
        <v>0.40696457928560753</v>
      </c>
      <c r="L2466" s="13">
        <v>-89.267291</v>
      </c>
      <c r="M2466" s="13">
        <v>35.586187000000002</v>
      </c>
      <c r="N2466" s="11">
        <v>-86.110329389473762</v>
      </c>
      <c r="O2466" s="11">
        <v>35.888371189473688</v>
      </c>
      <c r="P2466" s="12">
        <f>VLOOKUP(Table1[[#This Row],[State]],Sheet1!A:G,7,FALSE)</f>
        <v>11</v>
      </c>
      <c r="Q2466" t="str">
        <f>VLOOKUP(Table1[[#This Row],[State]],Sheet1!A:F,6,FALSE)</f>
        <v>Republican</v>
      </c>
    </row>
    <row r="2467" spans="1:17" x14ac:dyDescent="0.2">
      <c r="A2467" t="s">
        <v>360</v>
      </c>
      <c r="B2467" s="10">
        <v>47077</v>
      </c>
      <c r="C2467" t="s">
        <v>891</v>
      </c>
      <c r="D2467" s="4">
        <v>2345</v>
      </c>
      <c r="E2467" s="4">
        <v>10479</v>
      </c>
      <c r="F2467">
        <v>2024</v>
      </c>
      <c r="G2467" s="1">
        <f>Table1[[#This Row],[dem_votes]]+Table1[[#This Row],[gop_votes]]</f>
        <v>12824</v>
      </c>
      <c r="H2467" s="7">
        <f>ABS(Table1[[#This Row],[dem_votes]]-Table1[[#This Row],[gop_votes]])</f>
        <v>8134</v>
      </c>
      <c r="I2467" s="5">
        <f>Table1[[#This Row],[margin]]/SUM(Table1[[#This Row],[dem_votes]:[gop_votes]])</f>
        <v>0.63427947598253276</v>
      </c>
      <c r="J2467" s="5">
        <f>Table1[[#This Row],[dem_votes]]/SUM(Table1[[#This Row],[dem_votes]:[gop_votes]])</f>
        <v>0.18286026200873362</v>
      </c>
      <c r="K2467" s="5">
        <f>Table1[[#This Row],[gop_votes]]/SUM(Table1[[#This Row],[dem_votes]:[gop_votes]])</f>
        <v>0.81713973799126638</v>
      </c>
      <c r="L2467" s="13">
        <v>-88.402035999999995</v>
      </c>
      <c r="M2467" s="13">
        <v>35.648435999999997</v>
      </c>
      <c r="N2467" s="11">
        <v>-86.110329389473762</v>
      </c>
      <c r="O2467" s="11">
        <v>35.888371189473688</v>
      </c>
      <c r="P2467" s="12">
        <f>VLOOKUP(Table1[[#This Row],[State]],Sheet1!A:G,7,FALSE)</f>
        <v>11</v>
      </c>
      <c r="Q2467" t="str">
        <f>VLOOKUP(Table1[[#This Row],[State]],Sheet1!A:F,6,FALSE)</f>
        <v>Republican</v>
      </c>
    </row>
    <row r="2468" spans="1:17" x14ac:dyDescent="0.2">
      <c r="A2468" t="s">
        <v>360</v>
      </c>
      <c r="B2468" s="10">
        <v>47079</v>
      </c>
      <c r="C2468" t="s">
        <v>510</v>
      </c>
      <c r="D2468" s="4">
        <v>4501</v>
      </c>
      <c r="E2468" s="4">
        <v>12045</v>
      </c>
      <c r="F2468">
        <v>2024</v>
      </c>
      <c r="G2468" s="1">
        <f>Table1[[#This Row],[dem_votes]]+Table1[[#This Row],[gop_votes]]</f>
        <v>16546</v>
      </c>
      <c r="H2468" s="7">
        <f>ABS(Table1[[#This Row],[dem_votes]]-Table1[[#This Row],[gop_votes]])</f>
        <v>7544</v>
      </c>
      <c r="I2468" s="5">
        <f>Table1[[#This Row],[margin]]/SUM(Table1[[#This Row],[dem_votes]:[gop_votes]])</f>
        <v>0.45594101293363953</v>
      </c>
      <c r="J2468" s="5">
        <f>Table1[[#This Row],[dem_votes]]/SUM(Table1[[#This Row],[dem_votes]:[gop_votes]])</f>
        <v>0.27202949353318023</v>
      </c>
      <c r="K2468" s="5">
        <f>Table1[[#This Row],[gop_votes]]/SUM(Table1[[#This Row],[dem_votes]:[gop_votes]])</f>
        <v>0.72797050646681982</v>
      </c>
      <c r="L2468" s="13">
        <v>-88.293739000000002</v>
      </c>
      <c r="M2468" s="13">
        <v>36.319164000000001</v>
      </c>
      <c r="N2468" s="11">
        <v>-86.110329389473762</v>
      </c>
      <c r="O2468" s="11">
        <v>35.888371189473688</v>
      </c>
      <c r="P2468" s="12">
        <f>VLOOKUP(Table1[[#This Row],[State]],Sheet1!A:G,7,FALSE)</f>
        <v>11</v>
      </c>
      <c r="Q2468" t="str">
        <f>VLOOKUP(Table1[[#This Row],[State]],Sheet1!A:F,6,FALSE)</f>
        <v>Republican</v>
      </c>
    </row>
    <row r="2469" spans="1:17" x14ac:dyDescent="0.2">
      <c r="A2469" t="s">
        <v>360</v>
      </c>
      <c r="B2469" s="10">
        <v>47081</v>
      </c>
      <c r="C2469" t="s">
        <v>1106</v>
      </c>
      <c r="D2469" s="4">
        <v>2493</v>
      </c>
      <c r="E2469" s="4">
        <v>8896</v>
      </c>
      <c r="F2469">
        <v>2024</v>
      </c>
      <c r="G2469" s="1">
        <f>Table1[[#This Row],[dem_votes]]+Table1[[#This Row],[gop_votes]]</f>
        <v>11389</v>
      </c>
      <c r="H2469" s="7">
        <f>ABS(Table1[[#This Row],[dem_votes]]-Table1[[#This Row],[gop_votes]])</f>
        <v>6403</v>
      </c>
      <c r="I2469" s="5">
        <f>Table1[[#This Row],[margin]]/SUM(Table1[[#This Row],[dem_votes]:[gop_votes]])</f>
        <v>0.56220914917903242</v>
      </c>
      <c r="J2469" s="5">
        <f>Table1[[#This Row],[dem_votes]]/SUM(Table1[[#This Row],[dem_votes]:[gop_votes]])</f>
        <v>0.21889542541048379</v>
      </c>
      <c r="K2469" s="5">
        <f>Table1[[#This Row],[gop_votes]]/SUM(Table1[[#This Row],[dem_votes]:[gop_votes]])</f>
        <v>0.78110457458951621</v>
      </c>
      <c r="L2469" s="13">
        <v>-87.403678999999997</v>
      </c>
      <c r="M2469" s="13">
        <v>35.852522</v>
      </c>
      <c r="N2469" s="11">
        <v>-86.110329389473762</v>
      </c>
      <c r="O2469" s="11">
        <v>35.888371189473688</v>
      </c>
      <c r="P2469" s="12">
        <f>VLOOKUP(Table1[[#This Row],[State]],Sheet1!A:G,7,FALSE)</f>
        <v>11</v>
      </c>
      <c r="Q2469" t="str">
        <f>VLOOKUP(Table1[[#This Row],[State]],Sheet1!A:F,6,FALSE)</f>
        <v>Republican</v>
      </c>
    </row>
    <row r="2470" spans="1:17" x14ac:dyDescent="0.2">
      <c r="A2470" t="s">
        <v>360</v>
      </c>
      <c r="B2470" s="10">
        <v>47083</v>
      </c>
      <c r="C2470" t="s">
        <v>511</v>
      </c>
      <c r="D2470" s="4">
        <v>1184</v>
      </c>
      <c r="E2470" s="4">
        <v>3144</v>
      </c>
      <c r="F2470">
        <v>2024</v>
      </c>
      <c r="G2470" s="1">
        <f>Table1[[#This Row],[dem_votes]]+Table1[[#This Row],[gop_votes]]</f>
        <v>4328</v>
      </c>
      <c r="H2470" s="7">
        <f>ABS(Table1[[#This Row],[dem_votes]]-Table1[[#This Row],[gop_votes]])</f>
        <v>1960</v>
      </c>
      <c r="I2470" s="5">
        <f>Table1[[#This Row],[margin]]/SUM(Table1[[#This Row],[dem_votes]:[gop_votes]])</f>
        <v>0.45286506469500926</v>
      </c>
      <c r="J2470" s="5">
        <f>Table1[[#This Row],[dem_votes]]/SUM(Table1[[#This Row],[dem_votes]:[gop_votes]])</f>
        <v>0.2735674676524954</v>
      </c>
      <c r="K2470" s="5">
        <f>Table1[[#This Row],[gop_votes]]/SUM(Table1[[#This Row],[dem_votes]:[gop_votes]])</f>
        <v>0.7264325323475046</v>
      </c>
      <c r="L2470" s="13">
        <v>-87.703329999999994</v>
      </c>
      <c r="M2470" s="13">
        <v>36.304687000000001</v>
      </c>
      <c r="N2470" s="11">
        <v>-86.110329389473762</v>
      </c>
      <c r="O2470" s="11">
        <v>35.888371189473688</v>
      </c>
      <c r="P2470" s="12">
        <f>VLOOKUP(Table1[[#This Row],[State]],Sheet1!A:G,7,FALSE)</f>
        <v>11</v>
      </c>
      <c r="Q2470" t="str">
        <f>VLOOKUP(Table1[[#This Row],[State]],Sheet1!A:F,6,FALSE)</f>
        <v>Republican</v>
      </c>
    </row>
    <row r="2471" spans="1:17" x14ac:dyDescent="0.2">
      <c r="A2471" t="s">
        <v>360</v>
      </c>
      <c r="B2471" s="10">
        <v>47085</v>
      </c>
      <c r="C2471" t="s">
        <v>1370</v>
      </c>
      <c r="D2471" s="4">
        <v>2550</v>
      </c>
      <c r="E2471" s="4">
        <v>7003</v>
      </c>
      <c r="F2471">
        <v>2024</v>
      </c>
      <c r="G2471" s="1">
        <f>Table1[[#This Row],[dem_votes]]+Table1[[#This Row],[gop_votes]]</f>
        <v>9553</v>
      </c>
      <c r="H2471" s="7">
        <f>ABS(Table1[[#This Row],[dem_votes]]-Table1[[#This Row],[gop_votes]])</f>
        <v>4453</v>
      </c>
      <c r="I2471" s="5">
        <f>Table1[[#This Row],[margin]]/SUM(Table1[[#This Row],[dem_votes]:[gop_votes]])</f>
        <v>0.46613629226421022</v>
      </c>
      <c r="J2471" s="5">
        <f>Table1[[#This Row],[dem_votes]]/SUM(Table1[[#This Row],[dem_votes]:[gop_votes]])</f>
        <v>0.26693185386789492</v>
      </c>
      <c r="K2471" s="5">
        <f>Table1[[#This Row],[gop_votes]]/SUM(Table1[[#This Row],[dem_votes]:[gop_votes]])</f>
        <v>0.73306814613210514</v>
      </c>
      <c r="L2471" s="13">
        <v>-87.774505000000005</v>
      </c>
      <c r="M2471" s="13">
        <v>36.072232999999997</v>
      </c>
      <c r="N2471" s="11">
        <v>-86.110329389473762</v>
      </c>
      <c r="O2471" s="11">
        <v>35.888371189473688</v>
      </c>
      <c r="P2471" s="12">
        <f>VLOOKUP(Table1[[#This Row],[State]],Sheet1!A:G,7,FALSE)</f>
        <v>11</v>
      </c>
      <c r="Q2471" t="str">
        <f>VLOOKUP(Table1[[#This Row],[State]],Sheet1!A:F,6,FALSE)</f>
        <v>Republican</v>
      </c>
    </row>
    <row r="2472" spans="1:17" x14ac:dyDescent="0.2">
      <c r="A2472" t="s">
        <v>360</v>
      </c>
      <c r="B2472" s="10">
        <v>47087</v>
      </c>
      <c r="C2472" t="s">
        <v>444</v>
      </c>
      <c r="D2472" s="4">
        <v>1693</v>
      </c>
      <c r="E2472" s="4">
        <v>4974</v>
      </c>
      <c r="F2472">
        <v>2024</v>
      </c>
      <c r="G2472" s="1">
        <f>Table1[[#This Row],[dem_votes]]+Table1[[#This Row],[gop_votes]]</f>
        <v>6667</v>
      </c>
      <c r="H2472" s="7">
        <f>ABS(Table1[[#This Row],[dem_votes]]-Table1[[#This Row],[gop_votes]])</f>
        <v>3281</v>
      </c>
      <c r="I2472" s="5">
        <f>Table1[[#This Row],[margin]]/SUM(Table1[[#This Row],[dem_votes]:[gop_votes]])</f>
        <v>0.4921253937303135</v>
      </c>
      <c r="J2472" s="5">
        <f>Table1[[#This Row],[dem_votes]]/SUM(Table1[[#This Row],[dem_votes]:[gop_votes]])</f>
        <v>0.25393730313484325</v>
      </c>
      <c r="K2472" s="5">
        <f>Table1[[#This Row],[gop_votes]]/SUM(Table1[[#This Row],[dem_votes]:[gop_votes]])</f>
        <v>0.74606269686515669</v>
      </c>
      <c r="L2472" s="13">
        <v>-85.628303000000002</v>
      </c>
      <c r="M2472" s="13">
        <v>36.329915999999997</v>
      </c>
      <c r="N2472" s="11">
        <v>-86.110329389473762</v>
      </c>
      <c r="O2472" s="11">
        <v>35.888371189473688</v>
      </c>
      <c r="P2472" s="12">
        <f>VLOOKUP(Table1[[#This Row],[State]],Sheet1!A:G,7,FALSE)</f>
        <v>11</v>
      </c>
      <c r="Q2472" t="str">
        <f>VLOOKUP(Table1[[#This Row],[State]],Sheet1!A:F,6,FALSE)</f>
        <v>Republican</v>
      </c>
    </row>
    <row r="2473" spans="1:17" x14ac:dyDescent="0.2">
      <c r="A2473" t="s">
        <v>360</v>
      </c>
      <c r="B2473" s="10">
        <v>47089</v>
      </c>
      <c r="C2473" t="s">
        <v>445</v>
      </c>
      <c r="D2473" s="4">
        <v>4487</v>
      </c>
      <c r="E2473" s="4">
        <v>21751</v>
      </c>
      <c r="F2473">
        <v>2024</v>
      </c>
      <c r="G2473" s="1">
        <f>Table1[[#This Row],[dem_votes]]+Table1[[#This Row],[gop_votes]]</f>
        <v>26238</v>
      </c>
      <c r="H2473" s="7">
        <f>ABS(Table1[[#This Row],[dem_votes]]-Table1[[#This Row],[gop_votes]])</f>
        <v>17264</v>
      </c>
      <c r="I2473" s="5">
        <f>Table1[[#This Row],[margin]]/SUM(Table1[[#This Row],[dem_votes]:[gop_votes]])</f>
        <v>0.65797697995274029</v>
      </c>
      <c r="J2473" s="5">
        <f>Table1[[#This Row],[dem_votes]]/SUM(Table1[[#This Row],[dem_votes]:[gop_votes]])</f>
        <v>0.17101151002362985</v>
      </c>
      <c r="K2473" s="5">
        <f>Table1[[#This Row],[gop_votes]]/SUM(Table1[[#This Row],[dem_votes]:[gop_votes]])</f>
        <v>0.8289884899763702</v>
      </c>
      <c r="L2473" s="13">
        <v>-83.453521999999893</v>
      </c>
      <c r="M2473" s="13">
        <v>36.067034</v>
      </c>
      <c r="N2473" s="11">
        <v>-86.110329389473762</v>
      </c>
      <c r="O2473" s="11">
        <v>35.888371189473688</v>
      </c>
      <c r="P2473" s="12">
        <f>VLOOKUP(Table1[[#This Row],[State]],Sheet1!A:G,7,FALSE)</f>
        <v>11</v>
      </c>
      <c r="Q2473" t="str">
        <f>VLOOKUP(Table1[[#This Row],[State]],Sheet1!A:F,6,FALSE)</f>
        <v>Republican</v>
      </c>
    </row>
    <row r="2474" spans="1:17" x14ac:dyDescent="0.2">
      <c r="A2474" t="s">
        <v>360</v>
      </c>
      <c r="B2474" s="10">
        <v>47091</v>
      </c>
      <c r="C2474" t="s">
        <v>577</v>
      </c>
      <c r="D2474" s="4">
        <v>1292</v>
      </c>
      <c r="E2474" s="4">
        <v>7031</v>
      </c>
      <c r="F2474">
        <v>2024</v>
      </c>
      <c r="G2474" s="1">
        <f>Table1[[#This Row],[dem_votes]]+Table1[[#This Row],[gop_votes]]</f>
        <v>8323</v>
      </c>
      <c r="H2474" s="7">
        <f>ABS(Table1[[#This Row],[dem_votes]]-Table1[[#This Row],[gop_votes]])</f>
        <v>5739</v>
      </c>
      <c r="I2474" s="5">
        <f>Table1[[#This Row],[margin]]/SUM(Table1[[#This Row],[dem_votes]:[gop_votes]])</f>
        <v>0.68953502342905204</v>
      </c>
      <c r="J2474" s="5">
        <f>Table1[[#This Row],[dem_votes]]/SUM(Table1[[#This Row],[dem_votes]:[gop_votes]])</f>
        <v>0.15523248828547398</v>
      </c>
      <c r="K2474" s="5">
        <f>Table1[[#This Row],[gop_votes]]/SUM(Table1[[#This Row],[dem_votes]:[gop_votes]])</f>
        <v>0.84476751171452602</v>
      </c>
      <c r="L2474" s="13">
        <v>-81.843102999999999</v>
      </c>
      <c r="M2474" s="13">
        <v>36.450734999999902</v>
      </c>
      <c r="N2474" s="11">
        <v>-86.110329389473762</v>
      </c>
      <c r="O2474" s="11">
        <v>35.888371189473688</v>
      </c>
      <c r="P2474" s="12">
        <f>VLOOKUP(Table1[[#This Row],[State]],Sheet1!A:G,7,FALSE)</f>
        <v>11</v>
      </c>
      <c r="Q2474" t="str">
        <f>VLOOKUP(Table1[[#This Row],[State]],Sheet1!A:F,6,FALSE)</f>
        <v>Republican</v>
      </c>
    </row>
    <row r="2475" spans="1:17" x14ac:dyDescent="0.2">
      <c r="A2475" t="s">
        <v>360</v>
      </c>
      <c r="B2475" s="10">
        <v>47093</v>
      </c>
      <c r="C2475" t="s">
        <v>898</v>
      </c>
      <c r="D2475" s="4">
        <v>86724</v>
      </c>
      <c r="E2475" s="4">
        <v>128660</v>
      </c>
      <c r="F2475">
        <v>2024</v>
      </c>
      <c r="G2475" s="1">
        <f>Table1[[#This Row],[dem_votes]]+Table1[[#This Row],[gop_votes]]</f>
        <v>215384</v>
      </c>
      <c r="H2475" s="7">
        <f>ABS(Table1[[#This Row],[dem_votes]]-Table1[[#This Row],[gop_votes]])</f>
        <v>41936</v>
      </c>
      <c r="I2475" s="5">
        <f>Table1[[#This Row],[margin]]/SUM(Table1[[#This Row],[dem_votes]:[gop_votes]])</f>
        <v>0.19470341343832412</v>
      </c>
      <c r="J2475" s="5">
        <f>Table1[[#This Row],[dem_votes]]/SUM(Table1[[#This Row],[dem_votes]:[gop_votes]])</f>
        <v>0.40264829328083795</v>
      </c>
      <c r="K2475" s="5">
        <f>Table1[[#This Row],[gop_votes]]/SUM(Table1[[#This Row],[dem_votes]:[gop_votes]])</f>
        <v>0.59735170671916205</v>
      </c>
      <c r="L2475" s="13">
        <v>-83.985912999999996</v>
      </c>
      <c r="M2475" s="13">
        <v>35.973838999999998</v>
      </c>
      <c r="N2475" s="11">
        <v>-86.110329389473762</v>
      </c>
      <c r="O2475" s="11">
        <v>35.888371189473688</v>
      </c>
      <c r="P2475" s="12">
        <f>VLOOKUP(Table1[[#This Row],[State]],Sheet1!A:G,7,FALSE)</f>
        <v>11</v>
      </c>
      <c r="Q2475" t="str">
        <f>VLOOKUP(Table1[[#This Row],[State]],Sheet1!A:F,6,FALSE)</f>
        <v>Republican</v>
      </c>
    </row>
    <row r="2476" spans="1:17" x14ac:dyDescent="0.2">
      <c r="A2476" t="s">
        <v>360</v>
      </c>
      <c r="B2476" s="10">
        <v>47095</v>
      </c>
      <c r="C2476" t="s">
        <v>447</v>
      </c>
      <c r="D2476" s="4">
        <v>1109</v>
      </c>
      <c r="E2476" s="4">
        <v>1142</v>
      </c>
      <c r="F2476">
        <v>2024</v>
      </c>
      <c r="G2476" s="1">
        <f>Table1[[#This Row],[dem_votes]]+Table1[[#This Row],[gop_votes]]</f>
        <v>2251</v>
      </c>
      <c r="H2476" s="7">
        <f>ABS(Table1[[#This Row],[dem_votes]]-Table1[[#This Row],[gop_votes]])</f>
        <v>33</v>
      </c>
      <c r="I2476" s="5">
        <f>Table1[[#This Row],[margin]]/SUM(Table1[[#This Row],[dem_votes]:[gop_votes]])</f>
        <v>1.4660151043980453E-2</v>
      </c>
      <c r="J2476" s="5">
        <f>Table1[[#This Row],[dem_votes]]/SUM(Table1[[#This Row],[dem_votes]:[gop_votes]])</f>
        <v>0.49266992447800978</v>
      </c>
      <c r="K2476" s="5">
        <f>Table1[[#This Row],[gop_votes]]/SUM(Table1[[#This Row],[dem_votes]:[gop_votes]])</f>
        <v>0.50733007552199028</v>
      </c>
      <c r="L2476" s="13">
        <v>-89.468132999999995</v>
      </c>
      <c r="M2476" s="13">
        <v>36.357362000000002</v>
      </c>
      <c r="N2476" s="11">
        <v>-86.110329389473762</v>
      </c>
      <c r="O2476" s="11">
        <v>35.888371189473688</v>
      </c>
      <c r="P2476" s="12">
        <f>VLOOKUP(Table1[[#This Row],[State]],Sheet1!A:G,7,FALSE)</f>
        <v>11</v>
      </c>
      <c r="Q2476" t="str">
        <f>VLOOKUP(Table1[[#This Row],[State]],Sheet1!A:F,6,FALSE)</f>
        <v>Republican</v>
      </c>
    </row>
    <row r="2477" spans="1:17" x14ac:dyDescent="0.2">
      <c r="A2477" t="s">
        <v>360</v>
      </c>
      <c r="B2477" s="10">
        <v>47097</v>
      </c>
      <c r="C2477" t="s">
        <v>513</v>
      </c>
      <c r="D2477" s="4">
        <v>3586</v>
      </c>
      <c r="E2477" s="4">
        <v>5313</v>
      </c>
      <c r="F2477">
        <v>2024</v>
      </c>
      <c r="G2477" s="1">
        <f>Table1[[#This Row],[dem_votes]]+Table1[[#This Row],[gop_votes]]</f>
        <v>8899</v>
      </c>
      <c r="H2477" s="7">
        <f>ABS(Table1[[#This Row],[dem_votes]]-Table1[[#This Row],[gop_votes]])</f>
        <v>1727</v>
      </c>
      <c r="I2477" s="5">
        <f>Table1[[#This Row],[margin]]/SUM(Table1[[#This Row],[dem_votes]:[gop_votes]])</f>
        <v>0.19406674907292953</v>
      </c>
      <c r="J2477" s="5">
        <f>Table1[[#This Row],[dem_votes]]/SUM(Table1[[#This Row],[dem_votes]:[gop_votes]])</f>
        <v>0.40296662546353523</v>
      </c>
      <c r="K2477" s="5">
        <f>Table1[[#This Row],[gop_votes]]/SUM(Table1[[#This Row],[dem_votes]:[gop_votes]])</f>
        <v>0.59703337453646477</v>
      </c>
      <c r="L2477" s="13">
        <v>-89.541740000000004</v>
      </c>
      <c r="M2477" s="13">
        <v>35.762745000000002</v>
      </c>
      <c r="N2477" s="11">
        <v>-86.110329389473762</v>
      </c>
      <c r="O2477" s="11">
        <v>35.888371189473688</v>
      </c>
      <c r="P2477" s="12">
        <f>VLOOKUP(Table1[[#This Row],[State]],Sheet1!A:G,7,FALSE)</f>
        <v>11</v>
      </c>
      <c r="Q2477" t="str">
        <f>VLOOKUP(Table1[[#This Row],[State]],Sheet1!A:F,6,FALSE)</f>
        <v>Republican</v>
      </c>
    </row>
    <row r="2478" spans="1:17" x14ac:dyDescent="0.2">
      <c r="A2478" t="s">
        <v>360</v>
      </c>
      <c r="B2478" s="10">
        <v>47099</v>
      </c>
      <c r="C2478" t="s">
        <v>514</v>
      </c>
      <c r="D2478" s="4">
        <v>4170</v>
      </c>
      <c r="E2478" s="4">
        <v>17513</v>
      </c>
      <c r="F2478">
        <v>2024</v>
      </c>
      <c r="G2478" s="1">
        <f>Table1[[#This Row],[dem_votes]]+Table1[[#This Row],[gop_votes]]</f>
        <v>21683</v>
      </c>
      <c r="H2478" s="7">
        <f>ABS(Table1[[#This Row],[dem_votes]]-Table1[[#This Row],[gop_votes]])</f>
        <v>13343</v>
      </c>
      <c r="I2478" s="5">
        <f>Table1[[#This Row],[margin]]/SUM(Table1[[#This Row],[dem_votes]:[gop_votes]])</f>
        <v>0.61536687727712958</v>
      </c>
      <c r="J2478" s="5">
        <f>Table1[[#This Row],[dem_votes]]/SUM(Table1[[#This Row],[dem_votes]:[gop_votes]])</f>
        <v>0.19231656136143521</v>
      </c>
      <c r="K2478" s="5">
        <f>Table1[[#This Row],[gop_votes]]/SUM(Table1[[#This Row],[dem_votes]:[gop_votes]])</f>
        <v>0.80768343863856473</v>
      </c>
      <c r="L2478" s="13">
        <v>-87.355852999999996</v>
      </c>
      <c r="M2478" s="13">
        <v>35.235100000000003</v>
      </c>
      <c r="N2478" s="11">
        <v>-86.110329389473762</v>
      </c>
      <c r="O2478" s="11">
        <v>35.888371189473688</v>
      </c>
      <c r="P2478" s="12">
        <f>VLOOKUP(Table1[[#This Row],[State]],Sheet1!A:G,7,FALSE)</f>
        <v>11</v>
      </c>
      <c r="Q2478" t="str">
        <f>VLOOKUP(Table1[[#This Row],[State]],Sheet1!A:F,6,FALSE)</f>
        <v>Republican</v>
      </c>
    </row>
    <row r="2479" spans="1:17" x14ac:dyDescent="0.2">
      <c r="A2479" t="s">
        <v>360</v>
      </c>
      <c r="B2479" s="10">
        <v>47101</v>
      </c>
      <c r="C2479" t="s">
        <v>855</v>
      </c>
      <c r="D2479" s="4">
        <v>1498</v>
      </c>
      <c r="E2479" s="4">
        <v>5054</v>
      </c>
      <c r="F2479">
        <v>2024</v>
      </c>
      <c r="G2479" s="1">
        <f>Table1[[#This Row],[dem_votes]]+Table1[[#This Row],[gop_votes]]</f>
        <v>6552</v>
      </c>
      <c r="H2479" s="7">
        <f>ABS(Table1[[#This Row],[dem_votes]]-Table1[[#This Row],[gop_votes]])</f>
        <v>3556</v>
      </c>
      <c r="I2479" s="5">
        <f>Table1[[#This Row],[margin]]/SUM(Table1[[#This Row],[dem_votes]:[gop_votes]])</f>
        <v>0.54273504273504269</v>
      </c>
      <c r="J2479" s="5">
        <f>Table1[[#This Row],[dem_votes]]/SUM(Table1[[#This Row],[dem_votes]:[gop_votes]])</f>
        <v>0.22863247863247863</v>
      </c>
      <c r="K2479" s="5">
        <f>Table1[[#This Row],[gop_votes]]/SUM(Table1[[#This Row],[dem_votes]:[gop_votes]])</f>
        <v>0.7713675213675214</v>
      </c>
      <c r="L2479" s="13">
        <v>-87.523744999999906</v>
      </c>
      <c r="M2479" s="13">
        <v>35.533805999999998</v>
      </c>
      <c r="N2479" s="11">
        <v>-86.110329389473762</v>
      </c>
      <c r="O2479" s="11">
        <v>35.888371189473688</v>
      </c>
      <c r="P2479" s="12">
        <f>VLOOKUP(Table1[[#This Row],[State]],Sheet1!A:G,7,FALSE)</f>
        <v>11</v>
      </c>
      <c r="Q2479" t="str">
        <f>VLOOKUP(Table1[[#This Row],[State]],Sheet1!A:F,6,FALSE)</f>
        <v>Republican</v>
      </c>
    </row>
    <row r="2480" spans="1:17" x14ac:dyDescent="0.2">
      <c r="A2480" t="s">
        <v>360</v>
      </c>
      <c r="B2480" s="10">
        <v>47103</v>
      </c>
      <c r="C2480" t="s">
        <v>578</v>
      </c>
      <c r="D2480" s="4">
        <v>3604</v>
      </c>
      <c r="E2480" s="4">
        <v>13609</v>
      </c>
      <c r="F2480">
        <v>2024</v>
      </c>
      <c r="G2480" s="1">
        <f>Table1[[#This Row],[dem_votes]]+Table1[[#This Row],[gop_votes]]</f>
        <v>17213</v>
      </c>
      <c r="H2480" s="7">
        <f>ABS(Table1[[#This Row],[dem_votes]]-Table1[[#This Row],[gop_votes]])</f>
        <v>10005</v>
      </c>
      <c r="I2480" s="5">
        <f>Table1[[#This Row],[margin]]/SUM(Table1[[#This Row],[dem_votes]:[gop_votes]])</f>
        <v>0.58124673212107125</v>
      </c>
      <c r="J2480" s="5">
        <f>Table1[[#This Row],[dem_votes]]/SUM(Table1[[#This Row],[dem_votes]:[gop_votes]])</f>
        <v>0.20937663393946435</v>
      </c>
      <c r="K2480" s="5">
        <f>Table1[[#This Row],[gop_votes]]/SUM(Table1[[#This Row],[dem_votes]:[gop_votes]])</f>
        <v>0.79062336606053563</v>
      </c>
      <c r="L2480" s="13">
        <v>-86.574657999999999</v>
      </c>
      <c r="M2480" s="13">
        <v>35.107495</v>
      </c>
      <c r="N2480" s="11">
        <v>-86.110329389473762</v>
      </c>
      <c r="O2480" s="11">
        <v>35.888371189473688</v>
      </c>
      <c r="P2480" s="12">
        <f>VLOOKUP(Table1[[#This Row],[State]],Sheet1!A:G,7,FALSE)</f>
        <v>11</v>
      </c>
      <c r="Q2480" t="str">
        <f>VLOOKUP(Table1[[#This Row],[State]],Sheet1!A:F,6,FALSE)</f>
        <v>Republican</v>
      </c>
    </row>
    <row r="2481" spans="1:17" x14ac:dyDescent="0.2">
      <c r="A2481" t="s">
        <v>360</v>
      </c>
      <c r="B2481" s="10">
        <v>47105</v>
      </c>
      <c r="C2481" t="s">
        <v>1895</v>
      </c>
      <c r="D2481" s="4">
        <v>6441</v>
      </c>
      <c r="E2481" s="4">
        <v>24799</v>
      </c>
      <c r="F2481">
        <v>2024</v>
      </c>
      <c r="G2481" s="1">
        <f>Table1[[#This Row],[dem_votes]]+Table1[[#This Row],[gop_votes]]</f>
        <v>31240</v>
      </c>
      <c r="H2481" s="7">
        <f>ABS(Table1[[#This Row],[dem_votes]]-Table1[[#This Row],[gop_votes]])</f>
        <v>18358</v>
      </c>
      <c r="I2481" s="5">
        <f>Table1[[#This Row],[margin]]/SUM(Table1[[#This Row],[dem_votes]:[gop_votes]])</f>
        <v>0.58764404609475029</v>
      </c>
      <c r="J2481" s="5">
        <f>Table1[[#This Row],[dem_votes]]/SUM(Table1[[#This Row],[dem_votes]:[gop_votes]])</f>
        <v>0.20617797695262485</v>
      </c>
      <c r="K2481" s="5">
        <f>Table1[[#This Row],[gop_votes]]/SUM(Table1[[#This Row],[dem_votes]:[gop_votes]])</f>
        <v>0.79382202304737515</v>
      </c>
      <c r="L2481" s="13">
        <v>-84.286321999999998</v>
      </c>
      <c r="M2481" s="13">
        <v>35.759678999999998</v>
      </c>
      <c r="N2481" s="11">
        <v>-86.110329389473762</v>
      </c>
      <c r="O2481" s="11">
        <v>35.888371189473688</v>
      </c>
      <c r="P2481" s="12">
        <f>VLOOKUP(Table1[[#This Row],[State]],Sheet1!A:G,7,FALSE)</f>
        <v>11</v>
      </c>
      <c r="Q2481" t="str">
        <f>VLOOKUP(Table1[[#This Row],[State]],Sheet1!A:F,6,FALSE)</f>
        <v>Republican</v>
      </c>
    </row>
    <row r="2482" spans="1:17" x14ac:dyDescent="0.2">
      <c r="A2482" t="s">
        <v>360</v>
      </c>
      <c r="B2482" s="10">
        <v>47107</v>
      </c>
      <c r="C2482" t="s">
        <v>1896</v>
      </c>
      <c r="D2482" s="4">
        <v>4778</v>
      </c>
      <c r="E2482" s="4">
        <v>16602</v>
      </c>
      <c r="F2482">
        <v>2024</v>
      </c>
      <c r="G2482" s="1">
        <f>Table1[[#This Row],[dem_votes]]+Table1[[#This Row],[gop_votes]]</f>
        <v>21380</v>
      </c>
      <c r="H2482" s="7">
        <f>ABS(Table1[[#This Row],[dem_votes]]-Table1[[#This Row],[gop_votes]])</f>
        <v>11824</v>
      </c>
      <c r="I2482" s="5">
        <f>Table1[[#This Row],[margin]]/SUM(Table1[[#This Row],[dem_votes]:[gop_votes]])</f>
        <v>0.55304022450888679</v>
      </c>
      <c r="J2482" s="5">
        <f>Table1[[#This Row],[dem_votes]]/SUM(Table1[[#This Row],[dem_votes]:[gop_votes]])</f>
        <v>0.2234798877455566</v>
      </c>
      <c r="K2482" s="5">
        <f>Table1[[#This Row],[gop_votes]]/SUM(Table1[[#This Row],[dem_votes]:[gop_votes]])</f>
        <v>0.7765201122544434</v>
      </c>
      <c r="L2482" s="13">
        <v>-84.598552999999995</v>
      </c>
      <c r="M2482" s="13">
        <v>35.425632</v>
      </c>
      <c r="N2482" s="11">
        <v>-86.110329389473762</v>
      </c>
      <c r="O2482" s="11">
        <v>35.888371189473688</v>
      </c>
      <c r="P2482" s="12">
        <f>VLOOKUP(Table1[[#This Row],[State]],Sheet1!A:G,7,FALSE)</f>
        <v>11</v>
      </c>
      <c r="Q2482" t="str">
        <f>VLOOKUP(Table1[[#This Row],[State]],Sheet1!A:F,6,FALSE)</f>
        <v>Republican</v>
      </c>
    </row>
    <row r="2483" spans="1:17" x14ac:dyDescent="0.2">
      <c r="A2483" t="s">
        <v>360</v>
      </c>
      <c r="B2483" s="10">
        <v>47109</v>
      </c>
      <c r="C2483" t="s">
        <v>1897</v>
      </c>
      <c r="D2483" s="4">
        <v>4367</v>
      </c>
      <c r="E2483" s="4">
        <v>6840</v>
      </c>
      <c r="F2483">
        <v>2024</v>
      </c>
      <c r="G2483" s="1">
        <f>Table1[[#This Row],[dem_votes]]+Table1[[#This Row],[gop_votes]]</f>
        <v>11207</v>
      </c>
      <c r="H2483" s="7">
        <f>ABS(Table1[[#This Row],[dem_votes]]-Table1[[#This Row],[gop_votes]])</f>
        <v>2473</v>
      </c>
      <c r="I2483" s="5">
        <f>Table1[[#This Row],[margin]]/SUM(Table1[[#This Row],[dem_votes]:[gop_votes]])</f>
        <v>0.22066565539395022</v>
      </c>
      <c r="J2483" s="5">
        <f>Table1[[#This Row],[dem_votes]]/SUM(Table1[[#This Row],[dem_votes]:[gop_votes]])</f>
        <v>0.38966717230302489</v>
      </c>
      <c r="K2483" s="5">
        <f>Table1[[#This Row],[gop_votes]]/SUM(Table1[[#This Row],[dem_votes]:[gop_votes]])</f>
        <v>0.61033282769697506</v>
      </c>
      <c r="L2483" s="13">
        <v>-88.542589000000007</v>
      </c>
      <c r="M2483" s="13">
        <v>35.177180999999997</v>
      </c>
      <c r="N2483" s="11">
        <v>-86.110329389473762</v>
      </c>
      <c r="O2483" s="11">
        <v>35.888371189473688</v>
      </c>
      <c r="P2483" s="12">
        <f>VLOOKUP(Table1[[#This Row],[State]],Sheet1!A:G,7,FALSE)</f>
        <v>11</v>
      </c>
      <c r="Q2483" t="str">
        <f>VLOOKUP(Table1[[#This Row],[State]],Sheet1!A:F,6,FALSE)</f>
        <v>Republican</v>
      </c>
    </row>
    <row r="2484" spans="1:17" x14ac:dyDescent="0.2">
      <c r="A2484" t="s">
        <v>360</v>
      </c>
      <c r="B2484" s="10">
        <v>47111</v>
      </c>
      <c r="C2484" t="s">
        <v>517</v>
      </c>
      <c r="D2484" s="4">
        <v>1708</v>
      </c>
      <c r="E2484" s="4">
        <v>8811</v>
      </c>
      <c r="F2484">
        <v>2024</v>
      </c>
      <c r="G2484" s="1">
        <f>Table1[[#This Row],[dem_votes]]+Table1[[#This Row],[gop_votes]]</f>
        <v>10519</v>
      </c>
      <c r="H2484" s="7">
        <f>ABS(Table1[[#This Row],[dem_votes]]-Table1[[#This Row],[gop_votes]])</f>
        <v>7103</v>
      </c>
      <c r="I2484" s="5">
        <f>Table1[[#This Row],[margin]]/SUM(Table1[[#This Row],[dem_votes]:[gop_votes]])</f>
        <v>0.67525430173970913</v>
      </c>
      <c r="J2484" s="5">
        <f>Table1[[#This Row],[dem_votes]]/SUM(Table1[[#This Row],[dem_votes]:[gop_votes]])</f>
        <v>0.16237284913014546</v>
      </c>
      <c r="K2484" s="5">
        <f>Table1[[#This Row],[gop_votes]]/SUM(Table1[[#This Row],[dem_votes]:[gop_votes]])</f>
        <v>0.83762715086985451</v>
      </c>
      <c r="L2484" s="13">
        <v>-86.022065999999995</v>
      </c>
      <c r="M2484" s="13">
        <v>36.535536999999998</v>
      </c>
      <c r="N2484" s="11">
        <v>-86.110329389473762</v>
      </c>
      <c r="O2484" s="11">
        <v>35.888371189473688</v>
      </c>
      <c r="P2484" s="12">
        <f>VLOOKUP(Table1[[#This Row],[State]],Sheet1!A:G,7,FALSE)</f>
        <v>11</v>
      </c>
      <c r="Q2484" t="str">
        <f>VLOOKUP(Table1[[#This Row],[State]],Sheet1!A:F,6,FALSE)</f>
        <v>Republican</v>
      </c>
    </row>
    <row r="2485" spans="1:17" x14ac:dyDescent="0.2">
      <c r="A2485" t="s">
        <v>360</v>
      </c>
      <c r="B2485" s="10">
        <v>47113</v>
      </c>
      <c r="C2485" t="s">
        <v>452</v>
      </c>
      <c r="D2485" s="4">
        <v>13399</v>
      </c>
      <c r="E2485" s="4">
        <v>17503</v>
      </c>
      <c r="F2485">
        <v>2024</v>
      </c>
      <c r="G2485" s="1">
        <f>Table1[[#This Row],[dem_votes]]+Table1[[#This Row],[gop_votes]]</f>
        <v>30902</v>
      </c>
      <c r="H2485" s="7">
        <f>ABS(Table1[[#This Row],[dem_votes]]-Table1[[#This Row],[gop_votes]])</f>
        <v>4104</v>
      </c>
      <c r="I2485" s="5">
        <f>Table1[[#This Row],[margin]]/SUM(Table1[[#This Row],[dem_votes]:[gop_votes]])</f>
        <v>0.13280693806226135</v>
      </c>
      <c r="J2485" s="5">
        <f>Table1[[#This Row],[dem_votes]]/SUM(Table1[[#This Row],[dem_votes]:[gop_votes]])</f>
        <v>0.43359653096886935</v>
      </c>
      <c r="K2485" s="5">
        <f>Table1[[#This Row],[gop_votes]]/SUM(Table1[[#This Row],[dem_votes]:[gop_votes]])</f>
        <v>0.5664034690311307</v>
      </c>
      <c r="L2485" s="13">
        <v>-88.822588999999994</v>
      </c>
      <c r="M2485" s="13">
        <v>35.650005</v>
      </c>
      <c r="N2485" s="11">
        <v>-86.110329389473762</v>
      </c>
      <c r="O2485" s="11">
        <v>35.888371189473688</v>
      </c>
      <c r="P2485" s="12">
        <f>VLOOKUP(Table1[[#This Row],[State]],Sheet1!A:G,7,FALSE)</f>
        <v>11</v>
      </c>
      <c r="Q2485" t="str">
        <f>VLOOKUP(Table1[[#This Row],[State]],Sheet1!A:F,6,FALSE)</f>
        <v>Republican</v>
      </c>
    </row>
    <row r="2486" spans="1:17" x14ac:dyDescent="0.2">
      <c r="A2486" t="s">
        <v>360</v>
      </c>
      <c r="B2486" s="10">
        <v>47115</v>
      </c>
      <c r="C2486" t="s">
        <v>454</v>
      </c>
      <c r="D2486" s="4">
        <v>4344</v>
      </c>
      <c r="E2486" s="4">
        <v>6933</v>
      </c>
      <c r="F2486">
        <v>2024</v>
      </c>
      <c r="G2486" s="1">
        <f>Table1[[#This Row],[dem_votes]]+Table1[[#This Row],[gop_votes]]</f>
        <v>11277</v>
      </c>
      <c r="H2486" s="7">
        <f>ABS(Table1[[#This Row],[dem_votes]]-Table1[[#This Row],[gop_votes]])</f>
        <v>2589</v>
      </c>
      <c r="I2486" s="5">
        <f>Table1[[#This Row],[margin]]/SUM(Table1[[#This Row],[dem_votes]:[gop_votes]])</f>
        <v>0.22958233572758713</v>
      </c>
      <c r="J2486" s="5">
        <f>Table1[[#This Row],[dem_votes]]/SUM(Table1[[#This Row],[dem_votes]:[gop_votes]])</f>
        <v>0.38520883213620644</v>
      </c>
      <c r="K2486" s="5">
        <f>Table1[[#This Row],[gop_votes]]/SUM(Table1[[#This Row],[dem_votes]:[gop_votes]])</f>
        <v>0.61479116786379351</v>
      </c>
      <c r="L2486" s="13">
        <v>-85.604157999999998</v>
      </c>
      <c r="M2486" s="13">
        <v>35.109363999999999</v>
      </c>
      <c r="N2486" s="11">
        <v>-86.110329389473762</v>
      </c>
      <c r="O2486" s="11">
        <v>35.888371189473688</v>
      </c>
      <c r="P2486" s="12">
        <f>VLOOKUP(Table1[[#This Row],[State]],Sheet1!A:G,7,FALSE)</f>
        <v>11</v>
      </c>
      <c r="Q2486" t="str">
        <f>VLOOKUP(Table1[[#This Row],[State]],Sheet1!A:F,6,FALSE)</f>
        <v>Republican</v>
      </c>
    </row>
    <row r="2487" spans="1:17" x14ac:dyDescent="0.2">
      <c r="A2487" t="s">
        <v>360</v>
      </c>
      <c r="B2487" s="10">
        <v>47117</v>
      </c>
      <c r="C2487" t="s">
        <v>519</v>
      </c>
      <c r="D2487" s="4">
        <v>3685</v>
      </c>
      <c r="E2487" s="4">
        <v>10085</v>
      </c>
      <c r="F2487">
        <v>2024</v>
      </c>
      <c r="G2487" s="1">
        <f>Table1[[#This Row],[dem_votes]]+Table1[[#This Row],[gop_votes]]</f>
        <v>13770</v>
      </c>
      <c r="H2487" s="7">
        <f>ABS(Table1[[#This Row],[dem_votes]]-Table1[[#This Row],[gop_votes]])</f>
        <v>6400</v>
      </c>
      <c r="I2487" s="5">
        <f>Table1[[#This Row],[margin]]/SUM(Table1[[#This Row],[dem_votes]:[gop_votes]])</f>
        <v>0.4647785039941903</v>
      </c>
      <c r="J2487" s="5">
        <f>Table1[[#This Row],[dem_votes]]/SUM(Table1[[#This Row],[dem_votes]:[gop_votes]])</f>
        <v>0.26761074800290485</v>
      </c>
      <c r="K2487" s="5">
        <f>Table1[[#This Row],[gop_votes]]/SUM(Table1[[#This Row],[dem_votes]:[gop_votes]])</f>
        <v>0.73238925199709515</v>
      </c>
      <c r="L2487" s="13">
        <v>-86.772777000000005</v>
      </c>
      <c r="M2487" s="13">
        <v>35.488655999999999</v>
      </c>
      <c r="N2487" s="11">
        <v>-86.110329389473762</v>
      </c>
      <c r="O2487" s="11">
        <v>35.888371189473688</v>
      </c>
      <c r="P2487" s="12">
        <f>VLOOKUP(Table1[[#This Row],[State]],Sheet1!A:G,7,FALSE)</f>
        <v>11</v>
      </c>
      <c r="Q2487" t="str">
        <f>VLOOKUP(Table1[[#This Row],[State]],Sheet1!A:F,6,FALSE)</f>
        <v>Republican</v>
      </c>
    </row>
    <row r="2488" spans="1:17" x14ac:dyDescent="0.2">
      <c r="A2488" t="s">
        <v>360</v>
      </c>
      <c r="B2488" s="10">
        <v>47119</v>
      </c>
      <c r="C2488" t="s">
        <v>1898</v>
      </c>
      <c r="D2488" s="4">
        <v>9736</v>
      </c>
      <c r="E2488" s="4">
        <v>33380</v>
      </c>
      <c r="F2488">
        <v>2024</v>
      </c>
      <c r="G2488" s="1">
        <f>Table1[[#This Row],[dem_votes]]+Table1[[#This Row],[gop_votes]]</f>
        <v>43116</v>
      </c>
      <c r="H2488" s="7">
        <f>ABS(Table1[[#This Row],[dem_votes]]-Table1[[#This Row],[gop_votes]])</f>
        <v>23644</v>
      </c>
      <c r="I2488" s="5">
        <f>Table1[[#This Row],[margin]]/SUM(Table1[[#This Row],[dem_votes]:[gop_votes]])</f>
        <v>0.54838111142035439</v>
      </c>
      <c r="J2488" s="5">
        <f>Table1[[#This Row],[dem_votes]]/SUM(Table1[[#This Row],[dem_votes]:[gop_votes]])</f>
        <v>0.2258094442898228</v>
      </c>
      <c r="K2488" s="5">
        <f>Table1[[#This Row],[gop_votes]]/SUM(Table1[[#This Row],[dem_votes]:[gop_votes]])</f>
        <v>0.77419055571017714</v>
      </c>
      <c r="L2488" s="13">
        <v>-87.045666999999995</v>
      </c>
      <c r="M2488" s="13">
        <v>35.622999999999998</v>
      </c>
      <c r="N2488" s="11">
        <v>-86.110329389473762</v>
      </c>
      <c r="O2488" s="11">
        <v>35.888371189473688</v>
      </c>
      <c r="P2488" s="12">
        <f>VLOOKUP(Table1[[#This Row],[State]],Sheet1!A:G,7,FALSE)</f>
        <v>11</v>
      </c>
      <c r="Q2488" t="str">
        <f>VLOOKUP(Table1[[#This Row],[State]],Sheet1!A:F,6,FALSE)</f>
        <v>Republican</v>
      </c>
    </row>
    <row r="2489" spans="1:17" x14ac:dyDescent="0.2">
      <c r="A2489" t="s">
        <v>360</v>
      </c>
      <c r="B2489" s="10">
        <v>47121</v>
      </c>
      <c r="C2489" t="s">
        <v>1710</v>
      </c>
      <c r="D2489" s="4">
        <v>1064</v>
      </c>
      <c r="E2489" s="4">
        <v>5389</v>
      </c>
      <c r="F2489">
        <v>2024</v>
      </c>
      <c r="G2489" s="1">
        <f>Table1[[#This Row],[dem_votes]]+Table1[[#This Row],[gop_votes]]</f>
        <v>6453</v>
      </c>
      <c r="H2489" s="7">
        <f>ABS(Table1[[#This Row],[dem_votes]]-Table1[[#This Row],[gop_votes]])</f>
        <v>4325</v>
      </c>
      <c r="I2489" s="5">
        <f>Table1[[#This Row],[margin]]/SUM(Table1[[#This Row],[dem_votes]:[gop_votes]])</f>
        <v>0.67023090035642341</v>
      </c>
      <c r="J2489" s="5">
        <f>Table1[[#This Row],[dem_votes]]/SUM(Table1[[#This Row],[dem_votes]:[gop_votes]])</f>
        <v>0.16488454982178832</v>
      </c>
      <c r="K2489" s="5">
        <f>Table1[[#This Row],[gop_votes]]/SUM(Table1[[#This Row],[dem_votes]:[gop_votes]])</f>
        <v>0.83511545017821165</v>
      </c>
      <c r="L2489" s="13">
        <v>-84.815614999999994</v>
      </c>
      <c r="M2489" s="13">
        <v>35.503802</v>
      </c>
      <c r="N2489" s="11">
        <v>-86.110329389473762</v>
      </c>
      <c r="O2489" s="11">
        <v>35.888371189473688</v>
      </c>
      <c r="P2489" s="12">
        <f>VLOOKUP(Table1[[#This Row],[State]],Sheet1!A:G,7,FALSE)</f>
        <v>11</v>
      </c>
      <c r="Q2489" t="str">
        <f>VLOOKUP(Table1[[#This Row],[State]],Sheet1!A:F,6,FALSE)</f>
        <v>Republican</v>
      </c>
    </row>
    <row r="2490" spans="1:17" x14ac:dyDescent="0.2">
      <c r="A2490" t="s">
        <v>360</v>
      </c>
      <c r="B2490" s="10">
        <v>47123</v>
      </c>
      <c r="C2490" t="s">
        <v>457</v>
      </c>
      <c r="D2490" s="4">
        <v>4138</v>
      </c>
      <c r="E2490" s="4">
        <v>19693</v>
      </c>
      <c r="F2490">
        <v>2024</v>
      </c>
      <c r="G2490" s="1">
        <f>Table1[[#This Row],[dem_votes]]+Table1[[#This Row],[gop_votes]]</f>
        <v>23831</v>
      </c>
      <c r="H2490" s="7">
        <f>ABS(Table1[[#This Row],[dem_votes]]-Table1[[#This Row],[gop_votes]])</f>
        <v>15555</v>
      </c>
      <c r="I2490" s="5">
        <f>Table1[[#This Row],[margin]]/SUM(Table1[[#This Row],[dem_votes]:[gop_votes]])</f>
        <v>0.65272124543661614</v>
      </c>
      <c r="J2490" s="5">
        <f>Table1[[#This Row],[dem_votes]]/SUM(Table1[[#This Row],[dem_votes]:[gop_votes]])</f>
        <v>0.1736393772816919</v>
      </c>
      <c r="K2490" s="5">
        <f>Table1[[#This Row],[gop_votes]]/SUM(Table1[[#This Row],[dem_votes]:[gop_votes]])</f>
        <v>0.82636062271830812</v>
      </c>
      <c r="L2490" s="13">
        <v>-84.353877999999995</v>
      </c>
      <c r="M2490" s="13">
        <v>35.517148999999897</v>
      </c>
      <c r="N2490" s="11">
        <v>-86.110329389473762</v>
      </c>
      <c r="O2490" s="11">
        <v>35.888371189473688</v>
      </c>
      <c r="P2490" s="12">
        <f>VLOOKUP(Table1[[#This Row],[State]],Sheet1!A:G,7,FALSE)</f>
        <v>11</v>
      </c>
      <c r="Q2490" t="str">
        <f>VLOOKUP(Table1[[#This Row],[State]],Sheet1!A:F,6,FALSE)</f>
        <v>Republican</v>
      </c>
    </row>
    <row r="2491" spans="1:17" x14ac:dyDescent="0.2">
      <c r="A2491" t="s">
        <v>360</v>
      </c>
      <c r="B2491" s="10">
        <v>47125</v>
      </c>
      <c r="C2491" t="s">
        <v>521</v>
      </c>
      <c r="D2491" s="4">
        <v>34367</v>
      </c>
      <c r="E2491" s="4">
        <v>47509</v>
      </c>
      <c r="F2491">
        <v>2024</v>
      </c>
      <c r="G2491" s="1">
        <f>Table1[[#This Row],[dem_votes]]+Table1[[#This Row],[gop_votes]]</f>
        <v>81876</v>
      </c>
      <c r="H2491" s="7">
        <f>ABS(Table1[[#This Row],[dem_votes]]-Table1[[#This Row],[gop_votes]])</f>
        <v>13142</v>
      </c>
      <c r="I2491" s="5">
        <f>Table1[[#This Row],[margin]]/SUM(Table1[[#This Row],[dem_votes]:[gop_votes]])</f>
        <v>0.16051101665933851</v>
      </c>
      <c r="J2491" s="5">
        <f>Table1[[#This Row],[dem_votes]]/SUM(Table1[[#This Row],[dem_votes]:[gop_votes]])</f>
        <v>0.41974449167033073</v>
      </c>
      <c r="K2491" s="5">
        <f>Table1[[#This Row],[gop_votes]]/SUM(Table1[[#This Row],[dem_votes]:[gop_votes]])</f>
        <v>0.58025550832966921</v>
      </c>
      <c r="L2491" s="13">
        <v>-87.352951000000004</v>
      </c>
      <c r="M2491" s="13">
        <v>36.551703000000003</v>
      </c>
      <c r="N2491" s="11">
        <v>-86.110329389473762</v>
      </c>
      <c r="O2491" s="11">
        <v>35.888371189473688</v>
      </c>
      <c r="P2491" s="12">
        <f>VLOOKUP(Table1[[#This Row],[State]],Sheet1!A:G,7,FALSE)</f>
        <v>11</v>
      </c>
      <c r="Q2491" t="str">
        <f>VLOOKUP(Table1[[#This Row],[State]],Sheet1!A:F,6,FALSE)</f>
        <v>Republican</v>
      </c>
    </row>
    <row r="2492" spans="1:17" x14ac:dyDescent="0.2">
      <c r="A2492" t="s">
        <v>360</v>
      </c>
      <c r="B2492" s="10">
        <v>47127</v>
      </c>
      <c r="C2492" t="s">
        <v>1634</v>
      </c>
      <c r="D2492" s="4">
        <v>743</v>
      </c>
      <c r="E2492" s="4">
        <v>3322</v>
      </c>
      <c r="F2492">
        <v>2024</v>
      </c>
      <c r="G2492" s="1">
        <f>Table1[[#This Row],[dem_votes]]+Table1[[#This Row],[gop_votes]]</f>
        <v>4065</v>
      </c>
      <c r="H2492" s="7">
        <f>ABS(Table1[[#This Row],[dem_votes]]-Table1[[#This Row],[gop_votes]])</f>
        <v>2579</v>
      </c>
      <c r="I2492" s="5">
        <f>Table1[[#This Row],[margin]]/SUM(Table1[[#This Row],[dem_votes]:[gop_votes]])</f>
        <v>0.63444034440344399</v>
      </c>
      <c r="J2492" s="5">
        <f>Table1[[#This Row],[dem_votes]]/SUM(Table1[[#This Row],[dem_votes]:[gop_votes]])</f>
        <v>0.18277982779827798</v>
      </c>
      <c r="K2492" s="5">
        <f>Table1[[#This Row],[gop_votes]]/SUM(Table1[[#This Row],[dem_votes]:[gop_votes]])</f>
        <v>0.81722017220172205</v>
      </c>
      <c r="L2492" s="13">
        <v>-86.341443999999996</v>
      </c>
      <c r="M2492" s="13">
        <v>35.297553000000001</v>
      </c>
      <c r="N2492" s="11">
        <v>-86.110329389473762</v>
      </c>
      <c r="O2492" s="11">
        <v>35.888371189473688</v>
      </c>
      <c r="P2492" s="12">
        <f>VLOOKUP(Table1[[#This Row],[State]],Sheet1!A:G,7,FALSE)</f>
        <v>11</v>
      </c>
      <c r="Q2492" t="str">
        <f>VLOOKUP(Table1[[#This Row],[State]],Sheet1!A:F,6,FALSE)</f>
        <v>Republican</v>
      </c>
    </row>
    <row r="2493" spans="1:17" x14ac:dyDescent="0.2">
      <c r="A2493" t="s">
        <v>360</v>
      </c>
      <c r="B2493" s="10">
        <v>47129</v>
      </c>
      <c r="C2493" t="s">
        <v>522</v>
      </c>
      <c r="D2493" s="4">
        <v>1623</v>
      </c>
      <c r="E2493" s="4">
        <v>7923</v>
      </c>
      <c r="F2493">
        <v>2024</v>
      </c>
      <c r="G2493" s="1">
        <f>Table1[[#This Row],[dem_votes]]+Table1[[#This Row],[gop_votes]]</f>
        <v>9546</v>
      </c>
      <c r="H2493" s="7">
        <f>ABS(Table1[[#This Row],[dem_votes]]-Table1[[#This Row],[gop_votes]])</f>
        <v>6300</v>
      </c>
      <c r="I2493" s="5">
        <f>Table1[[#This Row],[margin]]/SUM(Table1[[#This Row],[dem_votes]:[gop_votes]])</f>
        <v>0.65996228786926459</v>
      </c>
      <c r="J2493" s="5">
        <f>Table1[[#This Row],[dem_votes]]/SUM(Table1[[#This Row],[dem_votes]:[gop_votes]])</f>
        <v>0.17001885606536768</v>
      </c>
      <c r="K2493" s="5">
        <f>Table1[[#This Row],[gop_votes]]/SUM(Table1[[#This Row],[dem_votes]:[gop_votes]])</f>
        <v>0.82998114393463229</v>
      </c>
      <c r="L2493" s="13">
        <v>-84.590380999999994</v>
      </c>
      <c r="M2493" s="13">
        <v>36.098632000000002</v>
      </c>
      <c r="N2493" s="11">
        <v>-86.110329389473762</v>
      </c>
      <c r="O2493" s="11">
        <v>35.888371189473688</v>
      </c>
      <c r="P2493" s="12">
        <f>VLOOKUP(Table1[[#This Row],[State]],Sheet1!A:G,7,FALSE)</f>
        <v>11</v>
      </c>
      <c r="Q2493" t="str">
        <f>VLOOKUP(Table1[[#This Row],[State]],Sheet1!A:F,6,FALSE)</f>
        <v>Republican</v>
      </c>
    </row>
    <row r="2494" spans="1:17" x14ac:dyDescent="0.2">
      <c r="A2494" t="s">
        <v>360</v>
      </c>
      <c r="B2494" s="10">
        <v>47131</v>
      </c>
      <c r="C2494" t="s">
        <v>1899</v>
      </c>
      <c r="D2494" s="4">
        <v>3794</v>
      </c>
      <c r="E2494" s="4">
        <v>10674</v>
      </c>
      <c r="F2494">
        <v>2024</v>
      </c>
      <c r="G2494" s="1">
        <f>Table1[[#This Row],[dem_votes]]+Table1[[#This Row],[gop_votes]]</f>
        <v>14468</v>
      </c>
      <c r="H2494" s="7">
        <f>ABS(Table1[[#This Row],[dem_votes]]-Table1[[#This Row],[gop_votes]])</f>
        <v>6880</v>
      </c>
      <c r="I2494" s="5">
        <f>Table1[[#This Row],[margin]]/SUM(Table1[[#This Row],[dem_votes]:[gop_votes]])</f>
        <v>0.4755322090129942</v>
      </c>
      <c r="J2494" s="5">
        <f>Table1[[#This Row],[dem_votes]]/SUM(Table1[[#This Row],[dem_votes]:[gop_votes]])</f>
        <v>0.2622338954935029</v>
      </c>
      <c r="K2494" s="5">
        <f>Table1[[#This Row],[gop_votes]]/SUM(Table1[[#This Row],[dem_votes]:[gop_votes]])</f>
        <v>0.73776610450649704</v>
      </c>
      <c r="L2494" s="13">
        <v>-89.080698999999996</v>
      </c>
      <c r="M2494" s="13">
        <v>36.396172999999997</v>
      </c>
      <c r="N2494" s="11">
        <v>-86.110329389473762</v>
      </c>
      <c r="O2494" s="11">
        <v>35.888371189473688</v>
      </c>
      <c r="P2494" s="12">
        <f>VLOOKUP(Table1[[#This Row],[State]],Sheet1!A:G,7,FALSE)</f>
        <v>11</v>
      </c>
      <c r="Q2494" t="str">
        <f>VLOOKUP(Table1[[#This Row],[State]],Sheet1!A:F,6,FALSE)</f>
        <v>Republican</v>
      </c>
    </row>
    <row r="2495" spans="1:17" x14ac:dyDescent="0.2">
      <c r="A2495" t="s">
        <v>360</v>
      </c>
      <c r="B2495" s="10">
        <v>47133</v>
      </c>
      <c r="C2495" t="s">
        <v>1900</v>
      </c>
      <c r="D2495" s="4">
        <v>2628</v>
      </c>
      <c r="E2495" s="4">
        <v>9796</v>
      </c>
      <c r="F2495">
        <v>2024</v>
      </c>
      <c r="G2495" s="1">
        <f>Table1[[#This Row],[dem_votes]]+Table1[[#This Row],[gop_votes]]</f>
        <v>12424</v>
      </c>
      <c r="H2495" s="7">
        <f>ABS(Table1[[#This Row],[dem_votes]]-Table1[[#This Row],[gop_votes]])</f>
        <v>7168</v>
      </c>
      <c r="I2495" s="5">
        <f>Table1[[#This Row],[margin]]/SUM(Table1[[#This Row],[dem_votes]:[gop_votes]])</f>
        <v>0.57694784288473921</v>
      </c>
      <c r="J2495" s="5">
        <f>Table1[[#This Row],[dem_votes]]/SUM(Table1[[#This Row],[dem_votes]:[gop_votes]])</f>
        <v>0.21152607855763039</v>
      </c>
      <c r="K2495" s="5">
        <f>Table1[[#This Row],[gop_votes]]/SUM(Table1[[#This Row],[dem_votes]:[gop_votes]])</f>
        <v>0.78847392144236961</v>
      </c>
      <c r="L2495" s="13">
        <v>-85.322852999999995</v>
      </c>
      <c r="M2495" s="13">
        <v>36.348292000000001</v>
      </c>
      <c r="N2495" s="11">
        <v>-86.110329389473762</v>
      </c>
      <c r="O2495" s="11">
        <v>35.888371189473688</v>
      </c>
      <c r="P2495" s="12">
        <f>VLOOKUP(Table1[[#This Row],[State]],Sheet1!A:G,7,FALSE)</f>
        <v>11</v>
      </c>
      <c r="Q2495" t="str">
        <f>VLOOKUP(Table1[[#This Row],[State]],Sheet1!A:F,6,FALSE)</f>
        <v>Republican</v>
      </c>
    </row>
    <row r="2496" spans="1:17" x14ac:dyDescent="0.2">
      <c r="A2496" t="s">
        <v>360</v>
      </c>
      <c r="B2496" s="10">
        <v>47135</v>
      </c>
      <c r="C2496" t="s">
        <v>523</v>
      </c>
      <c r="D2496" s="4">
        <v>937</v>
      </c>
      <c r="E2496" s="4">
        <v>3310</v>
      </c>
      <c r="F2496">
        <v>2024</v>
      </c>
      <c r="G2496" s="1">
        <f>Table1[[#This Row],[dem_votes]]+Table1[[#This Row],[gop_votes]]</f>
        <v>4247</v>
      </c>
      <c r="H2496" s="7">
        <f>ABS(Table1[[#This Row],[dem_votes]]-Table1[[#This Row],[gop_votes]])</f>
        <v>2373</v>
      </c>
      <c r="I2496" s="5">
        <f>Table1[[#This Row],[margin]]/SUM(Table1[[#This Row],[dem_votes]:[gop_votes]])</f>
        <v>0.55874735107134443</v>
      </c>
      <c r="J2496" s="5">
        <f>Table1[[#This Row],[dem_votes]]/SUM(Table1[[#This Row],[dem_votes]:[gop_votes]])</f>
        <v>0.22062632446432776</v>
      </c>
      <c r="K2496" s="5">
        <f>Table1[[#This Row],[gop_votes]]/SUM(Table1[[#This Row],[dem_votes]:[gop_votes]])</f>
        <v>0.77937367553567227</v>
      </c>
      <c r="L2496" s="13">
        <v>-87.858652000000006</v>
      </c>
      <c r="M2496" s="13">
        <v>35.652569</v>
      </c>
      <c r="N2496" s="11">
        <v>-86.110329389473762</v>
      </c>
      <c r="O2496" s="11">
        <v>35.888371189473688</v>
      </c>
      <c r="P2496" s="12">
        <f>VLOOKUP(Table1[[#This Row],[State]],Sheet1!A:G,7,FALSE)</f>
        <v>11</v>
      </c>
      <c r="Q2496" t="str">
        <f>VLOOKUP(Table1[[#This Row],[State]],Sheet1!A:F,6,FALSE)</f>
        <v>Republican</v>
      </c>
    </row>
    <row r="2497" spans="1:17" x14ac:dyDescent="0.2">
      <c r="A2497" t="s">
        <v>360</v>
      </c>
      <c r="B2497" s="10">
        <v>47137</v>
      </c>
      <c r="C2497" t="s">
        <v>1901</v>
      </c>
      <c r="D2497" s="4">
        <v>666</v>
      </c>
      <c r="E2497" s="4">
        <v>2656</v>
      </c>
      <c r="F2497">
        <v>2024</v>
      </c>
      <c r="G2497" s="1">
        <f>Table1[[#This Row],[dem_votes]]+Table1[[#This Row],[gop_votes]]</f>
        <v>3322</v>
      </c>
      <c r="H2497" s="7">
        <f>ABS(Table1[[#This Row],[dem_votes]]-Table1[[#This Row],[gop_votes]])</f>
        <v>1990</v>
      </c>
      <c r="I2497" s="5">
        <f>Table1[[#This Row],[margin]]/SUM(Table1[[#This Row],[dem_votes]:[gop_votes]])</f>
        <v>0.5990367248645394</v>
      </c>
      <c r="J2497" s="5">
        <f>Table1[[#This Row],[dem_votes]]/SUM(Table1[[#This Row],[dem_votes]:[gop_votes]])</f>
        <v>0.20048163756773027</v>
      </c>
      <c r="K2497" s="5">
        <f>Table1[[#This Row],[gop_votes]]/SUM(Table1[[#This Row],[dem_votes]:[gop_votes]])</f>
        <v>0.7995183624322697</v>
      </c>
      <c r="L2497" s="13">
        <v>-85.141613000000007</v>
      </c>
      <c r="M2497" s="13">
        <v>36.566056000000003</v>
      </c>
      <c r="N2497" s="11">
        <v>-86.110329389473762</v>
      </c>
      <c r="O2497" s="11">
        <v>35.888371189473688</v>
      </c>
      <c r="P2497" s="12">
        <f>VLOOKUP(Table1[[#This Row],[State]],Sheet1!A:G,7,FALSE)</f>
        <v>11</v>
      </c>
      <c r="Q2497" t="str">
        <f>VLOOKUP(Table1[[#This Row],[State]],Sheet1!A:F,6,FALSE)</f>
        <v>Republican</v>
      </c>
    </row>
    <row r="2498" spans="1:17" x14ac:dyDescent="0.2">
      <c r="A2498" t="s">
        <v>360</v>
      </c>
      <c r="B2498" s="10">
        <v>47139</v>
      </c>
      <c r="C2498" t="s">
        <v>466</v>
      </c>
      <c r="D2498" s="4">
        <v>1931</v>
      </c>
      <c r="E2498" s="4">
        <v>8071</v>
      </c>
      <c r="F2498">
        <v>2024</v>
      </c>
      <c r="G2498" s="1">
        <f>Table1[[#This Row],[dem_votes]]+Table1[[#This Row],[gop_votes]]</f>
        <v>10002</v>
      </c>
      <c r="H2498" s="7">
        <f>ABS(Table1[[#This Row],[dem_votes]]-Table1[[#This Row],[gop_votes]])</f>
        <v>6140</v>
      </c>
      <c r="I2498" s="5">
        <f>Table1[[#This Row],[margin]]/SUM(Table1[[#This Row],[dem_votes]:[gop_votes]])</f>
        <v>0.61387722455508897</v>
      </c>
      <c r="J2498" s="5">
        <f>Table1[[#This Row],[dem_votes]]/SUM(Table1[[#This Row],[dem_votes]:[gop_votes]])</f>
        <v>0.19306138772245551</v>
      </c>
      <c r="K2498" s="5">
        <f>Table1[[#This Row],[gop_votes]]/SUM(Table1[[#This Row],[dem_votes]:[gop_votes]])</f>
        <v>0.80693861227754449</v>
      </c>
      <c r="L2498" s="13">
        <v>-84.565985999999995</v>
      </c>
      <c r="M2498" s="13">
        <v>35.125650999999998</v>
      </c>
      <c r="N2498" s="11">
        <v>-86.110329389473762</v>
      </c>
      <c r="O2498" s="11">
        <v>35.888371189473688</v>
      </c>
      <c r="P2498" s="12">
        <f>VLOOKUP(Table1[[#This Row],[State]],Sheet1!A:G,7,FALSE)</f>
        <v>11</v>
      </c>
      <c r="Q2498" t="str">
        <f>VLOOKUP(Table1[[#This Row],[State]],Sheet1!A:F,6,FALSE)</f>
        <v>Republican</v>
      </c>
    </row>
    <row r="2499" spans="1:17" x14ac:dyDescent="0.2">
      <c r="A2499" t="s">
        <v>360</v>
      </c>
      <c r="B2499" s="10">
        <v>47141</v>
      </c>
      <c r="C2499" t="s">
        <v>467</v>
      </c>
      <c r="D2499" s="4">
        <v>8859</v>
      </c>
      <c r="E2499" s="4">
        <v>26713</v>
      </c>
      <c r="F2499">
        <v>2024</v>
      </c>
      <c r="G2499" s="1">
        <f>Table1[[#This Row],[dem_votes]]+Table1[[#This Row],[gop_votes]]</f>
        <v>35572</v>
      </c>
      <c r="H2499" s="7">
        <f>ABS(Table1[[#This Row],[dem_votes]]-Table1[[#This Row],[gop_votes]])</f>
        <v>17854</v>
      </c>
      <c r="I2499" s="5">
        <f>Table1[[#This Row],[margin]]/SUM(Table1[[#This Row],[dem_votes]:[gop_votes]])</f>
        <v>0.50191161587765654</v>
      </c>
      <c r="J2499" s="5">
        <f>Table1[[#This Row],[dem_votes]]/SUM(Table1[[#This Row],[dem_votes]:[gop_votes]])</f>
        <v>0.2490441920611717</v>
      </c>
      <c r="K2499" s="5">
        <f>Table1[[#This Row],[gop_votes]]/SUM(Table1[[#This Row],[dem_votes]:[gop_votes]])</f>
        <v>0.75095580793882832</v>
      </c>
      <c r="L2499" s="13">
        <v>-85.503294999999994</v>
      </c>
      <c r="M2499" s="13">
        <v>36.163404999999997</v>
      </c>
      <c r="N2499" s="11">
        <v>-86.110329389473762</v>
      </c>
      <c r="O2499" s="11">
        <v>35.888371189473688</v>
      </c>
      <c r="P2499" s="12">
        <f>VLOOKUP(Table1[[#This Row],[State]],Sheet1!A:G,7,FALSE)</f>
        <v>11</v>
      </c>
      <c r="Q2499" t="str">
        <f>VLOOKUP(Table1[[#This Row],[State]],Sheet1!A:F,6,FALSE)</f>
        <v>Republican</v>
      </c>
    </row>
    <row r="2500" spans="1:17" x14ac:dyDescent="0.2">
      <c r="A2500" t="s">
        <v>360</v>
      </c>
      <c r="B2500" s="10">
        <v>47143</v>
      </c>
      <c r="C2500" t="s">
        <v>1902</v>
      </c>
      <c r="D2500" s="4">
        <v>2668</v>
      </c>
      <c r="E2500" s="4">
        <v>12216</v>
      </c>
      <c r="F2500">
        <v>2024</v>
      </c>
      <c r="G2500" s="1">
        <f>Table1[[#This Row],[dem_votes]]+Table1[[#This Row],[gop_votes]]</f>
        <v>14884</v>
      </c>
      <c r="H2500" s="7">
        <f>ABS(Table1[[#This Row],[dem_votes]]-Table1[[#This Row],[gop_votes]])</f>
        <v>9548</v>
      </c>
      <c r="I2500" s="5">
        <f>Table1[[#This Row],[margin]]/SUM(Table1[[#This Row],[dem_votes]:[gop_votes]])</f>
        <v>0.64149422198333783</v>
      </c>
      <c r="J2500" s="5">
        <f>Table1[[#This Row],[dem_votes]]/SUM(Table1[[#This Row],[dem_votes]:[gop_votes]])</f>
        <v>0.17925288900833108</v>
      </c>
      <c r="K2500" s="5">
        <f>Table1[[#This Row],[gop_votes]]/SUM(Table1[[#This Row],[dem_votes]:[gop_votes]])</f>
        <v>0.82074711099166886</v>
      </c>
      <c r="L2500" s="13">
        <v>-84.955218000000002</v>
      </c>
      <c r="M2500" s="13">
        <v>35.556241999999997</v>
      </c>
      <c r="N2500" s="11">
        <v>-86.110329389473762</v>
      </c>
      <c r="O2500" s="11">
        <v>35.888371189473688</v>
      </c>
      <c r="P2500" s="12">
        <f>VLOOKUP(Table1[[#This Row],[State]],Sheet1!A:G,7,FALSE)</f>
        <v>11</v>
      </c>
      <c r="Q2500" t="str">
        <f>VLOOKUP(Table1[[#This Row],[State]],Sheet1!A:F,6,FALSE)</f>
        <v>Republican</v>
      </c>
    </row>
    <row r="2501" spans="1:17" x14ac:dyDescent="0.2">
      <c r="A2501" t="s">
        <v>360</v>
      </c>
      <c r="B2501" s="10">
        <v>47145</v>
      </c>
      <c r="C2501" t="s">
        <v>1903</v>
      </c>
      <c r="D2501" s="4">
        <v>6534</v>
      </c>
      <c r="E2501" s="4">
        <v>20001</v>
      </c>
      <c r="F2501">
        <v>2024</v>
      </c>
      <c r="G2501" s="1">
        <f>Table1[[#This Row],[dem_votes]]+Table1[[#This Row],[gop_votes]]</f>
        <v>26535</v>
      </c>
      <c r="H2501" s="7">
        <f>ABS(Table1[[#This Row],[dem_votes]]-Table1[[#This Row],[gop_votes]])</f>
        <v>13467</v>
      </c>
      <c r="I2501" s="5">
        <f>Table1[[#This Row],[margin]]/SUM(Table1[[#This Row],[dem_votes]:[gop_votes]])</f>
        <v>0.50751837196156024</v>
      </c>
      <c r="J2501" s="5">
        <f>Table1[[#This Row],[dem_votes]]/SUM(Table1[[#This Row],[dem_votes]:[gop_votes]])</f>
        <v>0.24624081401921991</v>
      </c>
      <c r="K2501" s="5">
        <f>Table1[[#This Row],[gop_votes]]/SUM(Table1[[#This Row],[dem_votes]:[gop_votes]])</f>
        <v>0.75375918598078007</v>
      </c>
      <c r="L2501" s="13">
        <v>-84.524135999999999</v>
      </c>
      <c r="M2501" s="13">
        <v>35.882072999999998</v>
      </c>
      <c r="N2501" s="11">
        <v>-86.110329389473762</v>
      </c>
      <c r="O2501" s="11">
        <v>35.888371189473688</v>
      </c>
      <c r="P2501" s="12">
        <f>VLOOKUP(Table1[[#This Row],[State]],Sheet1!A:G,7,FALSE)</f>
        <v>11</v>
      </c>
      <c r="Q2501" t="str">
        <f>VLOOKUP(Table1[[#This Row],[State]],Sheet1!A:F,6,FALSE)</f>
        <v>Republican</v>
      </c>
    </row>
    <row r="2502" spans="1:17" x14ac:dyDescent="0.2">
      <c r="A2502" t="s">
        <v>360</v>
      </c>
      <c r="B2502" s="10">
        <v>47147</v>
      </c>
      <c r="C2502" t="s">
        <v>1127</v>
      </c>
      <c r="D2502" s="4">
        <v>8307</v>
      </c>
      <c r="E2502" s="4">
        <v>28155</v>
      </c>
      <c r="F2502">
        <v>2024</v>
      </c>
      <c r="G2502" s="1">
        <f>Table1[[#This Row],[dem_votes]]+Table1[[#This Row],[gop_votes]]</f>
        <v>36462</v>
      </c>
      <c r="H2502" s="7">
        <f>ABS(Table1[[#This Row],[dem_votes]]-Table1[[#This Row],[gop_votes]])</f>
        <v>19848</v>
      </c>
      <c r="I2502" s="5">
        <f>Table1[[#This Row],[margin]]/SUM(Table1[[#This Row],[dem_votes]:[gop_votes]])</f>
        <v>0.5443475399045582</v>
      </c>
      <c r="J2502" s="5">
        <f>Table1[[#This Row],[dem_votes]]/SUM(Table1[[#This Row],[dem_votes]:[gop_votes]])</f>
        <v>0.2278262300477209</v>
      </c>
      <c r="K2502" s="5">
        <f>Table1[[#This Row],[gop_votes]]/SUM(Table1[[#This Row],[dem_votes]:[gop_votes]])</f>
        <v>0.77217376995227904</v>
      </c>
      <c r="L2502" s="13">
        <v>-86.832295999999999</v>
      </c>
      <c r="M2502" s="13">
        <v>36.484932999999998</v>
      </c>
      <c r="N2502" s="11">
        <v>-86.110329389473762</v>
      </c>
      <c r="O2502" s="11">
        <v>35.888371189473688</v>
      </c>
      <c r="P2502" s="12">
        <f>VLOOKUP(Table1[[#This Row],[State]],Sheet1!A:G,7,FALSE)</f>
        <v>11</v>
      </c>
      <c r="Q2502" t="str">
        <f>VLOOKUP(Table1[[#This Row],[State]],Sheet1!A:F,6,FALSE)</f>
        <v>Republican</v>
      </c>
    </row>
    <row r="2503" spans="1:17" x14ac:dyDescent="0.2">
      <c r="A2503" t="s">
        <v>360</v>
      </c>
      <c r="B2503" s="10">
        <v>47149</v>
      </c>
      <c r="C2503" t="s">
        <v>1646</v>
      </c>
      <c r="D2503" s="4">
        <v>67906</v>
      </c>
      <c r="E2503" s="4">
        <v>92885</v>
      </c>
      <c r="F2503">
        <v>2024</v>
      </c>
      <c r="G2503" s="1">
        <f>Table1[[#This Row],[dem_votes]]+Table1[[#This Row],[gop_votes]]</f>
        <v>160791</v>
      </c>
      <c r="H2503" s="7">
        <f>ABS(Table1[[#This Row],[dem_votes]]-Table1[[#This Row],[gop_votes]])</f>
        <v>24979</v>
      </c>
      <c r="I2503" s="5">
        <f>Table1[[#This Row],[margin]]/SUM(Table1[[#This Row],[dem_votes]:[gop_votes]])</f>
        <v>0.15535073480480874</v>
      </c>
      <c r="J2503" s="5">
        <f>Table1[[#This Row],[dem_votes]]/SUM(Table1[[#This Row],[dem_votes]:[gop_votes]])</f>
        <v>0.42232463259759562</v>
      </c>
      <c r="K2503" s="5">
        <f>Table1[[#This Row],[gop_votes]]/SUM(Table1[[#This Row],[dem_votes]:[gop_votes]])</f>
        <v>0.57767536740240433</v>
      </c>
      <c r="L2503" s="13">
        <v>-86.447980000000001</v>
      </c>
      <c r="M2503" s="13">
        <v>35.892015999999998</v>
      </c>
      <c r="N2503" s="11">
        <v>-86.110329389473762</v>
      </c>
      <c r="O2503" s="11">
        <v>35.888371189473688</v>
      </c>
      <c r="P2503" s="12">
        <f>VLOOKUP(Table1[[#This Row],[State]],Sheet1!A:G,7,FALSE)</f>
        <v>11</v>
      </c>
      <c r="Q2503" t="str">
        <f>VLOOKUP(Table1[[#This Row],[State]],Sheet1!A:F,6,FALSE)</f>
        <v>Republican</v>
      </c>
    </row>
    <row r="2504" spans="1:17" x14ac:dyDescent="0.2">
      <c r="A2504" t="s">
        <v>360</v>
      </c>
      <c r="B2504" s="10">
        <v>47151</v>
      </c>
      <c r="C2504" t="s">
        <v>594</v>
      </c>
      <c r="D2504" s="4">
        <v>1427</v>
      </c>
      <c r="E2504" s="4">
        <v>9792</v>
      </c>
      <c r="F2504">
        <v>2024</v>
      </c>
      <c r="G2504" s="1">
        <f>Table1[[#This Row],[dem_votes]]+Table1[[#This Row],[gop_votes]]</f>
        <v>11219</v>
      </c>
      <c r="H2504" s="7">
        <f>ABS(Table1[[#This Row],[dem_votes]]-Table1[[#This Row],[gop_votes]])</f>
        <v>8365</v>
      </c>
      <c r="I2504" s="5">
        <f>Table1[[#This Row],[margin]]/SUM(Table1[[#This Row],[dem_votes]:[gop_votes]])</f>
        <v>0.74561012567965057</v>
      </c>
      <c r="J2504" s="5">
        <f>Table1[[#This Row],[dem_votes]]/SUM(Table1[[#This Row],[dem_votes]:[gop_votes]])</f>
        <v>0.12719493716017471</v>
      </c>
      <c r="K2504" s="5">
        <f>Table1[[#This Row],[gop_votes]]/SUM(Table1[[#This Row],[dem_votes]:[gop_votes]])</f>
        <v>0.87280506283982529</v>
      </c>
      <c r="L2504" s="13">
        <v>-84.506553999999994</v>
      </c>
      <c r="M2504" s="13">
        <v>36.453952999999998</v>
      </c>
      <c r="N2504" s="11">
        <v>-86.110329389473762</v>
      </c>
      <c r="O2504" s="11">
        <v>35.888371189473688</v>
      </c>
      <c r="P2504" s="12">
        <f>VLOOKUP(Table1[[#This Row],[State]],Sheet1!A:G,7,FALSE)</f>
        <v>11</v>
      </c>
      <c r="Q2504" t="str">
        <f>VLOOKUP(Table1[[#This Row],[State]],Sheet1!A:F,6,FALSE)</f>
        <v>Republican</v>
      </c>
    </row>
    <row r="2505" spans="1:17" x14ac:dyDescent="0.2">
      <c r="A2505" t="s">
        <v>360</v>
      </c>
      <c r="B2505" s="10">
        <v>47153</v>
      </c>
      <c r="C2505" t="s">
        <v>1904</v>
      </c>
      <c r="D2505" s="4">
        <v>1349</v>
      </c>
      <c r="E2505" s="4">
        <v>7074</v>
      </c>
      <c r="F2505">
        <v>2024</v>
      </c>
      <c r="G2505" s="1">
        <f>Table1[[#This Row],[dem_votes]]+Table1[[#This Row],[gop_votes]]</f>
        <v>8423</v>
      </c>
      <c r="H2505" s="7">
        <f>ABS(Table1[[#This Row],[dem_votes]]-Table1[[#This Row],[gop_votes]])</f>
        <v>5725</v>
      </c>
      <c r="I2505" s="5">
        <f>Table1[[#This Row],[margin]]/SUM(Table1[[#This Row],[dem_votes]:[gop_votes]])</f>
        <v>0.67968657248011399</v>
      </c>
      <c r="J2505" s="5">
        <f>Table1[[#This Row],[dem_votes]]/SUM(Table1[[#This Row],[dem_votes]:[gop_votes]])</f>
        <v>0.160156713759943</v>
      </c>
      <c r="K2505" s="5">
        <f>Table1[[#This Row],[gop_votes]]/SUM(Table1[[#This Row],[dem_votes]:[gop_votes]])</f>
        <v>0.839843286240057</v>
      </c>
      <c r="L2505" s="13">
        <v>-85.392052000000007</v>
      </c>
      <c r="M2505" s="13">
        <v>35.354219000000001</v>
      </c>
      <c r="N2505" s="11">
        <v>-86.110329389473762</v>
      </c>
      <c r="O2505" s="11">
        <v>35.888371189473688</v>
      </c>
      <c r="P2505" s="12">
        <f>VLOOKUP(Table1[[#This Row],[State]],Sheet1!A:G,7,FALSE)</f>
        <v>11</v>
      </c>
      <c r="Q2505" t="str">
        <f>VLOOKUP(Table1[[#This Row],[State]],Sheet1!A:F,6,FALSE)</f>
        <v>Republican</v>
      </c>
    </row>
    <row r="2506" spans="1:17" x14ac:dyDescent="0.2">
      <c r="A2506" t="s">
        <v>360</v>
      </c>
      <c r="B2506" s="10">
        <v>47155</v>
      </c>
      <c r="C2506" t="s">
        <v>597</v>
      </c>
      <c r="D2506" s="4">
        <v>8628</v>
      </c>
      <c r="E2506" s="4">
        <v>38308</v>
      </c>
      <c r="F2506">
        <v>2024</v>
      </c>
      <c r="G2506" s="1">
        <f>Table1[[#This Row],[dem_votes]]+Table1[[#This Row],[gop_votes]]</f>
        <v>46936</v>
      </c>
      <c r="H2506" s="7">
        <f>ABS(Table1[[#This Row],[dem_votes]]-Table1[[#This Row],[gop_votes]])</f>
        <v>29680</v>
      </c>
      <c r="I2506" s="5">
        <f>Table1[[#This Row],[margin]]/SUM(Table1[[#This Row],[dem_votes]:[gop_votes]])</f>
        <v>0.63235043463439577</v>
      </c>
      <c r="J2506" s="5">
        <f>Table1[[#This Row],[dem_votes]]/SUM(Table1[[#This Row],[dem_votes]:[gop_votes]])</f>
        <v>0.18382478268280211</v>
      </c>
      <c r="K2506" s="5">
        <f>Table1[[#This Row],[gop_votes]]/SUM(Table1[[#This Row],[dem_votes]:[gop_votes]])</f>
        <v>0.81617521731719789</v>
      </c>
      <c r="L2506" s="13">
        <v>-83.580943999999903</v>
      </c>
      <c r="M2506" s="13">
        <v>35.861561999999999</v>
      </c>
      <c r="N2506" s="11">
        <v>-86.110329389473762</v>
      </c>
      <c r="O2506" s="11">
        <v>35.888371189473688</v>
      </c>
      <c r="P2506" s="12">
        <f>VLOOKUP(Table1[[#This Row],[State]],Sheet1!A:G,7,FALSE)</f>
        <v>11</v>
      </c>
      <c r="Q2506" t="str">
        <f>VLOOKUP(Table1[[#This Row],[State]],Sheet1!A:F,6,FALSE)</f>
        <v>Republican</v>
      </c>
    </row>
    <row r="2507" spans="1:17" x14ac:dyDescent="0.2">
      <c r="A2507" t="s">
        <v>360</v>
      </c>
      <c r="B2507" s="10">
        <v>47157</v>
      </c>
      <c r="C2507" t="s">
        <v>529</v>
      </c>
      <c r="D2507" s="4">
        <v>244457</v>
      </c>
      <c r="E2507" s="4">
        <v>135162</v>
      </c>
      <c r="F2507">
        <v>2024</v>
      </c>
      <c r="G2507" s="1">
        <f>Table1[[#This Row],[dem_votes]]+Table1[[#This Row],[gop_votes]]</f>
        <v>379619</v>
      </c>
      <c r="H2507" s="7">
        <f>ABS(Table1[[#This Row],[dem_votes]]-Table1[[#This Row],[gop_votes]])</f>
        <v>109295</v>
      </c>
      <c r="I2507" s="5">
        <f>Table1[[#This Row],[margin]]/SUM(Table1[[#This Row],[dem_votes]:[gop_votes]])</f>
        <v>0.28790708578864599</v>
      </c>
      <c r="J2507" s="5">
        <f>Table1[[#This Row],[dem_votes]]/SUM(Table1[[#This Row],[dem_votes]:[gop_votes]])</f>
        <v>0.64395354289432294</v>
      </c>
      <c r="K2507" s="5">
        <f>Table1[[#This Row],[gop_votes]]/SUM(Table1[[#This Row],[dem_votes]:[gop_votes]])</f>
        <v>0.35604645710567701</v>
      </c>
      <c r="L2507" s="13">
        <v>-89.894188</v>
      </c>
      <c r="M2507" s="13">
        <v>35.131228</v>
      </c>
      <c r="N2507" s="11">
        <v>-86.110329389473762</v>
      </c>
      <c r="O2507" s="11">
        <v>35.888371189473688</v>
      </c>
      <c r="P2507" s="12">
        <f>VLOOKUP(Table1[[#This Row],[State]],Sheet1!A:G,7,FALSE)</f>
        <v>11</v>
      </c>
      <c r="Q2507" t="str">
        <f>VLOOKUP(Table1[[#This Row],[State]],Sheet1!A:F,6,FALSE)</f>
        <v>Republican</v>
      </c>
    </row>
    <row r="2508" spans="1:17" x14ac:dyDescent="0.2">
      <c r="A2508" t="s">
        <v>360</v>
      </c>
      <c r="B2508" s="10">
        <v>47159</v>
      </c>
      <c r="C2508" t="s">
        <v>1068</v>
      </c>
      <c r="D2508" s="4">
        <v>2454</v>
      </c>
      <c r="E2508" s="4">
        <v>8535</v>
      </c>
      <c r="F2508">
        <v>2024</v>
      </c>
      <c r="G2508" s="1">
        <f>Table1[[#This Row],[dem_votes]]+Table1[[#This Row],[gop_votes]]</f>
        <v>10989</v>
      </c>
      <c r="H2508" s="7">
        <f>ABS(Table1[[#This Row],[dem_votes]]-Table1[[#This Row],[gop_votes]])</f>
        <v>6081</v>
      </c>
      <c r="I2508" s="5">
        <f>Table1[[#This Row],[margin]]/SUM(Table1[[#This Row],[dem_votes]:[gop_votes]])</f>
        <v>0.55337155337155342</v>
      </c>
      <c r="J2508" s="5">
        <f>Table1[[#This Row],[dem_votes]]/SUM(Table1[[#This Row],[dem_votes]:[gop_votes]])</f>
        <v>0.22331422331422332</v>
      </c>
      <c r="K2508" s="5">
        <f>Table1[[#This Row],[gop_votes]]/SUM(Table1[[#This Row],[dem_votes]:[gop_votes]])</f>
        <v>0.77668577668577665</v>
      </c>
      <c r="L2508" s="13">
        <v>-85.968484000000004</v>
      </c>
      <c r="M2508" s="13">
        <v>36.241092000000002</v>
      </c>
      <c r="N2508" s="11">
        <v>-86.110329389473762</v>
      </c>
      <c r="O2508" s="11">
        <v>35.888371189473688</v>
      </c>
      <c r="P2508" s="12">
        <f>VLOOKUP(Table1[[#This Row],[State]],Sheet1!A:G,7,FALSE)</f>
        <v>11</v>
      </c>
      <c r="Q2508" t="str">
        <f>VLOOKUP(Table1[[#This Row],[State]],Sheet1!A:F,6,FALSE)</f>
        <v>Republican</v>
      </c>
    </row>
    <row r="2509" spans="1:17" x14ac:dyDescent="0.2">
      <c r="A2509" t="s">
        <v>360</v>
      </c>
      <c r="B2509" s="10">
        <v>47161</v>
      </c>
      <c r="C2509" t="s">
        <v>805</v>
      </c>
      <c r="D2509" s="4">
        <v>1621</v>
      </c>
      <c r="E2509" s="4">
        <v>5968</v>
      </c>
      <c r="F2509">
        <v>2024</v>
      </c>
      <c r="G2509" s="1">
        <f>Table1[[#This Row],[dem_votes]]+Table1[[#This Row],[gop_votes]]</f>
        <v>7589</v>
      </c>
      <c r="H2509" s="7">
        <f>ABS(Table1[[#This Row],[dem_votes]]-Table1[[#This Row],[gop_votes]])</f>
        <v>4347</v>
      </c>
      <c r="I2509" s="5">
        <f>Table1[[#This Row],[margin]]/SUM(Table1[[#This Row],[dem_votes]:[gop_votes]])</f>
        <v>0.57280274080906579</v>
      </c>
      <c r="J2509" s="5">
        <f>Table1[[#This Row],[dem_votes]]/SUM(Table1[[#This Row],[dem_votes]:[gop_votes]])</f>
        <v>0.21359862959546713</v>
      </c>
      <c r="K2509" s="5">
        <f>Table1[[#This Row],[gop_votes]]/SUM(Table1[[#This Row],[dem_votes]:[gop_votes]])</f>
        <v>0.78640137040453284</v>
      </c>
      <c r="L2509" s="13">
        <v>-87.798679000000007</v>
      </c>
      <c r="M2509" s="13">
        <v>36.493716999999997</v>
      </c>
      <c r="N2509" s="11">
        <v>-86.110329389473762</v>
      </c>
      <c r="O2509" s="11">
        <v>35.888371189473688</v>
      </c>
      <c r="P2509" s="12">
        <f>VLOOKUP(Table1[[#This Row],[State]],Sheet1!A:G,7,FALSE)</f>
        <v>11</v>
      </c>
      <c r="Q2509" t="str">
        <f>VLOOKUP(Table1[[#This Row],[State]],Sheet1!A:F,6,FALSE)</f>
        <v>Republican</v>
      </c>
    </row>
    <row r="2510" spans="1:17" x14ac:dyDescent="0.2">
      <c r="A2510" t="s">
        <v>360</v>
      </c>
      <c r="B2510" s="10">
        <v>47163</v>
      </c>
      <c r="C2510" t="s">
        <v>958</v>
      </c>
      <c r="D2510" s="4">
        <v>17595</v>
      </c>
      <c r="E2510" s="4">
        <v>58291</v>
      </c>
      <c r="F2510">
        <v>2024</v>
      </c>
      <c r="G2510" s="1">
        <f>Table1[[#This Row],[dem_votes]]+Table1[[#This Row],[gop_votes]]</f>
        <v>75886</v>
      </c>
      <c r="H2510" s="7">
        <f>ABS(Table1[[#This Row],[dem_votes]]-Table1[[#This Row],[gop_votes]])</f>
        <v>40696</v>
      </c>
      <c r="I2510" s="5">
        <f>Table1[[#This Row],[margin]]/SUM(Table1[[#This Row],[dem_votes]:[gop_votes]])</f>
        <v>0.53627810136257015</v>
      </c>
      <c r="J2510" s="5">
        <f>Table1[[#This Row],[dem_votes]]/SUM(Table1[[#This Row],[dem_votes]:[gop_votes]])</f>
        <v>0.23186094931871493</v>
      </c>
      <c r="K2510" s="5">
        <f>Table1[[#This Row],[gop_votes]]/SUM(Table1[[#This Row],[dem_votes]:[gop_votes]])</f>
        <v>0.76813905068128507</v>
      </c>
      <c r="L2510" s="13">
        <v>-82.394917000000007</v>
      </c>
      <c r="M2510" s="13">
        <v>36.531452000000002</v>
      </c>
      <c r="N2510" s="11">
        <v>-86.110329389473762</v>
      </c>
      <c r="O2510" s="11">
        <v>35.888371189473688</v>
      </c>
      <c r="P2510" s="12">
        <f>VLOOKUP(Table1[[#This Row],[State]],Sheet1!A:G,7,FALSE)</f>
        <v>11</v>
      </c>
      <c r="Q2510" t="str">
        <f>VLOOKUP(Table1[[#This Row],[State]],Sheet1!A:F,6,FALSE)</f>
        <v>Republican</v>
      </c>
    </row>
    <row r="2511" spans="1:17" x14ac:dyDescent="0.2">
      <c r="A2511" t="s">
        <v>360</v>
      </c>
      <c r="B2511" s="10">
        <v>47165</v>
      </c>
      <c r="C2511" t="s">
        <v>1072</v>
      </c>
      <c r="D2511" s="4">
        <v>26960</v>
      </c>
      <c r="E2511" s="4">
        <v>72317</v>
      </c>
      <c r="F2511">
        <v>2024</v>
      </c>
      <c r="G2511" s="1">
        <f>Table1[[#This Row],[dem_votes]]+Table1[[#This Row],[gop_votes]]</f>
        <v>99277</v>
      </c>
      <c r="H2511" s="7">
        <f>ABS(Table1[[#This Row],[dem_votes]]-Table1[[#This Row],[gop_votes]])</f>
        <v>45357</v>
      </c>
      <c r="I2511" s="5">
        <f>Table1[[#This Row],[margin]]/SUM(Table1[[#This Row],[dem_votes]:[gop_votes]])</f>
        <v>0.45687319318674013</v>
      </c>
      <c r="J2511" s="5">
        <f>Table1[[#This Row],[dem_votes]]/SUM(Table1[[#This Row],[dem_votes]:[gop_votes]])</f>
        <v>0.27156340340662993</v>
      </c>
      <c r="K2511" s="5">
        <f>Table1[[#This Row],[gop_votes]]/SUM(Table1[[#This Row],[dem_votes]:[gop_votes]])</f>
        <v>0.72843659659337001</v>
      </c>
      <c r="L2511" s="13">
        <v>-86.536930999999996</v>
      </c>
      <c r="M2511" s="13">
        <v>36.398558999999999</v>
      </c>
      <c r="N2511" s="11">
        <v>-86.110329389473762</v>
      </c>
      <c r="O2511" s="11">
        <v>35.888371189473688</v>
      </c>
      <c r="P2511" s="12">
        <f>VLOOKUP(Table1[[#This Row],[State]],Sheet1!A:G,7,FALSE)</f>
        <v>11</v>
      </c>
      <c r="Q2511" t="str">
        <f>VLOOKUP(Table1[[#This Row],[State]],Sheet1!A:F,6,FALSE)</f>
        <v>Republican</v>
      </c>
    </row>
    <row r="2512" spans="1:17" x14ac:dyDescent="0.2">
      <c r="A2512" t="s">
        <v>360</v>
      </c>
      <c r="B2512" s="10">
        <v>47167</v>
      </c>
      <c r="C2512" t="s">
        <v>961</v>
      </c>
      <c r="D2512" s="4">
        <v>6543</v>
      </c>
      <c r="E2512" s="4">
        <v>21736</v>
      </c>
      <c r="F2512">
        <v>2024</v>
      </c>
      <c r="G2512" s="1">
        <f>Table1[[#This Row],[dem_votes]]+Table1[[#This Row],[gop_votes]]</f>
        <v>28279</v>
      </c>
      <c r="H2512" s="7">
        <f>ABS(Table1[[#This Row],[dem_votes]]-Table1[[#This Row],[gop_votes]])</f>
        <v>15193</v>
      </c>
      <c r="I2512" s="5">
        <f>Table1[[#This Row],[margin]]/SUM(Table1[[#This Row],[dem_votes]:[gop_votes]])</f>
        <v>0.53725379256692241</v>
      </c>
      <c r="J2512" s="5">
        <f>Table1[[#This Row],[dem_votes]]/SUM(Table1[[#This Row],[dem_votes]:[gop_votes]])</f>
        <v>0.23137310371653877</v>
      </c>
      <c r="K2512" s="5">
        <f>Table1[[#This Row],[gop_votes]]/SUM(Table1[[#This Row],[dem_votes]:[gop_votes]])</f>
        <v>0.76862689628346126</v>
      </c>
      <c r="L2512" s="13">
        <v>-89.748046000000002</v>
      </c>
      <c r="M2512" s="13">
        <v>35.478427000000003</v>
      </c>
      <c r="N2512" s="11">
        <v>-86.110329389473762</v>
      </c>
      <c r="O2512" s="11">
        <v>35.888371189473688</v>
      </c>
      <c r="P2512" s="12">
        <f>VLOOKUP(Table1[[#This Row],[State]],Sheet1!A:G,7,FALSE)</f>
        <v>11</v>
      </c>
      <c r="Q2512" t="str">
        <f>VLOOKUP(Table1[[#This Row],[State]],Sheet1!A:F,6,FALSE)</f>
        <v>Republican</v>
      </c>
    </row>
    <row r="2513" spans="1:17" x14ac:dyDescent="0.2">
      <c r="A2513" t="s">
        <v>360</v>
      </c>
      <c r="B2513" s="10">
        <v>47169</v>
      </c>
      <c r="C2513" t="s">
        <v>1905</v>
      </c>
      <c r="D2513" s="4">
        <v>1160</v>
      </c>
      <c r="E2513" s="4">
        <v>3571</v>
      </c>
      <c r="F2513">
        <v>2024</v>
      </c>
      <c r="G2513" s="1">
        <f>Table1[[#This Row],[dem_votes]]+Table1[[#This Row],[gop_votes]]</f>
        <v>4731</v>
      </c>
      <c r="H2513" s="7">
        <f>ABS(Table1[[#This Row],[dem_votes]]-Table1[[#This Row],[gop_votes]])</f>
        <v>2411</v>
      </c>
      <c r="I2513" s="5">
        <f>Table1[[#This Row],[margin]]/SUM(Table1[[#This Row],[dem_votes]:[gop_votes]])</f>
        <v>0.50961741703656738</v>
      </c>
      <c r="J2513" s="5">
        <f>Table1[[#This Row],[dem_votes]]/SUM(Table1[[#This Row],[dem_votes]:[gop_votes]])</f>
        <v>0.24519129148171634</v>
      </c>
      <c r="K2513" s="5">
        <f>Table1[[#This Row],[gop_votes]]/SUM(Table1[[#This Row],[dem_votes]:[gop_votes]])</f>
        <v>0.75480870851828363</v>
      </c>
      <c r="L2513" s="13">
        <v>-86.170445000000001</v>
      </c>
      <c r="M2513" s="13">
        <v>36.393982000000001</v>
      </c>
      <c r="N2513" s="11">
        <v>-86.110329389473762</v>
      </c>
      <c r="O2513" s="11">
        <v>35.888371189473688</v>
      </c>
      <c r="P2513" s="12">
        <f>VLOOKUP(Table1[[#This Row],[State]],Sheet1!A:G,7,FALSE)</f>
        <v>11</v>
      </c>
      <c r="Q2513" t="str">
        <f>VLOOKUP(Table1[[#This Row],[State]],Sheet1!A:F,6,FALSE)</f>
        <v>Republican</v>
      </c>
    </row>
    <row r="2514" spans="1:17" x14ac:dyDescent="0.2">
      <c r="A2514" t="s">
        <v>360</v>
      </c>
      <c r="B2514" s="10">
        <v>47171</v>
      </c>
      <c r="C2514" t="s">
        <v>1906</v>
      </c>
      <c r="D2514" s="4">
        <v>1809</v>
      </c>
      <c r="E2514" s="4">
        <v>6740</v>
      </c>
      <c r="F2514">
        <v>2024</v>
      </c>
      <c r="G2514" s="1">
        <f>Table1[[#This Row],[dem_votes]]+Table1[[#This Row],[gop_votes]]</f>
        <v>8549</v>
      </c>
      <c r="H2514" s="7">
        <f>ABS(Table1[[#This Row],[dem_votes]]-Table1[[#This Row],[gop_votes]])</f>
        <v>4931</v>
      </c>
      <c r="I2514" s="5">
        <f>Table1[[#This Row],[margin]]/SUM(Table1[[#This Row],[dem_votes]:[gop_votes]])</f>
        <v>0.57679260732249382</v>
      </c>
      <c r="J2514" s="5">
        <f>Table1[[#This Row],[dem_votes]]/SUM(Table1[[#This Row],[dem_votes]:[gop_votes]])</f>
        <v>0.21160369633875306</v>
      </c>
      <c r="K2514" s="5">
        <f>Table1[[#This Row],[gop_votes]]/SUM(Table1[[#This Row],[dem_votes]:[gop_votes]])</f>
        <v>0.78839630366124691</v>
      </c>
      <c r="L2514" s="13">
        <v>-82.396176999999994</v>
      </c>
      <c r="M2514" s="13">
        <v>36.149453000000001</v>
      </c>
      <c r="N2514" s="11">
        <v>-86.110329389473762</v>
      </c>
      <c r="O2514" s="11">
        <v>35.888371189473688</v>
      </c>
      <c r="P2514" s="12">
        <f>VLOOKUP(Table1[[#This Row],[State]],Sheet1!A:G,7,FALSE)</f>
        <v>11</v>
      </c>
      <c r="Q2514" t="str">
        <f>VLOOKUP(Table1[[#This Row],[State]],Sheet1!A:F,6,FALSE)</f>
        <v>Republican</v>
      </c>
    </row>
    <row r="2515" spans="1:17" x14ac:dyDescent="0.2">
      <c r="A2515" t="s">
        <v>360</v>
      </c>
      <c r="B2515" s="10">
        <v>47173</v>
      </c>
      <c r="C2515" t="s">
        <v>476</v>
      </c>
      <c r="D2515" s="4">
        <v>1380</v>
      </c>
      <c r="E2515" s="4">
        <v>8164</v>
      </c>
      <c r="F2515">
        <v>2024</v>
      </c>
      <c r="G2515" s="1">
        <f>Table1[[#This Row],[dem_votes]]+Table1[[#This Row],[gop_votes]]</f>
        <v>9544</v>
      </c>
      <c r="H2515" s="7">
        <f>ABS(Table1[[#This Row],[dem_votes]]-Table1[[#This Row],[gop_votes]])</f>
        <v>6784</v>
      </c>
      <c r="I2515" s="5">
        <f>Table1[[#This Row],[margin]]/SUM(Table1[[#This Row],[dem_votes]:[gop_votes]])</f>
        <v>0.71081307627829005</v>
      </c>
      <c r="J2515" s="5">
        <f>Table1[[#This Row],[dem_votes]]/SUM(Table1[[#This Row],[dem_votes]:[gop_votes]])</f>
        <v>0.14459346186085498</v>
      </c>
      <c r="K2515" s="5">
        <f>Table1[[#This Row],[gop_votes]]/SUM(Table1[[#This Row],[dem_votes]:[gop_votes]])</f>
        <v>0.85540653813914502</v>
      </c>
      <c r="L2515" s="13">
        <v>-83.816525999999996</v>
      </c>
      <c r="M2515" s="13">
        <v>36.243266999999904</v>
      </c>
      <c r="N2515" s="11">
        <v>-86.110329389473762</v>
      </c>
      <c r="O2515" s="11">
        <v>35.888371189473688</v>
      </c>
      <c r="P2515" s="12">
        <f>VLOOKUP(Table1[[#This Row],[State]],Sheet1!A:G,7,FALSE)</f>
        <v>11</v>
      </c>
      <c r="Q2515" t="str">
        <f>VLOOKUP(Table1[[#This Row],[State]],Sheet1!A:F,6,FALSE)</f>
        <v>Republican</v>
      </c>
    </row>
    <row r="2516" spans="1:17" x14ac:dyDescent="0.2">
      <c r="A2516" t="s">
        <v>360</v>
      </c>
      <c r="B2516" s="10">
        <v>47175</v>
      </c>
      <c r="C2516" t="s">
        <v>600</v>
      </c>
      <c r="D2516" s="4">
        <v>731</v>
      </c>
      <c r="E2516" s="4">
        <v>2843</v>
      </c>
      <c r="F2516">
        <v>2024</v>
      </c>
      <c r="G2516" s="1">
        <f>Table1[[#This Row],[dem_votes]]+Table1[[#This Row],[gop_votes]]</f>
        <v>3574</v>
      </c>
      <c r="H2516" s="7">
        <f>ABS(Table1[[#This Row],[dem_votes]]-Table1[[#This Row],[gop_votes]])</f>
        <v>2112</v>
      </c>
      <c r="I2516" s="5">
        <f>Table1[[#This Row],[margin]]/SUM(Table1[[#This Row],[dem_votes]:[gop_votes]])</f>
        <v>0.59093452714045891</v>
      </c>
      <c r="J2516" s="5">
        <f>Table1[[#This Row],[dem_votes]]/SUM(Table1[[#This Row],[dem_votes]:[gop_votes]])</f>
        <v>0.20453273642977057</v>
      </c>
      <c r="K2516" s="5">
        <f>Table1[[#This Row],[gop_votes]]/SUM(Table1[[#This Row],[dem_votes]:[gop_votes]])</f>
        <v>0.79546726357022945</v>
      </c>
      <c r="L2516" s="13">
        <v>-85.454470000000001</v>
      </c>
      <c r="M2516" s="13">
        <v>35.723509</v>
      </c>
      <c r="N2516" s="11">
        <v>-86.110329389473762</v>
      </c>
      <c r="O2516" s="11">
        <v>35.888371189473688</v>
      </c>
      <c r="P2516" s="12">
        <f>VLOOKUP(Table1[[#This Row],[State]],Sheet1!A:G,7,FALSE)</f>
        <v>11</v>
      </c>
      <c r="Q2516" t="str">
        <f>VLOOKUP(Table1[[#This Row],[State]],Sheet1!A:F,6,FALSE)</f>
        <v>Republican</v>
      </c>
    </row>
    <row r="2517" spans="1:17" x14ac:dyDescent="0.2">
      <c r="A2517" t="s">
        <v>360</v>
      </c>
      <c r="B2517" s="10">
        <v>47177</v>
      </c>
      <c r="C2517" t="s">
        <v>821</v>
      </c>
      <c r="D2517" s="4">
        <v>4648</v>
      </c>
      <c r="E2517" s="4">
        <v>13299</v>
      </c>
      <c r="F2517">
        <v>2024</v>
      </c>
      <c r="G2517" s="1">
        <f>Table1[[#This Row],[dem_votes]]+Table1[[#This Row],[gop_votes]]</f>
        <v>17947</v>
      </c>
      <c r="H2517" s="7">
        <f>ABS(Table1[[#This Row],[dem_votes]]-Table1[[#This Row],[gop_votes]])</f>
        <v>8651</v>
      </c>
      <c r="I2517" s="5">
        <f>Table1[[#This Row],[margin]]/SUM(Table1[[#This Row],[dem_votes]:[gop_votes]])</f>
        <v>0.48203042291190729</v>
      </c>
      <c r="J2517" s="5">
        <f>Table1[[#This Row],[dem_votes]]/SUM(Table1[[#This Row],[dem_votes]:[gop_votes]])</f>
        <v>0.25898478854404638</v>
      </c>
      <c r="K2517" s="5">
        <f>Table1[[#This Row],[gop_votes]]/SUM(Table1[[#This Row],[dem_votes]:[gop_votes]])</f>
        <v>0.74101521145595362</v>
      </c>
      <c r="L2517" s="13">
        <v>-85.792645999999905</v>
      </c>
      <c r="M2517" s="13">
        <v>35.695537000000002</v>
      </c>
      <c r="N2517" s="11">
        <v>-86.110329389473762</v>
      </c>
      <c r="O2517" s="11">
        <v>35.888371189473688</v>
      </c>
      <c r="P2517" s="12">
        <f>VLOOKUP(Table1[[#This Row],[State]],Sheet1!A:G,7,FALSE)</f>
        <v>11</v>
      </c>
      <c r="Q2517" t="str">
        <f>VLOOKUP(Table1[[#This Row],[State]],Sheet1!A:F,6,FALSE)</f>
        <v>Republican</v>
      </c>
    </row>
    <row r="2518" spans="1:17" x14ac:dyDescent="0.2">
      <c r="A2518" t="s">
        <v>360</v>
      </c>
      <c r="B2518" s="10">
        <v>47179</v>
      </c>
      <c r="C2518" t="s">
        <v>480</v>
      </c>
      <c r="D2518" s="4">
        <v>16416</v>
      </c>
      <c r="E2518" s="4">
        <v>43750</v>
      </c>
      <c r="F2518">
        <v>2024</v>
      </c>
      <c r="G2518" s="1">
        <f>Table1[[#This Row],[dem_votes]]+Table1[[#This Row],[gop_votes]]</f>
        <v>60166</v>
      </c>
      <c r="H2518" s="7">
        <f>ABS(Table1[[#This Row],[dem_votes]]-Table1[[#This Row],[gop_votes]])</f>
        <v>27334</v>
      </c>
      <c r="I2518" s="5">
        <f>Table1[[#This Row],[margin]]/SUM(Table1[[#This Row],[dem_votes]:[gop_votes]])</f>
        <v>0.45430974304424426</v>
      </c>
      <c r="J2518" s="5">
        <f>Table1[[#This Row],[dem_votes]]/SUM(Table1[[#This Row],[dem_votes]:[gop_votes]])</f>
        <v>0.2728451284778779</v>
      </c>
      <c r="K2518" s="5">
        <f>Table1[[#This Row],[gop_votes]]/SUM(Table1[[#This Row],[dem_votes]:[gop_votes]])</f>
        <v>0.7271548715221221</v>
      </c>
      <c r="L2518" s="13">
        <v>-82.434713000000002</v>
      </c>
      <c r="M2518" s="13">
        <v>36.324630999999997</v>
      </c>
      <c r="N2518" s="11">
        <v>-86.110329389473762</v>
      </c>
      <c r="O2518" s="11">
        <v>35.888371189473688</v>
      </c>
      <c r="P2518" s="12">
        <f>VLOOKUP(Table1[[#This Row],[State]],Sheet1!A:G,7,FALSE)</f>
        <v>11</v>
      </c>
      <c r="Q2518" t="str">
        <f>VLOOKUP(Table1[[#This Row],[State]],Sheet1!A:F,6,FALSE)</f>
        <v>Republican</v>
      </c>
    </row>
    <row r="2519" spans="1:17" x14ac:dyDescent="0.2">
      <c r="A2519" t="s">
        <v>360</v>
      </c>
      <c r="B2519" s="10">
        <v>47181</v>
      </c>
      <c r="C2519" t="s">
        <v>822</v>
      </c>
      <c r="D2519" s="4">
        <v>1057</v>
      </c>
      <c r="E2519" s="4">
        <v>6377</v>
      </c>
      <c r="F2519">
        <v>2024</v>
      </c>
      <c r="G2519" s="1">
        <f>Table1[[#This Row],[dem_votes]]+Table1[[#This Row],[gop_votes]]</f>
        <v>7434</v>
      </c>
      <c r="H2519" s="7">
        <f>ABS(Table1[[#This Row],[dem_votes]]-Table1[[#This Row],[gop_votes]])</f>
        <v>5320</v>
      </c>
      <c r="I2519" s="5">
        <f>Table1[[#This Row],[margin]]/SUM(Table1[[#This Row],[dem_votes]:[gop_votes]])</f>
        <v>0.71563088512241058</v>
      </c>
      <c r="J2519" s="5">
        <f>Table1[[#This Row],[dem_votes]]/SUM(Table1[[#This Row],[dem_votes]:[gop_votes]])</f>
        <v>0.14218455743879474</v>
      </c>
      <c r="K2519" s="5">
        <f>Table1[[#This Row],[gop_votes]]/SUM(Table1[[#This Row],[dem_votes]:[gop_votes]])</f>
        <v>0.85781544256120523</v>
      </c>
      <c r="L2519" s="13">
        <v>-87.789816999999999</v>
      </c>
      <c r="M2519" s="13">
        <v>35.257711</v>
      </c>
      <c r="N2519" s="11">
        <v>-86.110329389473762</v>
      </c>
      <c r="O2519" s="11">
        <v>35.888371189473688</v>
      </c>
      <c r="P2519" s="12">
        <f>VLOOKUP(Table1[[#This Row],[State]],Sheet1!A:G,7,FALSE)</f>
        <v>11</v>
      </c>
      <c r="Q2519" t="str">
        <f>VLOOKUP(Table1[[#This Row],[State]],Sheet1!A:F,6,FALSE)</f>
        <v>Republican</v>
      </c>
    </row>
    <row r="2520" spans="1:17" x14ac:dyDescent="0.2">
      <c r="A2520" t="s">
        <v>360</v>
      </c>
      <c r="B2520" s="10">
        <v>47183</v>
      </c>
      <c r="C2520" t="s">
        <v>1907</v>
      </c>
      <c r="D2520" s="4">
        <v>3909</v>
      </c>
      <c r="E2520" s="4">
        <v>10171</v>
      </c>
      <c r="F2520">
        <v>2024</v>
      </c>
      <c r="G2520" s="1">
        <f>Table1[[#This Row],[dem_votes]]+Table1[[#This Row],[gop_votes]]</f>
        <v>14080</v>
      </c>
      <c r="H2520" s="7">
        <f>ABS(Table1[[#This Row],[dem_votes]]-Table1[[#This Row],[gop_votes]])</f>
        <v>6262</v>
      </c>
      <c r="I2520" s="5">
        <f>Table1[[#This Row],[margin]]/SUM(Table1[[#This Row],[dem_votes]:[gop_votes]])</f>
        <v>0.4447443181818182</v>
      </c>
      <c r="J2520" s="5">
        <f>Table1[[#This Row],[dem_votes]]/SUM(Table1[[#This Row],[dem_votes]:[gop_votes]])</f>
        <v>0.27762784090909093</v>
      </c>
      <c r="K2520" s="5">
        <f>Table1[[#This Row],[gop_votes]]/SUM(Table1[[#This Row],[dem_votes]:[gop_votes]])</f>
        <v>0.72237215909090913</v>
      </c>
      <c r="L2520" s="13">
        <v>-88.773557999999994</v>
      </c>
      <c r="M2520" s="13">
        <v>36.292721</v>
      </c>
      <c r="N2520" s="11">
        <v>-86.110329389473762</v>
      </c>
      <c r="O2520" s="11">
        <v>35.888371189473688</v>
      </c>
      <c r="P2520" s="12">
        <f>VLOOKUP(Table1[[#This Row],[State]],Sheet1!A:G,7,FALSE)</f>
        <v>11</v>
      </c>
      <c r="Q2520" t="str">
        <f>VLOOKUP(Table1[[#This Row],[State]],Sheet1!A:F,6,FALSE)</f>
        <v>Republican</v>
      </c>
    </row>
    <row r="2521" spans="1:17" x14ac:dyDescent="0.2">
      <c r="A2521" t="s">
        <v>360</v>
      </c>
      <c r="B2521" s="10">
        <v>47185</v>
      </c>
      <c r="C2521" t="s">
        <v>601</v>
      </c>
      <c r="D2521" s="4">
        <v>2642</v>
      </c>
      <c r="E2521" s="4">
        <v>11417</v>
      </c>
      <c r="F2521">
        <v>2024</v>
      </c>
      <c r="G2521" s="1">
        <f>Table1[[#This Row],[dem_votes]]+Table1[[#This Row],[gop_votes]]</f>
        <v>14059</v>
      </c>
      <c r="H2521" s="7">
        <f>ABS(Table1[[#This Row],[dem_votes]]-Table1[[#This Row],[gop_votes]])</f>
        <v>8775</v>
      </c>
      <c r="I2521" s="5">
        <f>Table1[[#This Row],[margin]]/SUM(Table1[[#This Row],[dem_votes]:[gop_votes]])</f>
        <v>0.6241553453303933</v>
      </c>
      <c r="J2521" s="5">
        <f>Table1[[#This Row],[dem_votes]]/SUM(Table1[[#This Row],[dem_votes]:[gop_votes]])</f>
        <v>0.18792232733480332</v>
      </c>
      <c r="K2521" s="5">
        <f>Table1[[#This Row],[gop_votes]]/SUM(Table1[[#This Row],[dem_votes]:[gop_votes]])</f>
        <v>0.8120776726651967</v>
      </c>
      <c r="L2521" s="13">
        <v>-85.487470999999999</v>
      </c>
      <c r="M2521" s="13">
        <v>35.939892</v>
      </c>
      <c r="N2521" s="11">
        <v>-86.110329389473762</v>
      </c>
      <c r="O2521" s="11">
        <v>35.888371189473688</v>
      </c>
      <c r="P2521" s="12">
        <f>VLOOKUP(Table1[[#This Row],[State]],Sheet1!A:G,7,FALSE)</f>
        <v>11</v>
      </c>
      <c r="Q2521" t="str">
        <f>VLOOKUP(Table1[[#This Row],[State]],Sheet1!A:F,6,FALSE)</f>
        <v>Republican</v>
      </c>
    </row>
    <row r="2522" spans="1:17" x14ac:dyDescent="0.2">
      <c r="A2522" t="s">
        <v>360</v>
      </c>
      <c r="B2522" s="10">
        <v>47187</v>
      </c>
      <c r="C2522" t="s">
        <v>924</v>
      </c>
      <c r="D2522" s="4">
        <v>63951</v>
      </c>
      <c r="E2522" s="4">
        <v>97971</v>
      </c>
      <c r="F2522">
        <v>2024</v>
      </c>
      <c r="G2522" s="1">
        <f>Table1[[#This Row],[dem_votes]]+Table1[[#This Row],[gop_votes]]</f>
        <v>161922</v>
      </c>
      <c r="H2522" s="7">
        <f>ABS(Table1[[#This Row],[dem_votes]]-Table1[[#This Row],[gop_votes]])</f>
        <v>34020</v>
      </c>
      <c r="I2522" s="5">
        <f>Table1[[#This Row],[margin]]/SUM(Table1[[#This Row],[dem_votes]:[gop_votes]])</f>
        <v>0.21010115981769001</v>
      </c>
      <c r="J2522" s="5">
        <f>Table1[[#This Row],[dem_votes]]/SUM(Table1[[#This Row],[dem_votes]:[gop_votes]])</f>
        <v>0.39494942009115502</v>
      </c>
      <c r="K2522" s="5">
        <f>Table1[[#This Row],[gop_votes]]/SUM(Table1[[#This Row],[dem_votes]:[gop_votes]])</f>
        <v>0.60505057990884503</v>
      </c>
      <c r="L2522" s="13">
        <v>-86.855519999999999</v>
      </c>
      <c r="M2522" s="13">
        <v>35.920355000000001</v>
      </c>
      <c r="N2522" s="11">
        <v>-86.110329389473762</v>
      </c>
      <c r="O2522" s="11">
        <v>35.888371189473688</v>
      </c>
      <c r="P2522" s="12">
        <f>VLOOKUP(Table1[[#This Row],[State]],Sheet1!A:G,7,FALSE)</f>
        <v>11</v>
      </c>
      <c r="Q2522" t="str">
        <f>VLOOKUP(Table1[[#This Row],[State]],Sheet1!A:F,6,FALSE)</f>
        <v>Republican</v>
      </c>
    </row>
    <row r="2523" spans="1:17" x14ac:dyDescent="0.2">
      <c r="A2523" t="s">
        <v>360</v>
      </c>
      <c r="B2523" s="10">
        <v>47189</v>
      </c>
      <c r="C2523" t="s">
        <v>1077</v>
      </c>
      <c r="D2523" s="4">
        <v>21911</v>
      </c>
      <c r="E2523" s="4">
        <v>58524</v>
      </c>
      <c r="F2523">
        <v>2024</v>
      </c>
      <c r="G2523" s="1">
        <f>Table1[[#This Row],[dem_votes]]+Table1[[#This Row],[gop_votes]]</f>
        <v>80435</v>
      </c>
      <c r="H2523" s="7">
        <f>ABS(Table1[[#This Row],[dem_votes]]-Table1[[#This Row],[gop_votes]])</f>
        <v>36613</v>
      </c>
      <c r="I2523" s="5">
        <f>Table1[[#This Row],[margin]]/SUM(Table1[[#This Row],[dem_votes]:[gop_votes]])</f>
        <v>0.45518741841238269</v>
      </c>
      <c r="J2523" s="5">
        <f>Table1[[#This Row],[dem_votes]]/SUM(Table1[[#This Row],[dem_votes]:[gop_votes]])</f>
        <v>0.27240629079380868</v>
      </c>
      <c r="K2523" s="5">
        <f>Table1[[#This Row],[gop_votes]]/SUM(Table1[[#This Row],[dem_votes]:[gop_votes]])</f>
        <v>0.72759370920619137</v>
      </c>
      <c r="L2523" s="13">
        <v>-86.404093000000003</v>
      </c>
      <c r="M2523" s="13">
        <v>36.201285999999897</v>
      </c>
      <c r="N2523" s="11">
        <v>-86.110329389473762</v>
      </c>
      <c r="O2523" s="11">
        <v>35.888371189473688</v>
      </c>
      <c r="P2523" s="12">
        <f>VLOOKUP(Table1[[#This Row],[State]],Sheet1!A:G,7,FALSE)</f>
        <v>11</v>
      </c>
      <c r="Q2523" t="str">
        <f>VLOOKUP(Table1[[#This Row],[State]],Sheet1!A:F,6,FALSE)</f>
        <v>Republican</v>
      </c>
    </row>
    <row r="2524" spans="1:17" x14ac:dyDescent="0.2">
      <c r="A2524" t="s">
        <v>361</v>
      </c>
      <c r="B2524" s="10">
        <v>48001</v>
      </c>
      <c r="C2524" t="s">
        <v>1013</v>
      </c>
      <c r="D2524" s="4">
        <v>4389</v>
      </c>
      <c r="E2524" s="4">
        <v>15748</v>
      </c>
      <c r="F2524">
        <v>2024</v>
      </c>
      <c r="G2524" s="1">
        <f>Table1[[#This Row],[dem_votes]]+Table1[[#This Row],[gop_votes]]</f>
        <v>20137</v>
      </c>
      <c r="H2524" s="7">
        <f>ABS(Table1[[#This Row],[dem_votes]]-Table1[[#This Row],[gop_votes]])</f>
        <v>11359</v>
      </c>
      <c r="I2524" s="5">
        <f>Table1[[#This Row],[margin]]/SUM(Table1[[#This Row],[dem_votes]:[gop_votes]])</f>
        <v>0.56408601082584298</v>
      </c>
      <c r="J2524" s="5">
        <f>Table1[[#This Row],[dem_votes]]/SUM(Table1[[#This Row],[dem_votes]:[gop_votes]])</f>
        <v>0.21795699458707851</v>
      </c>
      <c r="K2524" s="5">
        <f>Table1[[#This Row],[gop_votes]]/SUM(Table1[[#This Row],[dem_votes]:[gop_votes]])</f>
        <v>0.78204300541292149</v>
      </c>
      <c r="L2524" s="13">
        <v>-95.687072000000001</v>
      </c>
      <c r="M2524" s="13">
        <v>31.776142999999902</v>
      </c>
      <c r="N2524" s="11">
        <v>-98.650929803149737</v>
      </c>
      <c r="O2524" s="11">
        <v>31.651859842519649</v>
      </c>
      <c r="P2524" s="12">
        <f>VLOOKUP(Table1[[#This Row],[State]],Sheet1!A:G,7,FALSE)</f>
        <v>38</v>
      </c>
      <c r="Q2524" t="str">
        <f>VLOOKUP(Table1[[#This Row],[State]],Sheet1!A:F,6,FALSE)</f>
        <v>Democratic</v>
      </c>
    </row>
    <row r="2525" spans="1:17" x14ac:dyDescent="0.2">
      <c r="A2525" t="s">
        <v>361</v>
      </c>
      <c r="B2525" s="10">
        <v>48003</v>
      </c>
      <c r="C2525" t="s">
        <v>1908</v>
      </c>
      <c r="D2525" s="4">
        <v>970</v>
      </c>
      <c r="E2525" s="4">
        <v>4809</v>
      </c>
      <c r="F2525">
        <v>2024</v>
      </c>
      <c r="G2525" s="1">
        <f>Table1[[#This Row],[dem_votes]]+Table1[[#This Row],[gop_votes]]</f>
        <v>5779</v>
      </c>
      <c r="H2525" s="7">
        <f>ABS(Table1[[#This Row],[dem_votes]]-Table1[[#This Row],[gop_votes]])</f>
        <v>3839</v>
      </c>
      <c r="I2525" s="5">
        <f>Table1[[#This Row],[margin]]/SUM(Table1[[#This Row],[dem_votes]:[gop_votes]])</f>
        <v>0.66430178231527948</v>
      </c>
      <c r="J2525" s="5">
        <f>Table1[[#This Row],[dem_votes]]/SUM(Table1[[#This Row],[dem_votes]:[gop_votes]])</f>
        <v>0.16784910884236026</v>
      </c>
      <c r="K2525" s="5">
        <f>Table1[[#This Row],[gop_votes]]/SUM(Table1[[#This Row],[dem_votes]:[gop_votes]])</f>
        <v>0.83215089115763974</v>
      </c>
      <c r="L2525" s="13">
        <v>-102.542123</v>
      </c>
      <c r="M2525" s="13">
        <v>32.321659999999902</v>
      </c>
      <c r="N2525" s="11">
        <v>-98.650929803149737</v>
      </c>
      <c r="O2525" s="11">
        <v>31.651859842519649</v>
      </c>
      <c r="P2525" s="12">
        <f>VLOOKUP(Table1[[#This Row],[State]],Sheet1!A:G,7,FALSE)</f>
        <v>38</v>
      </c>
      <c r="Q2525" t="str">
        <f>VLOOKUP(Table1[[#This Row],[State]],Sheet1!A:F,6,FALSE)</f>
        <v>Democratic</v>
      </c>
    </row>
    <row r="2526" spans="1:17" x14ac:dyDescent="0.2">
      <c r="A2526" t="s">
        <v>361</v>
      </c>
      <c r="B2526" s="10">
        <v>48005</v>
      </c>
      <c r="C2526" t="s">
        <v>1909</v>
      </c>
      <c r="D2526" s="4">
        <v>9082</v>
      </c>
      <c r="E2526" s="4">
        <v>25655</v>
      </c>
      <c r="F2526">
        <v>2024</v>
      </c>
      <c r="G2526" s="1">
        <f>Table1[[#This Row],[dem_votes]]+Table1[[#This Row],[gop_votes]]</f>
        <v>34737</v>
      </c>
      <c r="H2526" s="7">
        <f>ABS(Table1[[#This Row],[dem_votes]]-Table1[[#This Row],[gop_votes]])</f>
        <v>16573</v>
      </c>
      <c r="I2526" s="5">
        <f>Table1[[#This Row],[margin]]/SUM(Table1[[#This Row],[dem_votes]:[gop_votes]])</f>
        <v>0.47709934651812191</v>
      </c>
      <c r="J2526" s="5">
        <f>Table1[[#This Row],[dem_votes]]/SUM(Table1[[#This Row],[dem_votes]:[gop_votes]])</f>
        <v>0.26145032674093904</v>
      </c>
      <c r="K2526" s="5">
        <f>Table1[[#This Row],[gop_votes]]/SUM(Table1[[#This Row],[dem_votes]:[gop_votes]])</f>
        <v>0.73854967325906096</v>
      </c>
      <c r="L2526" s="13">
        <v>-94.714115000000007</v>
      </c>
      <c r="M2526" s="13">
        <v>31.312604999999898</v>
      </c>
      <c r="N2526" s="11">
        <v>-98.650929803149737</v>
      </c>
      <c r="O2526" s="11">
        <v>31.651859842519649</v>
      </c>
      <c r="P2526" s="12">
        <f>VLOOKUP(Table1[[#This Row],[State]],Sheet1!A:G,7,FALSE)</f>
        <v>38</v>
      </c>
      <c r="Q2526" t="str">
        <f>VLOOKUP(Table1[[#This Row],[State]],Sheet1!A:F,6,FALSE)</f>
        <v>Democratic</v>
      </c>
    </row>
    <row r="2527" spans="1:17" x14ac:dyDescent="0.2">
      <c r="A2527" t="s">
        <v>361</v>
      </c>
      <c r="B2527" s="10">
        <v>48007</v>
      </c>
      <c r="C2527" t="s">
        <v>1910</v>
      </c>
      <c r="D2527" s="4">
        <v>2785</v>
      </c>
      <c r="E2527" s="4">
        <v>10028</v>
      </c>
      <c r="F2527">
        <v>2024</v>
      </c>
      <c r="G2527" s="1">
        <f>Table1[[#This Row],[dem_votes]]+Table1[[#This Row],[gop_votes]]</f>
        <v>12813</v>
      </c>
      <c r="H2527" s="7">
        <f>ABS(Table1[[#This Row],[dem_votes]]-Table1[[#This Row],[gop_votes]])</f>
        <v>7243</v>
      </c>
      <c r="I2527" s="5">
        <f>Table1[[#This Row],[margin]]/SUM(Table1[[#This Row],[dem_votes]:[gop_votes]])</f>
        <v>0.56528525716069622</v>
      </c>
      <c r="J2527" s="5">
        <f>Table1[[#This Row],[dem_votes]]/SUM(Table1[[#This Row],[dem_votes]:[gop_votes]])</f>
        <v>0.21735737141965192</v>
      </c>
      <c r="K2527" s="5">
        <f>Table1[[#This Row],[gop_votes]]/SUM(Table1[[#This Row],[dem_votes]:[gop_votes]])</f>
        <v>0.78264262858034805</v>
      </c>
      <c r="L2527" s="13">
        <v>-97.071875000000006</v>
      </c>
      <c r="M2527" s="13">
        <v>28.030071999999901</v>
      </c>
      <c r="N2527" s="11">
        <v>-98.650929803149737</v>
      </c>
      <c r="O2527" s="11">
        <v>31.651859842519649</v>
      </c>
      <c r="P2527" s="12">
        <f>VLOOKUP(Table1[[#This Row],[State]],Sheet1!A:G,7,FALSE)</f>
        <v>38</v>
      </c>
      <c r="Q2527" t="str">
        <f>VLOOKUP(Table1[[#This Row],[State]],Sheet1!A:F,6,FALSE)</f>
        <v>Democratic</v>
      </c>
    </row>
    <row r="2528" spans="1:17" x14ac:dyDescent="0.2">
      <c r="A2528" t="s">
        <v>361</v>
      </c>
      <c r="B2528" s="10">
        <v>48009</v>
      </c>
      <c r="C2528" t="s">
        <v>1911</v>
      </c>
      <c r="D2528" s="4">
        <v>668</v>
      </c>
      <c r="E2528" s="4">
        <v>4445</v>
      </c>
      <c r="F2528">
        <v>2024</v>
      </c>
      <c r="G2528" s="1">
        <f>Table1[[#This Row],[dem_votes]]+Table1[[#This Row],[gop_votes]]</f>
        <v>5113</v>
      </c>
      <c r="H2528" s="7">
        <f>ABS(Table1[[#This Row],[dem_votes]]-Table1[[#This Row],[gop_votes]])</f>
        <v>3777</v>
      </c>
      <c r="I2528" s="5">
        <f>Table1[[#This Row],[margin]]/SUM(Table1[[#This Row],[dem_votes]:[gop_votes]])</f>
        <v>0.73870526109915902</v>
      </c>
      <c r="J2528" s="5">
        <f>Table1[[#This Row],[dem_votes]]/SUM(Table1[[#This Row],[dem_votes]:[gop_votes]])</f>
        <v>0.13064736945042049</v>
      </c>
      <c r="K2528" s="5">
        <f>Table1[[#This Row],[gop_votes]]/SUM(Table1[[#This Row],[dem_votes]:[gop_votes]])</f>
        <v>0.86935263054957945</v>
      </c>
      <c r="L2528" s="13">
        <v>-98.610344999999995</v>
      </c>
      <c r="M2528" s="13">
        <v>33.70449</v>
      </c>
      <c r="N2528" s="11">
        <v>-98.650929803149737</v>
      </c>
      <c r="O2528" s="11">
        <v>31.651859842519649</v>
      </c>
      <c r="P2528" s="12">
        <f>VLOOKUP(Table1[[#This Row],[State]],Sheet1!A:G,7,FALSE)</f>
        <v>38</v>
      </c>
      <c r="Q2528" t="str">
        <f>VLOOKUP(Table1[[#This Row],[State]],Sheet1!A:F,6,FALSE)</f>
        <v>Democratic</v>
      </c>
    </row>
    <row r="2529" spans="1:17" x14ac:dyDescent="0.2">
      <c r="A2529" t="s">
        <v>361</v>
      </c>
      <c r="B2529" s="10">
        <v>48011</v>
      </c>
      <c r="C2529" t="s">
        <v>1784</v>
      </c>
      <c r="D2529" s="4">
        <v>146</v>
      </c>
      <c r="E2529" s="4">
        <v>965</v>
      </c>
      <c r="F2529">
        <v>2024</v>
      </c>
      <c r="G2529" s="1">
        <f>Table1[[#This Row],[dem_votes]]+Table1[[#This Row],[gop_votes]]</f>
        <v>1111</v>
      </c>
      <c r="H2529" s="7">
        <f>ABS(Table1[[#This Row],[dem_votes]]-Table1[[#This Row],[gop_votes]])</f>
        <v>819</v>
      </c>
      <c r="I2529" s="5">
        <f>Table1[[#This Row],[margin]]/SUM(Table1[[#This Row],[dem_votes]:[gop_votes]])</f>
        <v>0.7371737173717372</v>
      </c>
      <c r="J2529" s="5">
        <f>Table1[[#This Row],[dem_votes]]/SUM(Table1[[#This Row],[dem_votes]:[gop_votes]])</f>
        <v>0.13141314131413143</v>
      </c>
      <c r="K2529" s="5">
        <f>Table1[[#This Row],[gop_votes]]/SUM(Table1[[#This Row],[dem_votes]:[gop_votes]])</f>
        <v>0.8685868586858686</v>
      </c>
      <c r="L2529" s="13">
        <v>-101.39209200000001</v>
      </c>
      <c r="M2529" s="13">
        <v>35.085721999999997</v>
      </c>
      <c r="N2529" s="11">
        <v>-98.650929803149737</v>
      </c>
      <c r="O2529" s="11">
        <v>31.651859842519649</v>
      </c>
      <c r="P2529" s="12">
        <f>VLOOKUP(Table1[[#This Row],[State]],Sheet1!A:G,7,FALSE)</f>
        <v>38</v>
      </c>
      <c r="Q2529" t="str">
        <f>VLOOKUP(Table1[[#This Row],[State]],Sheet1!A:F,6,FALSE)</f>
        <v>Democratic</v>
      </c>
    </row>
    <row r="2530" spans="1:17" x14ac:dyDescent="0.2">
      <c r="A2530" t="s">
        <v>361</v>
      </c>
      <c r="B2530" s="10">
        <v>48013</v>
      </c>
      <c r="C2530" t="s">
        <v>1912</v>
      </c>
      <c r="D2530" s="4">
        <v>5150</v>
      </c>
      <c r="E2530" s="4">
        <v>13250</v>
      </c>
      <c r="F2530">
        <v>2024</v>
      </c>
      <c r="G2530" s="1">
        <f>Table1[[#This Row],[dem_votes]]+Table1[[#This Row],[gop_votes]]</f>
        <v>18400</v>
      </c>
      <c r="H2530" s="7">
        <f>ABS(Table1[[#This Row],[dem_votes]]-Table1[[#This Row],[gop_votes]])</f>
        <v>8100</v>
      </c>
      <c r="I2530" s="5">
        <f>Table1[[#This Row],[margin]]/SUM(Table1[[#This Row],[dem_votes]:[gop_votes]])</f>
        <v>0.44021739130434784</v>
      </c>
      <c r="J2530" s="5">
        <f>Table1[[#This Row],[dem_votes]]/SUM(Table1[[#This Row],[dem_votes]:[gop_votes]])</f>
        <v>0.27989130434782611</v>
      </c>
      <c r="K2530" s="5">
        <f>Table1[[#This Row],[gop_votes]]/SUM(Table1[[#This Row],[dem_votes]:[gop_votes]])</f>
        <v>0.72010869565217395</v>
      </c>
      <c r="L2530" s="13">
        <v>-98.576201999999995</v>
      </c>
      <c r="M2530" s="13">
        <v>29.034631999999998</v>
      </c>
      <c r="N2530" s="11">
        <v>-98.650929803149737</v>
      </c>
      <c r="O2530" s="11">
        <v>31.651859842519649</v>
      </c>
      <c r="P2530" s="12">
        <f>VLOOKUP(Table1[[#This Row],[State]],Sheet1!A:G,7,FALSE)</f>
        <v>38</v>
      </c>
      <c r="Q2530" t="str">
        <f>VLOOKUP(Table1[[#This Row],[State]],Sheet1!A:F,6,FALSE)</f>
        <v>Democratic</v>
      </c>
    </row>
    <row r="2531" spans="1:17" x14ac:dyDescent="0.2">
      <c r="A2531" t="s">
        <v>361</v>
      </c>
      <c r="B2531" s="10">
        <v>48015</v>
      </c>
      <c r="C2531" t="s">
        <v>1913</v>
      </c>
      <c r="D2531" s="4">
        <v>2529</v>
      </c>
      <c r="E2531" s="4">
        <v>12573</v>
      </c>
      <c r="F2531">
        <v>2024</v>
      </c>
      <c r="G2531" s="1">
        <f>Table1[[#This Row],[dem_votes]]+Table1[[#This Row],[gop_votes]]</f>
        <v>15102</v>
      </c>
      <c r="H2531" s="7">
        <f>ABS(Table1[[#This Row],[dem_votes]]-Table1[[#This Row],[gop_votes]])</f>
        <v>10044</v>
      </c>
      <c r="I2531" s="5">
        <f>Table1[[#This Row],[margin]]/SUM(Table1[[#This Row],[dem_votes]:[gop_votes]])</f>
        <v>0.66507747318235999</v>
      </c>
      <c r="J2531" s="5">
        <f>Table1[[#This Row],[dem_votes]]/SUM(Table1[[#This Row],[dem_votes]:[gop_votes]])</f>
        <v>0.16746126340882003</v>
      </c>
      <c r="K2531" s="5">
        <f>Table1[[#This Row],[gop_votes]]/SUM(Table1[[#This Row],[dem_votes]:[gop_votes]])</f>
        <v>0.83253873659117994</v>
      </c>
      <c r="L2531" s="13">
        <v>-96.221857999999997</v>
      </c>
      <c r="M2531" s="13">
        <v>29.853255999999998</v>
      </c>
      <c r="N2531" s="11">
        <v>-98.650929803149737</v>
      </c>
      <c r="O2531" s="11">
        <v>31.651859842519649</v>
      </c>
      <c r="P2531" s="12">
        <f>VLOOKUP(Table1[[#This Row],[State]],Sheet1!A:G,7,FALSE)</f>
        <v>38</v>
      </c>
      <c r="Q2531" t="str">
        <f>VLOOKUP(Table1[[#This Row],[State]],Sheet1!A:F,6,FALSE)</f>
        <v>Democratic</v>
      </c>
    </row>
    <row r="2532" spans="1:17" x14ac:dyDescent="0.2">
      <c r="A2532" t="s">
        <v>361</v>
      </c>
      <c r="B2532" s="10">
        <v>48017</v>
      </c>
      <c r="C2532" t="s">
        <v>1914</v>
      </c>
      <c r="D2532" s="4">
        <v>616</v>
      </c>
      <c r="E2532" s="4">
        <v>1476</v>
      </c>
      <c r="F2532">
        <v>2024</v>
      </c>
      <c r="G2532" s="1">
        <f>Table1[[#This Row],[dem_votes]]+Table1[[#This Row],[gop_votes]]</f>
        <v>2092</v>
      </c>
      <c r="H2532" s="7">
        <f>ABS(Table1[[#This Row],[dem_votes]]-Table1[[#This Row],[gop_votes]])</f>
        <v>860</v>
      </c>
      <c r="I2532" s="5">
        <f>Table1[[#This Row],[margin]]/SUM(Table1[[#This Row],[dem_votes]:[gop_votes]])</f>
        <v>0.41108986615678778</v>
      </c>
      <c r="J2532" s="5">
        <f>Table1[[#This Row],[dem_votes]]/SUM(Table1[[#This Row],[dem_votes]:[gop_votes]])</f>
        <v>0.29445506692160611</v>
      </c>
      <c r="K2532" s="5">
        <f>Table1[[#This Row],[gop_votes]]/SUM(Table1[[#This Row],[dem_votes]:[gop_votes]])</f>
        <v>0.70554493307839383</v>
      </c>
      <c r="L2532" s="13">
        <v>-102.745529</v>
      </c>
      <c r="M2532" s="13">
        <v>34.216557000000002</v>
      </c>
      <c r="N2532" s="11">
        <v>-98.650929803149737</v>
      </c>
      <c r="O2532" s="11">
        <v>31.651859842519649</v>
      </c>
      <c r="P2532" s="12">
        <f>VLOOKUP(Table1[[#This Row],[State]],Sheet1!A:G,7,FALSE)</f>
        <v>38</v>
      </c>
      <c r="Q2532" t="str">
        <f>VLOOKUP(Table1[[#This Row],[State]],Sheet1!A:F,6,FALSE)</f>
        <v>Democratic</v>
      </c>
    </row>
    <row r="2533" spans="1:17" x14ac:dyDescent="0.2">
      <c r="A2533" t="s">
        <v>361</v>
      </c>
      <c r="B2533" s="10">
        <v>48019</v>
      </c>
      <c r="C2533" t="s">
        <v>1915</v>
      </c>
      <c r="D2533" s="4">
        <v>2455</v>
      </c>
      <c r="E2533" s="4">
        <v>11270</v>
      </c>
      <c r="F2533">
        <v>2024</v>
      </c>
      <c r="G2533" s="1">
        <f>Table1[[#This Row],[dem_votes]]+Table1[[#This Row],[gop_votes]]</f>
        <v>13725</v>
      </c>
      <c r="H2533" s="7">
        <f>ABS(Table1[[#This Row],[dem_votes]]-Table1[[#This Row],[gop_votes]])</f>
        <v>8815</v>
      </c>
      <c r="I2533" s="5">
        <f>Table1[[#This Row],[margin]]/SUM(Table1[[#This Row],[dem_votes]:[gop_votes]])</f>
        <v>0.64225865209471766</v>
      </c>
      <c r="J2533" s="5">
        <f>Table1[[#This Row],[dem_votes]]/SUM(Table1[[#This Row],[dem_votes]:[gop_votes]])</f>
        <v>0.17887067395264117</v>
      </c>
      <c r="K2533" s="5">
        <f>Table1[[#This Row],[gop_votes]]/SUM(Table1[[#This Row],[dem_votes]:[gop_votes]])</f>
        <v>0.82112932604735889</v>
      </c>
      <c r="L2533" s="13">
        <v>-99.036030999999994</v>
      </c>
      <c r="M2533" s="13">
        <v>29.703543</v>
      </c>
      <c r="N2533" s="11">
        <v>-98.650929803149737</v>
      </c>
      <c r="O2533" s="11">
        <v>31.651859842519649</v>
      </c>
      <c r="P2533" s="12">
        <f>VLOOKUP(Table1[[#This Row],[State]],Sheet1!A:G,7,FALSE)</f>
        <v>38</v>
      </c>
      <c r="Q2533" t="str">
        <f>VLOOKUP(Table1[[#This Row],[State]],Sheet1!A:F,6,FALSE)</f>
        <v>Democratic</v>
      </c>
    </row>
    <row r="2534" spans="1:17" x14ac:dyDescent="0.2">
      <c r="A2534" t="s">
        <v>361</v>
      </c>
      <c r="B2534" s="10">
        <v>48021</v>
      </c>
      <c r="C2534" t="s">
        <v>1916</v>
      </c>
      <c r="D2534" s="4">
        <v>16506</v>
      </c>
      <c r="E2534" s="4">
        <v>23334</v>
      </c>
      <c r="F2534">
        <v>2024</v>
      </c>
      <c r="G2534" s="1">
        <f>Table1[[#This Row],[dem_votes]]+Table1[[#This Row],[gop_votes]]</f>
        <v>39840</v>
      </c>
      <c r="H2534" s="7">
        <f>ABS(Table1[[#This Row],[dem_votes]]-Table1[[#This Row],[gop_votes]])</f>
        <v>6828</v>
      </c>
      <c r="I2534" s="5">
        <f>Table1[[#This Row],[margin]]/SUM(Table1[[#This Row],[dem_votes]:[gop_votes]])</f>
        <v>0.17138554216867469</v>
      </c>
      <c r="J2534" s="5">
        <f>Table1[[#This Row],[dem_votes]]/SUM(Table1[[#This Row],[dem_votes]:[gop_votes]])</f>
        <v>0.41430722891566263</v>
      </c>
      <c r="K2534" s="5">
        <f>Table1[[#This Row],[gop_votes]]/SUM(Table1[[#This Row],[dem_votes]:[gop_votes]])</f>
        <v>0.58569277108433737</v>
      </c>
      <c r="L2534" s="13">
        <v>-97.358915999999994</v>
      </c>
      <c r="M2534" s="13">
        <v>30.144282</v>
      </c>
      <c r="N2534" s="11">
        <v>-98.650929803149737</v>
      </c>
      <c r="O2534" s="11">
        <v>31.651859842519649</v>
      </c>
      <c r="P2534" s="12">
        <f>VLOOKUP(Table1[[#This Row],[State]],Sheet1!A:G,7,FALSE)</f>
        <v>38</v>
      </c>
      <c r="Q2534" t="str">
        <f>VLOOKUP(Table1[[#This Row],[State]],Sheet1!A:F,6,FALSE)</f>
        <v>Democratic</v>
      </c>
    </row>
    <row r="2535" spans="1:17" x14ac:dyDescent="0.2">
      <c r="A2535" t="s">
        <v>361</v>
      </c>
      <c r="B2535" s="10">
        <v>48023</v>
      </c>
      <c r="C2535" t="s">
        <v>1917</v>
      </c>
      <c r="D2535" s="4">
        <v>240</v>
      </c>
      <c r="E2535" s="4">
        <v>1316</v>
      </c>
      <c r="F2535">
        <v>2024</v>
      </c>
      <c r="G2535" s="1">
        <f>Table1[[#This Row],[dem_votes]]+Table1[[#This Row],[gop_votes]]</f>
        <v>1556</v>
      </c>
      <c r="H2535" s="7">
        <f>ABS(Table1[[#This Row],[dem_votes]]-Table1[[#This Row],[gop_votes]])</f>
        <v>1076</v>
      </c>
      <c r="I2535" s="5">
        <f>Table1[[#This Row],[margin]]/SUM(Table1[[#This Row],[dem_votes]:[gop_votes]])</f>
        <v>0.69151670951156807</v>
      </c>
      <c r="J2535" s="5">
        <f>Table1[[#This Row],[dem_votes]]/SUM(Table1[[#This Row],[dem_votes]:[gop_votes]])</f>
        <v>0.15424164524421594</v>
      </c>
      <c r="K2535" s="5">
        <f>Table1[[#This Row],[gop_votes]]/SUM(Table1[[#This Row],[dem_votes]:[gop_votes]])</f>
        <v>0.84575835475578409</v>
      </c>
      <c r="L2535" s="13">
        <v>-99.261330000000001</v>
      </c>
      <c r="M2535" s="13">
        <v>33.596338000000003</v>
      </c>
      <c r="N2535" s="11">
        <v>-98.650929803149737</v>
      </c>
      <c r="O2535" s="11">
        <v>31.651859842519649</v>
      </c>
      <c r="P2535" s="12">
        <f>VLOOKUP(Table1[[#This Row],[State]],Sheet1!A:G,7,FALSE)</f>
        <v>38</v>
      </c>
      <c r="Q2535" t="str">
        <f>VLOOKUP(Table1[[#This Row],[State]],Sheet1!A:F,6,FALSE)</f>
        <v>Democratic</v>
      </c>
    </row>
    <row r="2536" spans="1:17" x14ac:dyDescent="0.2">
      <c r="A2536" t="s">
        <v>361</v>
      </c>
      <c r="B2536" s="10">
        <v>48025</v>
      </c>
      <c r="C2536" t="s">
        <v>1918</v>
      </c>
      <c r="D2536" s="4">
        <v>3497</v>
      </c>
      <c r="E2536" s="4">
        <v>5638</v>
      </c>
      <c r="F2536">
        <v>2024</v>
      </c>
      <c r="G2536" s="1">
        <f>Table1[[#This Row],[dem_votes]]+Table1[[#This Row],[gop_votes]]</f>
        <v>9135</v>
      </c>
      <c r="H2536" s="7">
        <f>ABS(Table1[[#This Row],[dem_votes]]-Table1[[#This Row],[gop_votes]])</f>
        <v>2141</v>
      </c>
      <c r="I2536" s="5">
        <f>Table1[[#This Row],[margin]]/SUM(Table1[[#This Row],[dem_votes]:[gop_votes]])</f>
        <v>0.23437328954570333</v>
      </c>
      <c r="J2536" s="5">
        <f>Table1[[#This Row],[dem_votes]]/SUM(Table1[[#This Row],[dem_votes]:[gop_votes]])</f>
        <v>0.38281335522714832</v>
      </c>
      <c r="K2536" s="5">
        <f>Table1[[#This Row],[gop_votes]]/SUM(Table1[[#This Row],[dem_votes]:[gop_votes]])</f>
        <v>0.61718664477285168</v>
      </c>
      <c r="L2536" s="13">
        <v>-97.736901000000003</v>
      </c>
      <c r="M2536" s="13">
        <v>28.396654999999999</v>
      </c>
      <c r="N2536" s="11">
        <v>-98.650929803149737</v>
      </c>
      <c r="O2536" s="11">
        <v>31.651859842519649</v>
      </c>
      <c r="P2536" s="12">
        <f>VLOOKUP(Table1[[#This Row],[State]],Sheet1!A:G,7,FALSE)</f>
        <v>38</v>
      </c>
      <c r="Q2536" t="str">
        <f>VLOOKUP(Table1[[#This Row],[State]],Sheet1!A:F,6,FALSE)</f>
        <v>Democratic</v>
      </c>
    </row>
    <row r="2537" spans="1:17" x14ac:dyDescent="0.2">
      <c r="A2537" t="s">
        <v>361</v>
      </c>
      <c r="B2537" s="10">
        <v>48027</v>
      </c>
      <c r="C2537" t="s">
        <v>1083</v>
      </c>
      <c r="D2537" s="4">
        <v>64921</v>
      </c>
      <c r="E2537" s="4">
        <v>72733</v>
      </c>
      <c r="F2537">
        <v>2024</v>
      </c>
      <c r="G2537" s="1">
        <f>Table1[[#This Row],[dem_votes]]+Table1[[#This Row],[gop_votes]]</f>
        <v>137654</v>
      </c>
      <c r="H2537" s="7">
        <f>ABS(Table1[[#This Row],[dem_votes]]-Table1[[#This Row],[gop_votes]])</f>
        <v>7812</v>
      </c>
      <c r="I2537" s="5">
        <f>Table1[[#This Row],[margin]]/SUM(Table1[[#This Row],[dem_votes]:[gop_votes]])</f>
        <v>5.6750984352071134E-2</v>
      </c>
      <c r="J2537" s="5">
        <f>Table1[[#This Row],[dem_votes]]/SUM(Table1[[#This Row],[dem_votes]:[gop_votes]])</f>
        <v>0.47162450782396442</v>
      </c>
      <c r="K2537" s="5">
        <f>Table1[[#This Row],[gop_votes]]/SUM(Table1[[#This Row],[dem_votes]:[gop_votes]])</f>
        <v>0.52837549217603552</v>
      </c>
      <c r="L2537" s="13">
        <v>-97.592081999999905</v>
      </c>
      <c r="M2537" s="13">
        <v>31.084261999999999</v>
      </c>
      <c r="N2537" s="11">
        <v>-98.650929803149737</v>
      </c>
      <c r="O2537" s="11">
        <v>31.651859842519649</v>
      </c>
      <c r="P2537" s="12">
        <f>VLOOKUP(Table1[[#This Row],[State]],Sheet1!A:G,7,FALSE)</f>
        <v>38</v>
      </c>
      <c r="Q2537" t="str">
        <f>VLOOKUP(Table1[[#This Row],[State]],Sheet1!A:F,6,FALSE)</f>
        <v>Democratic</v>
      </c>
    </row>
    <row r="2538" spans="1:17" x14ac:dyDescent="0.2">
      <c r="A2538" t="s">
        <v>361</v>
      </c>
      <c r="B2538" s="10">
        <v>48029</v>
      </c>
      <c r="C2538" t="s">
        <v>1919</v>
      </c>
      <c r="D2538" s="4">
        <v>544755</v>
      </c>
      <c r="E2538" s="4">
        <v>313638</v>
      </c>
      <c r="F2538">
        <v>2024</v>
      </c>
      <c r="G2538" s="1">
        <f>Table1[[#This Row],[dem_votes]]+Table1[[#This Row],[gop_votes]]</f>
        <v>858393</v>
      </c>
      <c r="H2538" s="7">
        <f>ABS(Table1[[#This Row],[dem_votes]]-Table1[[#This Row],[gop_votes]])</f>
        <v>231117</v>
      </c>
      <c r="I2538" s="5">
        <f>Table1[[#This Row],[margin]]/SUM(Table1[[#This Row],[dem_votes]:[gop_votes]])</f>
        <v>0.26924380790616886</v>
      </c>
      <c r="J2538" s="5">
        <f>Table1[[#This Row],[dem_votes]]/SUM(Table1[[#This Row],[dem_votes]:[gop_votes]])</f>
        <v>0.63462190395308438</v>
      </c>
      <c r="K2538" s="5">
        <f>Table1[[#This Row],[gop_votes]]/SUM(Table1[[#This Row],[dem_votes]:[gop_votes]])</f>
        <v>0.36537809604691557</v>
      </c>
      <c r="L2538" s="13">
        <v>-98.525238000000002</v>
      </c>
      <c r="M2538" s="13">
        <v>29.479254999999998</v>
      </c>
      <c r="N2538" s="11">
        <v>-98.650929803149737</v>
      </c>
      <c r="O2538" s="11">
        <v>31.651859842519649</v>
      </c>
      <c r="P2538" s="12">
        <f>VLOOKUP(Table1[[#This Row],[State]],Sheet1!A:G,7,FALSE)</f>
        <v>38</v>
      </c>
      <c r="Q2538" t="str">
        <f>VLOOKUP(Table1[[#This Row],[State]],Sheet1!A:F,6,FALSE)</f>
        <v>Democratic</v>
      </c>
    </row>
    <row r="2539" spans="1:17" x14ac:dyDescent="0.2">
      <c r="A2539" t="s">
        <v>361</v>
      </c>
      <c r="B2539" s="10">
        <v>48031</v>
      </c>
      <c r="C2539" t="s">
        <v>1920</v>
      </c>
      <c r="D2539" s="4">
        <v>1634</v>
      </c>
      <c r="E2539" s="4">
        <v>6245</v>
      </c>
      <c r="F2539">
        <v>2024</v>
      </c>
      <c r="G2539" s="1">
        <f>Table1[[#This Row],[dem_votes]]+Table1[[#This Row],[gop_votes]]</f>
        <v>7879</v>
      </c>
      <c r="H2539" s="7">
        <f>ABS(Table1[[#This Row],[dem_votes]]-Table1[[#This Row],[gop_votes]])</f>
        <v>4611</v>
      </c>
      <c r="I2539" s="5">
        <f>Table1[[#This Row],[margin]]/SUM(Table1[[#This Row],[dem_votes]:[gop_votes]])</f>
        <v>0.58522655159284176</v>
      </c>
      <c r="J2539" s="5">
        <f>Table1[[#This Row],[dem_votes]]/SUM(Table1[[#This Row],[dem_votes]:[gop_votes]])</f>
        <v>0.20738672420357915</v>
      </c>
      <c r="K2539" s="5">
        <f>Table1[[#This Row],[gop_votes]]/SUM(Table1[[#This Row],[dem_votes]:[gop_votes]])</f>
        <v>0.79261327579642082</v>
      </c>
      <c r="L2539" s="13">
        <v>-98.393265</v>
      </c>
      <c r="M2539" s="13">
        <v>30.185496000000001</v>
      </c>
      <c r="N2539" s="11">
        <v>-98.650929803149737</v>
      </c>
      <c r="O2539" s="11">
        <v>31.651859842519649</v>
      </c>
      <c r="P2539" s="12">
        <f>VLOOKUP(Table1[[#This Row],[State]],Sheet1!A:G,7,FALSE)</f>
        <v>38</v>
      </c>
      <c r="Q2539" t="str">
        <f>VLOOKUP(Table1[[#This Row],[State]],Sheet1!A:F,6,FALSE)</f>
        <v>Democratic</v>
      </c>
    </row>
    <row r="2540" spans="1:17" x14ac:dyDescent="0.2">
      <c r="A2540" t="s">
        <v>361</v>
      </c>
      <c r="B2540" s="10">
        <v>48033</v>
      </c>
      <c r="C2540" t="s">
        <v>1921</v>
      </c>
      <c r="D2540" s="4">
        <v>37</v>
      </c>
      <c r="E2540" s="4">
        <v>320</v>
      </c>
      <c r="F2540">
        <v>2024</v>
      </c>
      <c r="G2540" s="1">
        <f>Table1[[#This Row],[dem_votes]]+Table1[[#This Row],[gop_votes]]</f>
        <v>357</v>
      </c>
      <c r="H2540" s="7">
        <f>ABS(Table1[[#This Row],[dem_votes]]-Table1[[#This Row],[gop_votes]])</f>
        <v>283</v>
      </c>
      <c r="I2540" s="5">
        <f>Table1[[#This Row],[margin]]/SUM(Table1[[#This Row],[dem_votes]:[gop_votes]])</f>
        <v>0.79271708683473385</v>
      </c>
      <c r="J2540" s="5">
        <f>Table1[[#This Row],[dem_votes]]/SUM(Table1[[#This Row],[dem_votes]:[gop_votes]])</f>
        <v>0.10364145658263306</v>
      </c>
      <c r="K2540" s="5">
        <f>Table1[[#This Row],[gop_votes]]/SUM(Table1[[#This Row],[dem_votes]:[gop_votes]])</f>
        <v>0.89635854341736698</v>
      </c>
      <c r="L2540" s="13">
        <v>-101.426185</v>
      </c>
      <c r="M2540" s="13">
        <v>32.746088999999998</v>
      </c>
      <c r="N2540" s="11">
        <v>-98.650929803149737</v>
      </c>
      <c r="O2540" s="11">
        <v>31.651859842519649</v>
      </c>
      <c r="P2540" s="12">
        <f>VLOOKUP(Table1[[#This Row],[State]],Sheet1!A:G,7,FALSE)</f>
        <v>38</v>
      </c>
      <c r="Q2540" t="str">
        <f>VLOOKUP(Table1[[#This Row],[State]],Sheet1!A:F,6,FALSE)</f>
        <v>Democratic</v>
      </c>
    </row>
    <row r="2541" spans="1:17" x14ac:dyDescent="0.2">
      <c r="A2541" t="s">
        <v>361</v>
      </c>
      <c r="B2541" s="10">
        <v>48035</v>
      </c>
      <c r="C2541" t="s">
        <v>1922</v>
      </c>
      <c r="D2541" s="4">
        <v>1935</v>
      </c>
      <c r="E2541" s="4">
        <v>7771</v>
      </c>
      <c r="F2541">
        <v>2024</v>
      </c>
      <c r="G2541" s="1">
        <f>Table1[[#This Row],[dem_votes]]+Table1[[#This Row],[gop_votes]]</f>
        <v>9706</v>
      </c>
      <c r="H2541" s="7">
        <f>ABS(Table1[[#This Row],[dem_votes]]-Table1[[#This Row],[gop_votes]])</f>
        <v>5836</v>
      </c>
      <c r="I2541" s="5">
        <f>Table1[[#This Row],[margin]]/SUM(Table1[[#This Row],[dem_votes]:[gop_votes]])</f>
        <v>0.60127756027199675</v>
      </c>
      <c r="J2541" s="5">
        <f>Table1[[#This Row],[dem_votes]]/SUM(Table1[[#This Row],[dem_votes]:[gop_votes]])</f>
        <v>0.19936121986400165</v>
      </c>
      <c r="K2541" s="5">
        <f>Table1[[#This Row],[gop_votes]]/SUM(Table1[[#This Row],[dem_votes]:[gop_votes]])</f>
        <v>0.80063878013599832</v>
      </c>
      <c r="L2541" s="13">
        <v>-97.576971999999998</v>
      </c>
      <c r="M2541" s="13">
        <v>31.862159999999999</v>
      </c>
      <c r="N2541" s="11">
        <v>-98.650929803149737</v>
      </c>
      <c r="O2541" s="11">
        <v>31.651859842519649</v>
      </c>
      <c r="P2541" s="12">
        <f>VLOOKUP(Table1[[#This Row],[State]],Sheet1!A:G,7,FALSE)</f>
        <v>38</v>
      </c>
      <c r="Q2541" t="str">
        <f>VLOOKUP(Table1[[#This Row],[State]],Sheet1!A:F,6,FALSE)</f>
        <v>Democratic</v>
      </c>
    </row>
    <row r="2542" spans="1:17" x14ac:dyDescent="0.2">
      <c r="A2542" t="s">
        <v>361</v>
      </c>
      <c r="B2542" s="10">
        <v>48037</v>
      </c>
      <c r="C2542" t="s">
        <v>1923</v>
      </c>
      <c r="D2542" s="4">
        <v>10636</v>
      </c>
      <c r="E2542" s="4">
        <v>26934</v>
      </c>
      <c r="F2542">
        <v>2024</v>
      </c>
      <c r="G2542" s="1">
        <f>Table1[[#This Row],[dem_votes]]+Table1[[#This Row],[gop_votes]]</f>
        <v>37570</v>
      </c>
      <c r="H2542" s="7">
        <f>ABS(Table1[[#This Row],[dem_votes]]-Table1[[#This Row],[gop_votes]])</f>
        <v>16298</v>
      </c>
      <c r="I2542" s="5">
        <f>Table1[[#This Row],[margin]]/SUM(Table1[[#This Row],[dem_votes]:[gop_votes]])</f>
        <v>0.43380356667553899</v>
      </c>
      <c r="J2542" s="5">
        <f>Table1[[#This Row],[dem_votes]]/SUM(Table1[[#This Row],[dem_votes]:[gop_votes]])</f>
        <v>0.28309821666223051</v>
      </c>
      <c r="K2542" s="5">
        <f>Table1[[#This Row],[gop_votes]]/SUM(Table1[[#This Row],[dem_votes]:[gop_votes]])</f>
        <v>0.71690178333776955</v>
      </c>
      <c r="L2542" s="13">
        <v>-94.203466000000006</v>
      </c>
      <c r="M2542" s="13">
        <v>33.436159000000004</v>
      </c>
      <c r="N2542" s="11">
        <v>-98.650929803149737</v>
      </c>
      <c r="O2542" s="11">
        <v>31.651859842519649</v>
      </c>
      <c r="P2542" s="12">
        <f>VLOOKUP(Table1[[#This Row],[State]],Sheet1!A:G,7,FALSE)</f>
        <v>38</v>
      </c>
      <c r="Q2542" t="str">
        <f>VLOOKUP(Table1[[#This Row],[State]],Sheet1!A:F,6,FALSE)</f>
        <v>Democratic</v>
      </c>
    </row>
    <row r="2543" spans="1:17" x14ac:dyDescent="0.2">
      <c r="A2543" t="s">
        <v>361</v>
      </c>
      <c r="B2543" s="10">
        <v>48039</v>
      </c>
      <c r="C2543" t="s">
        <v>1924</v>
      </c>
      <c r="D2543" s="4">
        <v>76071</v>
      </c>
      <c r="E2543" s="4">
        <v>99095</v>
      </c>
      <c r="F2543">
        <v>2024</v>
      </c>
      <c r="G2543" s="1">
        <f>Table1[[#This Row],[dem_votes]]+Table1[[#This Row],[gop_votes]]</f>
        <v>175166</v>
      </c>
      <c r="H2543" s="7">
        <f>ABS(Table1[[#This Row],[dem_votes]]-Table1[[#This Row],[gop_votes]])</f>
        <v>23024</v>
      </c>
      <c r="I2543" s="5">
        <f>Table1[[#This Row],[margin]]/SUM(Table1[[#This Row],[dem_votes]:[gop_votes]])</f>
        <v>0.13144103307719535</v>
      </c>
      <c r="J2543" s="5">
        <f>Table1[[#This Row],[dem_votes]]/SUM(Table1[[#This Row],[dem_votes]:[gop_votes]])</f>
        <v>0.43427948346140233</v>
      </c>
      <c r="K2543" s="5">
        <f>Table1[[#This Row],[gop_votes]]/SUM(Table1[[#This Row],[dem_votes]:[gop_votes]])</f>
        <v>0.56572051653859767</v>
      </c>
      <c r="L2543" s="13">
        <v>-95.385414999999995</v>
      </c>
      <c r="M2543" s="13">
        <v>29.329215000000001</v>
      </c>
      <c r="N2543" s="11">
        <v>-98.650929803149737</v>
      </c>
      <c r="O2543" s="11">
        <v>31.651859842519649</v>
      </c>
      <c r="P2543" s="12">
        <f>VLOOKUP(Table1[[#This Row],[State]],Sheet1!A:G,7,FALSE)</f>
        <v>38</v>
      </c>
      <c r="Q2543" t="str">
        <f>VLOOKUP(Table1[[#This Row],[State]],Sheet1!A:F,6,FALSE)</f>
        <v>Democratic</v>
      </c>
    </row>
    <row r="2544" spans="1:17" x14ac:dyDescent="0.2">
      <c r="A2544" t="s">
        <v>361</v>
      </c>
      <c r="B2544" s="10">
        <v>48041</v>
      </c>
      <c r="C2544" t="s">
        <v>1925</v>
      </c>
      <c r="D2544" s="4">
        <v>42818</v>
      </c>
      <c r="E2544" s="4">
        <v>48053</v>
      </c>
      <c r="F2544">
        <v>2024</v>
      </c>
      <c r="G2544" s="1">
        <f>Table1[[#This Row],[dem_votes]]+Table1[[#This Row],[gop_votes]]</f>
        <v>90871</v>
      </c>
      <c r="H2544" s="7">
        <f>ABS(Table1[[#This Row],[dem_votes]]-Table1[[#This Row],[gop_votes]])</f>
        <v>5235</v>
      </c>
      <c r="I2544" s="5">
        <f>Table1[[#This Row],[margin]]/SUM(Table1[[#This Row],[dem_votes]:[gop_votes]])</f>
        <v>5.7609138228917917E-2</v>
      </c>
      <c r="J2544" s="5">
        <f>Table1[[#This Row],[dem_votes]]/SUM(Table1[[#This Row],[dem_votes]:[gop_votes]])</f>
        <v>0.47119543088554106</v>
      </c>
      <c r="K2544" s="5">
        <f>Table1[[#This Row],[gop_votes]]/SUM(Table1[[#This Row],[dem_votes]:[gop_votes]])</f>
        <v>0.52880456911445894</v>
      </c>
      <c r="L2544" s="13">
        <v>-96.330590000000001</v>
      </c>
      <c r="M2544" s="13">
        <v>30.628865000000001</v>
      </c>
      <c r="N2544" s="11">
        <v>-98.650929803149737</v>
      </c>
      <c r="O2544" s="11">
        <v>31.651859842519649</v>
      </c>
      <c r="P2544" s="12">
        <f>VLOOKUP(Table1[[#This Row],[State]],Sheet1!A:G,7,FALSE)</f>
        <v>38</v>
      </c>
      <c r="Q2544" t="str">
        <f>VLOOKUP(Table1[[#This Row],[State]],Sheet1!A:F,6,FALSE)</f>
        <v>Democratic</v>
      </c>
    </row>
    <row r="2545" spans="1:17" x14ac:dyDescent="0.2">
      <c r="A2545" t="s">
        <v>361</v>
      </c>
      <c r="B2545" s="10">
        <v>48043</v>
      </c>
      <c r="C2545" t="s">
        <v>1926</v>
      </c>
      <c r="D2545" s="4">
        <v>2161</v>
      </c>
      <c r="E2545" s="4">
        <v>2355</v>
      </c>
      <c r="F2545">
        <v>2024</v>
      </c>
      <c r="G2545" s="1">
        <f>Table1[[#This Row],[dem_votes]]+Table1[[#This Row],[gop_votes]]</f>
        <v>4516</v>
      </c>
      <c r="H2545" s="7">
        <f>ABS(Table1[[#This Row],[dem_votes]]-Table1[[#This Row],[gop_votes]])</f>
        <v>194</v>
      </c>
      <c r="I2545" s="5">
        <f>Table1[[#This Row],[margin]]/SUM(Table1[[#This Row],[dem_votes]:[gop_votes]])</f>
        <v>4.2958370239149689E-2</v>
      </c>
      <c r="J2545" s="5">
        <f>Table1[[#This Row],[dem_votes]]/SUM(Table1[[#This Row],[dem_votes]:[gop_votes]])</f>
        <v>0.47852081488042514</v>
      </c>
      <c r="K2545" s="5">
        <f>Table1[[#This Row],[gop_votes]]/SUM(Table1[[#This Row],[dem_votes]:[gop_votes]])</f>
        <v>0.52147918511957481</v>
      </c>
      <c r="L2545" s="13">
        <v>-103.61738800000001</v>
      </c>
      <c r="M2545" s="13">
        <v>30.217438000000001</v>
      </c>
      <c r="N2545" s="11">
        <v>-98.650929803149737</v>
      </c>
      <c r="O2545" s="11">
        <v>31.651859842519649</v>
      </c>
      <c r="P2545" s="12">
        <f>VLOOKUP(Table1[[#This Row],[State]],Sheet1!A:G,7,FALSE)</f>
        <v>38</v>
      </c>
      <c r="Q2545" t="str">
        <f>VLOOKUP(Table1[[#This Row],[State]],Sheet1!A:F,6,FALSE)</f>
        <v>Democratic</v>
      </c>
    </row>
    <row r="2546" spans="1:17" x14ac:dyDescent="0.2">
      <c r="A2546" t="s">
        <v>361</v>
      </c>
      <c r="B2546" s="10">
        <v>48045</v>
      </c>
      <c r="C2546" t="s">
        <v>1927</v>
      </c>
      <c r="D2546" s="4">
        <v>176</v>
      </c>
      <c r="E2546" s="4">
        <v>525</v>
      </c>
      <c r="F2546">
        <v>2024</v>
      </c>
      <c r="G2546" s="1">
        <f>Table1[[#This Row],[dem_votes]]+Table1[[#This Row],[gop_votes]]</f>
        <v>701</v>
      </c>
      <c r="H2546" s="7">
        <f>ABS(Table1[[#This Row],[dem_votes]]-Table1[[#This Row],[gop_votes]])</f>
        <v>349</v>
      </c>
      <c r="I2546" s="5">
        <f>Table1[[#This Row],[margin]]/SUM(Table1[[#This Row],[dem_votes]:[gop_votes]])</f>
        <v>0.49786019971469331</v>
      </c>
      <c r="J2546" s="5">
        <f>Table1[[#This Row],[dem_votes]]/SUM(Table1[[#This Row],[dem_votes]:[gop_votes]])</f>
        <v>0.25106990014265335</v>
      </c>
      <c r="K2546" s="5">
        <f>Table1[[#This Row],[gop_votes]]/SUM(Table1[[#This Row],[dem_votes]:[gop_votes]])</f>
        <v>0.7489300998573466</v>
      </c>
      <c r="L2546" s="13">
        <v>-101.23280099999999</v>
      </c>
      <c r="M2546" s="13">
        <v>34.440834000000002</v>
      </c>
      <c r="N2546" s="11">
        <v>-98.650929803149737</v>
      </c>
      <c r="O2546" s="11">
        <v>31.651859842519649</v>
      </c>
      <c r="P2546" s="12">
        <f>VLOOKUP(Table1[[#This Row],[State]],Sheet1!A:G,7,FALSE)</f>
        <v>38</v>
      </c>
      <c r="Q2546" t="str">
        <f>VLOOKUP(Table1[[#This Row],[State]],Sheet1!A:F,6,FALSE)</f>
        <v>Democratic</v>
      </c>
    </row>
    <row r="2547" spans="1:17" x14ac:dyDescent="0.2">
      <c r="A2547" t="s">
        <v>361</v>
      </c>
      <c r="B2547" s="10">
        <v>48047</v>
      </c>
      <c r="C2547" t="s">
        <v>731</v>
      </c>
      <c r="D2547" s="4">
        <v>1772</v>
      </c>
      <c r="E2547" s="4">
        <v>686</v>
      </c>
      <c r="F2547">
        <v>2024</v>
      </c>
      <c r="G2547" s="1">
        <f>Table1[[#This Row],[dem_votes]]+Table1[[#This Row],[gop_votes]]</f>
        <v>2458</v>
      </c>
      <c r="H2547" s="7">
        <f>ABS(Table1[[#This Row],[dem_votes]]-Table1[[#This Row],[gop_votes]])</f>
        <v>1086</v>
      </c>
      <c r="I2547" s="5">
        <f>Table1[[#This Row],[margin]]/SUM(Table1[[#This Row],[dem_votes]:[gop_votes]])</f>
        <v>0.44182262001627337</v>
      </c>
      <c r="J2547" s="5">
        <f>Table1[[#This Row],[dem_votes]]/SUM(Table1[[#This Row],[dem_votes]:[gop_votes]])</f>
        <v>0.72091131000813669</v>
      </c>
      <c r="K2547" s="5">
        <f>Table1[[#This Row],[gop_votes]]/SUM(Table1[[#This Row],[dem_votes]:[gop_votes]])</f>
        <v>0.27908868999186331</v>
      </c>
      <c r="L2547" s="13">
        <v>-98.144221000000002</v>
      </c>
      <c r="M2547" s="13">
        <v>27.204775999999999</v>
      </c>
      <c r="N2547" s="11">
        <v>-98.650929803149737</v>
      </c>
      <c r="O2547" s="11">
        <v>31.651859842519649</v>
      </c>
      <c r="P2547" s="12">
        <f>VLOOKUP(Table1[[#This Row],[State]],Sheet1!A:G,7,FALSE)</f>
        <v>38</v>
      </c>
      <c r="Q2547" t="str">
        <f>VLOOKUP(Table1[[#This Row],[State]],Sheet1!A:F,6,FALSE)</f>
        <v>Democratic</v>
      </c>
    </row>
    <row r="2548" spans="1:17" x14ac:dyDescent="0.2">
      <c r="A2548" t="s">
        <v>361</v>
      </c>
      <c r="B2548" s="10">
        <v>48049</v>
      </c>
      <c r="C2548" t="s">
        <v>875</v>
      </c>
      <c r="D2548" s="4">
        <v>2751</v>
      </c>
      <c r="E2548" s="4">
        <v>14010</v>
      </c>
      <c r="F2548">
        <v>2024</v>
      </c>
      <c r="G2548" s="1">
        <f>Table1[[#This Row],[dem_votes]]+Table1[[#This Row],[gop_votes]]</f>
        <v>16761</v>
      </c>
      <c r="H2548" s="7">
        <f>ABS(Table1[[#This Row],[dem_votes]]-Table1[[#This Row],[gop_votes]])</f>
        <v>11259</v>
      </c>
      <c r="I2548" s="5">
        <f>Table1[[#This Row],[margin]]/SUM(Table1[[#This Row],[dem_votes]:[gop_votes]])</f>
        <v>0.67173796312869161</v>
      </c>
      <c r="J2548" s="5">
        <f>Table1[[#This Row],[dem_votes]]/SUM(Table1[[#This Row],[dem_votes]:[gop_votes]])</f>
        <v>0.1641310184356542</v>
      </c>
      <c r="K2548" s="5">
        <f>Table1[[#This Row],[gop_votes]]/SUM(Table1[[#This Row],[dem_votes]:[gop_votes]])</f>
        <v>0.83586898156434575</v>
      </c>
      <c r="L2548" s="13">
        <v>-98.989457999999999</v>
      </c>
      <c r="M2548" s="13">
        <v>31.731621999999899</v>
      </c>
      <c r="N2548" s="11">
        <v>-98.650929803149737</v>
      </c>
      <c r="O2548" s="11">
        <v>31.651859842519649</v>
      </c>
      <c r="P2548" s="12">
        <f>VLOOKUP(Table1[[#This Row],[State]],Sheet1!A:G,7,FALSE)</f>
        <v>38</v>
      </c>
      <c r="Q2548" t="str">
        <f>VLOOKUP(Table1[[#This Row],[State]],Sheet1!A:F,6,FALSE)</f>
        <v>Democratic</v>
      </c>
    </row>
    <row r="2549" spans="1:17" x14ac:dyDescent="0.2">
      <c r="A2549" t="s">
        <v>361</v>
      </c>
      <c r="B2549" s="10">
        <v>48051</v>
      </c>
      <c r="C2549" t="s">
        <v>1928</v>
      </c>
      <c r="D2549" s="4">
        <v>2011</v>
      </c>
      <c r="E2549" s="4">
        <v>7414</v>
      </c>
      <c r="F2549">
        <v>2024</v>
      </c>
      <c r="G2549" s="1">
        <f>Table1[[#This Row],[dem_votes]]+Table1[[#This Row],[gop_votes]]</f>
        <v>9425</v>
      </c>
      <c r="H2549" s="7">
        <f>ABS(Table1[[#This Row],[dem_votes]]-Table1[[#This Row],[gop_votes]])</f>
        <v>5403</v>
      </c>
      <c r="I2549" s="5">
        <f>Table1[[#This Row],[margin]]/SUM(Table1[[#This Row],[dem_votes]:[gop_votes]])</f>
        <v>0.57326259946949598</v>
      </c>
      <c r="J2549" s="5">
        <f>Table1[[#This Row],[dem_votes]]/SUM(Table1[[#This Row],[dem_votes]:[gop_votes]])</f>
        <v>0.21336870026525198</v>
      </c>
      <c r="K2549" s="5">
        <f>Table1[[#This Row],[gop_votes]]/SUM(Table1[[#This Row],[dem_votes]:[gop_votes]])</f>
        <v>0.78663129973474799</v>
      </c>
      <c r="L2549" s="13">
        <v>-96.646317999999994</v>
      </c>
      <c r="M2549" s="13">
        <v>30.479773999999999</v>
      </c>
      <c r="N2549" s="11">
        <v>-98.650929803149737</v>
      </c>
      <c r="O2549" s="11">
        <v>31.651859842519649</v>
      </c>
      <c r="P2549" s="12">
        <f>VLOOKUP(Table1[[#This Row],[State]],Sheet1!A:G,7,FALSE)</f>
        <v>38</v>
      </c>
      <c r="Q2549" t="str">
        <f>VLOOKUP(Table1[[#This Row],[State]],Sheet1!A:F,6,FALSE)</f>
        <v>Democratic</v>
      </c>
    </row>
    <row r="2550" spans="1:17" x14ac:dyDescent="0.2">
      <c r="A2550" t="s">
        <v>361</v>
      </c>
      <c r="B2550" s="10">
        <v>48053</v>
      </c>
      <c r="C2550" t="s">
        <v>1929</v>
      </c>
      <c r="D2550" s="4">
        <v>4801</v>
      </c>
      <c r="E2550" s="4">
        <v>21561</v>
      </c>
      <c r="F2550">
        <v>2024</v>
      </c>
      <c r="G2550" s="1">
        <f>Table1[[#This Row],[dem_votes]]+Table1[[#This Row],[gop_votes]]</f>
        <v>26362</v>
      </c>
      <c r="H2550" s="7">
        <f>ABS(Table1[[#This Row],[dem_votes]]-Table1[[#This Row],[gop_votes]])</f>
        <v>16760</v>
      </c>
      <c r="I2550" s="5">
        <f>Table1[[#This Row],[margin]]/SUM(Table1[[#This Row],[dem_votes]:[gop_votes]])</f>
        <v>0.6357635991199454</v>
      </c>
      <c r="J2550" s="5">
        <f>Table1[[#This Row],[dem_votes]]/SUM(Table1[[#This Row],[dem_votes]:[gop_votes]])</f>
        <v>0.1821182004400273</v>
      </c>
      <c r="K2550" s="5">
        <f>Table1[[#This Row],[gop_votes]]/SUM(Table1[[#This Row],[dem_votes]:[gop_votes]])</f>
        <v>0.81788179955997264</v>
      </c>
      <c r="L2550" s="13">
        <v>-98.244835999999907</v>
      </c>
      <c r="M2550" s="13">
        <v>30.671778</v>
      </c>
      <c r="N2550" s="11">
        <v>-98.650929803149737</v>
      </c>
      <c r="O2550" s="11">
        <v>31.651859842519649</v>
      </c>
      <c r="P2550" s="12">
        <f>VLOOKUP(Table1[[#This Row],[State]],Sheet1!A:G,7,FALSE)</f>
        <v>38</v>
      </c>
      <c r="Q2550" t="str">
        <f>VLOOKUP(Table1[[#This Row],[State]],Sheet1!A:F,6,FALSE)</f>
        <v>Democratic</v>
      </c>
    </row>
    <row r="2551" spans="1:17" x14ac:dyDescent="0.2">
      <c r="A2551" t="s">
        <v>361</v>
      </c>
      <c r="B2551" s="10">
        <v>48055</v>
      </c>
      <c r="C2551" t="s">
        <v>1090</v>
      </c>
      <c r="D2551" s="4">
        <v>6189</v>
      </c>
      <c r="E2551" s="4">
        <v>8331</v>
      </c>
      <c r="F2551">
        <v>2024</v>
      </c>
      <c r="G2551" s="1">
        <f>Table1[[#This Row],[dem_votes]]+Table1[[#This Row],[gop_votes]]</f>
        <v>14520</v>
      </c>
      <c r="H2551" s="7">
        <f>ABS(Table1[[#This Row],[dem_votes]]-Table1[[#This Row],[gop_votes]])</f>
        <v>2142</v>
      </c>
      <c r="I2551" s="5">
        <f>Table1[[#This Row],[margin]]/SUM(Table1[[#This Row],[dem_votes]:[gop_votes]])</f>
        <v>0.14752066115702481</v>
      </c>
      <c r="J2551" s="5">
        <f>Table1[[#This Row],[dem_votes]]/SUM(Table1[[#This Row],[dem_votes]:[gop_votes]])</f>
        <v>0.42623966942148761</v>
      </c>
      <c r="K2551" s="5">
        <f>Table1[[#This Row],[gop_votes]]/SUM(Table1[[#This Row],[dem_votes]:[gop_votes]])</f>
        <v>0.57376033057851239</v>
      </c>
      <c r="L2551" s="13">
        <v>-97.686628999999996</v>
      </c>
      <c r="M2551" s="13">
        <v>29.852388000000001</v>
      </c>
      <c r="N2551" s="11">
        <v>-98.650929803149737</v>
      </c>
      <c r="O2551" s="11">
        <v>31.651859842519649</v>
      </c>
      <c r="P2551" s="12">
        <f>VLOOKUP(Table1[[#This Row],[State]],Sheet1!A:G,7,FALSE)</f>
        <v>38</v>
      </c>
      <c r="Q2551" t="str">
        <f>VLOOKUP(Table1[[#This Row],[State]],Sheet1!A:F,6,FALSE)</f>
        <v>Democratic</v>
      </c>
    </row>
    <row r="2552" spans="1:17" x14ac:dyDescent="0.2">
      <c r="A2552" t="s">
        <v>361</v>
      </c>
      <c r="B2552" s="10">
        <v>48057</v>
      </c>
      <c r="C2552" t="s">
        <v>420</v>
      </c>
      <c r="D2552" s="4">
        <v>2823</v>
      </c>
      <c r="E2552" s="4">
        <v>5289</v>
      </c>
      <c r="F2552">
        <v>2024</v>
      </c>
      <c r="G2552" s="1">
        <f>Table1[[#This Row],[dem_votes]]+Table1[[#This Row],[gop_votes]]</f>
        <v>8112</v>
      </c>
      <c r="H2552" s="7">
        <f>ABS(Table1[[#This Row],[dem_votes]]-Table1[[#This Row],[gop_votes]])</f>
        <v>2466</v>
      </c>
      <c r="I2552" s="5">
        <f>Table1[[#This Row],[margin]]/SUM(Table1[[#This Row],[dem_votes]:[gop_votes]])</f>
        <v>0.30399408284023671</v>
      </c>
      <c r="J2552" s="5">
        <f>Table1[[#This Row],[dem_votes]]/SUM(Table1[[#This Row],[dem_votes]:[gop_votes]])</f>
        <v>0.34800295857988167</v>
      </c>
      <c r="K2552" s="5">
        <f>Table1[[#This Row],[gop_votes]]/SUM(Table1[[#This Row],[dem_votes]:[gop_votes]])</f>
        <v>0.65199704142011838</v>
      </c>
      <c r="L2552" s="13">
        <v>-96.625056000000001</v>
      </c>
      <c r="M2552" s="13">
        <v>28.586062999999999</v>
      </c>
      <c r="N2552" s="11">
        <v>-98.650929803149737</v>
      </c>
      <c r="O2552" s="11">
        <v>31.651859842519649</v>
      </c>
      <c r="P2552" s="12">
        <f>VLOOKUP(Table1[[#This Row],[State]],Sheet1!A:G,7,FALSE)</f>
        <v>38</v>
      </c>
      <c r="Q2552" t="str">
        <f>VLOOKUP(Table1[[#This Row],[State]],Sheet1!A:F,6,FALSE)</f>
        <v>Democratic</v>
      </c>
    </row>
    <row r="2553" spans="1:17" x14ac:dyDescent="0.2">
      <c r="A2553" t="s">
        <v>361</v>
      </c>
      <c r="B2553" s="10">
        <v>48059</v>
      </c>
      <c r="C2553" t="s">
        <v>1930</v>
      </c>
      <c r="D2553" s="4">
        <v>1104</v>
      </c>
      <c r="E2553" s="4">
        <v>6244</v>
      </c>
      <c r="F2553">
        <v>2024</v>
      </c>
      <c r="G2553" s="1">
        <f>Table1[[#This Row],[dem_votes]]+Table1[[#This Row],[gop_votes]]</f>
        <v>7348</v>
      </c>
      <c r="H2553" s="7">
        <f>ABS(Table1[[#This Row],[dem_votes]]-Table1[[#This Row],[gop_votes]])</f>
        <v>5140</v>
      </c>
      <c r="I2553" s="5">
        <f>Table1[[#This Row],[margin]]/SUM(Table1[[#This Row],[dem_votes]:[gop_votes]])</f>
        <v>0.69951007076755578</v>
      </c>
      <c r="J2553" s="5">
        <f>Table1[[#This Row],[dem_votes]]/SUM(Table1[[#This Row],[dem_votes]:[gop_votes]])</f>
        <v>0.15024496461622211</v>
      </c>
      <c r="K2553" s="5">
        <f>Table1[[#This Row],[gop_votes]]/SUM(Table1[[#This Row],[dem_votes]:[gop_votes]])</f>
        <v>0.84975503538377795</v>
      </c>
      <c r="L2553" s="13">
        <v>-99.448421999999994</v>
      </c>
      <c r="M2553" s="13">
        <v>32.346950999999997</v>
      </c>
      <c r="N2553" s="11">
        <v>-98.650929803149737</v>
      </c>
      <c r="O2553" s="11">
        <v>31.651859842519649</v>
      </c>
      <c r="P2553" s="12">
        <f>VLOOKUP(Table1[[#This Row],[State]],Sheet1!A:G,7,FALSE)</f>
        <v>38</v>
      </c>
      <c r="Q2553" t="str">
        <f>VLOOKUP(Table1[[#This Row],[State]],Sheet1!A:F,6,FALSE)</f>
        <v>Democratic</v>
      </c>
    </row>
    <row r="2554" spans="1:17" x14ac:dyDescent="0.2">
      <c r="A2554" t="s">
        <v>361</v>
      </c>
      <c r="B2554" s="10">
        <v>48061</v>
      </c>
      <c r="C2554" t="s">
        <v>1790</v>
      </c>
      <c r="D2554" s="4">
        <v>69203</v>
      </c>
      <c r="E2554" s="4">
        <v>47426</v>
      </c>
      <c r="F2554">
        <v>2024</v>
      </c>
      <c r="G2554" s="1">
        <f>Table1[[#This Row],[dem_votes]]+Table1[[#This Row],[gop_votes]]</f>
        <v>116629</v>
      </c>
      <c r="H2554" s="7">
        <f>ABS(Table1[[#This Row],[dem_votes]]-Table1[[#This Row],[gop_votes]])</f>
        <v>21777</v>
      </c>
      <c r="I2554" s="5">
        <f>Table1[[#This Row],[margin]]/SUM(Table1[[#This Row],[dem_votes]:[gop_votes]])</f>
        <v>0.18672028397739843</v>
      </c>
      <c r="J2554" s="5">
        <f>Table1[[#This Row],[dem_votes]]/SUM(Table1[[#This Row],[dem_votes]:[gop_votes]])</f>
        <v>0.59336014198869924</v>
      </c>
      <c r="K2554" s="5">
        <f>Table1[[#This Row],[gop_votes]]/SUM(Table1[[#This Row],[dem_votes]:[gop_votes]])</f>
        <v>0.40663985801130081</v>
      </c>
      <c r="L2554" s="13">
        <v>-97.556997999999993</v>
      </c>
      <c r="M2554" s="13">
        <v>26.045735999999899</v>
      </c>
      <c r="N2554" s="11">
        <v>-98.650929803149737</v>
      </c>
      <c r="O2554" s="11">
        <v>31.651859842519649</v>
      </c>
      <c r="P2554" s="12">
        <f>VLOOKUP(Table1[[#This Row],[State]],Sheet1!A:G,7,FALSE)</f>
        <v>38</v>
      </c>
      <c r="Q2554" t="str">
        <f>VLOOKUP(Table1[[#This Row],[State]],Sheet1!A:F,6,FALSE)</f>
        <v>Democratic</v>
      </c>
    </row>
    <row r="2555" spans="1:17" x14ac:dyDescent="0.2">
      <c r="A2555" t="s">
        <v>361</v>
      </c>
      <c r="B2555" s="10">
        <v>48063</v>
      </c>
      <c r="C2555" t="s">
        <v>1931</v>
      </c>
      <c r="D2555" s="4">
        <v>1598</v>
      </c>
      <c r="E2555" s="4">
        <v>3701</v>
      </c>
      <c r="F2555">
        <v>2024</v>
      </c>
      <c r="G2555" s="1">
        <f>Table1[[#This Row],[dem_votes]]+Table1[[#This Row],[gop_votes]]</f>
        <v>5299</v>
      </c>
      <c r="H2555" s="7">
        <f>ABS(Table1[[#This Row],[dem_votes]]-Table1[[#This Row],[gop_votes]])</f>
        <v>2103</v>
      </c>
      <c r="I2555" s="5">
        <f>Table1[[#This Row],[margin]]/SUM(Table1[[#This Row],[dem_votes]:[gop_votes]])</f>
        <v>0.39686733345914321</v>
      </c>
      <c r="J2555" s="5">
        <f>Table1[[#This Row],[dem_votes]]/SUM(Table1[[#This Row],[dem_votes]:[gop_votes]])</f>
        <v>0.30156633327042837</v>
      </c>
      <c r="K2555" s="5">
        <f>Table1[[#This Row],[gop_votes]]/SUM(Table1[[#This Row],[dem_votes]:[gop_votes]])</f>
        <v>0.69843366672957163</v>
      </c>
      <c r="L2555" s="13">
        <v>-94.984080000000006</v>
      </c>
      <c r="M2555" s="13">
        <v>32.990653000000002</v>
      </c>
      <c r="N2555" s="11">
        <v>-98.650929803149737</v>
      </c>
      <c r="O2555" s="11">
        <v>31.651859842519649</v>
      </c>
      <c r="P2555" s="12">
        <f>VLOOKUP(Table1[[#This Row],[State]],Sheet1!A:G,7,FALSE)</f>
        <v>38</v>
      </c>
      <c r="Q2555" t="str">
        <f>VLOOKUP(Table1[[#This Row],[State]],Sheet1!A:F,6,FALSE)</f>
        <v>Democratic</v>
      </c>
    </row>
    <row r="2556" spans="1:17" x14ac:dyDescent="0.2">
      <c r="A2556" t="s">
        <v>361</v>
      </c>
      <c r="B2556" s="10">
        <v>48065</v>
      </c>
      <c r="C2556" t="s">
        <v>1932</v>
      </c>
      <c r="D2556" s="4">
        <v>485</v>
      </c>
      <c r="E2556" s="4">
        <v>2672</v>
      </c>
      <c r="F2556">
        <v>2024</v>
      </c>
      <c r="G2556" s="1">
        <f>Table1[[#This Row],[dem_votes]]+Table1[[#This Row],[gop_votes]]</f>
        <v>3157</v>
      </c>
      <c r="H2556" s="7">
        <f>ABS(Table1[[#This Row],[dem_votes]]-Table1[[#This Row],[gop_votes]])</f>
        <v>2187</v>
      </c>
      <c r="I2556" s="5">
        <f>Table1[[#This Row],[margin]]/SUM(Table1[[#This Row],[dem_votes]:[gop_votes]])</f>
        <v>0.69274627811213174</v>
      </c>
      <c r="J2556" s="5">
        <f>Table1[[#This Row],[dem_votes]]/SUM(Table1[[#This Row],[dem_votes]:[gop_votes]])</f>
        <v>0.1536268609439341</v>
      </c>
      <c r="K2556" s="5">
        <f>Table1[[#This Row],[gop_votes]]/SUM(Table1[[#This Row],[dem_votes]:[gop_votes]])</f>
        <v>0.84637313905606593</v>
      </c>
      <c r="L2556" s="13">
        <v>-101.32928099999999</v>
      </c>
      <c r="M2556" s="13">
        <v>35.384076</v>
      </c>
      <c r="N2556" s="11">
        <v>-98.650929803149737</v>
      </c>
      <c r="O2556" s="11">
        <v>31.651859842519649</v>
      </c>
      <c r="P2556" s="12">
        <f>VLOOKUP(Table1[[#This Row],[State]],Sheet1!A:G,7,FALSE)</f>
        <v>38</v>
      </c>
      <c r="Q2556" t="str">
        <f>VLOOKUP(Table1[[#This Row],[State]],Sheet1!A:F,6,FALSE)</f>
        <v>Democratic</v>
      </c>
    </row>
    <row r="2557" spans="1:17" x14ac:dyDescent="0.2">
      <c r="A2557" t="s">
        <v>361</v>
      </c>
      <c r="B2557" s="10">
        <v>48067</v>
      </c>
      <c r="C2557" t="s">
        <v>877</v>
      </c>
      <c r="D2557" s="4">
        <v>3204</v>
      </c>
      <c r="E2557" s="4">
        <v>11202</v>
      </c>
      <c r="F2557">
        <v>2024</v>
      </c>
      <c r="G2557" s="1">
        <f>Table1[[#This Row],[dem_votes]]+Table1[[#This Row],[gop_votes]]</f>
        <v>14406</v>
      </c>
      <c r="H2557" s="7">
        <f>ABS(Table1[[#This Row],[dem_votes]]-Table1[[#This Row],[gop_votes]])</f>
        <v>7998</v>
      </c>
      <c r="I2557" s="5">
        <f>Table1[[#This Row],[margin]]/SUM(Table1[[#This Row],[dem_votes]:[gop_votes]])</f>
        <v>0.55518533944189918</v>
      </c>
      <c r="J2557" s="5">
        <f>Table1[[#This Row],[dem_votes]]/SUM(Table1[[#This Row],[dem_votes]:[gop_votes]])</f>
        <v>0.22240733027905041</v>
      </c>
      <c r="K2557" s="5">
        <f>Table1[[#This Row],[gop_votes]]/SUM(Table1[[#This Row],[dem_votes]:[gop_votes]])</f>
        <v>0.77759266972094965</v>
      </c>
      <c r="L2557" s="13">
        <v>-94.299328000000003</v>
      </c>
      <c r="M2557" s="13">
        <v>33.079821000000003</v>
      </c>
      <c r="N2557" s="11">
        <v>-98.650929803149737</v>
      </c>
      <c r="O2557" s="11">
        <v>31.651859842519649</v>
      </c>
      <c r="P2557" s="12">
        <f>VLOOKUP(Table1[[#This Row],[State]],Sheet1!A:G,7,FALSE)</f>
        <v>38</v>
      </c>
      <c r="Q2557" t="str">
        <f>VLOOKUP(Table1[[#This Row],[State]],Sheet1!A:F,6,FALSE)</f>
        <v>Democratic</v>
      </c>
    </row>
    <row r="2558" spans="1:17" x14ac:dyDescent="0.2">
      <c r="A2558" t="s">
        <v>361</v>
      </c>
      <c r="B2558" s="10">
        <v>48069</v>
      </c>
      <c r="C2558" t="s">
        <v>1933</v>
      </c>
      <c r="D2558" s="4">
        <v>756</v>
      </c>
      <c r="E2558" s="4">
        <v>1536</v>
      </c>
      <c r="F2558">
        <v>2024</v>
      </c>
      <c r="G2558" s="1">
        <f>Table1[[#This Row],[dem_votes]]+Table1[[#This Row],[gop_votes]]</f>
        <v>2292</v>
      </c>
      <c r="H2558" s="7">
        <f>ABS(Table1[[#This Row],[dem_votes]]-Table1[[#This Row],[gop_votes]])</f>
        <v>780</v>
      </c>
      <c r="I2558" s="5">
        <f>Table1[[#This Row],[margin]]/SUM(Table1[[#This Row],[dem_votes]:[gop_votes]])</f>
        <v>0.34031413612565448</v>
      </c>
      <c r="J2558" s="5">
        <f>Table1[[#This Row],[dem_votes]]/SUM(Table1[[#This Row],[dem_votes]:[gop_votes]])</f>
        <v>0.32984293193717279</v>
      </c>
      <c r="K2558" s="5">
        <f>Table1[[#This Row],[gop_votes]]/SUM(Table1[[#This Row],[dem_votes]:[gop_votes]])</f>
        <v>0.67015706806282727</v>
      </c>
      <c r="L2558" s="13">
        <v>-102.26891999999999</v>
      </c>
      <c r="M2558" s="13">
        <v>34.521244000000003</v>
      </c>
      <c r="N2558" s="11">
        <v>-98.650929803149737</v>
      </c>
      <c r="O2558" s="11">
        <v>31.651859842519649</v>
      </c>
      <c r="P2558" s="12">
        <f>VLOOKUP(Table1[[#This Row],[State]],Sheet1!A:G,7,FALSE)</f>
        <v>38</v>
      </c>
      <c r="Q2558" t="str">
        <f>VLOOKUP(Table1[[#This Row],[State]],Sheet1!A:F,6,FALSE)</f>
        <v>Democratic</v>
      </c>
    </row>
    <row r="2559" spans="1:17" x14ac:dyDescent="0.2">
      <c r="A2559" t="s">
        <v>361</v>
      </c>
      <c r="B2559" s="10">
        <v>48071</v>
      </c>
      <c r="C2559" t="s">
        <v>488</v>
      </c>
      <c r="D2559" s="4">
        <v>3689</v>
      </c>
      <c r="E2559" s="4">
        <v>20980</v>
      </c>
      <c r="F2559">
        <v>2024</v>
      </c>
      <c r="G2559" s="1">
        <f>Table1[[#This Row],[dem_votes]]+Table1[[#This Row],[gop_votes]]</f>
        <v>24669</v>
      </c>
      <c r="H2559" s="7">
        <f>ABS(Table1[[#This Row],[dem_votes]]-Table1[[#This Row],[gop_votes]])</f>
        <v>17291</v>
      </c>
      <c r="I2559" s="5">
        <f>Table1[[#This Row],[margin]]/SUM(Table1[[#This Row],[dem_votes]:[gop_votes]])</f>
        <v>0.7009201832259111</v>
      </c>
      <c r="J2559" s="5">
        <f>Table1[[#This Row],[dem_votes]]/SUM(Table1[[#This Row],[dem_votes]:[gop_votes]])</f>
        <v>0.14953990838704448</v>
      </c>
      <c r="K2559" s="5">
        <f>Table1[[#This Row],[gop_votes]]/SUM(Table1[[#This Row],[dem_votes]:[gop_votes]])</f>
        <v>0.85046009161295555</v>
      </c>
      <c r="L2559" s="13">
        <v>-94.741727999999995</v>
      </c>
      <c r="M2559" s="13">
        <v>29.801262000000001</v>
      </c>
      <c r="N2559" s="11">
        <v>-98.650929803149737</v>
      </c>
      <c r="O2559" s="11">
        <v>31.651859842519649</v>
      </c>
      <c r="P2559" s="12">
        <f>VLOOKUP(Table1[[#This Row],[State]],Sheet1!A:G,7,FALSE)</f>
        <v>38</v>
      </c>
      <c r="Q2559" t="str">
        <f>VLOOKUP(Table1[[#This Row],[State]],Sheet1!A:F,6,FALSE)</f>
        <v>Democratic</v>
      </c>
    </row>
    <row r="2560" spans="1:17" x14ac:dyDescent="0.2">
      <c r="A2560" t="s">
        <v>361</v>
      </c>
      <c r="B2560" s="10">
        <v>48073</v>
      </c>
      <c r="C2560" t="s">
        <v>489</v>
      </c>
      <c r="D2560" s="4">
        <v>4571</v>
      </c>
      <c r="E2560" s="4">
        <v>15857</v>
      </c>
      <c r="F2560">
        <v>2024</v>
      </c>
      <c r="G2560" s="1">
        <f>Table1[[#This Row],[dem_votes]]+Table1[[#This Row],[gop_votes]]</f>
        <v>20428</v>
      </c>
      <c r="H2560" s="7">
        <f>ABS(Table1[[#This Row],[dem_votes]]-Table1[[#This Row],[gop_votes]])</f>
        <v>11286</v>
      </c>
      <c r="I2560" s="5">
        <f>Table1[[#This Row],[margin]]/SUM(Table1[[#This Row],[dem_votes]:[gop_votes]])</f>
        <v>0.55247699236342274</v>
      </c>
      <c r="J2560" s="5">
        <f>Table1[[#This Row],[dem_votes]]/SUM(Table1[[#This Row],[dem_votes]:[gop_votes]])</f>
        <v>0.22376150381828863</v>
      </c>
      <c r="K2560" s="5">
        <f>Table1[[#This Row],[gop_votes]]/SUM(Table1[[#This Row],[dem_votes]:[gop_votes]])</f>
        <v>0.77623849618171137</v>
      </c>
      <c r="L2560" s="13">
        <v>-95.211215999999993</v>
      </c>
      <c r="M2560" s="13">
        <v>31.904971999999901</v>
      </c>
      <c r="N2560" s="11">
        <v>-98.650929803149737</v>
      </c>
      <c r="O2560" s="11">
        <v>31.651859842519649</v>
      </c>
      <c r="P2560" s="12">
        <f>VLOOKUP(Table1[[#This Row],[State]],Sheet1!A:G,7,FALSE)</f>
        <v>38</v>
      </c>
      <c r="Q2560" t="str">
        <f>VLOOKUP(Table1[[#This Row],[State]],Sheet1!A:F,6,FALSE)</f>
        <v>Democratic</v>
      </c>
    </row>
    <row r="2561" spans="1:17" x14ac:dyDescent="0.2">
      <c r="A2561" t="s">
        <v>361</v>
      </c>
      <c r="B2561" s="10">
        <v>48075</v>
      </c>
      <c r="C2561" t="s">
        <v>1934</v>
      </c>
      <c r="D2561" s="4">
        <v>478</v>
      </c>
      <c r="E2561" s="4">
        <v>1633</v>
      </c>
      <c r="F2561">
        <v>2024</v>
      </c>
      <c r="G2561" s="1">
        <f>Table1[[#This Row],[dem_votes]]+Table1[[#This Row],[gop_votes]]</f>
        <v>2111</v>
      </c>
      <c r="H2561" s="7">
        <f>ABS(Table1[[#This Row],[dem_votes]]-Table1[[#This Row],[gop_votes]])</f>
        <v>1155</v>
      </c>
      <c r="I2561" s="5">
        <f>Table1[[#This Row],[margin]]/SUM(Table1[[#This Row],[dem_votes]:[gop_votes]])</f>
        <v>0.54713405968735196</v>
      </c>
      <c r="J2561" s="5">
        <f>Table1[[#This Row],[dem_votes]]/SUM(Table1[[#This Row],[dem_votes]:[gop_votes]])</f>
        <v>0.22643297015632402</v>
      </c>
      <c r="K2561" s="5">
        <f>Table1[[#This Row],[gop_votes]]/SUM(Table1[[#This Row],[dem_votes]:[gop_votes]])</f>
        <v>0.77356702984367598</v>
      </c>
      <c r="L2561" s="13">
        <v>-100.225433</v>
      </c>
      <c r="M2561" s="13">
        <v>34.428815</v>
      </c>
      <c r="N2561" s="11">
        <v>-98.650929803149737</v>
      </c>
      <c r="O2561" s="11">
        <v>31.651859842519649</v>
      </c>
      <c r="P2561" s="12">
        <f>VLOOKUP(Table1[[#This Row],[State]],Sheet1!A:G,7,FALSE)</f>
        <v>38</v>
      </c>
      <c r="Q2561" t="str">
        <f>VLOOKUP(Table1[[#This Row],[State]],Sheet1!A:F,6,FALSE)</f>
        <v>Democratic</v>
      </c>
    </row>
    <row r="2562" spans="1:17" x14ac:dyDescent="0.2">
      <c r="A2562" t="s">
        <v>361</v>
      </c>
      <c r="B2562" s="10">
        <v>48077</v>
      </c>
      <c r="C2562" t="s">
        <v>423</v>
      </c>
      <c r="D2562" s="4">
        <v>903</v>
      </c>
      <c r="E2562" s="4">
        <v>5320</v>
      </c>
      <c r="F2562">
        <v>2024</v>
      </c>
      <c r="G2562" s="1">
        <f>Table1[[#This Row],[dem_votes]]+Table1[[#This Row],[gop_votes]]</f>
        <v>6223</v>
      </c>
      <c r="H2562" s="7">
        <f>ABS(Table1[[#This Row],[dem_votes]]-Table1[[#This Row],[gop_votes]])</f>
        <v>4417</v>
      </c>
      <c r="I2562" s="5">
        <f>Table1[[#This Row],[margin]]/SUM(Table1[[#This Row],[dem_votes]:[gop_votes]])</f>
        <v>0.70978627671541061</v>
      </c>
      <c r="J2562" s="5">
        <f>Table1[[#This Row],[dem_votes]]/SUM(Table1[[#This Row],[dem_votes]:[gop_votes]])</f>
        <v>0.14510686164229472</v>
      </c>
      <c r="K2562" s="5">
        <f>Table1[[#This Row],[gop_votes]]/SUM(Table1[[#This Row],[dem_votes]:[gop_votes]])</f>
        <v>0.85489313835770531</v>
      </c>
      <c r="L2562" s="13">
        <v>-98.245003999999994</v>
      </c>
      <c r="M2562" s="13">
        <v>33.828051000000002</v>
      </c>
      <c r="N2562" s="11">
        <v>-98.650929803149737</v>
      </c>
      <c r="O2562" s="11">
        <v>31.651859842519649</v>
      </c>
      <c r="P2562" s="12">
        <f>VLOOKUP(Table1[[#This Row],[State]],Sheet1!A:G,7,FALSE)</f>
        <v>38</v>
      </c>
      <c r="Q2562" t="str">
        <f>VLOOKUP(Table1[[#This Row],[State]],Sheet1!A:F,6,FALSE)</f>
        <v>Democratic</v>
      </c>
    </row>
    <row r="2563" spans="1:17" x14ac:dyDescent="0.2">
      <c r="A2563" t="s">
        <v>361</v>
      </c>
      <c r="B2563" s="10">
        <v>48079</v>
      </c>
      <c r="C2563" t="s">
        <v>1935</v>
      </c>
      <c r="D2563" s="4">
        <v>300</v>
      </c>
      <c r="E2563" s="4">
        <v>791</v>
      </c>
      <c r="F2563">
        <v>2024</v>
      </c>
      <c r="G2563" s="1">
        <f>Table1[[#This Row],[dem_votes]]+Table1[[#This Row],[gop_votes]]</f>
        <v>1091</v>
      </c>
      <c r="H2563" s="7">
        <f>ABS(Table1[[#This Row],[dem_votes]]-Table1[[#This Row],[gop_votes]])</f>
        <v>491</v>
      </c>
      <c r="I2563" s="5">
        <f>Table1[[#This Row],[margin]]/SUM(Table1[[#This Row],[dem_votes]:[gop_votes]])</f>
        <v>0.45004582951420713</v>
      </c>
      <c r="J2563" s="5">
        <f>Table1[[#This Row],[dem_votes]]/SUM(Table1[[#This Row],[dem_votes]:[gop_votes]])</f>
        <v>0.27497708524289644</v>
      </c>
      <c r="K2563" s="5">
        <f>Table1[[#This Row],[gop_votes]]/SUM(Table1[[#This Row],[dem_votes]:[gop_votes]])</f>
        <v>0.72502291475710356</v>
      </c>
      <c r="L2563" s="13">
        <v>-102.737454</v>
      </c>
      <c r="M2563" s="13">
        <v>33.687756</v>
      </c>
      <c r="N2563" s="11">
        <v>-98.650929803149737</v>
      </c>
      <c r="O2563" s="11">
        <v>31.651859842519649</v>
      </c>
      <c r="P2563" s="12">
        <f>VLOOKUP(Table1[[#This Row],[State]],Sheet1!A:G,7,FALSE)</f>
        <v>38</v>
      </c>
      <c r="Q2563" t="str">
        <f>VLOOKUP(Table1[[#This Row],[State]],Sheet1!A:F,6,FALSE)</f>
        <v>Democratic</v>
      </c>
    </row>
    <row r="2564" spans="1:17" x14ac:dyDescent="0.2">
      <c r="A2564" t="s">
        <v>361</v>
      </c>
      <c r="B2564" s="10">
        <v>48081</v>
      </c>
      <c r="C2564" t="s">
        <v>1936</v>
      </c>
      <c r="D2564" s="4">
        <v>247</v>
      </c>
      <c r="E2564" s="4">
        <v>1573</v>
      </c>
      <c r="F2564">
        <v>2024</v>
      </c>
      <c r="G2564" s="1">
        <f>Table1[[#This Row],[dem_votes]]+Table1[[#This Row],[gop_votes]]</f>
        <v>1820</v>
      </c>
      <c r="H2564" s="7">
        <f>ABS(Table1[[#This Row],[dem_votes]]-Table1[[#This Row],[gop_votes]])</f>
        <v>1326</v>
      </c>
      <c r="I2564" s="5">
        <f>Table1[[#This Row],[margin]]/SUM(Table1[[#This Row],[dem_votes]:[gop_votes]])</f>
        <v>0.72857142857142854</v>
      </c>
      <c r="J2564" s="5">
        <f>Table1[[#This Row],[dem_votes]]/SUM(Table1[[#This Row],[dem_votes]:[gop_votes]])</f>
        <v>0.1357142857142857</v>
      </c>
      <c r="K2564" s="5">
        <f>Table1[[#This Row],[gop_votes]]/SUM(Table1[[#This Row],[dem_votes]:[gop_votes]])</f>
        <v>0.86428571428571432</v>
      </c>
      <c r="L2564" s="13">
        <v>-100.405638</v>
      </c>
      <c r="M2564" s="13">
        <v>31.904323999999999</v>
      </c>
      <c r="N2564" s="11">
        <v>-98.650929803149737</v>
      </c>
      <c r="O2564" s="11">
        <v>31.651859842519649</v>
      </c>
      <c r="P2564" s="12">
        <f>VLOOKUP(Table1[[#This Row],[State]],Sheet1!A:G,7,FALSE)</f>
        <v>38</v>
      </c>
      <c r="Q2564" t="str">
        <f>VLOOKUP(Table1[[#This Row],[State]],Sheet1!A:F,6,FALSE)</f>
        <v>Democratic</v>
      </c>
    </row>
    <row r="2565" spans="1:17" x14ac:dyDescent="0.2">
      <c r="A2565" t="s">
        <v>361</v>
      </c>
      <c r="B2565" s="10">
        <v>48083</v>
      </c>
      <c r="C2565" t="s">
        <v>1937</v>
      </c>
      <c r="D2565" s="4">
        <v>755</v>
      </c>
      <c r="E2565" s="4">
        <v>3389</v>
      </c>
      <c r="F2565">
        <v>2024</v>
      </c>
      <c r="G2565" s="1">
        <f>Table1[[#This Row],[dem_votes]]+Table1[[#This Row],[gop_votes]]</f>
        <v>4144</v>
      </c>
      <c r="H2565" s="7">
        <f>ABS(Table1[[#This Row],[dem_votes]]-Table1[[#This Row],[gop_votes]])</f>
        <v>2634</v>
      </c>
      <c r="I2565" s="5">
        <f>Table1[[#This Row],[margin]]/SUM(Table1[[#This Row],[dem_votes]:[gop_votes]])</f>
        <v>0.63561776061776065</v>
      </c>
      <c r="J2565" s="5">
        <f>Table1[[#This Row],[dem_votes]]/SUM(Table1[[#This Row],[dem_votes]:[gop_votes]])</f>
        <v>0.1821911196911197</v>
      </c>
      <c r="K2565" s="5">
        <f>Table1[[#This Row],[gop_votes]]/SUM(Table1[[#This Row],[dem_votes]:[gop_votes]])</f>
        <v>0.81780888030888033</v>
      </c>
      <c r="L2565" s="13">
        <v>-99.423304000000002</v>
      </c>
      <c r="M2565" s="13">
        <v>31.808605</v>
      </c>
      <c r="N2565" s="11">
        <v>-98.650929803149737</v>
      </c>
      <c r="O2565" s="11">
        <v>31.651859842519649</v>
      </c>
      <c r="P2565" s="12">
        <f>VLOOKUP(Table1[[#This Row],[State]],Sheet1!A:G,7,FALSE)</f>
        <v>38</v>
      </c>
      <c r="Q2565" t="str">
        <f>VLOOKUP(Table1[[#This Row],[State]],Sheet1!A:F,6,FALSE)</f>
        <v>Democratic</v>
      </c>
    </row>
    <row r="2566" spans="1:17" x14ac:dyDescent="0.2">
      <c r="A2566" t="s">
        <v>361</v>
      </c>
      <c r="B2566" s="10">
        <v>48085</v>
      </c>
      <c r="C2566" t="s">
        <v>1938</v>
      </c>
      <c r="D2566" s="4">
        <v>326073</v>
      </c>
      <c r="E2566" s="4">
        <v>283878</v>
      </c>
      <c r="F2566">
        <v>2024</v>
      </c>
      <c r="G2566" s="1">
        <f>Table1[[#This Row],[dem_votes]]+Table1[[#This Row],[gop_votes]]</f>
        <v>609951</v>
      </c>
      <c r="H2566" s="7">
        <f>ABS(Table1[[#This Row],[dem_votes]]-Table1[[#This Row],[gop_votes]])</f>
        <v>42195</v>
      </c>
      <c r="I2566" s="5">
        <f>Table1[[#This Row],[margin]]/SUM(Table1[[#This Row],[dem_votes]:[gop_votes]])</f>
        <v>6.9177688043793678E-2</v>
      </c>
      <c r="J2566" s="5">
        <f>Table1[[#This Row],[dem_votes]]/SUM(Table1[[#This Row],[dem_votes]:[gop_votes]])</f>
        <v>0.53458884402189688</v>
      </c>
      <c r="K2566" s="5">
        <f>Table1[[#This Row],[gop_votes]]/SUM(Table1[[#This Row],[dem_votes]:[gop_votes]])</f>
        <v>0.46541115597810317</v>
      </c>
      <c r="L2566" s="13">
        <v>-96.693056999999996</v>
      </c>
      <c r="M2566" s="13">
        <v>33.099356999999998</v>
      </c>
      <c r="N2566" s="11">
        <v>-98.650929803149737</v>
      </c>
      <c r="O2566" s="11">
        <v>31.651859842519649</v>
      </c>
      <c r="P2566" s="12">
        <f>VLOOKUP(Table1[[#This Row],[State]],Sheet1!A:G,7,FALSE)</f>
        <v>38</v>
      </c>
      <c r="Q2566" t="str">
        <f>VLOOKUP(Table1[[#This Row],[State]],Sheet1!A:F,6,FALSE)</f>
        <v>Democratic</v>
      </c>
    </row>
    <row r="2567" spans="1:17" x14ac:dyDescent="0.2">
      <c r="A2567" t="s">
        <v>361</v>
      </c>
      <c r="B2567" s="10">
        <v>48087</v>
      </c>
      <c r="C2567" t="s">
        <v>1939</v>
      </c>
      <c r="D2567" s="4">
        <v>267</v>
      </c>
      <c r="E2567" s="4">
        <v>916</v>
      </c>
      <c r="F2567">
        <v>2024</v>
      </c>
      <c r="G2567" s="1">
        <f>Table1[[#This Row],[dem_votes]]+Table1[[#This Row],[gop_votes]]</f>
        <v>1183</v>
      </c>
      <c r="H2567" s="7">
        <f>ABS(Table1[[#This Row],[dem_votes]]-Table1[[#This Row],[gop_votes]])</f>
        <v>649</v>
      </c>
      <c r="I2567" s="5">
        <f>Table1[[#This Row],[margin]]/SUM(Table1[[#This Row],[dem_votes]:[gop_votes]])</f>
        <v>0.54860524091293317</v>
      </c>
      <c r="J2567" s="5">
        <f>Table1[[#This Row],[dem_votes]]/SUM(Table1[[#This Row],[dem_votes]:[gop_votes]])</f>
        <v>0.22569737954353339</v>
      </c>
      <c r="K2567" s="5">
        <f>Table1[[#This Row],[gop_votes]]/SUM(Table1[[#This Row],[dem_votes]:[gop_votes]])</f>
        <v>0.77430262045646658</v>
      </c>
      <c r="L2567" s="13">
        <v>-100.216872</v>
      </c>
      <c r="M2567" s="13">
        <v>34.863545000000002</v>
      </c>
      <c r="N2567" s="11">
        <v>-98.650929803149737</v>
      </c>
      <c r="O2567" s="11">
        <v>31.651859842519649</v>
      </c>
      <c r="P2567" s="12">
        <f>VLOOKUP(Table1[[#This Row],[State]],Sheet1!A:G,7,FALSE)</f>
        <v>38</v>
      </c>
      <c r="Q2567" t="str">
        <f>VLOOKUP(Table1[[#This Row],[State]],Sheet1!A:F,6,FALSE)</f>
        <v>Democratic</v>
      </c>
    </row>
    <row r="2568" spans="1:17" x14ac:dyDescent="0.2">
      <c r="A2568" t="s">
        <v>361</v>
      </c>
      <c r="B2568" s="10">
        <v>48089</v>
      </c>
      <c r="C2568" t="s">
        <v>1940</v>
      </c>
      <c r="D2568" s="4">
        <v>2423</v>
      </c>
      <c r="E2568" s="4">
        <v>7830</v>
      </c>
      <c r="F2568">
        <v>2024</v>
      </c>
      <c r="G2568" s="1">
        <f>Table1[[#This Row],[dem_votes]]+Table1[[#This Row],[gop_votes]]</f>
        <v>10253</v>
      </c>
      <c r="H2568" s="7">
        <f>ABS(Table1[[#This Row],[dem_votes]]-Table1[[#This Row],[gop_votes]])</f>
        <v>5407</v>
      </c>
      <c r="I2568" s="5">
        <f>Table1[[#This Row],[margin]]/SUM(Table1[[#This Row],[dem_votes]:[gop_votes]])</f>
        <v>0.52735784648395589</v>
      </c>
      <c r="J2568" s="5">
        <f>Table1[[#This Row],[dem_votes]]/SUM(Table1[[#This Row],[dem_votes]:[gop_votes]])</f>
        <v>0.23632107675802205</v>
      </c>
      <c r="K2568" s="5">
        <f>Table1[[#This Row],[gop_votes]]/SUM(Table1[[#This Row],[dem_votes]:[gop_votes]])</f>
        <v>0.76367892324197795</v>
      </c>
      <c r="L2568" s="13">
        <v>-96.536637999999996</v>
      </c>
      <c r="M2568" s="13">
        <v>29.661294000000002</v>
      </c>
      <c r="N2568" s="11">
        <v>-98.650929803149737</v>
      </c>
      <c r="O2568" s="11">
        <v>31.651859842519649</v>
      </c>
      <c r="P2568" s="12">
        <f>VLOOKUP(Table1[[#This Row],[State]],Sheet1!A:G,7,FALSE)</f>
        <v>38</v>
      </c>
      <c r="Q2568" t="str">
        <f>VLOOKUP(Table1[[#This Row],[State]],Sheet1!A:F,6,FALSE)</f>
        <v>Democratic</v>
      </c>
    </row>
    <row r="2569" spans="1:17" x14ac:dyDescent="0.2">
      <c r="A2569" t="s">
        <v>361</v>
      </c>
      <c r="B2569" s="10">
        <v>48091</v>
      </c>
      <c r="C2569" t="s">
        <v>1941</v>
      </c>
      <c r="D2569" s="4">
        <v>33744</v>
      </c>
      <c r="E2569" s="4">
        <v>77106</v>
      </c>
      <c r="F2569">
        <v>2024</v>
      </c>
      <c r="G2569" s="1">
        <f>Table1[[#This Row],[dem_votes]]+Table1[[#This Row],[gop_votes]]</f>
        <v>110850</v>
      </c>
      <c r="H2569" s="7">
        <f>ABS(Table1[[#This Row],[dem_votes]]-Table1[[#This Row],[gop_votes]])</f>
        <v>43362</v>
      </c>
      <c r="I2569" s="5">
        <f>Table1[[#This Row],[margin]]/SUM(Table1[[#This Row],[dem_votes]:[gop_votes]])</f>
        <v>0.39117726657645469</v>
      </c>
      <c r="J2569" s="5">
        <f>Table1[[#This Row],[dem_votes]]/SUM(Table1[[#This Row],[dem_votes]:[gop_votes]])</f>
        <v>0.30441136671177266</v>
      </c>
      <c r="K2569" s="5">
        <f>Table1[[#This Row],[gop_votes]]/SUM(Table1[[#This Row],[dem_votes]:[gop_votes]])</f>
        <v>0.69558863328822729</v>
      </c>
      <c r="L2569" s="13">
        <v>-98.221818999999996</v>
      </c>
      <c r="M2569" s="13">
        <v>29.764495</v>
      </c>
      <c r="N2569" s="11">
        <v>-98.650929803149737</v>
      </c>
      <c r="O2569" s="11">
        <v>31.651859842519649</v>
      </c>
      <c r="P2569" s="12">
        <f>VLOOKUP(Table1[[#This Row],[State]],Sheet1!A:G,7,FALSE)</f>
        <v>38</v>
      </c>
      <c r="Q2569" t="str">
        <f>VLOOKUP(Table1[[#This Row],[State]],Sheet1!A:F,6,FALSE)</f>
        <v>Democratic</v>
      </c>
    </row>
    <row r="2570" spans="1:17" x14ac:dyDescent="0.2">
      <c r="A2570" t="s">
        <v>361</v>
      </c>
      <c r="B2570" s="10">
        <v>48093</v>
      </c>
      <c r="C2570" t="s">
        <v>1022</v>
      </c>
      <c r="D2570" s="4">
        <v>1312</v>
      </c>
      <c r="E2570" s="4">
        <v>5251</v>
      </c>
      <c r="F2570">
        <v>2024</v>
      </c>
      <c r="G2570" s="1">
        <f>Table1[[#This Row],[dem_votes]]+Table1[[#This Row],[gop_votes]]</f>
        <v>6563</v>
      </c>
      <c r="H2570" s="7">
        <f>ABS(Table1[[#This Row],[dem_votes]]-Table1[[#This Row],[gop_votes]])</f>
        <v>3939</v>
      </c>
      <c r="I2570" s="5">
        <f>Table1[[#This Row],[margin]]/SUM(Table1[[#This Row],[dem_votes]:[gop_votes]])</f>
        <v>0.6001828432119457</v>
      </c>
      <c r="J2570" s="5">
        <f>Table1[[#This Row],[dem_votes]]/SUM(Table1[[#This Row],[dem_votes]:[gop_votes]])</f>
        <v>0.19990857839402712</v>
      </c>
      <c r="K2570" s="5">
        <f>Table1[[#This Row],[gop_votes]]/SUM(Table1[[#This Row],[dem_votes]:[gop_votes]])</f>
        <v>0.80009142160597291</v>
      </c>
      <c r="L2570" s="13">
        <v>-98.557372999999998</v>
      </c>
      <c r="M2570" s="13">
        <v>31.9696719999999</v>
      </c>
      <c r="N2570" s="11">
        <v>-98.650929803149737</v>
      </c>
      <c r="O2570" s="11">
        <v>31.651859842519649</v>
      </c>
      <c r="P2570" s="12">
        <f>VLOOKUP(Table1[[#This Row],[State]],Sheet1!A:G,7,FALSE)</f>
        <v>38</v>
      </c>
      <c r="Q2570" t="str">
        <f>VLOOKUP(Table1[[#This Row],[State]],Sheet1!A:F,6,FALSE)</f>
        <v>Democratic</v>
      </c>
    </row>
    <row r="2571" spans="1:17" x14ac:dyDescent="0.2">
      <c r="A2571" t="s">
        <v>361</v>
      </c>
      <c r="B2571" s="10">
        <v>48095</v>
      </c>
      <c r="C2571" t="s">
        <v>1942</v>
      </c>
      <c r="D2571" s="4">
        <v>248</v>
      </c>
      <c r="E2571" s="4">
        <v>953</v>
      </c>
      <c r="F2571">
        <v>2024</v>
      </c>
      <c r="G2571" s="1">
        <f>Table1[[#This Row],[dem_votes]]+Table1[[#This Row],[gop_votes]]</f>
        <v>1201</v>
      </c>
      <c r="H2571" s="7">
        <f>ABS(Table1[[#This Row],[dem_votes]]-Table1[[#This Row],[gop_votes]])</f>
        <v>705</v>
      </c>
      <c r="I2571" s="5">
        <f>Table1[[#This Row],[margin]]/SUM(Table1[[#This Row],[dem_votes]:[gop_votes]])</f>
        <v>0.58701082431307239</v>
      </c>
      <c r="J2571" s="5">
        <f>Table1[[#This Row],[dem_votes]]/SUM(Table1[[#This Row],[dem_votes]:[gop_votes]])</f>
        <v>0.20649458784346378</v>
      </c>
      <c r="K2571" s="5">
        <f>Table1[[#This Row],[gop_votes]]/SUM(Table1[[#This Row],[dem_votes]:[gop_votes]])</f>
        <v>0.79350541215653625</v>
      </c>
      <c r="L2571" s="13">
        <v>-99.859635999999995</v>
      </c>
      <c r="M2571" s="13">
        <v>31.280121999999999</v>
      </c>
      <c r="N2571" s="11">
        <v>-98.650929803149737</v>
      </c>
      <c r="O2571" s="11">
        <v>31.651859842519649</v>
      </c>
      <c r="P2571" s="12">
        <f>VLOOKUP(Table1[[#This Row],[State]],Sheet1!A:G,7,FALSE)</f>
        <v>38</v>
      </c>
      <c r="Q2571" t="str">
        <f>VLOOKUP(Table1[[#This Row],[State]],Sheet1!A:F,6,FALSE)</f>
        <v>Democratic</v>
      </c>
    </row>
    <row r="2572" spans="1:17" x14ac:dyDescent="0.2">
      <c r="A2572" t="s">
        <v>361</v>
      </c>
      <c r="B2572" s="10">
        <v>48097</v>
      </c>
      <c r="C2572" t="s">
        <v>1943</v>
      </c>
      <c r="D2572" s="4">
        <v>3223</v>
      </c>
      <c r="E2572" s="4">
        <v>16489</v>
      </c>
      <c r="F2572">
        <v>2024</v>
      </c>
      <c r="G2572" s="1">
        <f>Table1[[#This Row],[dem_votes]]+Table1[[#This Row],[gop_votes]]</f>
        <v>19712</v>
      </c>
      <c r="H2572" s="7">
        <f>ABS(Table1[[#This Row],[dem_votes]]-Table1[[#This Row],[gop_votes]])</f>
        <v>13266</v>
      </c>
      <c r="I2572" s="5">
        <f>Table1[[#This Row],[margin]]/SUM(Table1[[#This Row],[dem_votes]:[gop_votes]])</f>
        <v>0.6729910714285714</v>
      </c>
      <c r="J2572" s="5">
        <f>Table1[[#This Row],[dem_votes]]/SUM(Table1[[#This Row],[dem_votes]:[gop_votes]])</f>
        <v>0.16350446428571427</v>
      </c>
      <c r="K2572" s="5">
        <f>Table1[[#This Row],[gop_votes]]/SUM(Table1[[#This Row],[dem_votes]:[gop_votes]])</f>
        <v>0.8364955357142857</v>
      </c>
      <c r="L2572" s="13">
        <v>-97.137065000000007</v>
      </c>
      <c r="M2572" s="13">
        <v>33.610424000000002</v>
      </c>
      <c r="N2572" s="11">
        <v>-98.650929803149737</v>
      </c>
      <c r="O2572" s="11">
        <v>31.651859842519649</v>
      </c>
      <c r="P2572" s="12">
        <f>VLOOKUP(Table1[[#This Row],[State]],Sheet1!A:G,7,FALSE)</f>
        <v>38</v>
      </c>
      <c r="Q2572" t="str">
        <f>VLOOKUP(Table1[[#This Row],[State]],Sheet1!A:F,6,FALSE)</f>
        <v>Democratic</v>
      </c>
    </row>
    <row r="2573" spans="1:17" x14ac:dyDescent="0.2">
      <c r="A2573" t="s">
        <v>361</v>
      </c>
      <c r="B2573" s="10">
        <v>48099</v>
      </c>
      <c r="C2573" t="s">
        <v>1944</v>
      </c>
      <c r="D2573" s="4">
        <v>6291</v>
      </c>
      <c r="E2573" s="4">
        <v>15960</v>
      </c>
      <c r="F2573">
        <v>2024</v>
      </c>
      <c r="G2573" s="1">
        <f>Table1[[#This Row],[dem_votes]]+Table1[[#This Row],[gop_votes]]</f>
        <v>22251</v>
      </c>
      <c r="H2573" s="7">
        <f>ABS(Table1[[#This Row],[dem_votes]]-Table1[[#This Row],[gop_votes]])</f>
        <v>9669</v>
      </c>
      <c r="I2573" s="5">
        <f>Table1[[#This Row],[margin]]/SUM(Table1[[#This Row],[dem_votes]:[gop_votes]])</f>
        <v>0.43454226776324661</v>
      </c>
      <c r="J2573" s="5">
        <f>Table1[[#This Row],[dem_votes]]/SUM(Table1[[#This Row],[dem_votes]:[gop_votes]])</f>
        <v>0.28272886611837672</v>
      </c>
      <c r="K2573" s="5">
        <f>Table1[[#This Row],[gop_votes]]/SUM(Table1[[#This Row],[dem_votes]:[gop_votes]])</f>
        <v>0.71727113388162334</v>
      </c>
      <c r="L2573" s="13">
        <v>-97.828854000000007</v>
      </c>
      <c r="M2573" s="13">
        <v>31.239826000000001</v>
      </c>
      <c r="N2573" s="11">
        <v>-98.650929803149737</v>
      </c>
      <c r="O2573" s="11">
        <v>31.651859842519649</v>
      </c>
      <c r="P2573" s="12">
        <f>VLOOKUP(Table1[[#This Row],[State]],Sheet1!A:G,7,FALSE)</f>
        <v>38</v>
      </c>
      <c r="Q2573" t="str">
        <f>VLOOKUP(Table1[[#This Row],[State]],Sheet1!A:F,6,FALSE)</f>
        <v>Democratic</v>
      </c>
    </row>
    <row r="2574" spans="1:17" x14ac:dyDescent="0.2">
      <c r="A2574" t="s">
        <v>361</v>
      </c>
      <c r="B2574" s="10">
        <v>48101</v>
      </c>
      <c r="C2574" t="s">
        <v>1945</v>
      </c>
      <c r="D2574" s="4">
        <v>139</v>
      </c>
      <c r="E2574" s="4">
        <v>468</v>
      </c>
      <c r="F2574">
        <v>2024</v>
      </c>
      <c r="G2574" s="1">
        <f>Table1[[#This Row],[dem_votes]]+Table1[[#This Row],[gop_votes]]</f>
        <v>607</v>
      </c>
      <c r="H2574" s="7">
        <f>ABS(Table1[[#This Row],[dem_votes]]-Table1[[#This Row],[gop_votes]])</f>
        <v>329</v>
      </c>
      <c r="I2574" s="5">
        <f>Table1[[#This Row],[margin]]/SUM(Table1[[#This Row],[dem_votes]:[gop_votes]])</f>
        <v>0.54200988467874789</v>
      </c>
      <c r="J2574" s="5">
        <f>Table1[[#This Row],[dem_votes]]/SUM(Table1[[#This Row],[dem_votes]:[gop_votes]])</f>
        <v>0.22899505766062603</v>
      </c>
      <c r="K2574" s="5">
        <f>Table1[[#This Row],[gop_votes]]/SUM(Table1[[#This Row],[dem_votes]:[gop_votes]])</f>
        <v>0.771004942339374</v>
      </c>
      <c r="L2574" s="13">
        <v>-100.300376</v>
      </c>
      <c r="M2574" s="13">
        <v>34.019044000000001</v>
      </c>
      <c r="N2574" s="11">
        <v>-98.650929803149737</v>
      </c>
      <c r="O2574" s="11">
        <v>31.651859842519649</v>
      </c>
      <c r="P2574" s="12">
        <f>VLOOKUP(Table1[[#This Row],[State]],Sheet1!A:G,7,FALSE)</f>
        <v>38</v>
      </c>
      <c r="Q2574" t="str">
        <f>VLOOKUP(Table1[[#This Row],[State]],Sheet1!A:F,6,FALSE)</f>
        <v>Democratic</v>
      </c>
    </row>
    <row r="2575" spans="1:17" x14ac:dyDescent="0.2">
      <c r="A2575" t="s">
        <v>361</v>
      </c>
      <c r="B2575" s="10">
        <v>48103</v>
      </c>
      <c r="C2575" t="s">
        <v>1946</v>
      </c>
      <c r="D2575" s="4">
        <v>321</v>
      </c>
      <c r="E2575" s="4">
        <v>1182</v>
      </c>
      <c r="F2575">
        <v>2024</v>
      </c>
      <c r="G2575" s="1">
        <f>Table1[[#This Row],[dem_votes]]+Table1[[#This Row],[gop_votes]]</f>
        <v>1503</v>
      </c>
      <c r="H2575" s="7">
        <f>ABS(Table1[[#This Row],[dem_votes]]-Table1[[#This Row],[gop_votes]])</f>
        <v>861</v>
      </c>
      <c r="I2575" s="5">
        <f>Table1[[#This Row],[margin]]/SUM(Table1[[#This Row],[dem_votes]:[gop_votes]])</f>
        <v>0.57285429141716571</v>
      </c>
      <c r="J2575" s="5">
        <f>Table1[[#This Row],[dem_votes]]/SUM(Table1[[#This Row],[dem_votes]:[gop_votes]])</f>
        <v>0.21357285429141717</v>
      </c>
      <c r="K2575" s="5">
        <f>Table1[[#This Row],[gop_votes]]/SUM(Table1[[#This Row],[dem_votes]:[gop_votes]])</f>
        <v>0.78642714570858285</v>
      </c>
      <c r="L2575" s="13">
        <v>-102.352002</v>
      </c>
      <c r="M2575" s="13">
        <v>31.400897999999899</v>
      </c>
      <c r="N2575" s="11">
        <v>-98.650929803149737</v>
      </c>
      <c r="O2575" s="11">
        <v>31.651859842519649</v>
      </c>
      <c r="P2575" s="12">
        <f>VLOOKUP(Table1[[#This Row],[State]],Sheet1!A:G,7,FALSE)</f>
        <v>38</v>
      </c>
      <c r="Q2575" t="str">
        <f>VLOOKUP(Table1[[#This Row],[State]],Sheet1!A:F,6,FALSE)</f>
        <v>Democratic</v>
      </c>
    </row>
    <row r="2576" spans="1:17" x14ac:dyDescent="0.2">
      <c r="A2576" t="s">
        <v>361</v>
      </c>
      <c r="B2576" s="10">
        <v>48105</v>
      </c>
      <c r="C2576" t="s">
        <v>1886</v>
      </c>
      <c r="D2576" s="4">
        <v>536</v>
      </c>
      <c r="E2576" s="4">
        <v>1121</v>
      </c>
      <c r="F2576">
        <v>2024</v>
      </c>
      <c r="G2576" s="1">
        <f>Table1[[#This Row],[dem_votes]]+Table1[[#This Row],[gop_votes]]</f>
        <v>1657</v>
      </c>
      <c r="H2576" s="7">
        <f>ABS(Table1[[#This Row],[dem_votes]]-Table1[[#This Row],[gop_votes]])</f>
        <v>585</v>
      </c>
      <c r="I2576" s="5">
        <f>Table1[[#This Row],[margin]]/SUM(Table1[[#This Row],[dem_votes]:[gop_votes]])</f>
        <v>0.35304767652383828</v>
      </c>
      <c r="J2576" s="5">
        <f>Table1[[#This Row],[dem_votes]]/SUM(Table1[[#This Row],[dem_votes]:[gop_votes]])</f>
        <v>0.32347616173808086</v>
      </c>
      <c r="K2576" s="5">
        <f>Table1[[#This Row],[gop_votes]]/SUM(Table1[[#This Row],[dem_votes]:[gop_votes]])</f>
        <v>0.67652383826191909</v>
      </c>
      <c r="L2576" s="13">
        <v>-101.220153</v>
      </c>
      <c r="M2576" s="13">
        <v>30.707106</v>
      </c>
      <c r="N2576" s="11">
        <v>-98.650929803149737</v>
      </c>
      <c r="O2576" s="11">
        <v>31.651859842519649</v>
      </c>
      <c r="P2576" s="12">
        <f>VLOOKUP(Table1[[#This Row],[State]],Sheet1!A:G,7,FALSE)</f>
        <v>38</v>
      </c>
      <c r="Q2576" t="str">
        <f>VLOOKUP(Table1[[#This Row],[State]],Sheet1!A:F,6,FALSE)</f>
        <v>Democratic</v>
      </c>
    </row>
    <row r="2577" spans="1:17" x14ac:dyDescent="0.2">
      <c r="A2577" t="s">
        <v>361</v>
      </c>
      <c r="B2577" s="10">
        <v>48107</v>
      </c>
      <c r="C2577" t="s">
        <v>1947</v>
      </c>
      <c r="D2577" s="4">
        <v>698</v>
      </c>
      <c r="E2577" s="4">
        <v>1221</v>
      </c>
      <c r="F2577">
        <v>2024</v>
      </c>
      <c r="G2577" s="1">
        <f>Table1[[#This Row],[dem_votes]]+Table1[[#This Row],[gop_votes]]</f>
        <v>1919</v>
      </c>
      <c r="H2577" s="7">
        <f>ABS(Table1[[#This Row],[dem_votes]]-Table1[[#This Row],[gop_votes]])</f>
        <v>523</v>
      </c>
      <c r="I2577" s="5">
        <f>Table1[[#This Row],[margin]]/SUM(Table1[[#This Row],[dem_votes]:[gop_votes]])</f>
        <v>0.27253778009379886</v>
      </c>
      <c r="J2577" s="5">
        <f>Table1[[#This Row],[dem_votes]]/SUM(Table1[[#This Row],[dem_votes]:[gop_votes]])</f>
        <v>0.3637311099531006</v>
      </c>
      <c r="K2577" s="5">
        <f>Table1[[#This Row],[gop_votes]]/SUM(Table1[[#This Row],[dem_votes]:[gop_votes]])</f>
        <v>0.63626889004689946</v>
      </c>
      <c r="L2577" s="13">
        <v>-101.36121199999999</v>
      </c>
      <c r="M2577" s="13">
        <v>33.664489000000003</v>
      </c>
      <c r="N2577" s="11">
        <v>-98.650929803149737</v>
      </c>
      <c r="O2577" s="11">
        <v>31.651859842519649</v>
      </c>
      <c r="P2577" s="12">
        <f>VLOOKUP(Table1[[#This Row],[State]],Sheet1!A:G,7,FALSE)</f>
        <v>38</v>
      </c>
      <c r="Q2577" t="str">
        <f>VLOOKUP(Table1[[#This Row],[State]],Sheet1!A:F,6,FALSE)</f>
        <v>Democratic</v>
      </c>
    </row>
    <row r="2578" spans="1:17" x14ac:dyDescent="0.2">
      <c r="A2578" t="s">
        <v>361</v>
      </c>
      <c r="B2578" s="10">
        <v>48109</v>
      </c>
      <c r="C2578" t="s">
        <v>1948</v>
      </c>
      <c r="D2578" s="4">
        <v>460</v>
      </c>
      <c r="E2578" s="4">
        <v>387</v>
      </c>
      <c r="F2578">
        <v>2024</v>
      </c>
      <c r="G2578" s="1">
        <f>Table1[[#This Row],[dem_votes]]+Table1[[#This Row],[gop_votes]]</f>
        <v>847</v>
      </c>
      <c r="H2578" s="7">
        <f>ABS(Table1[[#This Row],[dem_votes]]-Table1[[#This Row],[gop_votes]])</f>
        <v>73</v>
      </c>
      <c r="I2578" s="5">
        <f>Table1[[#This Row],[margin]]/SUM(Table1[[#This Row],[dem_votes]:[gop_votes]])</f>
        <v>8.6186540731995276E-2</v>
      </c>
      <c r="J2578" s="5">
        <f>Table1[[#This Row],[dem_votes]]/SUM(Table1[[#This Row],[dem_votes]:[gop_votes]])</f>
        <v>0.54309327036599764</v>
      </c>
      <c r="K2578" s="5">
        <f>Table1[[#This Row],[gop_votes]]/SUM(Table1[[#This Row],[dem_votes]:[gop_votes]])</f>
        <v>0.45690672963400236</v>
      </c>
      <c r="L2578" s="13">
        <v>-104.82106899999999</v>
      </c>
      <c r="M2578" s="13">
        <v>31.071833999999999</v>
      </c>
      <c r="N2578" s="11">
        <v>-98.650929803149737</v>
      </c>
      <c r="O2578" s="11">
        <v>31.651859842519649</v>
      </c>
      <c r="P2578" s="12">
        <f>VLOOKUP(Table1[[#This Row],[State]],Sheet1!A:G,7,FALSE)</f>
        <v>38</v>
      </c>
      <c r="Q2578" t="str">
        <f>VLOOKUP(Table1[[#This Row],[State]],Sheet1!A:F,6,FALSE)</f>
        <v>Democratic</v>
      </c>
    </row>
    <row r="2579" spans="1:17" x14ac:dyDescent="0.2">
      <c r="A2579" t="s">
        <v>361</v>
      </c>
      <c r="B2579" s="10">
        <v>48111</v>
      </c>
      <c r="C2579" t="s">
        <v>1949</v>
      </c>
      <c r="D2579" s="4">
        <v>333</v>
      </c>
      <c r="E2579" s="4">
        <v>1243</v>
      </c>
      <c r="F2579">
        <v>2024</v>
      </c>
      <c r="G2579" s="1">
        <f>Table1[[#This Row],[dem_votes]]+Table1[[#This Row],[gop_votes]]</f>
        <v>1576</v>
      </c>
      <c r="H2579" s="7">
        <f>ABS(Table1[[#This Row],[dem_votes]]-Table1[[#This Row],[gop_votes]])</f>
        <v>910</v>
      </c>
      <c r="I2579" s="5">
        <f>Table1[[#This Row],[margin]]/SUM(Table1[[#This Row],[dem_votes]:[gop_votes]])</f>
        <v>0.57741116751269039</v>
      </c>
      <c r="J2579" s="5">
        <f>Table1[[#This Row],[dem_votes]]/SUM(Table1[[#This Row],[dem_votes]:[gop_votes]])</f>
        <v>0.21129441624365483</v>
      </c>
      <c r="K2579" s="5">
        <f>Table1[[#This Row],[gop_votes]]/SUM(Table1[[#This Row],[dem_votes]:[gop_votes]])</f>
        <v>0.78870558375634514</v>
      </c>
      <c r="L2579" s="13">
        <v>-102.577929</v>
      </c>
      <c r="M2579" s="13">
        <v>36.110008000000001</v>
      </c>
      <c r="N2579" s="11">
        <v>-98.650929803149737</v>
      </c>
      <c r="O2579" s="11">
        <v>31.651859842519649</v>
      </c>
      <c r="P2579" s="12">
        <f>VLOOKUP(Table1[[#This Row],[State]],Sheet1!A:G,7,FALSE)</f>
        <v>38</v>
      </c>
      <c r="Q2579" t="str">
        <f>VLOOKUP(Table1[[#This Row],[State]],Sheet1!A:F,6,FALSE)</f>
        <v>Democratic</v>
      </c>
    </row>
    <row r="2580" spans="1:17" x14ac:dyDescent="0.2">
      <c r="A2580" t="s">
        <v>361</v>
      </c>
      <c r="B2580" s="10">
        <v>48113</v>
      </c>
      <c r="C2580" t="s">
        <v>502</v>
      </c>
      <c r="D2580" s="4">
        <v>679614</v>
      </c>
      <c r="E2580" s="4">
        <v>304420</v>
      </c>
      <c r="F2580">
        <v>2024</v>
      </c>
      <c r="G2580" s="1">
        <f>Table1[[#This Row],[dem_votes]]+Table1[[#This Row],[gop_votes]]</f>
        <v>984034</v>
      </c>
      <c r="H2580" s="7">
        <f>ABS(Table1[[#This Row],[dem_votes]]-Table1[[#This Row],[gop_votes]])</f>
        <v>375194</v>
      </c>
      <c r="I2580" s="5">
        <f>Table1[[#This Row],[margin]]/SUM(Table1[[#This Row],[dem_votes]:[gop_votes]])</f>
        <v>0.38128154108496254</v>
      </c>
      <c r="J2580" s="5">
        <f>Table1[[#This Row],[dem_votes]]/SUM(Table1[[#This Row],[dem_votes]:[gop_votes]])</f>
        <v>0.6906407705424813</v>
      </c>
      <c r="K2580" s="5">
        <f>Table1[[#This Row],[gop_votes]]/SUM(Table1[[#This Row],[dem_votes]:[gop_votes]])</f>
        <v>0.30935922945751876</v>
      </c>
      <c r="L2580" s="13">
        <v>-96.788196999999997</v>
      </c>
      <c r="M2580" s="13">
        <v>32.808956000000002</v>
      </c>
      <c r="N2580" s="11">
        <v>-98.650929803149737</v>
      </c>
      <c r="O2580" s="11">
        <v>31.651859842519649</v>
      </c>
      <c r="P2580" s="12">
        <f>VLOOKUP(Table1[[#This Row],[State]],Sheet1!A:G,7,FALSE)</f>
        <v>38</v>
      </c>
      <c r="Q2580" t="str">
        <f>VLOOKUP(Table1[[#This Row],[State]],Sheet1!A:F,6,FALSE)</f>
        <v>Democratic</v>
      </c>
    </row>
    <row r="2581" spans="1:17" x14ac:dyDescent="0.2">
      <c r="A2581" t="s">
        <v>361</v>
      </c>
      <c r="B2581" s="10">
        <v>48115</v>
      </c>
      <c r="C2581" t="s">
        <v>751</v>
      </c>
      <c r="D2581" s="4">
        <v>1210</v>
      </c>
      <c r="E2581" s="4">
        <v>2897</v>
      </c>
      <c r="F2581">
        <v>2024</v>
      </c>
      <c r="G2581" s="1">
        <f>Table1[[#This Row],[dem_votes]]+Table1[[#This Row],[gop_votes]]</f>
        <v>4107</v>
      </c>
      <c r="H2581" s="7">
        <f>ABS(Table1[[#This Row],[dem_votes]]-Table1[[#This Row],[gop_votes]])</f>
        <v>1687</v>
      </c>
      <c r="I2581" s="5">
        <f>Table1[[#This Row],[margin]]/SUM(Table1[[#This Row],[dem_votes]:[gop_votes]])</f>
        <v>0.41076211346481617</v>
      </c>
      <c r="J2581" s="5">
        <f>Table1[[#This Row],[dem_votes]]/SUM(Table1[[#This Row],[dem_votes]:[gop_votes]])</f>
        <v>0.29461894326759192</v>
      </c>
      <c r="K2581" s="5">
        <f>Table1[[#This Row],[gop_votes]]/SUM(Table1[[#This Row],[dem_votes]:[gop_votes]])</f>
        <v>0.70538105673240803</v>
      </c>
      <c r="L2581" s="13">
        <v>-101.949316</v>
      </c>
      <c r="M2581" s="13">
        <v>32.734650000000002</v>
      </c>
      <c r="N2581" s="11">
        <v>-98.650929803149737</v>
      </c>
      <c r="O2581" s="11">
        <v>31.651859842519649</v>
      </c>
      <c r="P2581" s="12">
        <f>VLOOKUP(Table1[[#This Row],[State]],Sheet1!A:G,7,FALSE)</f>
        <v>38</v>
      </c>
      <c r="Q2581" t="str">
        <f>VLOOKUP(Table1[[#This Row],[State]],Sheet1!A:F,6,FALSE)</f>
        <v>Democratic</v>
      </c>
    </row>
    <row r="2582" spans="1:17" x14ac:dyDescent="0.2">
      <c r="A2582" t="s">
        <v>361</v>
      </c>
      <c r="B2582" s="10">
        <v>48117</v>
      </c>
      <c r="C2582" t="s">
        <v>1950</v>
      </c>
      <c r="D2582" s="4">
        <v>1521</v>
      </c>
      <c r="E2582" s="4">
        <v>3357</v>
      </c>
      <c r="F2582">
        <v>2024</v>
      </c>
      <c r="G2582" s="1">
        <f>Table1[[#This Row],[dem_votes]]+Table1[[#This Row],[gop_votes]]</f>
        <v>4878</v>
      </c>
      <c r="H2582" s="7">
        <f>ABS(Table1[[#This Row],[dem_votes]]-Table1[[#This Row],[gop_votes]])</f>
        <v>1836</v>
      </c>
      <c r="I2582" s="5">
        <f>Table1[[#This Row],[margin]]/SUM(Table1[[#This Row],[dem_votes]:[gop_votes]])</f>
        <v>0.37638376383763839</v>
      </c>
      <c r="J2582" s="5">
        <f>Table1[[#This Row],[dem_votes]]/SUM(Table1[[#This Row],[dem_votes]:[gop_votes]])</f>
        <v>0.31180811808118081</v>
      </c>
      <c r="K2582" s="5">
        <f>Table1[[#This Row],[gop_votes]]/SUM(Table1[[#This Row],[dem_votes]:[gop_votes]])</f>
        <v>0.68819188191881919</v>
      </c>
      <c r="L2582" s="13">
        <v>-102.40204199999999</v>
      </c>
      <c r="M2582" s="13">
        <v>34.835104000000001</v>
      </c>
      <c r="N2582" s="11">
        <v>-98.650929803149737</v>
      </c>
      <c r="O2582" s="11">
        <v>31.651859842519649</v>
      </c>
      <c r="P2582" s="12">
        <f>VLOOKUP(Table1[[#This Row],[State]],Sheet1!A:G,7,FALSE)</f>
        <v>38</v>
      </c>
      <c r="Q2582" t="str">
        <f>VLOOKUP(Table1[[#This Row],[State]],Sheet1!A:F,6,FALSE)</f>
        <v>Democratic</v>
      </c>
    </row>
    <row r="2583" spans="1:17" x14ac:dyDescent="0.2">
      <c r="A2583" t="s">
        <v>361</v>
      </c>
      <c r="B2583" s="10">
        <v>48119</v>
      </c>
      <c r="C2583" t="s">
        <v>673</v>
      </c>
      <c r="D2583" s="4">
        <v>572</v>
      </c>
      <c r="E2583" s="4">
        <v>2247</v>
      </c>
      <c r="F2583">
        <v>2024</v>
      </c>
      <c r="G2583" s="1">
        <f>Table1[[#This Row],[dem_votes]]+Table1[[#This Row],[gop_votes]]</f>
        <v>2819</v>
      </c>
      <c r="H2583" s="7">
        <f>ABS(Table1[[#This Row],[dem_votes]]-Table1[[#This Row],[gop_votes]])</f>
        <v>1675</v>
      </c>
      <c r="I2583" s="5">
        <f>Table1[[#This Row],[margin]]/SUM(Table1[[#This Row],[dem_votes]:[gop_votes]])</f>
        <v>0.59418233416105004</v>
      </c>
      <c r="J2583" s="5">
        <f>Table1[[#This Row],[dem_votes]]/SUM(Table1[[#This Row],[dem_votes]:[gop_votes]])</f>
        <v>0.20290883291947498</v>
      </c>
      <c r="K2583" s="5">
        <f>Table1[[#This Row],[gop_votes]]/SUM(Table1[[#This Row],[dem_votes]:[gop_votes]])</f>
        <v>0.79709116708052496</v>
      </c>
      <c r="L2583" s="13">
        <v>-95.704605000000001</v>
      </c>
      <c r="M2583" s="13">
        <v>33.374580000000002</v>
      </c>
      <c r="N2583" s="11">
        <v>-98.650929803149737</v>
      </c>
      <c r="O2583" s="11">
        <v>31.651859842519649</v>
      </c>
      <c r="P2583" s="12">
        <f>VLOOKUP(Table1[[#This Row],[State]],Sheet1!A:G,7,FALSE)</f>
        <v>38</v>
      </c>
      <c r="Q2583" t="str">
        <f>VLOOKUP(Table1[[#This Row],[State]],Sheet1!A:F,6,FALSE)</f>
        <v>Democratic</v>
      </c>
    </row>
    <row r="2584" spans="1:17" x14ac:dyDescent="0.2">
      <c r="A2584" t="s">
        <v>361</v>
      </c>
      <c r="B2584" s="10">
        <v>48121</v>
      </c>
      <c r="C2584" t="s">
        <v>1951</v>
      </c>
      <c r="D2584" s="4">
        <v>265758</v>
      </c>
      <c r="E2584" s="4">
        <v>256441</v>
      </c>
      <c r="F2584">
        <v>2024</v>
      </c>
      <c r="G2584" s="1">
        <f>Table1[[#This Row],[dem_votes]]+Table1[[#This Row],[gop_votes]]</f>
        <v>522199</v>
      </c>
      <c r="H2584" s="7">
        <f>ABS(Table1[[#This Row],[dem_votes]]-Table1[[#This Row],[gop_votes]])</f>
        <v>9317</v>
      </c>
      <c r="I2584" s="5">
        <f>Table1[[#This Row],[margin]]/SUM(Table1[[#This Row],[dem_votes]:[gop_votes]])</f>
        <v>1.7841857223012684E-2</v>
      </c>
      <c r="J2584" s="5">
        <f>Table1[[#This Row],[dem_votes]]/SUM(Table1[[#This Row],[dem_votes]:[gop_votes]])</f>
        <v>0.5089209286115064</v>
      </c>
      <c r="K2584" s="5">
        <f>Table1[[#This Row],[gop_votes]]/SUM(Table1[[#This Row],[dem_votes]:[gop_votes]])</f>
        <v>0.49107907138849366</v>
      </c>
      <c r="L2584" s="13">
        <v>-97.019683999999998</v>
      </c>
      <c r="M2584" s="13">
        <v>33.109147999999998</v>
      </c>
      <c r="N2584" s="11">
        <v>-98.650929803149737</v>
      </c>
      <c r="O2584" s="11">
        <v>31.651859842519649</v>
      </c>
      <c r="P2584" s="12">
        <f>VLOOKUP(Table1[[#This Row],[State]],Sheet1!A:G,7,FALSE)</f>
        <v>38</v>
      </c>
      <c r="Q2584" t="str">
        <f>VLOOKUP(Table1[[#This Row],[State]],Sheet1!A:F,6,FALSE)</f>
        <v>Democratic</v>
      </c>
    </row>
    <row r="2585" spans="1:17" x14ac:dyDescent="0.2">
      <c r="A2585" t="s">
        <v>361</v>
      </c>
      <c r="B2585" s="10">
        <v>48123</v>
      </c>
      <c r="C2585" t="s">
        <v>1952</v>
      </c>
      <c r="D2585" s="4">
        <v>1787</v>
      </c>
      <c r="E2585" s="4">
        <v>6704</v>
      </c>
      <c r="F2585">
        <v>2024</v>
      </c>
      <c r="G2585" s="1">
        <f>Table1[[#This Row],[dem_votes]]+Table1[[#This Row],[gop_votes]]</f>
        <v>8491</v>
      </c>
      <c r="H2585" s="7">
        <f>ABS(Table1[[#This Row],[dem_votes]]-Table1[[#This Row],[gop_votes]])</f>
        <v>4917</v>
      </c>
      <c r="I2585" s="5">
        <f>Table1[[#This Row],[margin]]/SUM(Table1[[#This Row],[dem_votes]:[gop_votes]])</f>
        <v>0.57908373572017435</v>
      </c>
      <c r="J2585" s="5">
        <f>Table1[[#This Row],[dem_votes]]/SUM(Table1[[#This Row],[dem_votes]:[gop_votes]])</f>
        <v>0.21045813213991285</v>
      </c>
      <c r="K2585" s="5">
        <f>Table1[[#This Row],[gop_votes]]/SUM(Table1[[#This Row],[dem_votes]:[gop_votes]])</f>
        <v>0.78954186786008718</v>
      </c>
      <c r="L2585" s="13">
        <v>-97.313585000000003</v>
      </c>
      <c r="M2585" s="13">
        <v>29.101571</v>
      </c>
      <c r="N2585" s="11">
        <v>-98.650929803149737</v>
      </c>
      <c r="O2585" s="11">
        <v>31.651859842519649</v>
      </c>
      <c r="P2585" s="12">
        <f>VLOOKUP(Table1[[#This Row],[State]],Sheet1!A:G,7,FALSE)</f>
        <v>38</v>
      </c>
      <c r="Q2585" t="str">
        <f>VLOOKUP(Table1[[#This Row],[State]],Sheet1!A:F,6,FALSE)</f>
        <v>Democratic</v>
      </c>
    </row>
    <row r="2586" spans="1:17" x14ac:dyDescent="0.2">
      <c r="A2586" t="s">
        <v>361</v>
      </c>
      <c r="B2586" s="10">
        <v>48125</v>
      </c>
      <c r="C2586" t="s">
        <v>1953</v>
      </c>
      <c r="D2586" s="4">
        <v>197</v>
      </c>
      <c r="E2586" s="4">
        <v>746</v>
      </c>
      <c r="F2586">
        <v>2024</v>
      </c>
      <c r="G2586" s="1">
        <f>Table1[[#This Row],[dem_votes]]+Table1[[#This Row],[gop_votes]]</f>
        <v>943</v>
      </c>
      <c r="H2586" s="7">
        <f>ABS(Table1[[#This Row],[dem_votes]]-Table1[[#This Row],[gop_votes]])</f>
        <v>549</v>
      </c>
      <c r="I2586" s="5">
        <f>Table1[[#This Row],[margin]]/SUM(Table1[[#This Row],[dem_votes]:[gop_votes]])</f>
        <v>0.5821845174973489</v>
      </c>
      <c r="J2586" s="5">
        <f>Table1[[#This Row],[dem_votes]]/SUM(Table1[[#This Row],[dem_votes]:[gop_votes]])</f>
        <v>0.20890774125132555</v>
      </c>
      <c r="K2586" s="5">
        <f>Table1[[#This Row],[gop_votes]]/SUM(Table1[[#This Row],[dem_votes]:[gop_votes]])</f>
        <v>0.79109225874867439</v>
      </c>
      <c r="L2586" s="13">
        <v>-100.85257799999999</v>
      </c>
      <c r="M2586" s="13">
        <v>33.534981999999999</v>
      </c>
      <c r="N2586" s="11">
        <v>-98.650929803149737</v>
      </c>
      <c r="O2586" s="11">
        <v>31.651859842519649</v>
      </c>
      <c r="P2586" s="12">
        <f>VLOOKUP(Table1[[#This Row],[State]],Sheet1!A:G,7,FALSE)</f>
        <v>38</v>
      </c>
      <c r="Q2586" t="str">
        <f>VLOOKUP(Table1[[#This Row],[State]],Sheet1!A:F,6,FALSE)</f>
        <v>Democratic</v>
      </c>
    </row>
    <row r="2587" spans="1:17" x14ac:dyDescent="0.2">
      <c r="A2587" t="s">
        <v>361</v>
      </c>
      <c r="B2587" s="10">
        <v>48127</v>
      </c>
      <c r="C2587" t="s">
        <v>1954</v>
      </c>
      <c r="D2587" s="4">
        <v>2295</v>
      </c>
      <c r="E2587" s="4">
        <v>1110</v>
      </c>
      <c r="F2587">
        <v>2024</v>
      </c>
      <c r="G2587" s="1">
        <f>Table1[[#This Row],[dem_votes]]+Table1[[#This Row],[gop_votes]]</f>
        <v>3405</v>
      </c>
      <c r="H2587" s="7">
        <f>ABS(Table1[[#This Row],[dem_votes]]-Table1[[#This Row],[gop_votes]])</f>
        <v>1185</v>
      </c>
      <c r="I2587" s="5">
        <f>Table1[[#This Row],[margin]]/SUM(Table1[[#This Row],[dem_votes]:[gop_votes]])</f>
        <v>0.34801762114537443</v>
      </c>
      <c r="J2587" s="5">
        <f>Table1[[#This Row],[dem_votes]]/SUM(Table1[[#This Row],[dem_votes]:[gop_votes]])</f>
        <v>0.67400881057268724</v>
      </c>
      <c r="K2587" s="5">
        <f>Table1[[#This Row],[gop_votes]]/SUM(Table1[[#This Row],[dem_votes]:[gop_votes]])</f>
        <v>0.32599118942731276</v>
      </c>
      <c r="L2587" s="13">
        <v>-99.817578999999995</v>
      </c>
      <c r="M2587" s="13">
        <v>28.519099000000001</v>
      </c>
      <c r="N2587" s="11">
        <v>-98.650929803149737</v>
      </c>
      <c r="O2587" s="11">
        <v>31.651859842519649</v>
      </c>
      <c r="P2587" s="12">
        <f>VLOOKUP(Table1[[#This Row],[State]],Sheet1!A:G,7,FALSE)</f>
        <v>38</v>
      </c>
      <c r="Q2587" t="str">
        <f>VLOOKUP(Table1[[#This Row],[State]],Sheet1!A:F,6,FALSE)</f>
        <v>Democratic</v>
      </c>
    </row>
    <row r="2588" spans="1:17" x14ac:dyDescent="0.2">
      <c r="A2588" t="s">
        <v>361</v>
      </c>
      <c r="B2588" s="10">
        <v>48129</v>
      </c>
      <c r="C2588" t="s">
        <v>1955</v>
      </c>
      <c r="D2588" s="4">
        <v>340</v>
      </c>
      <c r="E2588" s="4">
        <v>1279</v>
      </c>
      <c r="F2588">
        <v>2024</v>
      </c>
      <c r="G2588" s="1">
        <f>Table1[[#This Row],[dem_votes]]+Table1[[#This Row],[gop_votes]]</f>
        <v>1619</v>
      </c>
      <c r="H2588" s="7">
        <f>ABS(Table1[[#This Row],[dem_votes]]-Table1[[#This Row],[gop_votes]])</f>
        <v>939</v>
      </c>
      <c r="I2588" s="5">
        <f>Table1[[#This Row],[margin]]/SUM(Table1[[#This Row],[dem_votes]:[gop_votes]])</f>
        <v>0.57998764669549108</v>
      </c>
      <c r="J2588" s="5">
        <f>Table1[[#This Row],[dem_votes]]/SUM(Table1[[#This Row],[dem_votes]:[gop_votes]])</f>
        <v>0.21000617665225449</v>
      </c>
      <c r="K2588" s="5">
        <f>Table1[[#This Row],[gop_votes]]/SUM(Table1[[#This Row],[dem_votes]:[gop_votes]])</f>
        <v>0.78999382334774548</v>
      </c>
      <c r="L2588" s="13">
        <v>-100.85405</v>
      </c>
      <c r="M2588" s="13">
        <v>34.942070000000001</v>
      </c>
      <c r="N2588" s="11">
        <v>-98.650929803149737</v>
      </c>
      <c r="O2588" s="11">
        <v>31.651859842519649</v>
      </c>
      <c r="P2588" s="12">
        <f>VLOOKUP(Table1[[#This Row],[State]],Sheet1!A:G,7,FALSE)</f>
        <v>38</v>
      </c>
      <c r="Q2588" t="str">
        <f>VLOOKUP(Table1[[#This Row],[State]],Sheet1!A:F,6,FALSE)</f>
        <v>Democratic</v>
      </c>
    </row>
    <row r="2589" spans="1:17" x14ac:dyDescent="0.2">
      <c r="A2589" t="s">
        <v>361</v>
      </c>
      <c r="B2589" s="10">
        <v>48131</v>
      </c>
      <c r="C2589" t="s">
        <v>428</v>
      </c>
      <c r="D2589" s="4">
        <v>2822</v>
      </c>
      <c r="E2589" s="4">
        <v>2758</v>
      </c>
      <c r="F2589">
        <v>2024</v>
      </c>
      <c r="G2589" s="1">
        <f>Table1[[#This Row],[dem_votes]]+Table1[[#This Row],[gop_votes]]</f>
        <v>5580</v>
      </c>
      <c r="H2589" s="7">
        <f>ABS(Table1[[#This Row],[dem_votes]]-Table1[[#This Row],[gop_votes]])</f>
        <v>64</v>
      </c>
      <c r="I2589" s="5">
        <f>Table1[[#This Row],[margin]]/SUM(Table1[[#This Row],[dem_votes]:[gop_votes]])</f>
        <v>1.1469534050179211E-2</v>
      </c>
      <c r="J2589" s="5">
        <f>Table1[[#This Row],[dem_votes]]/SUM(Table1[[#This Row],[dem_votes]:[gop_votes]])</f>
        <v>0.50573476702508957</v>
      </c>
      <c r="K2589" s="5">
        <f>Table1[[#This Row],[gop_votes]]/SUM(Table1[[#This Row],[dem_votes]:[gop_votes]])</f>
        <v>0.49426523297491037</v>
      </c>
      <c r="L2589" s="13">
        <v>-98.389589000000001</v>
      </c>
      <c r="M2589" s="13">
        <v>27.729917999999898</v>
      </c>
      <c r="N2589" s="11">
        <v>-98.650929803149737</v>
      </c>
      <c r="O2589" s="11">
        <v>31.651859842519649</v>
      </c>
      <c r="P2589" s="12">
        <f>VLOOKUP(Table1[[#This Row],[State]],Sheet1!A:G,7,FALSE)</f>
        <v>38</v>
      </c>
      <c r="Q2589" t="str">
        <f>VLOOKUP(Table1[[#This Row],[State]],Sheet1!A:F,6,FALSE)</f>
        <v>Democratic</v>
      </c>
    </row>
    <row r="2590" spans="1:17" x14ac:dyDescent="0.2">
      <c r="A2590" t="s">
        <v>361</v>
      </c>
      <c r="B2590" s="10">
        <v>48133</v>
      </c>
      <c r="C2590" t="s">
        <v>1956</v>
      </c>
      <c r="D2590" s="4">
        <v>1491</v>
      </c>
      <c r="E2590" s="4">
        <v>6992</v>
      </c>
      <c r="F2590">
        <v>2024</v>
      </c>
      <c r="G2590" s="1">
        <f>Table1[[#This Row],[dem_votes]]+Table1[[#This Row],[gop_votes]]</f>
        <v>8483</v>
      </c>
      <c r="H2590" s="7">
        <f>ABS(Table1[[#This Row],[dem_votes]]-Table1[[#This Row],[gop_votes]])</f>
        <v>5501</v>
      </c>
      <c r="I2590" s="5">
        <f>Table1[[#This Row],[margin]]/SUM(Table1[[#This Row],[dem_votes]:[gop_votes]])</f>
        <v>0.64847341742308151</v>
      </c>
      <c r="J2590" s="5">
        <f>Table1[[#This Row],[dem_votes]]/SUM(Table1[[#This Row],[dem_votes]:[gop_votes]])</f>
        <v>0.17576329128845927</v>
      </c>
      <c r="K2590" s="5">
        <f>Table1[[#This Row],[gop_votes]]/SUM(Table1[[#This Row],[dem_votes]:[gop_votes]])</f>
        <v>0.82423670871154076</v>
      </c>
      <c r="L2590" s="13">
        <v>-98.840621999999996</v>
      </c>
      <c r="M2590" s="13">
        <v>32.356034000000001</v>
      </c>
      <c r="N2590" s="11">
        <v>-98.650929803149737</v>
      </c>
      <c r="O2590" s="11">
        <v>31.651859842519649</v>
      </c>
      <c r="P2590" s="12">
        <f>VLOOKUP(Table1[[#This Row],[State]],Sheet1!A:G,7,FALSE)</f>
        <v>38</v>
      </c>
      <c r="Q2590" t="str">
        <f>VLOOKUP(Table1[[#This Row],[State]],Sheet1!A:F,6,FALSE)</f>
        <v>Democratic</v>
      </c>
    </row>
    <row r="2591" spans="1:17" x14ac:dyDescent="0.2">
      <c r="A2591" t="s">
        <v>361</v>
      </c>
      <c r="B2591" s="10">
        <v>48135</v>
      </c>
      <c r="C2591" t="s">
        <v>1957</v>
      </c>
      <c r="D2591" s="4">
        <v>9879</v>
      </c>
      <c r="E2591" s="4">
        <v>30243</v>
      </c>
      <c r="F2591">
        <v>2024</v>
      </c>
      <c r="G2591" s="1">
        <f>Table1[[#This Row],[dem_votes]]+Table1[[#This Row],[gop_votes]]</f>
        <v>40122</v>
      </c>
      <c r="H2591" s="7">
        <f>ABS(Table1[[#This Row],[dem_votes]]-Table1[[#This Row],[gop_votes]])</f>
        <v>20364</v>
      </c>
      <c r="I2591" s="5">
        <f>Table1[[#This Row],[margin]]/SUM(Table1[[#This Row],[dem_votes]:[gop_votes]])</f>
        <v>0.50755196650216838</v>
      </c>
      <c r="J2591" s="5">
        <f>Table1[[#This Row],[dem_votes]]/SUM(Table1[[#This Row],[dem_votes]:[gop_votes]])</f>
        <v>0.24622401674891581</v>
      </c>
      <c r="K2591" s="5">
        <f>Table1[[#This Row],[gop_votes]]/SUM(Table1[[#This Row],[dem_votes]:[gop_votes]])</f>
        <v>0.75377598325108419</v>
      </c>
      <c r="L2591" s="13">
        <v>-102.3858</v>
      </c>
      <c r="M2591" s="13">
        <v>31.864940999999899</v>
      </c>
      <c r="N2591" s="11">
        <v>-98.650929803149737</v>
      </c>
      <c r="O2591" s="11">
        <v>31.651859842519649</v>
      </c>
      <c r="P2591" s="12">
        <f>VLOOKUP(Table1[[#This Row],[State]],Sheet1!A:G,7,FALSE)</f>
        <v>38</v>
      </c>
      <c r="Q2591" t="str">
        <f>VLOOKUP(Table1[[#This Row],[State]],Sheet1!A:F,6,FALSE)</f>
        <v>Democratic</v>
      </c>
    </row>
    <row r="2592" spans="1:17" x14ac:dyDescent="0.2">
      <c r="A2592" t="s">
        <v>361</v>
      </c>
      <c r="B2592" s="10">
        <v>48137</v>
      </c>
      <c r="C2592" t="s">
        <v>886</v>
      </c>
      <c r="D2592" s="4">
        <v>271</v>
      </c>
      <c r="E2592" s="4">
        <v>885</v>
      </c>
      <c r="F2592">
        <v>2024</v>
      </c>
      <c r="G2592" s="1">
        <f>Table1[[#This Row],[dem_votes]]+Table1[[#This Row],[gop_votes]]</f>
        <v>1156</v>
      </c>
      <c r="H2592" s="7">
        <f>ABS(Table1[[#This Row],[dem_votes]]-Table1[[#This Row],[gop_votes]])</f>
        <v>614</v>
      </c>
      <c r="I2592" s="5">
        <f>Table1[[#This Row],[margin]]/SUM(Table1[[#This Row],[dem_votes]:[gop_votes]])</f>
        <v>0.53114186851211076</v>
      </c>
      <c r="J2592" s="5">
        <f>Table1[[#This Row],[dem_votes]]/SUM(Table1[[#This Row],[dem_votes]:[gop_votes]])</f>
        <v>0.23442906574394465</v>
      </c>
      <c r="K2592" s="5">
        <f>Table1[[#This Row],[gop_votes]]/SUM(Table1[[#This Row],[dem_votes]:[gop_votes]])</f>
        <v>0.76557093425605538</v>
      </c>
      <c r="L2592" s="13">
        <v>-100.19956999999999</v>
      </c>
      <c r="M2592" s="13">
        <v>29.977800999999999</v>
      </c>
      <c r="N2592" s="11">
        <v>-98.650929803149737</v>
      </c>
      <c r="O2592" s="11">
        <v>31.651859842519649</v>
      </c>
      <c r="P2592" s="12">
        <f>VLOOKUP(Table1[[#This Row],[State]],Sheet1!A:G,7,FALSE)</f>
        <v>38</v>
      </c>
      <c r="Q2592" t="str">
        <f>VLOOKUP(Table1[[#This Row],[State]],Sheet1!A:F,6,FALSE)</f>
        <v>Democratic</v>
      </c>
    </row>
    <row r="2593" spans="1:17" x14ac:dyDescent="0.2">
      <c r="A2593" t="s">
        <v>361</v>
      </c>
      <c r="B2593" s="10">
        <v>48139</v>
      </c>
      <c r="C2593" t="s">
        <v>1026</v>
      </c>
      <c r="D2593" s="4">
        <v>33093</v>
      </c>
      <c r="E2593" s="4">
        <v>65256</v>
      </c>
      <c r="F2593">
        <v>2024</v>
      </c>
      <c r="G2593" s="1">
        <f>Table1[[#This Row],[dem_votes]]+Table1[[#This Row],[gop_votes]]</f>
        <v>98349</v>
      </c>
      <c r="H2593" s="7">
        <f>ABS(Table1[[#This Row],[dem_votes]]-Table1[[#This Row],[gop_votes]])</f>
        <v>32163</v>
      </c>
      <c r="I2593" s="5">
        <f>Table1[[#This Row],[margin]]/SUM(Table1[[#This Row],[dem_votes]:[gop_votes]])</f>
        <v>0.3270292529664765</v>
      </c>
      <c r="J2593" s="5">
        <f>Table1[[#This Row],[dem_votes]]/SUM(Table1[[#This Row],[dem_votes]:[gop_votes]])</f>
        <v>0.33648537351676172</v>
      </c>
      <c r="K2593" s="5">
        <f>Table1[[#This Row],[gop_votes]]/SUM(Table1[[#This Row],[dem_votes]:[gop_votes]])</f>
        <v>0.66351462648323822</v>
      </c>
      <c r="L2593" s="13">
        <v>-96.815885999999907</v>
      </c>
      <c r="M2593" s="13">
        <v>32.423915999999998</v>
      </c>
      <c r="N2593" s="11">
        <v>-98.650929803149737</v>
      </c>
      <c r="O2593" s="11">
        <v>31.651859842519649</v>
      </c>
      <c r="P2593" s="12">
        <f>VLOOKUP(Table1[[#This Row],[State]],Sheet1!A:G,7,FALSE)</f>
        <v>38</v>
      </c>
      <c r="Q2593" t="str">
        <f>VLOOKUP(Table1[[#This Row],[State]],Sheet1!A:F,6,FALSE)</f>
        <v>Democratic</v>
      </c>
    </row>
    <row r="2594" spans="1:17" x14ac:dyDescent="0.2">
      <c r="A2594" t="s">
        <v>361</v>
      </c>
      <c r="B2594" s="10">
        <v>48141</v>
      </c>
      <c r="C2594" t="s">
        <v>679</v>
      </c>
      <c r="D2594" s="4">
        <v>205671</v>
      </c>
      <c r="E2594" s="4">
        <v>77589</v>
      </c>
      <c r="F2594">
        <v>2024</v>
      </c>
      <c r="G2594" s="1">
        <f>Table1[[#This Row],[dem_votes]]+Table1[[#This Row],[gop_votes]]</f>
        <v>283260</v>
      </c>
      <c r="H2594" s="7">
        <f>ABS(Table1[[#This Row],[dem_votes]]-Table1[[#This Row],[gop_votes]])</f>
        <v>128082</v>
      </c>
      <c r="I2594" s="5">
        <f>Table1[[#This Row],[margin]]/SUM(Table1[[#This Row],[dem_votes]:[gop_votes]])</f>
        <v>0.45217115018004661</v>
      </c>
      <c r="J2594" s="5">
        <f>Table1[[#This Row],[dem_votes]]/SUM(Table1[[#This Row],[dem_votes]:[gop_votes]])</f>
        <v>0.72608557509002325</v>
      </c>
      <c r="K2594" s="5">
        <f>Table1[[#This Row],[gop_votes]]/SUM(Table1[[#This Row],[dem_votes]:[gop_votes]])</f>
        <v>0.27391442490997669</v>
      </c>
      <c r="L2594" s="13">
        <v>-106.375936</v>
      </c>
      <c r="M2594" s="13">
        <v>31.782045</v>
      </c>
      <c r="N2594" s="11">
        <v>-98.650929803149737</v>
      </c>
      <c r="O2594" s="11">
        <v>31.651859842519649</v>
      </c>
      <c r="P2594" s="12">
        <f>VLOOKUP(Table1[[#This Row],[State]],Sheet1!A:G,7,FALSE)</f>
        <v>38</v>
      </c>
      <c r="Q2594" t="str">
        <f>VLOOKUP(Table1[[#This Row],[State]],Sheet1!A:F,6,FALSE)</f>
        <v>Democratic</v>
      </c>
    </row>
    <row r="2595" spans="1:17" x14ac:dyDescent="0.2">
      <c r="A2595" t="s">
        <v>361</v>
      </c>
      <c r="B2595" s="10">
        <v>48143</v>
      </c>
      <c r="C2595" t="s">
        <v>1958</v>
      </c>
      <c r="D2595" s="4">
        <v>3153</v>
      </c>
      <c r="E2595" s="4">
        <v>14613</v>
      </c>
      <c r="F2595">
        <v>2024</v>
      </c>
      <c r="G2595" s="1">
        <f>Table1[[#This Row],[dem_votes]]+Table1[[#This Row],[gop_votes]]</f>
        <v>17766</v>
      </c>
      <c r="H2595" s="7">
        <f>ABS(Table1[[#This Row],[dem_votes]]-Table1[[#This Row],[gop_votes]])</f>
        <v>11460</v>
      </c>
      <c r="I2595" s="5">
        <f>Table1[[#This Row],[margin]]/SUM(Table1[[#This Row],[dem_votes]:[gop_votes]])</f>
        <v>0.6450523471800067</v>
      </c>
      <c r="J2595" s="5">
        <f>Table1[[#This Row],[dem_votes]]/SUM(Table1[[#This Row],[dem_votes]:[gop_votes]])</f>
        <v>0.17747382640999662</v>
      </c>
      <c r="K2595" s="5">
        <f>Table1[[#This Row],[gop_votes]]/SUM(Table1[[#This Row],[dem_votes]:[gop_votes]])</f>
        <v>0.82252617359000335</v>
      </c>
      <c r="L2595" s="13">
        <v>-98.228806000000006</v>
      </c>
      <c r="M2595" s="13">
        <v>32.206569000000002</v>
      </c>
      <c r="N2595" s="11">
        <v>-98.650929803149737</v>
      </c>
      <c r="O2595" s="11">
        <v>31.651859842519649</v>
      </c>
      <c r="P2595" s="12">
        <f>VLOOKUP(Table1[[#This Row],[State]],Sheet1!A:G,7,FALSE)</f>
        <v>38</v>
      </c>
      <c r="Q2595" t="str">
        <f>VLOOKUP(Table1[[#This Row],[State]],Sheet1!A:F,6,FALSE)</f>
        <v>Democratic</v>
      </c>
    </row>
    <row r="2596" spans="1:17" x14ac:dyDescent="0.2">
      <c r="A2596" t="s">
        <v>361</v>
      </c>
      <c r="B2596" s="10">
        <v>48145</v>
      </c>
      <c r="C2596" t="s">
        <v>1959</v>
      </c>
      <c r="D2596" s="4">
        <v>2415</v>
      </c>
      <c r="E2596" s="4">
        <v>3900</v>
      </c>
      <c r="F2596">
        <v>2024</v>
      </c>
      <c r="G2596" s="1">
        <f>Table1[[#This Row],[dem_votes]]+Table1[[#This Row],[gop_votes]]</f>
        <v>6315</v>
      </c>
      <c r="H2596" s="7">
        <f>ABS(Table1[[#This Row],[dem_votes]]-Table1[[#This Row],[gop_votes]])</f>
        <v>1485</v>
      </c>
      <c r="I2596" s="5">
        <f>Table1[[#This Row],[margin]]/SUM(Table1[[#This Row],[dem_votes]:[gop_votes]])</f>
        <v>0.23515439429928742</v>
      </c>
      <c r="J2596" s="5">
        <f>Table1[[#This Row],[dem_votes]]/SUM(Table1[[#This Row],[dem_votes]:[gop_votes]])</f>
        <v>0.38242280285035629</v>
      </c>
      <c r="K2596" s="5">
        <f>Table1[[#This Row],[gop_votes]]/SUM(Table1[[#This Row],[dem_votes]:[gop_votes]])</f>
        <v>0.61757719714964365</v>
      </c>
      <c r="L2596" s="13">
        <v>-96.950733999999997</v>
      </c>
      <c r="M2596" s="13">
        <v>31.260967999999998</v>
      </c>
      <c r="N2596" s="11">
        <v>-98.650929803149737</v>
      </c>
      <c r="O2596" s="11">
        <v>31.651859842519649</v>
      </c>
      <c r="P2596" s="12">
        <f>VLOOKUP(Table1[[#This Row],[State]],Sheet1!A:G,7,FALSE)</f>
        <v>38</v>
      </c>
      <c r="Q2596" t="str">
        <f>VLOOKUP(Table1[[#This Row],[State]],Sheet1!A:F,6,FALSE)</f>
        <v>Democratic</v>
      </c>
    </row>
    <row r="2597" spans="1:17" x14ac:dyDescent="0.2">
      <c r="A2597" t="s">
        <v>361</v>
      </c>
      <c r="B2597" s="10">
        <v>48147</v>
      </c>
      <c r="C2597" t="s">
        <v>761</v>
      </c>
      <c r="D2597" s="4">
        <v>3472</v>
      </c>
      <c r="E2597" s="4">
        <v>13449</v>
      </c>
      <c r="F2597">
        <v>2024</v>
      </c>
      <c r="G2597" s="1">
        <f>Table1[[#This Row],[dem_votes]]+Table1[[#This Row],[gop_votes]]</f>
        <v>16921</v>
      </c>
      <c r="H2597" s="7">
        <f>ABS(Table1[[#This Row],[dem_votes]]-Table1[[#This Row],[gop_votes]])</f>
        <v>9977</v>
      </c>
      <c r="I2597" s="5">
        <f>Table1[[#This Row],[margin]]/SUM(Table1[[#This Row],[dem_votes]:[gop_votes]])</f>
        <v>0.58962236274451862</v>
      </c>
      <c r="J2597" s="5">
        <f>Table1[[#This Row],[dem_votes]]/SUM(Table1[[#This Row],[dem_votes]:[gop_votes]])</f>
        <v>0.20518881862774069</v>
      </c>
      <c r="K2597" s="5">
        <f>Table1[[#This Row],[gop_votes]]/SUM(Table1[[#This Row],[dem_votes]:[gop_votes]])</f>
        <v>0.79481118137225937</v>
      </c>
      <c r="L2597" s="13">
        <v>-96.175946999999994</v>
      </c>
      <c r="M2597" s="13">
        <v>33.561545000000002</v>
      </c>
      <c r="N2597" s="11">
        <v>-98.650929803149737</v>
      </c>
      <c r="O2597" s="11">
        <v>31.651859842519649</v>
      </c>
      <c r="P2597" s="12">
        <f>VLOOKUP(Table1[[#This Row],[State]],Sheet1!A:G,7,FALSE)</f>
        <v>38</v>
      </c>
      <c r="Q2597" t="str">
        <f>VLOOKUP(Table1[[#This Row],[State]],Sheet1!A:F,6,FALSE)</f>
        <v>Democratic</v>
      </c>
    </row>
    <row r="2598" spans="1:17" x14ac:dyDescent="0.2">
      <c r="A2598" t="s">
        <v>361</v>
      </c>
      <c r="B2598" s="10">
        <v>48149</v>
      </c>
      <c r="C2598" t="s">
        <v>506</v>
      </c>
      <c r="D2598" s="4">
        <v>2675</v>
      </c>
      <c r="E2598" s="4">
        <v>10736</v>
      </c>
      <c r="F2598">
        <v>2024</v>
      </c>
      <c r="G2598" s="1">
        <f>Table1[[#This Row],[dem_votes]]+Table1[[#This Row],[gop_votes]]</f>
        <v>13411</v>
      </c>
      <c r="H2598" s="7">
        <f>ABS(Table1[[#This Row],[dem_votes]]-Table1[[#This Row],[gop_votes]])</f>
        <v>8061</v>
      </c>
      <c r="I2598" s="5">
        <f>Table1[[#This Row],[margin]]/SUM(Table1[[#This Row],[dem_votes]:[gop_votes]])</f>
        <v>0.60107374543285363</v>
      </c>
      <c r="J2598" s="5">
        <f>Table1[[#This Row],[dem_votes]]/SUM(Table1[[#This Row],[dem_votes]:[gop_votes]])</f>
        <v>0.19946312728357318</v>
      </c>
      <c r="K2598" s="5">
        <f>Table1[[#This Row],[gop_votes]]/SUM(Table1[[#This Row],[dem_votes]:[gop_votes]])</f>
        <v>0.80053687271642682</v>
      </c>
      <c r="L2598" s="13">
        <v>-96.897998000000001</v>
      </c>
      <c r="M2598" s="13">
        <v>29.852399999999999</v>
      </c>
      <c r="N2598" s="11">
        <v>-98.650929803149737</v>
      </c>
      <c r="O2598" s="11">
        <v>31.651859842519649</v>
      </c>
      <c r="P2598" s="12">
        <f>VLOOKUP(Table1[[#This Row],[State]],Sheet1!A:G,7,FALSE)</f>
        <v>38</v>
      </c>
      <c r="Q2598" t="str">
        <f>VLOOKUP(Table1[[#This Row],[State]],Sheet1!A:F,6,FALSE)</f>
        <v>Democratic</v>
      </c>
    </row>
    <row r="2599" spans="1:17" x14ac:dyDescent="0.2">
      <c r="A2599" t="s">
        <v>361</v>
      </c>
      <c r="B2599" s="10">
        <v>48151</v>
      </c>
      <c r="C2599" t="s">
        <v>1960</v>
      </c>
      <c r="D2599" s="4">
        <v>461</v>
      </c>
      <c r="E2599" s="4">
        <v>1218</v>
      </c>
      <c r="F2599">
        <v>2024</v>
      </c>
      <c r="G2599" s="1">
        <f>Table1[[#This Row],[dem_votes]]+Table1[[#This Row],[gop_votes]]</f>
        <v>1679</v>
      </c>
      <c r="H2599" s="7">
        <f>ABS(Table1[[#This Row],[dem_votes]]-Table1[[#This Row],[gop_votes]])</f>
        <v>757</v>
      </c>
      <c r="I2599" s="5">
        <f>Table1[[#This Row],[margin]]/SUM(Table1[[#This Row],[dem_votes]:[gop_votes]])</f>
        <v>0.4508636092912448</v>
      </c>
      <c r="J2599" s="5">
        <f>Table1[[#This Row],[dem_votes]]/SUM(Table1[[#This Row],[dem_votes]:[gop_votes]])</f>
        <v>0.2745681953543776</v>
      </c>
      <c r="K2599" s="5">
        <f>Table1[[#This Row],[gop_votes]]/SUM(Table1[[#This Row],[dem_votes]:[gop_votes]])</f>
        <v>0.7254318046456224</v>
      </c>
      <c r="L2599" s="13">
        <v>-100.413883</v>
      </c>
      <c r="M2599" s="13">
        <v>32.773989999999998</v>
      </c>
      <c r="N2599" s="11">
        <v>-98.650929803149737</v>
      </c>
      <c r="O2599" s="11">
        <v>31.651859842519649</v>
      </c>
      <c r="P2599" s="12">
        <f>VLOOKUP(Table1[[#This Row],[State]],Sheet1!A:G,7,FALSE)</f>
        <v>38</v>
      </c>
      <c r="Q2599" t="str">
        <f>VLOOKUP(Table1[[#This Row],[State]],Sheet1!A:F,6,FALSE)</f>
        <v>Democratic</v>
      </c>
    </row>
    <row r="2600" spans="1:17" x14ac:dyDescent="0.2">
      <c r="A2600" t="s">
        <v>361</v>
      </c>
      <c r="B2600" s="10">
        <v>48153</v>
      </c>
      <c r="C2600" t="s">
        <v>762</v>
      </c>
      <c r="D2600" s="4">
        <v>700</v>
      </c>
      <c r="E2600" s="4">
        <v>1699</v>
      </c>
      <c r="F2600">
        <v>2024</v>
      </c>
      <c r="G2600" s="1">
        <f>Table1[[#This Row],[dem_votes]]+Table1[[#This Row],[gop_votes]]</f>
        <v>2399</v>
      </c>
      <c r="H2600" s="7">
        <f>ABS(Table1[[#This Row],[dem_votes]]-Table1[[#This Row],[gop_votes]])</f>
        <v>999</v>
      </c>
      <c r="I2600" s="5">
        <f>Table1[[#This Row],[margin]]/SUM(Table1[[#This Row],[dem_votes]:[gop_votes]])</f>
        <v>0.41642350979574821</v>
      </c>
      <c r="J2600" s="5">
        <f>Table1[[#This Row],[dem_votes]]/SUM(Table1[[#This Row],[dem_votes]:[gop_votes]])</f>
        <v>0.29178824510212586</v>
      </c>
      <c r="K2600" s="5">
        <f>Table1[[#This Row],[gop_votes]]/SUM(Table1[[#This Row],[dem_votes]:[gop_votes]])</f>
        <v>0.70821175489787414</v>
      </c>
      <c r="L2600" s="13">
        <v>-101.376103</v>
      </c>
      <c r="M2600" s="13">
        <v>34.042836000000001</v>
      </c>
      <c r="N2600" s="11">
        <v>-98.650929803149737</v>
      </c>
      <c r="O2600" s="11">
        <v>31.651859842519649</v>
      </c>
      <c r="P2600" s="12">
        <f>VLOOKUP(Table1[[#This Row],[State]],Sheet1!A:G,7,FALSE)</f>
        <v>38</v>
      </c>
      <c r="Q2600" t="str">
        <f>VLOOKUP(Table1[[#This Row],[State]],Sheet1!A:F,6,FALSE)</f>
        <v>Democratic</v>
      </c>
    </row>
    <row r="2601" spans="1:17" x14ac:dyDescent="0.2">
      <c r="A2601" t="s">
        <v>361</v>
      </c>
      <c r="B2601" s="10">
        <v>48155</v>
      </c>
      <c r="C2601" t="s">
        <v>1961</v>
      </c>
      <c r="D2601" s="4">
        <v>138</v>
      </c>
      <c r="E2601" s="4">
        <v>369</v>
      </c>
      <c r="F2601">
        <v>2024</v>
      </c>
      <c r="G2601" s="1">
        <f>Table1[[#This Row],[dem_votes]]+Table1[[#This Row],[gop_votes]]</f>
        <v>507</v>
      </c>
      <c r="H2601" s="7">
        <f>ABS(Table1[[#This Row],[dem_votes]]-Table1[[#This Row],[gop_votes]])</f>
        <v>231</v>
      </c>
      <c r="I2601" s="5">
        <f>Table1[[#This Row],[margin]]/SUM(Table1[[#This Row],[dem_votes]:[gop_votes]])</f>
        <v>0.45562130177514792</v>
      </c>
      <c r="J2601" s="5">
        <f>Table1[[#This Row],[dem_votes]]/SUM(Table1[[#This Row],[dem_votes]:[gop_votes]])</f>
        <v>0.27218934911242604</v>
      </c>
      <c r="K2601" s="5">
        <f>Table1[[#This Row],[gop_votes]]/SUM(Table1[[#This Row],[dem_votes]:[gop_votes]])</f>
        <v>0.72781065088757402</v>
      </c>
      <c r="L2601" s="13">
        <v>-99.701194999999998</v>
      </c>
      <c r="M2601" s="13">
        <v>33.991937</v>
      </c>
      <c r="N2601" s="11">
        <v>-98.650929803149737</v>
      </c>
      <c r="O2601" s="11">
        <v>31.651859842519649</v>
      </c>
      <c r="P2601" s="12">
        <f>VLOOKUP(Table1[[#This Row],[State]],Sheet1!A:G,7,FALSE)</f>
        <v>38</v>
      </c>
      <c r="Q2601" t="str">
        <f>VLOOKUP(Table1[[#This Row],[State]],Sheet1!A:F,6,FALSE)</f>
        <v>Democratic</v>
      </c>
    </row>
    <row r="2602" spans="1:17" x14ac:dyDescent="0.2">
      <c r="A2602" t="s">
        <v>361</v>
      </c>
      <c r="B2602" s="10">
        <v>48157</v>
      </c>
      <c r="C2602" t="s">
        <v>1962</v>
      </c>
      <c r="D2602" s="4">
        <v>260475</v>
      </c>
      <c r="E2602" s="4">
        <v>182142</v>
      </c>
      <c r="F2602">
        <v>2024</v>
      </c>
      <c r="G2602" s="1">
        <f>Table1[[#This Row],[dem_votes]]+Table1[[#This Row],[gop_votes]]</f>
        <v>442617</v>
      </c>
      <c r="H2602" s="7">
        <f>ABS(Table1[[#This Row],[dem_votes]]-Table1[[#This Row],[gop_votes]])</f>
        <v>78333</v>
      </c>
      <c r="I2602" s="5">
        <f>Table1[[#This Row],[margin]]/SUM(Table1[[#This Row],[dem_votes]:[gop_votes]])</f>
        <v>0.17697693491212493</v>
      </c>
      <c r="J2602" s="5">
        <f>Table1[[#This Row],[dem_votes]]/SUM(Table1[[#This Row],[dem_votes]:[gop_votes]])</f>
        <v>0.58848846745606243</v>
      </c>
      <c r="K2602" s="5">
        <f>Table1[[#This Row],[gop_votes]]/SUM(Table1[[#This Row],[dem_votes]:[gop_votes]])</f>
        <v>0.41151153254393752</v>
      </c>
      <c r="L2602" s="13">
        <v>-95.663044999999997</v>
      </c>
      <c r="M2602" s="13">
        <v>29.613216999999999</v>
      </c>
      <c r="N2602" s="11">
        <v>-98.650929803149737</v>
      </c>
      <c r="O2602" s="11">
        <v>31.651859842519649</v>
      </c>
      <c r="P2602" s="12">
        <f>VLOOKUP(Table1[[#This Row],[State]],Sheet1!A:G,7,FALSE)</f>
        <v>38</v>
      </c>
      <c r="Q2602" t="str">
        <f>VLOOKUP(Table1[[#This Row],[State]],Sheet1!A:F,6,FALSE)</f>
        <v>Democratic</v>
      </c>
    </row>
    <row r="2603" spans="1:17" x14ac:dyDescent="0.2">
      <c r="A2603" t="s">
        <v>361</v>
      </c>
      <c r="B2603" s="10">
        <v>48159</v>
      </c>
      <c r="C2603" t="s">
        <v>431</v>
      </c>
      <c r="D2603" s="4">
        <v>1038</v>
      </c>
      <c r="E2603" s="4">
        <v>4467</v>
      </c>
      <c r="F2603">
        <v>2024</v>
      </c>
      <c r="G2603" s="1">
        <f>Table1[[#This Row],[dem_votes]]+Table1[[#This Row],[gop_votes]]</f>
        <v>5505</v>
      </c>
      <c r="H2603" s="7">
        <f>ABS(Table1[[#This Row],[dem_votes]]-Table1[[#This Row],[gop_votes]])</f>
        <v>3429</v>
      </c>
      <c r="I2603" s="5">
        <f>Table1[[#This Row],[margin]]/SUM(Table1[[#This Row],[dem_votes]:[gop_votes]])</f>
        <v>0.62288828337874658</v>
      </c>
      <c r="J2603" s="5">
        <f>Table1[[#This Row],[dem_votes]]/SUM(Table1[[#This Row],[dem_votes]:[gop_votes]])</f>
        <v>0.18855585831062671</v>
      </c>
      <c r="K2603" s="5">
        <f>Table1[[#This Row],[gop_votes]]/SUM(Table1[[#This Row],[dem_votes]:[gop_votes]])</f>
        <v>0.81144414168937329</v>
      </c>
      <c r="L2603" s="13">
        <v>-95.223453000000006</v>
      </c>
      <c r="M2603" s="13">
        <v>33.126080999999999</v>
      </c>
      <c r="N2603" s="11">
        <v>-98.650929803149737</v>
      </c>
      <c r="O2603" s="11">
        <v>31.651859842519649</v>
      </c>
      <c r="P2603" s="12">
        <f>VLOOKUP(Table1[[#This Row],[State]],Sheet1!A:G,7,FALSE)</f>
        <v>38</v>
      </c>
      <c r="Q2603" t="str">
        <f>VLOOKUP(Table1[[#This Row],[State]],Sheet1!A:F,6,FALSE)</f>
        <v>Democratic</v>
      </c>
    </row>
    <row r="2604" spans="1:17" x14ac:dyDescent="0.2">
      <c r="A2604" t="s">
        <v>361</v>
      </c>
      <c r="B2604" s="10">
        <v>48161</v>
      </c>
      <c r="C2604" t="s">
        <v>1963</v>
      </c>
      <c r="D2604" s="4">
        <v>2015</v>
      </c>
      <c r="E2604" s="4">
        <v>7415</v>
      </c>
      <c r="F2604">
        <v>2024</v>
      </c>
      <c r="G2604" s="1">
        <f>Table1[[#This Row],[dem_votes]]+Table1[[#This Row],[gop_votes]]</f>
        <v>9430</v>
      </c>
      <c r="H2604" s="7">
        <f>ABS(Table1[[#This Row],[dem_votes]]-Table1[[#This Row],[gop_votes]])</f>
        <v>5400</v>
      </c>
      <c r="I2604" s="5">
        <f>Table1[[#This Row],[margin]]/SUM(Table1[[#This Row],[dem_votes]:[gop_votes]])</f>
        <v>0.57264050901378583</v>
      </c>
      <c r="J2604" s="5">
        <f>Table1[[#This Row],[dem_votes]]/SUM(Table1[[#This Row],[dem_votes]:[gop_votes]])</f>
        <v>0.21367974549310711</v>
      </c>
      <c r="K2604" s="5">
        <f>Table1[[#This Row],[gop_votes]]/SUM(Table1[[#This Row],[dem_votes]:[gop_votes]])</f>
        <v>0.78632025450689291</v>
      </c>
      <c r="L2604" s="13">
        <v>-96.209633999999994</v>
      </c>
      <c r="M2604" s="13">
        <v>31.696373999999999</v>
      </c>
      <c r="N2604" s="11">
        <v>-98.650929803149737</v>
      </c>
      <c r="O2604" s="11">
        <v>31.651859842519649</v>
      </c>
      <c r="P2604" s="12">
        <f>VLOOKUP(Table1[[#This Row],[State]],Sheet1!A:G,7,FALSE)</f>
        <v>38</v>
      </c>
      <c r="Q2604" t="str">
        <f>VLOOKUP(Table1[[#This Row],[State]],Sheet1!A:F,6,FALSE)</f>
        <v>Democratic</v>
      </c>
    </row>
    <row r="2605" spans="1:17" x14ac:dyDescent="0.2">
      <c r="A2605" t="s">
        <v>361</v>
      </c>
      <c r="B2605" s="10">
        <v>48163</v>
      </c>
      <c r="C2605" t="s">
        <v>1964</v>
      </c>
      <c r="D2605" s="4">
        <v>2362</v>
      </c>
      <c r="E2605" s="4">
        <v>2014</v>
      </c>
      <c r="F2605">
        <v>2024</v>
      </c>
      <c r="G2605" s="1">
        <f>Table1[[#This Row],[dem_votes]]+Table1[[#This Row],[gop_votes]]</f>
        <v>4376</v>
      </c>
      <c r="H2605" s="7">
        <f>ABS(Table1[[#This Row],[dem_votes]]-Table1[[#This Row],[gop_votes]])</f>
        <v>348</v>
      </c>
      <c r="I2605" s="5">
        <f>Table1[[#This Row],[margin]]/SUM(Table1[[#This Row],[dem_votes]:[gop_votes]])</f>
        <v>7.9524680073126144E-2</v>
      </c>
      <c r="J2605" s="5">
        <f>Table1[[#This Row],[dem_votes]]/SUM(Table1[[#This Row],[dem_votes]:[gop_votes]])</f>
        <v>0.53976234003656309</v>
      </c>
      <c r="K2605" s="5">
        <f>Table1[[#This Row],[gop_votes]]/SUM(Table1[[#This Row],[dem_votes]:[gop_votes]])</f>
        <v>0.46023765996343691</v>
      </c>
      <c r="L2605" s="13">
        <v>-99.107465000000005</v>
      </c>
      <c r="M2605" s="13">
        <v>28.845786999999898</v>
      </c>
      <c r="N2605" s="11">
        <v>-98.650929803149737</v>
      </c>
      <c r="O2605" s="11">
        <v>31.651859842519649</v>
      </c>
      <c r="P2605" s="12">
        <f>VLOOKUP(Table1[[#This Row],[State]],Sheet1!A:G,7,FALSE)</f>
        <v>38</v>
      </c>
      <c r="Q2605" t="str">
        <f>VLOOKUP(Table1[[#This Row],[State]],Sheet1!A:F,6,FALSE)</f>
        <v>Democratic</v>
      </c>
    </row>
    <row r="2606" spans="1:17" x14ac:dyDescent="0.2">
      <c r="A2606" t="s">
        <v>361</v>
      </c>
      <c r="B2606" s="10">
        <v>48165</v>
      </c>
      <c r="C2606" t="s">
        <v>1965</v>
      </c>
      <c r="D2606" s="4">
        <v>810</v>
      </c>
      <c r="E2606" s="4">
        <v>5984</v>
      </c>
      <c r="F2606">
        <v>2024</v>
      </c>
      <c r="G2606" s="1">
        <f>Table1[[#This Row],[dem_votes]]+Table1[[#This Row],[gop_votes]]</f>
        <v>6794</v>
      </c>
      <c r="H2606" s="7">
        <f>ABS(Table1[[#This Row],[dem_votes]]-Table1[[#This Row],[gop_votes]])</f>
        <v>5174</v>
      </c>
      <c r="I2606" s="5">
        <f>Table1[[#This Row],[margin]]/SUM(Table1[[#This Row],[dem_votes]:[gop_votes]])</f>
        <v>0.76155431262879014</v>
      </c>
      <c r="J2606" s="5">
        <f>Table1[[#This Row],[dem_votes]]/SUM(Table1[[#This Row],[dem_votes]:[gop_votes]])</f>
        <v>0.11922284368560494</v>
      </c>
      <c r="K2606" s="5">
        <f>Table1[[#This Row],[gop_votes]]/SUM(Table1[[#This Row],[dem_votes]:[gop_votes]])</f>
        <v>0.88077715631439502</v>
      </c>
      <c r="L2606" s="13">
        <v>-102.65843099999999</v>
      </c>
      <c r="M2606" s="13">
        <v>32.760539000000001</v>
      </c>
      <c r="N2606" s="11">
        <v>-98.650929803149737</v>
      </c>
      <c r="O2606" s="11">
        <v>31.651859842519649</v>
      </c>
      <c r="P2606" s="12">
        <f>VLOOKUP(Table1[[#This Row],[State]],Sheet1!A:G,7,FALSE)</f>
        <v>38</v>
      </c>
      <c r="Q2606" t="str">
        <f>VLOOKUP(Table1[[#This Row],[State]],Sheet1!A:F,6,FALSE)</f>
        <v>Democratic</v>
      </c>
    </row>
    <row r="2607" spans="1:17" x14ac:dyDescent="0.2">
      <c r="A2607" t="s">
        <v>361</v>
      </c>
      <c r="B2607" s="10">
        <v>48167</v>
      </c>
      <c r="C2607" t="s">
        <v>1966</v>
      </c>
      <c r="D2607" s="4">
        <v>57241</v>
      </c>
      <c r="E2607" s="4">
        <v>104983</v>
      </c>
      <c r="F2607">
        <v>2024</v>
      </c>
      <c r="G2607" s="1">
        <f>Table1[[#This Row],[dem_votes]]+Table1[[#This Row],[gop_votes]]</f>
        <v>162224</v>
      </c>
      <c r="H2607" s="7">
        <f>ABS(Table1[[#This Row],[dem_votes]]-Table1[[#This Row],[gop_votes]])</f>
        <v>47742</v>
      </c>
      <c r="I2607" s="5">
        <f>Table1[[#This Row],[margin]]/SUM(Table1[[#This Row],[dem_votes]:[gop_votes]])</f>
        <v>0.29429677482986488</v>
      </c>
      <c r="J2607" s="5">
        <f>Table1[[#This Row],[dem_votes]]/SUM(Table1[[#This Row],[dem_votes]:[gop_votes]])</f>
        <v>0.35285161258506759</v>
      </c>
      <c r="K2607" s="5">
        <f>Table1[[#This Row],[gop_votes]]/SUM(Table1[[#This Row],[dem_votes]:[gop_votes]])</f>
        <v>0.64714838741493241</v>
      </c>
      <c r="L2607" s="13">
        <v>-95.013495999999904</v>
      </c>
      <c r="M2607" s="13">
        <v>29.424115</v>
      </c>
      <c r="N2607" s="11">
        <v>-98.650929803149737</v>
      </c>
      <c r="O2607" s="11">
        <v>31.651859842519649</v>
      </c>
      <c r="P2607" s="12">
        <f>VLOOKUP(Table1[[#This Row],[State]],Sheet1!A:G,7,FALSE)</f>
        <v>38</v>
      </c>
      <c r="Q2607" t="str">
        <f>VLOOKUP(Table1[[#This Row],[State]],Sheet1!A:F,6,FALSE)</f>
        <v>Democratic</v>
      </c>
    </row>
    <row r="2608" spans="1:17" x14ac:dyDescent="0.2">
      <c r="A2608" t="s">
        <v>361</v>
      </c>
      <c r="B2608" s="10">
        <v>48169</v>
      </c>
      <c r="C2608" t="s">
        <v>1967</v>
      </c>
      <c r="D2608" s="4">
        <v>409</v>
      </c>
      <c r="E2608" s="4">
        <v>1315</v>
      </c>
      <c r="F2608">
        <v>2024</v>
      </c>
      <c r="G2608" s="1">
        <f>Table1[[#This Row],[dem_votes]]+Table1[[#This Row],[gop_votes]]</f>
        <v>1724</v>
      </c>
      <c r="H2608" s="7">
        <f>ABS(Table1[[#This Row],[dem_votes]]-Table1[[#This Row],[gop_votes]])</f>
        <v>906</v>
      </c>
      <c r="I2608" s="5">
        <f>Table1[[#This Row],[margin]]/SUM(Table1[[#This Row],[dem_votes]:[gop_votes]])</f>
        <v>0.52552204176334105</v>
      </c>
      <c r="J2608" s="5">
        <f>Table1[[#This Row],[dem_votes]]/SUM(Table1[[#This Row],[dem_votes]:[gop_votes]])</f>
        <v>0.23723897911832947</v>
      </c>
      <c r="K2608" s="5">
        <f>Table1[[#This Row],[gop_votes]]/SUM(Table1[[#This Row],[dem_votes]:[gop_votes]])</f>
        <v>0.76276102088167053</v>
      </c>
      <c r="L2608" s="13">
        <v>-101.38567399999999</v>
      </c>
      <c r="M2608" s="13">
        <v>33.198855999999999</v>
      </c>
      <c r="N2608" s="11">
        <v>-98.650929803149737</v>
      </c>
      <c r="O2608" s="11">
        <v>31.651859842519649</v>
      </c>
      <c r="P2608" s="12">
        <f>VLOOKUP(Table1[[#This Row],[State]],Sheet1!A:G,7,FALSE)</f>
        <v>38</v>
      </c>
      <c r="Q2608" t="str">
        <f>VLOOKUP(Table1[[#This Row],[State]],Sheet1!A:F,6,FALSE)</f>
        <v>Democratic</v>
      </c>
    </row>
    <row r="2609" spans="1:17" x14ac:dyDescent="0.2">
      <c r="A2609" t="s">
        <v>361</v>
      </c>
      <c r="B2609" s="10">
        <v>48171</v>
      </c>
      <c r="C2609" t="s">
        <v>1968</v>
      </c>
      <c r="D2609" s="4">
        <v>2593</v>
      </c>
      <c r="E2609" s="4">
        <v>13577</v>
      </c>
      <c r="F2609">
        <v>2024</v>
      </c>
      <c r="G2609" s="1">
        <f>Table1[[#This Row],[dem_votes]]+Table1[[#This Row],[gop_votes]]</f>
        <v>16170</v>
      </c>
      <c r="H2609" s="7">
        <f>ABS(Table1[[#This Row],[dem_votes]]-Table1[[#This Row],[gop_votes]])</f>
        <v>10984</v>
      </c>
      <c r="I2609" s="5">
        <f>Table1[[#This Row],[margin]]/SUM(Table1[[#This Row],[dem_votes]:[gop_votes]])</f>
        <v>0.67928262213976498</v>
      </c>
      <c r="J2609" s="5">
        <f>Table1[[#This Row],[dem_votes]]/SUM(Table1[[#This Row],[dem_votes]:[gop_votes]])</f>
        <v>0.16035868893011751</v>
      </c>
      <c r="K2609" s="5">
        <f>Table1[[#This Row],[gop_votes]]/SUM(Table1[[#This Row],[dem_votes]:[gop_votes]])</f>
        <v>0.83964131106988249</v>
      </c>
      <c r="L2609" s="13">
        <v>-98.905777999999998</v>
      </c>
      <c r="M2609" s="13">
        <v>30.272524000000001</v>
      </c>
      <c r="N2609" s="11">
        <v>-98.650929803149737</v>
      </c>
      <c r="O2609" s="11">
        <v>31.651859842519649</v>
      </c>
      <c r="P2609" s="12">
        <f>VLOOKUP(Table1[[#This Row],[State]],Sheet1!A:G,7,FALSE)</f>
        <v>38</v>
      </c>
      <c r="Q2609" t="str">
        <f>VLOOKUP(Table1[[#This Row],[State]],Sheet1!A:F,6,FALSE)</f>
        <v>Democratic</v>
      </c>
    </row>
    <row r="2610" spans="1:17" x14ac:dyDescent="0.2">
      <c r="A2610" t="s">
        <v>361</v>
      </c>
      <c r="B2610" s="10">
        <v>48173</v>
      </c>
      <c r="C2610" t="s">
        <v>1969</v>
      </c>
      <c r="D2610" s="4">
        <v>53</v>
      </c>
      <c r="E2610" s="4">
        <v>607</v>
      </c>
      <c r="F2610">
        <v>2024</v>
      </c>
      <c r="G2610" s="1">
        <f>Table1[[#This Row],[dem_votes]]+Table1[[#This Row],[gop_votes]]</f>
        <v>660</v>
      </c>
      <c r="H2610" s="7">
        <f>ABS(Table1[[#This Row],[dem_votes]]-Table1[[#This Row],[gop_votes]])</f>
        <v>554</v>
      </c>
      <c r="I2610" s="5">
        <f>Table1[[#This Row],[margin]]/SUM(Table1[[#This Row],[dem_votes]:[gop_votes]])</f>
        <v>0.83939393939393936</v>
      </c>
      <c r="J2610" s="5">
        <f>Table1[[#This Row],[dem_votes]]/SUM(Table1[[#This Row],[dem_votes]:[gop_votes]])</f>
        <v>8.0303030303030307E-2</v>
      </c>
      <c r="K2610" s="5">
        <f>Table1[[#This Row],[gop_votes]]/SUM(Table1[[#This Row],[dem_votes]:[gop_votes]])</f>
        <v>0.91969696969696968</v>
      </c>
      <c r="L2610" s="13">
        <v>-101.514268</v>
      </c>
      <c r="M2610" s="13">
        <v>31.851317999999999</v>
      </c>
      <c r="N2610" s="11">
        <v>-98.650929803149737</v>
      </c>
      <c r="O2610" s="11">
        <v>31.651859842519649</v>
      </c>
      <c r="P2610" s="12">
        <f>VLOOKUP(Table1[[#This Row],[State]],Sheet1!A:G,7,FALSE)</f>
        <v>38</v>
      </c>
      <c r="Q2610" t="str">
        <f>VLOOKUP(Table1[[#This Row],[State]],Sheet1!A:F,6,FALSE)</f>
        <v>Democratic</v>
      </c>
    </row>
    <row r="2611" spans="1:17" x14ac:dyDescent="0.2">
      <c r="A2611" t="s">
        <v>361</v>
      </c>
      <c r="B2611" s="10">
        <v>48175</v>
      </c>
      <c r="C2611" t="s">
        <v>1970</v>
      </c>
      <c r="D2611" s="4">
        <v>961</v>
      </c>
      <c r="E2611" s="4">
        <v>3317</v>
      </c>
      <c r="F2611">
        <v>2024</v>
      </c>
      <c r="G2611" s="1">
        <f>Table1[[#This Row],[dem_votes]]+Table1[[#This Row],[gop_votes]]</f>
        <v>4278</v>
      </c>
      <c r="H2611" s="7">
        <f>ABS(Table1[[#This Row],[dem_votes]]-Table1[[#This Row],[gop_votes]])</f>
        <v>2356</v>
      </c>
      <c r="I2611" s="5">
        <f>Table1[[#This Row],[margin]]/SUM(Table1[[#This Row],[dem_votes]:[gop_votes]])</f>
        <v>0.55072463768115942</v>
      </c>
      <c r="J2611" s="5">
        <f>Table1[[#This Row],[dem_votes]]/SUM(Table1[[#This Row],[dem_votes]:[gop_votes]])</f>
        <v>0.22463768115942029</v>
      </c>
      <c r="K2611" s="5">
        <f>Table1[[#This Row],[gop_votes]]/SUM(Table1[[#This Row],[dem_votes]:[gop_votes]])</f>
        <v>0.77536231884057971</v>
      </c>
      <c r="L2611" s="13">
        <v>-97.370373999999998</v>
      </c>
      <c r="M2611" s="13">
        <v>28.704104999999998</v>
      </c>
      <c r="N2611" s="11">
        <v>-98.650929803149737</v>
      </c>
      <c r="O2611" s="11">
        <v>31.651859842519649</v>
      </c>
      <c r="P2611" s="12">
        <f>VLOOKUP(Table1[[#This Row],[State]],Sheet1!A:G,7,FALSE)</f>
        <v>38</v>
      </c>
      <c r="Q2611" t="str">
        <f>VLOOKUP(Table1[[#This Row],[State]],Sheet1!A:F,6,FALSE)</f>
        <v>Democratic</v>
      </c>
    </row>
    <row r="2612" spans="1:17" x14ac:dyDescent="0.2">
      <c r="A2612" t="s">
        <v>361</v>
      </c>
      <c r="B2612" s="10">
        <v>48177</v>
      </c>
      <c r="C2612" t="s">
        <v>1971</v>
      </c>
      <c r="D2612" s="4">
        <v>2148</v>
      </c>
      <c r="E2612" s="4">
        <v>5567</v>
      </c>
      <c r="F2612">
        <v>2024</v>
      </c>
      <c r="G2612" s="1">
        <f>Table1[[#This Row],[dem_votes]]+Table1[[#This Row],[gop_votes]]</f>
        <v>7715</v>
      </c>
      <c r="H2612" s="7">
        <f>ABS(Table1[[#This Row],[dem_votes]]-Table1[[#This Row],[gop_votes]])</f>
        <v>3419</v>
      </c>
      <c r="I2612" s="5">
        <f>Table1[[#This Row],[margin]]/SUM(Table1[[#This Row],[dem_votes]:[gop_votes]])</f>
        <v>0.44316267012313676</v>
      </c>
      <c r="J2612" s="5">
        <f>Table1[[#This Row],[dem_votes]]/SUM(Table1[[#This Row],[dem_votes]:[gop_votes]])</f>
        <v>0.27841866493843165</v>
      </c>
      <c r="K2612" s="5">
        <f>Table1[[#This Row],[gop_votes]]/SUM(Table1[[#This Row],[dem_votes]:[gop_votes]])</f>
        <v>0.72158133506156841</v>
      </c>
      <c r="L2612" s="13">
        <v>-97.503569999999996</v>
      </c>
      <c r="M2612" s="13">
        <v>29.476703000000001</v>
      </c>
      <c r="N2612" s="11">
        <v>-98.650929803149737</v>
      </c>
      <c r="O2612" s="11">
        <v>31.651859842519649</v>
      </c>
      <c r="P2612" s="12">
        <f>VLOOKUP(Table1[[#This Row],[State]],Sheet1!A:G,7,FALSE)</f>
        <v>38</v>
      </c>
      <c r="Q2612" t="str">
        <f>VLOOKUP(Table1[[#This Row],[State]],Sheet1!A:F,6,FALSE)</f>
        <v>Democratic</v>
      </c>
    </row>
    <row r="2613" spans="1:17" x14ac:dyDescent="0.2">
      <c r="A2613" t="s">
        <v>361</v>
      </c>
      <c r="B2613" s="10">
        <v>48179</v>
      </c>
      <c r="C2613" t="s">
        <v>1031</v>
      </c>
      <c r="D2613" s="4">
        <v>1250</v>
      </c>
      <c r="E2613" s="4">
        <v>6777</v>
      </c>
      <c r="F2613">
        <v>2024</v>
      </c>
      <c r="G2613" s="1">
        <f>Table1[[#This Row],[dem_votes]]+Table1[[#This Row],[gop_votes]]</f>
        <v>8027</v>
      </c>
      <c r="H2613" s="7">
        <f>ABS(Table1[[#This Row],[dem_votes]]-Table1[[#This Row],[gop_votes]])</f>
        <v>5527</v>
      </c>
      <c r="I2613" s="5">
        <f>Table1[[#This Row],[margin]]/SUM(Table1[[#This Row],[dem_votes]:[gop_votes]])</f>
        <v>0.6885511399028279</v>
      </c>
      <c r="J2613" s="5">
        <f>Table1[[#This Row],[dem_votes]]/SUM(Table1[[#This Row],[dem_votes]:[gop_votes]])</f>
        <v>0.15572443004858602</v>
      </c>
      <c r="K2613" s="5">
        <f>Table1[[#This Row],[gop_votes]]/SUM(Table1[[#This Row],[dem_votes]:[gop_votes]])</f>
        <v>0.84427556995141395</v>
      </c>
      <c r="L2613" s="13">
        <v>-100.93840299999999</v>
      </c>
      <c r="M2613" s="13">
        <v>35.527957000000001</v>
      </c>
      <c r="N2613" s="11">
        <v>-98.650929803149737</v>
      </c>
      <c r="O2613" s="11">
        <v>31.651859842519649</v>
      </c>
      <c r="P2613" s="12">
        <f>VLOOKUP(Table1[[#This Row],[State]],Sheet1!A:G,7,FALSE)</f>
        <v>38</v>
      </c>
      <c r="Q2613" t="str">
        <f>VLOOKUP(Table1[[#This Row],[State]],Sheet1!A:F,6,FALSE)</f>
        <v>Democratic</v>
      </c>
    </row>
    <row r="2614" spans="1:17" x14ac:dyDescent="0.2">
      <c r="A2614" t="s">
        <v>361</v>
      </c>
      <c r="B2614" s="10">
        <v>48181</v>
      </c>
      <c r="C2614" t="s">
        <v>1102</v>
      </c>
      <c r="D2614" s="4">
        <v>12420</v>
      </c>
      <c r="E2614" s="4">
        <v>46869</v>
      </c>
      <c r="F2614">
        <v>2024</v>
      </c>
      <c r="G2614" s="1">
        <f>Table1[[#This Row],[dem_votes]]+Table1[[#This Row],[gop_votes]]</f>
        <v>59289</v>
      </c>
      <c r="H2614" s="7">
        <f>ABS(Table1[[#This Row],[dem_votes]]-Table1[[#This Row],[gop_votes]])</f>
        <v>34449</v>
      </c>
      <c r="I2614" s="5">
        <f>Table1[[#This Row],[margin]]/SUM(Table1[[#This Row],[dem_votes]:[gop_votes]])</f>
        <v>0.58103526792491023</v>
      </c>
      <c r="J2614" s="5">
        <f>Table1[[#This Row],[dem_votes]]/SUM(Table1[[#This Row],[dem_votes]:[gop_votes]])</f>
        <v>0.20948236603754491</v>
      </c>
      <c r="K2614" s="5">
        <f>Table1[[#This Row],[gop_votes]]/SUM(Table1[[#This Row],[dem_votes]:[gop_votes]])</f>
        <v>0.79051763396245511</v>
      </c>
      <c r="L2614" s="13">
        <v>-96.624643000000006</v>
      </c>
      <c r="M2614" s="13">
        <v>33.649484999999999</v>
      </c>
      <c r="N2614" s="11">
        <v>-98.650929803149737</v>
      </c>
      <c r="O2614" s="11">
        <v>31.651859842519649</v>
      </c>
      <c r="P2614" s="12">
        <f>VLOOKUP(Table1[[#This Row],[State]],Sheet1!A:G,7,FALSE)</f>
        <v>38</v>
      </c>
      <c r="Q2614" t="str">
        <f>VLOOKUP(Table1[[#This Row],[State]],Sheet1!A:F,6,FALSE)</f>
        <v>Democratic</v>
      </c>
    </row>
    <row r="2615" spans="1:17" x14ac:dyDescent="0.2">
      <c r="A2615" t="s">
        <v>361</v>
      </c>
      <c r="B2615" s="10">
        <v>48183</v>
      </c>
      <c r="C2615" t="s">
        <v>1972</v>
      </c>
      <c r="D2615" s="4">
        <v>14298</v>
      </c>
      <c r="E2615" s="4">
        <v>31642</v>
      </c>
      <c r="F2615">
        <v>2024</v>
      </c>
      <c r="G2615" s="1">
        <f>Table1[[#This Row],[dem_votes]]+Table1[[#This Row],[gop_votes]]</f>
        <v>45940</v>
      </c>
      <c r="H2615" s="7">
        <f>ABS(Table1[[#This Row],[dem_votes]]-Table1[[#This Row],[gop_votes]])</f>
        <v>17344</v>
      </c>
      <c r="I2615" s="5">
        <f>Table1[[#This Row],[margin]]/SUM(Table1[[#This Row],[dem_votes]:[gop_votes]])</f>
        <v>0.37753591641271222</v>
      </c>
      <c r="J2615" s="5">
        <f>Table1[[#This Row],[dem_votes]]/SUM(Table1[[#This Row],[dem_votes]:[gop_votes]])</f>
        <v>0.31123204179364389</v>
      </c>
      <c r="K2615" s="5">
        <f>Table1[[#This Row],[gop_votes]]/SUM(Table1[[#This Row],[dem_votes]:[gop_votes]])</f>
        <v>0.68876795820635617</v>
      </c>
      <c r="L2615" s="13">
        <v>-94.791330000000002</v>
      </c>
      <c r="M2615" s="13">
        <v>32.498080000000002</v>
      </c>
      <c r="N2615" s="11">
        <v>-98.650929803149737</v>
      </c>
      <c r="O2615" s="11">
        <v>31.651859842519649</v>
      </c>
      <c r="P2615" s="12">
        <f>VLOOKUP(Table1[[#This Row],[State]],Sheet1!A:G,7,FALSE)</f>
        <v>38</v>
      </c>
      <c r="Q2615" t="str">
        <f>VLOOKUP(Table1[[#This Row],[State]],Sheet1!A:F,6,FALSE)</f>
        <v>Democratic</v>
      </c>
    </row>
    <row r="2616" spans="1:17" x14ac:dyDescent="0.2">
      <c r="A2616" t="s">
        <v>361</v>
      </c>
      <c r="B2616" s="10">
        <v>48185</v>
      </c>
      <c r="C2616" t="s">
        <v>1973</v>
      </c>
      <c r="D2616" s="4">
        <v>2559</v>
      </c>
      <c r="E2616" s="4">
        <v>11054</v>
      </c>
      <c r="F2616">
        <v>2024</v>
      </c>
      <c r="G2616" s="1">
        <f>Table1[[#This Row],[dem_votes]]+Table1[[#This Row],[gop_votes]]</f>
        <v>13613</v>
      </c>
      <c r="H2616" s="7">
        <f>ABS(Table1[[#This Row],[dem_votes]]-Table1[[#This Row],[gop_votes]])</f>
        <v>8495</v>
      </c>
      <c r="I2616" s="5">
        <f>Table1[[#This Row],[margin]]/SUM(Table1[[#This Row],[dem_votes]:[gop_votes]])</f>
        <v>0.62403584808638801</v>
      </c>
      <c r="J2616" s="5">
        <f>Table1[[#This Row],[dem_votes]]/SUM(Table1[[#This Row],[dem_votes]:[gop_votes]])</f>
        <v>0.18798207595680599</v>
      </c>
      <c r="K2616" s="5">
        <f>Table1[[#This Row],[gop_votes]]/SUM(Table1[[#This Row],[dem_votes]:[gop_votes]])</f>
        <v>0.81201792404319395</v>
      </c>
      <c r="L2616" s="13">
        <v>-96.009259</v>
      </c>
      <c r="M2616" s="13">
        <v>30.447102999999998</v>
      </c>
      <c r="N2616" s="11">
        <v>-98.650929803149737</v>
      </c>
      <c r="O2616" s="11">
        <v>31.651859842519649</v>
      </c>
      <c r="P2616" s="12">
        <f>VLOOKUP(Table1[[#This Row],[State]],Sheet1!A:G,7,FALSE)</f>
        <v>38</v>
      </c>
      <c r="Q2616" t="str">
        <f>VLOOKUP(Table1[[#This Row],[State]],Sheet1!A:F,6,FALSE)</f>
        <v>Democratic</v>
      </c>
    </row>
    <row r="2617" spans="1:17" x14ac:dyDescent="0.2">
      <c r="A2617" t="s">
        <v>361</v>
      </c>
      <c r="B2617" s="10">
        <v>48187</v>
      </c>
      <c r="C2617" t="s">
        <v>1548</v>
      </c>
      <c r="D2617" s="4">
        <v>37606</v>
      </c>
      <c r="E2617" s="4">
        <v>55229</v>
      </c>
      <c r="F2617">
        <v>2024</v>
      </c>
      <c r="G2617" s="1">
        <f>Table1[[#This Row],[dem_votes]]+Table1[[#This Row],[gop_votes]]</f>
        <v>92835</v>
      </c>
      <c r="H2617" s="7">
        <f>ABS(Table1[[#This Row],[dem_votes]]-Table1[[#This Row],[gop_votes]])</f>
        <v>17623</v>
      </c>
      <c r="I2617" s="5">
        <f>Table1[[#This Row],[margin]]/SUM(Table1[[#This Row],[dem_votes]:[gop_votes]])</f>
        <v>0.18983142133893466</v>
      </c>
      <c r="J2617" s="5">
        <f>Table1[[#This Row],[dem_votes]]/SUM(Table1[[#This Row],[dem_votes]:[gop_votes]])</f>
        <v>0.40508428933053264</v>
      </c>
      <c r="K2617" s="5">
        <f>Table1[[#This Row],[gop_votes]]/SUM(Table1[[#This Row],[dem_votes]:[gop_votes]])</f>
        <v>0.59491571066946736</v>
      </c>
      <c r="L2617" s="13">
        <v>-98.097778000000005</v>
      </c>
      <c r="M2617" s="13">
        <v>29.598984999999999</v>
      </c>
      <c r="N2617" s="11">
        <v>-98.650929803149737</v>
      </c>
      <c r="O2617" s="11">
        <v>31.651859842519649</v>
      </c>
      <c r="P2617" s="12">
        <f>VLOOKUP(Table1[[#This Row],[State]],Sheet1!A:G,7,FALSE)</f>
        <v>38</v>
      </c>
      <c r="Q2617" t="str">
        <f>VLOOKUP(Table1[[#This Row],[State]],Sheet1!A:F,6,FALSE)</f>
        <v>Democratic</v>
      </c>
    </row>
    <row r="2618" spans="1:17" x14ac:dyDescent="0.2">
      <c r="A2618" t="s">
        <v>361</v>
      </c>
      <c r="B2618" s="10">
        <v>48189</v>
      </c>
      <c r="C2618" t="s">
        <v>509</v>
      </c>
      <c r="D2618" s="4">
        <v>2921</v>
      </c>
      <c r="E2618" s="4">
        <v>6833</v>
      </c>
      <c r="F2618">
        <v>2024</v>
      </c>
      <c r="G2618" s="1">
        <f>Table1[[#This Row],[dem_votes]]+Table1[[#This Row],[gop_votes]]</f>
        <v>9754</v>
      </c>
      <c r="H2618" s="7">
        <f>ABS(Table1[[#This Row],[dem_votes]]-Table1[[#This Row],[gop_votes]])</f>
        <v>3912</v>
      </c>
      <c r="I2618" s="5">
        <f>Table1[[#This Row],[margin]]/SUM(Table1[[#This Row],[dem_votes]:[gop_votes]])</f>
        <v>0.40106622923928642</v>
      </c>
      <c r="J2618" s="5">
        <f>Table1[[#This Row],[dem_votes]]/SUM(Table1[[#This Row],[dem_votes]:[gop_votes]])</f>
        <v>0.29946688538035676</v>
      </c>
      <c r="K2618" s="5">
        <f>Table1[[#This Row],[gop_votes]]/SUM(Table1[[#This Row],[dem_votes]:[gop_votes]])</f>
        <v>0.70053311461964318</v>
      </c>
      <c r="L2618" s="13">
        <v>-101.739801</v>
      </c>
      <c r="M2618" s="13">
        <v>34.145755000000001</v>
      </c>
      <c r="N2618" s="11">
        <v>-98.650929803149737</v>
      </c>
      <c r="O2618" s="11">
        <v>31.651859842519649</v>
      </c>
      <c r="P2618" s="12">
        <f>VLOOKUP(Table1[[#This Row],[State]],Sheet1!A:G,7,FALSE)</f>
        <v>38</v>
      </c>
      <c r="Q2618" t="str">
        <f>VLOOKUP(Table1[[#This Row],[State]],Sheet1!A:F,6,FALSE)</f>
        <v>Democratic</v>
      </c>
    </row>
    <row r="2619" spans="1:17" x14ac:dyDescent="0.2">
      <c r="A2619" t="s">
        <v>361</v>
      </c>
      <c r="B2619" s="10">
        <v>48191</v>
      </c>
      <c r="C2619" t="s">
        <v>771</v>
      </c>
      <c r="D2619" s="4">
        <v>340</v>
      </c>
      <c r="E2619" s="4">
        <v>848</v>
      </c>
      <c r="F2619">
        <v>2024</v>
      </c>
      <c r="G2619" s="1">
        <f>Table1[[#This Row],[dem_votes]]+Table1[[#This Row],[gop_votes]]</f>
        <v>1188</v>
      </c>
      <c r="H2619" s="7">
        <f>ABS(Table1[[#This Row],[dem_votes]]-Table1[[#This Row],[gop_votes]])</f>
        <v>508</v>
      </c>
      <c r="I2619" s="5">
        <f>Table1[[#This Row],[margin]]/SUM(Table1[[#This Row],[dem_votes]:[gop_votes]])</f>
        <v>0.42760942760942761</v>
      </c>
      <c r="J2619" s="5">
        <f>Table1[[#This Row],[dem_votes]]/SUM(Table1[[#This Row],[dem_votes]:[gop_votes]])</f>
        <v>0.28619528619528617</v>
      </c>
      <c r="K2619" s="5">
        <f>Table1[[#This Row],[gop_votes]]/SUM(Table1[[#This Row],[dem_votes]:[gop_votes]])</f>
        <v>0.71380471380471378</v>
      </c>
      <c r="L2619" s="13">
        <v>-100.60434100000001</v>
      </c>
      <c r="M2619" s="13">
        <v>34.658132999999999</v>
      </c>
      <c r="N2619" s="11">
        <v>-98.650929803149737</v>
      </c>
      <c r="O2619" s="11">
        <v>31.651859842519649</v>
      </c>
      <c r="P2619" s="12">
        <f>VLOOKUP(Table1[[#This Row],[State]],Sheet1!A:G,7,FALSE)</f>
        <v>38</v>
      </c>
      <c r="Q2619" t="str">
        <f>VLOOKUP(Table1[[#This Row],[State]],Sheet1!A:F,6,FALSE)</f>
        <v>Democratic</v>
      </c>
    </row>
    <row r="2620" spans="1:17" x14ac:dyDescent="0.2">
      <c r="A2620" t="s">
        <v>361</v>
      </c>
      <c r="B2620" s="10">
        <v>48193</v>
      </c>
      <c r="C2620" t="s">
        <v>436</v>
      </c>
      <c r="D2620" s="4">
        <v>946</v>
      </c>
      <c r="E2620" s="4">
        <v>3618</v>
      </c>
      <c r="F2620">
        <v>2024</v>
      </c>
      <c r="G2620" s="1">
        <f>Table1[[#This Row],[dem_votes]]+Table1[[#This Row],[gop_votes]]</f>
        <v>4564</v>
      </c>
      <c r="H2620" s="7">
        <f>ABS(Table1[[#This Row],[dem_votes]]-Table1[[#This Row],[gop_votes]])</f>
        <v>2672</v>
      </c>
      <c r="I2620" s="5">
        <f>Table1[[#This Row],[margin]]/SUM(Table1[[#This Row],[dem_votes]:[gop_votes]])</f>
        <v>0.58545135845749341</v>
      </c>
      <c r="J2620" s="5">
        <f>Table1[[#This Row],[dem_votes]]/SUM(Table1[[#This Row],[dem_votes]:[gop_votes]])</f>
        <v>0.2072743207712533</v>
      </c>
      <c r="K2620" s="5">
        <f>Table1[[#This Row],[gop_votes]]/SUM(Table1[[#This Row],[dem_votes]:[gop_votes]])</f>
        <v>0.7927256792287467</v>
      </c>
      <c r="L2620" s="13">
        <v>-98.099031999999994</v>
      </c>
      <c r="M2620" s="13">
        <v>31.761315</v>
      </c>
      <c r="N2620" s="11">
        <v>-98.650929803149737</v>
      </c>
      <c r="O2620" s="11">
        <v>31.651859842519649</v>
      </c>
      <c r="P2620" s="12">
        <f>VLOOKUP(Table1[[#This Row],[State]],Sheet1!A:G,7,FALSE)</f>
        <v>38</v>
      </c>
      <c r="Q2620" t="str">
        <f>VLOOKUP(Table1[[#This Row],[State]],Sheet1!A:F,6,FALSE)</f>
        <v>Democratic</v>
      </c>
    </row>
    <row r="2621" spans="1:17" x14ac:dyDescent="0.2">
      <c r="A2621" t="s">
        <v>361</v>
      </c>
      <c r="B2621" s="10">
        <v>48195</v>
      </c>
      <c r="C2621" t="s">
        <v>1974</v>
      </c>
      <c r="D2621" s="4">
        <v>316</v>
      </c>
      <c r="E2621" s="4">
        <v>1799</v>
      </c>
      <c r="F2621">
        <v>2024</v>
      </c>
      <c r="G2621" s="1">
        <f>Table1[[#This Row],[dem_votes]]+Table1[[#This Row],[gop_votes]]</f>
        <v>2115</v>
      </c>
      <c r="H2621" s="7">
        <f>ABS(Table1[[#This Row],[dem_votes]]-Table1[[#This Row],[gop_votes]])</f>
        <v>1483</v>
      </c>
      <c r="I2621" s="5">
        <f>Table1[[#This Row],[margin]]/SUM(Table1[[#This Row],[dem_votes]:[gop_votes]])</f>
        <v>0.70118203309692673</v>
      </c>
      <c r="J2621" s="5">
        <f>Table1[[#This Row],[dem_votes]]/SUM(Table1[[#This Row],[dem_votes]:[gop_votes]])</f>
        <v>0.14940898345153664</v>
      </c>
      <c r="K2621" s="5">
        <f>Table1[[#This Row],[gop_votes]]/SUM(Table1[[#This Row],[dem_votes]:[gop_votes]])</f>
        <v>0.85059101654846336</v>
      </c>
      <c r="L2621" s="13">
        <v>-101.273482</v>
      </c>
      <c r="M2621" s="13">
        <v>36.213931000000002</v>
      </c>
      <c r="N2621" s="11">
        <v>-98.650929803149737</v>
      </c>
      <c r="O2621" s="11">
        <v>31.651859842519649</v>
      </c>
      <c r="P2621" s="12">
        <f>VLOOKUP(Table1[[#This Row],[State]],Sheet1!A:G,7,FALSE)</f>
        <v>38</v>
      </c>
      <c r="Q2621" t="str">
        <f>VLOOKUP(Table1[[#This Row],[State]],Sheet1!A:F,6,FALSE)</f>
        <v>Democratic</v>
      </c>
    </row>
    <row r="2622" spans="1:17" x14ac:dyDescent="0.2">
      <c r="A2622" t="s">
        <v>361</v>
      </c>
      <c r="B2622" s="10">
        <v>48197</v>
      </c>
      <c r="C2622" t="s">
        <v>1893</v>
      </c>
      <c r="D2622" s="4">
        <v>378</v>
      </c>
      <c r="E2622" s="4">
        <v>1055</v>
      </c>
      <c r="F2622">
        <v>2024</v>
      </c>
      <c r="G2622" s="1">
        <f>Table1[[#This Row],[dem_votes]]+Table1[[#This Row],[gop_votes]]</f>
        <v>1433</v>
      </c>
      <c r="H2622" s="7">
        <f>ABS(Table1[[#This Row],[dem_votes]]-Table1[[#This Row],[gop_votes]])</f>
        <v>677</v>
      </c>
      <c r="I2622" s="5">
        <f>Table1[[#This Row],[margin]]/SUM(Table1[[#This Row],[dem_votes]:[gop_votes]])</f>
        <v>0.47243545010467553</v>
      </c>
      <c r="J2622" s="5">
        <f>Table1[[#This Row],[dem_votes]]/SUM(Table1[[#This Row],[dem_votes]:[gop_votes]])</f>
        <v>0.26378227494766227</v>
      </c>
      <c r="K2622" s="5">
        <f>Table1[[#This Row],[gop_votes]]/SUM(Table1[[#This Row],[dem_votes]:[gop_votes]])</f>
        <v>0.73621772505233773</v>
      </c>
      <c r="L2622" s="13">
        <v>-99.694647000000003</v>
      </c>
      <c r="M2622" s="13">
        <v>34.283002000000003</v>
      </c>
      <c r="N2622" s="11">
        <v>-98.650929803149737</v>
      </c>
      <c r="O2622" s="11">
        <v>31.651859842519649</v>
      </c>
      <c r="P2622" s="12">
        <f>VLOOKUP(Table1[[#This Row],[State]],Sheet1!A:G,7,FALSE)</f>
        <v>38</v>
      </c>
      <c r="Q2622" t="str">
        <f>VLOOKUP(Table1[[#This Row],[State]],Sheet1!A:F,6,FALSE)</f>
        <v>Democratic</v>
      </c>
    </row>
    <row r="2623" spans="1:17" x14ac:dyDescent="0.2">
      <c r="A2623" t="s">
        <v>361</v>
      </c>
      <c r="B2623" s="10">
        <v>48199</v>
      </c>
      <c r="C2623" t="s">
        <v>890</v>
      </c>
      <c r="D2623" s="4">
        <v>3971</v>
      </c>
      <c r="E2623" s="4">
        <v>26878</v>
      </c>
      <c r="F2623">
        <v>2024</v>
      </c>
      <c r="G2623" s="1">
        <f>Table1[[#This Row],[dem_votes]]+Table1[[#This Row],[gop_votes]]</f>
        <v>30849</v>
      </c>
      <c r="H2623" s="7">
        <f>ABS(Table1[[#This Row],[dem_votes]]-Table1[[#This Row],[gop_votes]])</f>
        <v>22907</v>
      </c>
      <c r="I2623" s="5">
        <f>Table1[[#This Row],[margin]]/SUM(Table1[[#This Row],[dem_votes]:[gop_votes]])</f>
        <v>0.74255243281791949</v>
      </c>
      <c r="J2623" s="5">
        <f>Table1[[#This Row],[dem_votes]]/SUM(Table1[[#This Row],[dem_votes]:[gop_votes]])</f>
        <v>0.12872378359104023</v>
      </c>
      <c r="K2623" s="5">
        <f>Table1[[#This Row],[gop_votes]]/SUM(Table1[[#This Row],[dem_votes]:[gop_votes]])</f>
        <v>0.8712762164089598</v>
      </c>
      <c r="L2623" s="13">
        <v>-94.262169</v>
      </c>
      <c r="M2623" s="13">
        <v>30.303363999999998</v>
      </c>
      <c r="N2623" s="11">
        <v>-98.650929803149737</v>
      </c>
      <c r="O2623" s="11">
        <v>31.651859842519649</v>
      </c>
      <c r="P2623" s="12">
        <f>VLOOKUP(Table1[[#This Row],[State]],Sheet1!A:G,7,FALSE)</f>
        <v>38</v>
      </c>
      <c r="Q2623" t="str">
        <f>VLOOKUP(Table1[[#This Row],[State]],Sheet1!A:F,6,FALSE)</f>
        <v>Democratic</v>
      </c>
    </row>
    <row r="2624" spans="1:17" x14ac:dyDescent="0.2">
      <c r="A2624" t="s">
        <v>361</v>
      </c>
      <c r="B2624" s="10">
        <v>48201</v>
      </c>
      <c r="C2624" t="s">
        <v>774</v>
      </c>
      <c r="D2624" s="4">
        <v>1077914</v>
      </c>
      <c r="E2624" s="4">
        <v>699023</v>
      </c>
      <c r="F2624">
        <v>2024</v>
      </c>
      <c r="G2624" s="1">
        <f>Table1[[#This Row],[dem_votes]]+Table1[[#This Row],[gop_votes]]</f>
        <v>1776937</v>
      </c>
      <c r="H2624" s="7">
        <f>ABS(Table1[[#This Row],[dem_votes]]-Table1[[#This Row],[gop_votes]])</f>
        <v>378891</v>
      </c>
      <c r="I2624" s="5">
        <f>Table1[[#This Row],[margin]]/SUM(Table1[[#This Row],[dem_votes]:[gop_votes]])</f>
        <v>0.21322703055876488</v>
      </c>
      <c r="J2624" s="5">
        <f>Table1[[#This Row],[dem_votes]]/SUM(Table1[[#This Row],[dem_votes]:[gop_votes]])</f>
        <v>0.60661351527938245</v>
      </c>
      <c r="K2624" s="5">
        <f>Table1[[#This Row],[gop_votes]]/SUM(Table1[[#This Row],[dem_votes]:[gop_votes]])</f>
        <v>0.39338648472061755</v>
      </c>
      <c r="L2624" s="13">
        <v>-95.417454000000006</v>
      </c>
      <c r="M2624" s="13">
        <v>29.807478999999901</v>
      </c>
      <c r="N2624" s="11">
        <v>-98.650929803149737</v>
      </c>
      <c r="O2624" s="11">
        <v>31.651859842519649</v>
      </c>
      <c r="P2624" s="12">
        <f>VLOOKUP(Table1[[#This Row],[State]],Sheet1!A:G,7,FALSE)</f>
        <v>38</v>
      </c>
      <c r="Q2624" t="str">
        <f>VLOOKUP(Table1[[#This Row],[State]],Sheet1!A:F,6,FALSE)</f>
        <v>Democratic</v>
      </c>
    </row>
    <row r="2625" spans="1:17" x14ac:dyDescent="0.2">
      <c r="A2625" t="s">
        <v>361</v>
      </c>
      <c r="B2625" s="10">
        <v>48203</v>
      </c>
      <c r="C2625" t="s">
        <v>937</v>
      </c>
      <c r="D2625" s="4">
        <v>8034</v>
      </c>
      <c r="E2625" s="4">
        <v>21999</v>
      </c>
      <c r="F2625">
        <v>2024</v>
      </c>
      <c r="G2625" s="1">
        <f>Table1[[#This Row],[dem_votes]]+Table1[[#This Row],[gop_votes]]</f>
        <v>30033</v>
      </c>
      <c r="H2625" s="7">
        <f>ABS(Table1[[#This Row],[dem_votes]]-Table1[[#This Row],[gop_votes]])</f>
        <v>13965</v>
      </c>
      <c r="I2625" s="5">
        <f>Table1[[#This Row],[margin]]/SUM(Table1[[#This Row],[dem_votes]:[gop_votes]])</f>
        <v>0.4649885126361003</v>
      </c>
      <c r="J2625" s="5">
        <f>Table1[[#This Row],[dem_votes]]/SUM(Table1[[#This Row],[dem_votes]:[gop_votes]])</f>
        <v>0.26750574368194985</v>
      </c>
      <c r="K2625" s="5">
        <f>Table1[[#This Row],[gop_votes]]/SUM(Table1[[#This Row],[dem_votes]:[gop_votes]])</f>
        <v>0.7324942563180501</v>
      </c>
      <c r="L2625" s="13">
        <v>-94.412977999999995</v>
      </c>
      <c r="M2625" s="13">
        <v>32.534967000000002</v>
      </c>
      <c r="N2625" s="11">
        <v>-98.650929803149737</v>
      </c>
      <c r="O2625" s="11">
        <v>31.651859842519649</v>
      </c>
      <c r="P2625" s="12">
        <f>VLOOKUP(Table1[[#This Row],[State]],Sheet1!A:G,7,FALSE)</f>
        <v>38</v>
      </c>
      <c r="Q2625" t="str">
        <f>VLOOKUP(Table1[[#This Row],[State]],Sheet1!A:F,6,FALSE)</f>
        <v>Democratic</v>
      </c>
    </row>
    <row r="2626" spans="1:17" x14ac:dyDescent="0.2">
      <c r="A2626" t="s">
        <v>361</v>
      </c>
      <c r="B2626" s="10">
        <v>48205</v>
      </c>
      <c r="C2626" t="s">
        <v>1975</v>
      </c>
      <c r="D2626" s="4">
        <v>325</v>
      </c>
      <c r="E2626" s="4">
        <v>1876</v>
      </c>
      <c r="F2626">
        <v>2024</v>
      </c>
      <c r="G2626" s="1">
        <f>Table1[[#This Row],[dem_votes]]+Table1[[#This Row],[gop_votes]]</f>
        <v>2201</v>
      </c>
      <c r="H2626" s="7">
        <f>ABS(Table1[[#This Row],[dem_votes]]-Table1[[#This Row],[gop_votes]])</f>
        <v>1551</v>
      </c>
      <c r="I2626" s="5">
        <f>Table1[[#This Row],[margin]]/SUM(Table1[[#This Row],[dem_votes]:[gop_votes]])</f>
        <v>0.70467969104952299</v>
      </c>
      <c r="J2626" s="5">
        <f>Table1[[#This Row],[dem_votes]]/SUM(Table1[[#This Row],[dem_votes]:[gop_votes]])</f>
        <v>0.14766015447523853</v>
      </c>
      <c r="K2626" s="5">
        <f>Table1[[#This Row],[gop_votes]]/SUM(Table1[[#This Row],[dem_votes]:[gop_votes]])</f>
        <v>0.8523398455247615</v>
      </c>
      <c r="L2626" s="13">
        <v>-102.488764</v>
      </c>
      <c r="M2626" s="13">
        <v>35.984330999999997</v>
      </c>
      <c r="N2626" s="11">
        <v>-98.650929803149737</v>
      </c>
      <c r="O2626" s="11">
        <v>31.651859842519649</v>
      </c>
      <c r="P2626" s="12">
        <f>VLOOKUP(Table1[[#This Row],[State]],Sheet1!A:G,7,FALSE)</f>
        <v>38</v>
      </c>
      <c r="Q2626" t="str">
        <f>VLOOKUP(Table1[[#This Row],[State]],Sheet1!A:F,6,FALSE)</f>
        <v>Democratic</v>
      </c>
    </row>
    <row r="2627" spans="1:17" x14ac:dyDescent="0.2">
      <c r="A2627" t="s">
        <v>361</v>
      </c>
      <c r="B2627" s="10">
        <v>48207</v>
      </c>
      <c r="C2627" t="s">
        <v>1036</v>
      </c>
      <c r="D2627" s="4">
        <v>575</v>
      </c>
      <c r="E2627" s="4">
        <v>1431</v>
      </c>
      <c r="F2627">
        <v>2024</v>
      </c>
      <c r="G2627" s="1">
        <f>Table1[[#This Row],[dem_votes]]+Table1[[#This Row],[gop_votes]]</f>
        <v>2006</v>
      </c>
      <c r="H2627" s="7">
        <f>ABS(Table1[[#This Row],[dem_votes]]-Table1[[#This Row],[gop_votes]])</f>
        <v>856</v>
      </c>
      <c r="I2627" s="5">
        <f>Table1[[#This Row],[margin]]/SUM(Table1[[#This Row],[dem_votes]:[gop_votes]])</f>
        <v>0.42671984047856432</v>
      </c>
      <c r="J2627" s="5">
        <f>Table1[[#This Row],[dem_votes]]/SUM(Table1[[#This Row],[dem_votes]:[gop_votes]])</f>
        <v>0.28664007976071787</v>
      </c>
      <c r="K2627" s="5">
        <f>Table1[[#This Row],[gop_votes]]/SUM(Table1[[#This Row],[dem_votes]:[gop_votes]])</f>
        <v>0.71335992023928219</v>
      </c>
      <c r="L2627" s="13">
        <v>-99.767465000000001</v>
      </c>
      <c r="M2627" s="13">
        <v>33.178592000000002</v>
      </c>
      <c r="N2627" s="11">
        <v>-98.650929803149737</v>
      </c>
      <c r="O2627" s="11">
        <v>31.651859842519649</v>
      </c>
      <c r="P2627" s="12">
        <f>VLOOKUP(Table1[[#This Row],[State]],Sheet1!A:G,7,FALSE)</f>
        <v>38</v>
      </c>
      <c r="Q2627" t="str">
        <f>VLOOKUP(Table1[[#This Row],[State]],Sheet1!A:F,6,FALSE)</f>
        <v>Democratic</v>
      </c>
    </row>
    <row r="2628" spans="1:17" x14ac:dyDescent="0.2">
      <c r="A2628" t="s">
        <v>361</v>
      </c>
      <c r="B2628" s="10">
        <v>48209</v>
      </c>
      <c r="C2628" t="s">
        <v>1976</v>
      </c>
      <c r="D2628" s="4">
        <v>84230</v>
      </c>
      <c r="E2628" s="4">
        <v>56245</v>
      </c>
      <c r="F2628">
        <v>2024</v>
      </c>
      <c r="G2628" s="1">
        <f>Table1[[#This Row],[dem_votes]]+Table1[[#This Row],[gop_votes]]</f>
        <v>140475</v>
      </c>
      <c r="H2628" s="7">
        <f>ABS(Table1[[#This Row],[dem_votes]]-Table1[[#This Row],[gop_votes]])</f>
        <v>27985</v>
      </c>
      <c r="I2628" s="5">
        <f>Table1[[#This Row],[margin]]/SUM(Table1[[#This Row],[dem_votes]:[gop_votes]])</f>
        <v>0.19921694251646199</v>
      </c>
      <c r="J2628" s="5">
        <f>Table1[[#This Row],[dem_votes]]/SUM(Table1[[#This Row],[dem_votes]:[gop_votes]])</f>
        <v>0.59960847125823102</v>
      </c>
      <c r="K2628" s="5">
        <f>Table1[[#This Row],[gop_votes]]/SUM(Table1[[#This Row],[dem_votes]:[gop_votes]])</f>
        <v>0.40039152874176898</v>
      </c>
      <c r="L2628" s="13">
        <v>-97.935889000000003</v>
      </c>
      <c r="M2628" s="13">
        <v>30.002459999999999</v>
      </c>
      <c r="N2628" s="11">
        <v>-98.650929803149737</v>
      </c>
      <c r="O2628" s="11">
        <v>31.651859842519649</v>
      </c>
      <c r="P2628" s="12">
        <f>VLOOKUP(Table1[[#This Row],[State]],Sheet1!A:G,7,FALSE)</f>
        <v>38</v>
      </c>
      <c r="Q2628" t="str">
        <f>VLOOKUP(Table1[[#This Row],[State]],Sheet1!A:F,6,FALSE)</f>
        <v>Democratic</v>
      </c>
    </row>
    <row r="2629" spans="1:17" x14ac:dyDescent="0.2">
      <c r="A2629" t="s">
        <v>361</v>
      </c>
      <c r="B2629" s="10">
        <v>48211</v>
      </c>
      <c r="C2629" t="s">
        <v>1977</v>
      </c>
      <c r="D2629" s="4">
        <v>303</v>
      </c>
      <c r="E2629" s="4">
        <v>1407</v>
      </c>
      <c r="F2629">
        <v>2024</v>
      </c>
      <c r="G2629" s="1">
        <f>Table1[[#This Row],[dem_votes]]+Table1[[#This Row],[gop_votes]]</f>
        <v>1710</v>
      </c>
      <c r="H2629" s="7">
        <f>ABS(Table1[[#This Row],[dem_votes]]-Table1[[#This Row],[gop_votes]])</f>
        <v>1104</v>
      </c>
      <c r="I2629" s="5">
        <f>Table1[[#This Row],[margin]]/SUM(Table1[[#This Row],[dem_votes]:[gop_votes]])</f>
        <v>0.64561403508771931</v>
      </c>
      <c r="J2629" s="5">
        <f>Table1[[#This Row],[dem_votes]]/SUM(Table1[[#This Row],[dem_votes]:[gop_votes]])</f>
        <v>0.17719298245614035</v>
      </c>
      <c r="K2629" s="5">
        <f>Table1[[#This Row],[gop_votes]]/SUM(Table1[[#This Row],[dem_votes]:[gop_votes]])</f>
        <v>0.82280701754385965</v>
      </c>
      <c r="L2629" s="13">
        <v>-100.364036</v>
      </c>
      <c r="M2629" s="13">
        <v>35.893959000000002</v>
      </c>
      <c r="N2629" s="11">
        <v>-98.650929803149737</v>
      </c>
      <c r="O2629" s="11">
        <v>31.651859842519649</v>
      </c>
      <c r="P2629" s="12">
        <f>VLOOKUP(Table1[[#This Row],[State]],Sheet1!A:G,7,FALSE)</f>
        <v>38</v>
      </c>
      <c r="Q2629" t="str">
        <f>VLOOKUP(Table1[[#This Row],[State]],Sheet1!A:F,6,FALSE)</f>
        <v>Democratic</v>
      </c>
    </row>
    <row r="2630" spans="1:17" x14ac:dyDescent="0.2">
      <c r="A2630" t="s">
        <v>361</v>
      </c>
      <c r="B2630" s="10">
        <v>48213</v>
      </c>
      <c r="C2630" t="s">
        <v>891</v>
      </c>
      <c r="D2630" s="4">
        <v>7246</v>
      </c>
      <c r="E2630" s="4">
        <v>31524</v>
      </c>
      <c r="F2630">
        <v>2024</v>
      </c>
      <c r="G2630" s="1">
        <f>Table1[[#This Row],[dem_votes]]+Table1[[#This Row],[gop_votes]]</f>
        <v>38770</v>
      </c>
      <c r="H2630" s="7">
        <f>ABS(Table1[[#This Row],[dem_votes]]-Table1[[#This Row],[gop_votes]])</f>
        <v>24278</v>
      </c>
      <c r="I2630" s="5">
        <f>Table1[[#This Row],[margin]]/SUM(Table1[[#This Row],[dem_votes]:[gop_votes]])</f>
        <v>0.6262058292494197</v>
      </c>
      <c r="J2630" s="5">
        <f>Table1[[#This Row],[dem_votes]]/SUM(Table1[[#This Row],[dem_votes]:[gop_votes]])</f>
        <v>0.18689708537529018</v>
      </c>
      <c r="K2630" s="5">
        <f>Table1[[#This Row],[gop_votes]]/SUM(Table1[[#This Row],[dem_votes]:[gop_votes]])</f>
        <v>0.81310291462470985</v>
      </c>
      <c r="L2630" s="13">
        <v>-95.889717000000005</v>
      </c>
      <c r="M2630" s="13">
        <v>32.237901999999998</v>
      </c>
      <c r="N2630" s="11">
        <v>-98.650929803149737</v>
      </c>
      <c r="O2630" s="11">
        <v>31.651859842519649</v>
      </c>
      <c r="P2630" s="12">
        <f>VLOOKUP(Table1[[#This Row],[State]],Sheet1!A:G,7,FALSE)</f>
        <v>38</v>
      </c>
      <c r="Q2630" t="str">
        <f>VLOOKUP(Table1[[#This Row],[State]],Sheet1!A:F,6,FALSE)</f>
        <v>Democratic</v>
      </c>
    </row>
    <row r="2631" spans="1:17" x14ac:dyDescent="0.2">
      <c r="A2631" t="s">
        <v>361</v>
      </c>
      <c r="B2631" s="10">
        <v>48215</v>
      </c>
      <c r="C2631" t="s">
        <v>1550</v>
      </c>
      <c r="D2631" s="4">
        <v>143345</v>
      </c>
      <c r="E2631" s="4">
        <v>108613</v>
      </c>
      <c r="F2631">
        <v>2024</v>
      </c>
      <c r="G2631" s="1">
        <f>Table1[[#This Row],[dem_votes]]+Table1[[#This Row],[gop_votes]]</f>
        <v>251958</v>
      </c>
      <c r="H2631" s="7">
        <f>ABS(Table1[[#This Row],[dem_votes]]-Table1[[#This Row],[gop_votes]])</f>
        <v>34732</v>
      </c>
      <c r="I2631" s="5">
        <f>Table1[[#This Row],[margin]]/SUM(Table1[[#This Row],[dem_votes]:[gop_votes]])</f>
        <v>0.13784837155398916</v>
      </c>
      <c r="J2631" s="5">
        <f>Table1[[#This Row],[dem_votes]]/SUM(Table1[[#This Row],[dem_votes]:[gop_votes]])</f>
        <v>0.56892418577699455</v>
      </c>
      <c r="K2631" s="5">
        <f>Table1[[#This Row],[gop_votes]]/SUM(Table1[[#This Row],[dem_votes]:[gop_votes]])</f>
        <v>0.43107581422300545</v>
      </c>
      <c r="L2631" s="13">
        <v>-98.184054000000003</v>
      </c>
      <c r="M2631" s="13">
        <v>26.232451999999999</v>
      </c>
      <c r="N2631" s="11">
        <v>-98.650929803149737</v>
      </c>
      <c r="O2631" s="11">
        <v>31.651859842519649</v>
      </c>
      <c r="P2631" s="12">
        <f>VLOOKUP(Table1[[#This Row],[State]],Sheet1!A:G,7,FALSE)</f>
        <v>38</v>
      </c>
      <c r="Q2631" t="str">
        <f>VLOOKUP(Table1[[#This Row],[State]],Sheet1!A:F,6,FALSE)</f>
        <v>Democratic</v>
      </c>
    </row>
    <row r="2632" spans="1:17" x14ac:dyDescent="0.2">
      <c r="A2632" t="s">
        <v>361</v>
      </c>
      <c r="B2632" s="10">
        <v>48217</v>
      </c>
      <c r="C2632" t="s">
        <v>1449</v>
      </c>
      <c r="D2632" s="4">
        <v>3589</v>
      </c>
      <c r="E2632" s="4">
        <v>12610</v>
      </c>
      <c r="F2632">
        <v>2024</v>
      </c>
      <c r="G2632" s="1">
        <f>Table1[[#This Row],[dem_votes]]+Table1[[#This Row],[gop_votes]]</f>
        <v>16199</v>
      </c>
      <c r="H2632" s="7">
        <f>ABS(Table1[[#This Row],[dem_votes]]-Table1[[#This Row],[gop_votes]])</f>
        <v>9021</v>
      </c>
      <c r="I2632" s="5">
        <f>Table1[[#This Row],[margin]]/SUM(Table1[[#This Row],[dem_votes]:[gop_votes]])</f>
        <v>0.55688622754491013</v>
      </c>
      <c r="J2632" s="5">
        <f>Table1[[#This Row],[dem_votes]]/SUM(Table1[[#This Row],[dem_votes]:[gop_votes]])</f>
        <v>0.22155688622754491</v>
      </c>
      <c r="K2632" s="5">
        <f>Table1[[#This Row],[gop_votes]]/SUM(Table1[[#This Row],[dem_votes]:[gop_votes]])</f>
        <v>0.77844311377245512</v>
      </c>
      <c r="L2632" s="13">
        <v>-97.174066999999994</v>
      </c>
      <c r="M2632" s="13">
        <v>31.998096</v>
      </c>
      <c r="N2632" s="11">
        <v>-98.650929803149737</v>
      </c>
      <c r="O2632" s="11">
        <v>31.651859842519649</v>
      </c>
      <c r="P2632" s="12">
        <f>VLOOKUP(Table1[[#This Row],[State]],Sheet1!A:G,7,FALSE)</f>
        <v>38</v>
      </c>
      <c r="Q2632" t="str">
        <f>VLOOKUP(Table1[[#This Row],[State]],Sheet1!A:F,6,FALSE)</f>
        <v>Democratic</v>
      </c>
    </row>
    <row r="2633" spans="1:17" x14ac:dyDescent="0.2">
      <c r="A2633" t="s">
        <v>361</v>
      </c>
      <c r="B2633" s="10">
        <v>48219</v>
      </c>
      <c r="C2633" t="s">
        <v>1978</v>
      </c>
      <c r="D2633" s="4">
        <v>1879</v>
      </c>
      <c r="E2633" s="4">
        <v>6393</v>
      </c>
      <c r="F2633">
        <v>2024</v>
      </c>
      <c r="G2633" s="1">
        <f>Table1[[#This Row],[dem_votes]]+Table1[[#This Row],[gop_votes]]</f>
        <v>8272</v>
      </c>
      <c r="H2633" s="7">
        <f>ABS(Table1[[#This Row],[dem_votes]]-Table1[[#This Row],[gop_votes]])</f>
        <v>4514</v>
      </c>
      <c r="I2633" s="5">
        <f>Table1[[#This Row],[margin]]/SUM(Table1[[#This Row],[dem_votes]:[gop_votes]])</f>
        <v>0.54569632495164411</v>
      </c>
      <c r="J2633" s="5">
        <f>Table1[[#This Row],[dem_votes]]/SUM(Table1[[#This Row],[dem_votes]:[gop_votes]])</f>
        <v>0.22715183752417795</v>
      </c>
      <c r="K2633" s="5">
        <f>Table1[[#This Row],[gop_votes]]/SUM(Table1[[#This Row],[dem_votes]:[gop_votes]])</f>
        <v>0.772848162475822</v>
      </c>
      <c r="L2633" s="13">
        <v>-102.33483</v>
      </c>
      <c r="M2633" s="13">
        <v>33.586415000000002</v>
      </c>
      <c r="N2633" s="11">
        <v>-98.650929803149737</v>
      </c>
      <c r="O2633" s="11">
        <v>31.651859842519649</v>
      </c>
      <c r="P2633" s="12">
        <f>VLOOKUP(Table1[[#This Row],[State]],Sheet1!A:G,7,FALSE)</f>
        <v>38</v>
      </c>
      <c r="Q2633" t="str">
        <f>VLOOKUP(Table1[[#This Row],[State]],Sheet1!A:F,6,FALSE)</f>
        <v>Democratic</v>
      </c>
    </row>
    <row r="2634" spans="1:17" x14ac:dyDescent="0.2">
      <c r="A2634" t="s">
        <v>361</v>
      </c>
      <c r="B2634" s="10">
        <v>48221</v>
      </c>
      <c r="C2634" t="s">
        <v>1979</v>
      </c>
      <c r="D2634" s="4">
        <v>5499</v>
      </c>
      <c r="E2634" s="4">
        <v>30533</v>
      </c>
      <c r="F2634">
        <v>2024</v>
      </c>
      <c r="G2634" s="1">
        <f>Table1[[#This Row],[dem_votes]]+Table1[[#This Row],[gop_votes]]</f>
        <v>36032</v>
      </c>
      <c r="H2634" s="7">
        <f>ABS(Table1[[#This Row],[dem_votes]]-Table1[[#This Row],[gop_votes]])</f>
        <v>25034</v>
      </c>
      <c r="I2634" s="5">
        <f>Table1[[#This Row],[margin]]/SUM(Table1[[#This Row],[dem_votes]:[gop_votes]])</f>
        <v>0.6947713143872114</v>
      </c>
      <c r="J2634" s="5">
        <f>Table1[[#This Row],[dem_votes]]/SUM(Table1[[#This Row],[dem_votes]:[gop_votes]])</f>
        <v>0.15261434280639433</v>
      </c>
      <c r="K2634" s="5">
        <f>Table1[[#This Row],[gop_votes]]/SUM(Table1[[#This Row],[dem_votes]:[gop_votes]])</f>
        <v>0.8473856571936057</v>
      </c>
      <c r="L2634" s="13">
        <v>-97.765687</v>
      </c>
      <c r="M2634" s="13">
        <v>32.432951000000003</v>
      </c>
      <c r="N2634" s="11">
        <v>-98.650929803149737</v>
      </c>
      <c r="O2634" s="11">
        <v>31.651859842519649</v>
      </c>
      <c r="P2634" s="12">
        <f>VLOOKUP(Table1[[#This Row],[State]],Sheet1!A:G,7,FALSE)</f>
        <v>38</v>
      </c>
      <c r="Q2634" t="str">
        <f>VLOOKUP(Table1[[#This Row],[State]],Sheet1!A:F,6,FALSE)</f>
        <v>Democratic</v>
      </c>
    </row>
    <row r="2635" spans="1:17" x14ac:dyDescent="0.2">
      <c r="A2635" t="s">
        <v>361</v>
      </c>
      <c r="B2635" s="10">
        <v>48223</v>
      </c>
      <c r="C2635" t="s">
        <v>1107</v>
      </c>
      <c r="D2635" s="4">
        <v>3497</v>
      </c>
      <c r="E2635" s="4">
        <v>13783</v>
      </c>
      <c r="F2635">
        <v>2024</v>
      </c>
      <c r="G2635" s="1">
        <f>Table1[[#This Row],[dem_votes]]+Table1[[#This Row],[gop_votes]]</f>
        <v>17280</v>
      </c>
      <c r="H2635" s="7">
        <f>ABS(Table1[[#This Row],[dem_votes]]-Table1[[#This Row],[gop_votes]])</f>
        <v>10286</v>
      </c>
      <c r="I2635" s="5">
        <f>Table1[[#This Row],[margin]]/SUM(Table1[[#This Row],[dem_votes]:[gop_votes]])</f>
        <v>0.59525462962962961</v>
      </c>
      <c r="J2635" s="5">
        <f>Table1[[#This Row],[dem_votes]]/SUM(Table1[[#This Row],[dem_votes]:[gop_votes]])</f>
        <v>0.2023726851851852</v>
      </c>
      <c r="K2635" s="5">
        <f>Table1[[#This Row],[gop_votes]]/SUM(Table1[[#This Row],[dem_votes]:[gop_votes]])</f>
        <v>0.79762731481481486</v>
      </c>
      <c r="L2635" s="13">
        <v>-95.586931999999905</v>
      </c>
      <c r="M2635" s="13">
        <v>33.124116999999998</v>
      </c>
      <c r="N2635" s="11">
        <v>-98.650929803149737</v>
      </c>
      <c r="O2635" s="11">
        <v>31.651859842519649</v>
      </c>
      <c r="P2635" s="12">
        <f>VLOOKUP(Table1[[#This Row],[State]],Sheet1!A:G,7,FALSE)</f>
        <v>38</v>
      </c>
      <c r="Q2635" t="str">
        <f>VLOOKUP(Table1[[#This Row],[State]],Sheet1!A:F,6,FALSE)</f>
        <v>Democratic</v>
      </c>
    </row>
    <row r="2636" spans="1:17" x14ac:dyDescent="0.2">
      <c r="A2636" t="s">
        <v>361</v>
      </c>
      <c r="B2636" s="10">
        <v>48225</v>
      </c>
      <c r="C2636" t="s">
        <v>511</v>
      </c>
      <c r="D2636" s="4">
        <v>2687</v>
      </c>
      <c r="E2636" s="4">
        <v>7090</v>
      </c>
      <c r="F2636">
        <v>2024</v>
      </c>
      <c r="G2636" s="1">
        <f>Table1[[#This Row],[dem_votes]]+Table1[[#This Row],[gop_votes]]</f>
        <v>9777</v>
      </c>
      <c r="H2636" s="7">
        <f>ABS(Table1[[#This Row],[dem_votes]]-Table1[[#This Row],[gop_votes]])</f>
        <v>4403</v>
      </c>
      <c r="I2636" s="5">
        <f>Table1[[#This Row],[margin]]/SUM(Table1[[#This Row],[dem_votes]:[gop_votes]])</f>
        <v>0.45034264089188913</v>
      </c>
      <c r="J2636" s="5">
        <f>Table1[[#This Row],[dem_votes]]/SUM(Table1[[#This Row],[dem_votes]:[gop_votes]])</f>
        <v>0.27482867955405543</v>
      </c>
      <c r="K2636" s="5">
        <f>Table1[[#This Row],[gop_votes]]/SUM(Table1[[#This Row],[dem_votes]:[gop_votes]])</f>
        <v>0.72517132044594457</v>
      </c>
      <c r="L2636" s="13">
        <v>-95.464819999999904</v>
      </c>
      <c r="M2636" s="13">
        <v>31.298934999999901</v>
      </c>
      <c r="N2636" s="11">
        <v>-98.650929803149737</v>
      </c>
      <c r="O2636" s="11">
        <v>31.651859842519649</v>
      </c>
      <c r="P2636" s="12">
        <f>VLOOKUP(Table1[[#This Row],[State]],Sheet1!A:G,7,FALSE)</f>
        <v>38</v>
      </c>
      <c r="Q2636" t="str">
        <f>VLOOKUP(Table1[[#This Row],[State]],Sheet1!A:F,6,FALSE)</f>
        <v>Democratic</v>
      </c>
    </row>
    <row r="2637" spans="1:17" x14ac:dyDescent="0.2">
      <c r="A2637" t="s">
        <v>361</v>
      </c>
      <c r="B2637" s="10">
        <v>48227</v>
      </c>
      <c r="C2637" t="s">
        <v>574</v>
      </c>
      <c r="D2637" s="4">
        <v>2740</v>
      </c>
      <c r="E2637" s="4">
        <v>6667</v>
      </c>
      <c r="F2637">
        <v>2024</v>
      </c>
      <c r="G2637" s="1">
        <f>Table1[[#This Row],[dem_votes]]+Table1[[#This Row],[gop_votes]]</f>
        <v>9407</v>
      </c>
      <c r="H2637" s="7">
        <f>ABS(Table1[[#This Row],[dem_votes]]-Table1[[#This Row],[gop_votes]])</f>
        <v>3927</v>
      </c>
      <c r="I2637" s="5">
        <f>Table1[[#This Row],[margin]]/SUM(Table1[[#This Row],[dem_votes]:[gop_votes]])</f>
        <v>0.41745508663761027</v>
      </c>
      <c r="J2637" s="5">
        <f>Table1[[#This Row],[dem_votes]]/SUM(Table1[[#This Row],[dem_votes]:[gop_votes]])</f>
        <v>0.29127245668119484</v>
      </c>
      <c r="K2637" s="5">
        <f>Table1[[#This Row],[gop_votes]]/SUM(Table1[[#This Row],[dem_votes]:[gop_votes]])</f>
        <v>0.70872754331880516</v>
      </c>
      <c r="L2637" s="13">
        <v>-101.464986</v>
      </c>
      <c r="M2637" s="13">
        <v>32.242065999999902</v>
      </c>
      <c r="N2637" s="11">
        <v>-98.650929803149737</v>
      </c>
      <c r="O2637" s="11">
        <v>31.651859842519649</v>
      </c>
      <c r="P2637" s="12">
        <f>VLOOKUP(Table1[[#This Row],[State]],Sheet1!A:G,7,FALSE)</f>
        <v>38</v>
      </c>
      <c r="Q2637" t="str">
        <f>VLOOKUP(Table1[[#This Row],[State]],Sheet1!A:F,6,FALSE)</f>
        <v>Democratic</v>
      </c>
    </row>
    <row r="2638" spans="1:17" x14ac:dyDescent="0.2">
      <c r="A2638" t="s">
        <v>361</v>
      </c>
      <c r="B2638" s="10">
        <v>48229</v>
      </c>
      <c r="C2638" t="s">
        <v>1980</v>
      </c>
      <c r="D2638" s="4">
        <v>374</v>
      </c>
      <c r="E2638" s="4">
        <v>702</v>
      </c>
      <c r="F2638">
        <v>2024</v>
      </c>
      <c r="G2638" s="1">
        <f>Table1[[#This Row],[dem_votes]]+Table1[[#This Row],[gop_votes]]</f>
        <v>1076</v>
      </c>
      <c r="H2638" s="7">
        <f>ABS(Table1[[#This Row],[dem_votes]]-Table1[[#This Row],[gop_votes]])</f>
        <v>328</v>
      </c>
      <c r="I2638" s="5">
        <f>Table1[[#This Row],[margin]]/SUM(Table1[[#This Row],[dem_votes]:[gop_votes]])</f>
        <v>0.30483271375464682</v>
      </c>
      <c r="J2638" s="5">
        <f>Table1[[#This Row],[dem_votes]]/SUM(Table1[[#This Row],[dem_votes]:[gop_votes]])</f>
        <v>0.34758364312267659</v>
      </c>
      <c r="K2638" s="5">
        <f>Table1[[#This Row],[gop_votes]]/SUM(Table1[[#This Row],[dem_votes]:[gop_votes]])</f>
        <v>0.65241635687732347</v>
      </c>
      <c r="L2638" s="13">
        <v>-105.641319</v>
      </c>
      <c r="M2638" s="13">
        <v>31.420985999999999</v>
      </c>
      <c r="N2638" s="11">
        <v>-98.650929803149737</v>
      </c>
      <c r="O2638" s="11">
        <v>31.651859842519649</v>
      </c>
      <c r="P2638" s="12">
        <f>VLOOKUP(Table1[[#This Row],[State]],Sheet1!A:G,7,FALSE)</f>
        <v>38</v>
      </c>
      <c r="Q2638" t="str">
        <f>VLOOKUP(Table1[[#This Row],[State]],Sheet1!A:F,6,FALSE)</f>
        <v>Democratic</v>
      </c>
    </row>
    <row r="2639" spans="1:17" x14ac:dyDescent="0.2">
      <c r="A2639" t="s">
        <v>361</v>
      </c>
      <c r="B2639" s="10">
        <v>48231</v>
      </c>
      <c r="C2639" t="s">
        <v>1981</v>
      </c>
      <c r="D2639" s="4">
        <v>7851</v>
      </c>
      <c r="E2639" s="4">
        <v>31526</v>
      </c>
      <c r="F2639">
        <v>2024</v>
      </c>
      <c r="G2639" s="1">
        <f>Table1[[#This Row],[dem_votes]]+Table1[[#This Row],[gop_votes]]</f>
        <v>39377</v>
      </c>
      <c r="H2639" s="7">
        <f>ABS(Table1[[#This Row],[dem_votes]]-Table1[[#This Row],[gop_votes]])</f>
        <v>23675</v>
      </c>
      <c r="I2639" s="5">
        <f>Table1[[#This Row],[margin]]/SUM(Table1[[#This Row],[dem_votes]:[gop_votes]])</f>
        <v>0.60123930213068544</v>
      </c>
      <c r="J2639" s="5">
        <f>Table1[[#This Row],[dem_votes]]/SUM(Table1[[#This Row],[dem_votes]:[gop_votes]])</f>
        <v>0.19938034893465728</v>
      </c>
      <c r="K2639" s="5">
        <f>Table1[[#This Row],[gop_votes]]/SUM(Table1[[#This Row],[dem_votes]:[gop_votes]])</f>
        <v>0.80061965106534272</v>
      </c>
      <c r="L2639" s="13">
        <v>-96.095017999999996</v>
      </c>
      <c r="M2639" s="13">
        <v>33.085784999999902</v>
      </c>
      <c r="N2639" s="11">
        <v>-98.650929803149737</v>
      </c>
      <c r="O2639" s="11">
        <v>31.651859842519649</v>
      </c>
      <c r="P2639" s="12">
        <f>VLOOKUP(Table1[[#This Row],[State]],Sheet1!A:G,7,FALSE)</f>
        <v>38</v>
      </c>
      <c r="Q2639" t="str">
        <f>VLOOKUP(Table1[[#This Row],[State]],Sheet1!A:F,6,FALSE)</f>
        <v>Democratic</v>
      </c>
    </row>
    <row r="2640" spans="1:17" x14ac:dyDescent="0.2">
      <c r="A2640" t="s">
        <v>361</v>
      </c>
      <c r="B2640" s="10">
        <v>48233</v>
      </c>
      <c r="C2640" t="s">
        <v>1864</v>
      </c>
      <c r="D2640" s="4">
        <v>1462</v>
      </c>
      <c r="E2640" s="4">
        <v>7226</v>
      </c>
      <c r="F2640">
        <v>2024</v>
      </c>
      <c r="G2640" s="1">
        <f>Table1[[#This Row],[dem_votes]]+Table1[[#This Row],[gop_votes]]</f>
        <v>8688</v>
      </c>
      <c r="H2640" s="7">
        <f>ABS(Table1[[#This Row],[dem_votes]]-Table1[[#This Row],[gop_votes]])</f>
        <v>5764</v>
      </c>
      <c r="I2640" s="5">
        <f>Table1[[#This Row],[margin]]/SUM(Table1[[#This Row],[dem_votes]:[gop_votes]])</f>
        <v>0.66344383057090239</v>
      </c>
      <c r="J2640" s="5">
        <f>Table1[[#This Row],[dem_votes]]/SUM(Table1[[#This Row],[dem_votes]:[gop_votes]])</f>
        <v>0.1682780847145488</v>
      </c>
      <c r="K2640" s="5">
        <f>Table1[[#This Row],[gop_votes]]/SUM(Table1[[#This Row],[dem_votes]:[gop_votes]])</f>
        <v>0.83172191528545125</v>
      </c>
      <c r="L2640" s="13">
        <v>-101.448842</v>
      </c>
      <c r="M2640" s="13">
        <v>35.680700000000002</v>
      </c>
      <c r="N2640" s="11">
        <v>-98.650929803149737</v>
      </c>
      <c r="O2640" s="11">
        <v>31.651859842519649</v>
      </c>
      <c r="P2640" s="12">
        <f>VLOOKUP(Table1[[#This Row],[State]],Sheet1!A:G,7,FALSE)</f>
        <v>38</v>
      </c>
      <c r="Q2640" t="str">
        <f>VLOOKUP(Table1[[#This Row],[State]],Sheet1!A:F,6,FALSE)</f>
        <v>Democratic</v>
      </c>
    </row>
    <row r="2641" spans="1:17" x14ac:dyDescent="0.2">
      <c r="A2641" t="s">
        <v>361</v>
      </c>
      <c r="B2641" s="10">
        <v>48235</v>
      </c>
      <c r="C2641" t="s">
        <v>1982</v>
      </c>
      <c r="D2641" s="4">
        <v>164</v>
      </c>
      <c r="E2641" s="4">
        <v>733</v>
      </c>
      <c r="F2641">
        <v>2024</v>
      </c>
      <c r="G2641" s="1">
        <f>Table1[[#This Row],[dem_votes]]+Table1[[#This Row],[gop_votes]]</f>
        <v>897</v>
      </c>
      <c r="H2641" s="7">
        <f>ABS(Table1[[#This Row],[dem_votes]]-Table1[[#This Row],[gop_votes]])</f>
        <v>569</v>
      </c>
      <c r="I2641" s="5">
        <f>Table1[[#This Row],[margin]]/SUM(Table1[[#This Row],[dem_votes]:[gop_votes]])</f>
        <v>0.63433667781493863</v>
      </c>
      <c r="J2641" s="5">
        <f>Table1[[#This Row],[dem_votes]]/SUM(Table1[[#This Row],[dem_votes]:[gop_votes]])</f>
        <v>0.18283166109253066</v>
      </c>
      <c r="K2641" s="5">
        <f>Table1[[#This Row],[gop_votes]]/SUM(Table1[[#This Row],[dem_votes]:[gop_votes]])</f>
        <v>0.81716833890746932</v>
      </c>
      <c r="L2641" s="13">
        <v>-100.844201</v>
      </c>
      <c r="M2641" s="13">
        <v>31.266676</v>
      </c>
      <c r="N2641" s="11">
        <v>-98.650929803149737</v>
      </c>
      <c r="O2641" s="11">
        <v>31.651859842519649</v>
      </c>
      <c r="P2641" s="12">
        <f>VLOOKUP(Table1[[#This Row],[State]],Sheet1!A:G,7,FALSE)</f>
        <v>38</v>
      </c>
      <c r="Q2641" t="str">
        <f>VLOOKUP(Table1[[#This Row],[State]],Sheet1!A:F,6,FALSE)</f>
        <v>Democratic</v>
      </c>
    </row>
    <row r="2642" spans="1:17" x14ac:dyDescent="0.2">
      <c r="A2642" t="s">
        <v>361</v>
      </c>
      <c r="B2642" s="10">
        <v>48237</v>
      </c>
      <c r="C2642" t="s">
        <v>1983</v>
      </c>
      <c r="D2642" s="4">
        <v>533</v>
      </c>
      <c r="E2642" s="4">
        <v>3487</v>
      </c>
      <c r="F2642">
        <v>2024</v>
      </c>
      <c r="G2642" s="1">
        <f>Table1[[#This Row],[dem_votes]]+Table1[[#This Row],[gop_votes]]</f>
        <v>4020</v>
      </c>
      <c r="H2642" s="7">
        <f>ABS(Table1[[#This Row],[dem_votes]]-Table1[[#This Row],[gop_votes]])</f>
        <v>2954</v>
      </c>
      <c r="I2642" s="5">
        <f>Table1[[#This Row],[margin]]/SUM(Table1[[#This Row],[dem_votes]:[gop_votes]])</f>
        <v>0.73482587064676619</v>
      </c>
      <c r="J2642" s="5">
        <f>Table1[[#This Row],[dem_votes]]/SUM(Table1[[#This Row],[dem_votes]:[gop_votes]])</f>
        <v>0.13258706467661691</v>
      </c>
      <c r="K2642" s="5">
        <f>Table1[[#This Row],[gop_votes]]/SUM(Table1[[#This Row],[dem_votes]:[gop_votes]])</f>
        <v>0.86741293532338304</v>
      </c>
      <c r="L2642" s="13">
        <v>-98.168775999999994</v>
      </c>
      <c r="M2642" s="13">
        <v>33.198496999999897</v>
      </c>
      <c r="N2642" s="11">
        <v>-98.650929803149737</v>
      </c>
      <c r="O2642" s="11">
        <v>31.651859842519649</v>
      </c>
      <c r="P2642" s="12">
        <f>VLOOKUP(Table1[[#This Row],[State]],Sheet1!A:G,7,FALSE)</f>
        <v>38</v>
      </c>
      <c r="Q2642" t="str">
        <f>VLOOKUP(Table1[[#This Row],[State]],Sheet1!A:F,6,FALSE)</f>
        <v>Democratic</v>
      </c>
    </row>
    <row r="2643" spans="1:17" x14ac:dyDescent="0.2">
      <c r="A2643" t="s">
        <v>361</v>
      </c>
      <c r="B2643" s="10">
        <v>48239</v>
      </c>
      <c r="C2643" t="s">
        <v>444</v>
      </c>
      <c r="D2643" s="4">
        <v>1318</v>
      </c>
      <c r="E2643" s="4">
        <v>5232</v>
      </c>
      <c r="F2643">
        <v>2024</v>
      </c>
      <c r="G2643" s="1">
        <f>Table1[[#This Row],[dem_votes]]+Table1[[#This Row],[gop_votes]]</f>
        <v>6550</v>
      </c>
      <c r="H2643" s="7">
        <f>ABS(Table1[[#This Row],[dem_votes]]-Table1[[#This Row],[gop_votes]])</f>
        <v>3914</v>
      </c>
      <c r="I2643" s="5">
        <f>Table1[[#This Row],[margin]]/SUM(Table1[[#This Row],[dem_votes]:[gop_votes]])</f>
        <v>0.59755725190839692</v>
      </c>
      <c r="J2643" s="5">
        <f>Table1[[#This Row],[dem_votes]]/SUM(Table1[[#This Row],[dem_votes]:[gop_votes]])</f>
        <v>0.20122137404580154</v>
      </c>
      <c r="K2643" s="5">
        <f>Table1[[#This Row],[gop_votes]]/SUM(Table1[[#This Row],[dem_votes]:[gop_votes]])</f>
        <v>0.79877862595419846</v>
      </c>
      <c r="L2643" s="13">
        <v>-96.594950999999995</v>
      </c>
      <c r="M2643" s="13">
        <v>28.961331000000001</v>
      </c>
      <c r="N2643" s="11">
        <v>-98.650929803149737</v>
      </c>
      <c r="O2643" s="11">
        <v>31.651859842519649</v>
      </c>
      <c r="P2643" s="12">
        <f>VLOOKUP(Table1[[#This Row],[State]],Sheet1!A:G,7,FALSE)</f>
        <v>38</v>
      </c>
      <c r="Q2643" t="str">
        <f>VLOOKUP(Table1[[#This Row],[State]],Sheet1!A:F,6,FALSE)</f>
        <v>Democratic</v>
      </c>
    </row>
    <row r="2644" spans="1:17" x14ac:dyDescent="0.2">
      <c r="A2644" t="s">
        <v>361</v>
      </c>
      <c r="B2644" s="10">
        <v>48241</v>
      </c>
      <c r="C2644" t="s">
        <v>778</v>
      </c>
      <c r="D2644" s="4">
        <v>3288</v>
      </c>
      <c r="E2644" s="4">
        <v>13495</v>
      </c>
      <c r="F2644">
        <v>2024</v>
      </c>
      <c r="G2644" s="1">
        <f>Table1[[#This Row],[dem_votes]]+Table1[[#This Row],[gop_votes]]</f>
        <v>16783</v>
      </c>
      <c r="H2644" s="7">
        <f>ABS(Table1[[#This Row],[dem_votes]]-Table1[[#This Row],[gop_votes]])</f>
        <v>10207</v>
      </c>
      <c r="I2644" s="5">
        <f>Table1[[#This Row],[margin]]/SUM(Table1[[#This Row],[dem_votes]:[gop_votes]])</f>
        <v>0.60817493892629448</v>
      </c>
      <c r="J2644" s="5">
        <f>Table1[[#This Row],[dem_votes]]/SUM(Table1[[#This Row],[dem_votes]:[gop_votes]])</f>
        <v>0.19591253053685276</v>
      </c>
      <c r="K2644" s="5">
        <f>Table1[[#This Row],[gop_votes]]/SUM(Table1[[#This Row],[dem_votes]:[gop_votes]])</f>
        <v>0.80408746946314724</v>
      </c>
      <c r="L2644" s="13">
        <v>-93.994074999999995</v>
      </c>
      <c r="M2644" s="13">
        <v>30.736464000000002</v>
      </c>
      <c r="N2644" s="11">
        <v>-98.650929803149737</v>
      </c>
      <c r="O2644" s="11">
        <v>31.651859842519649</v>
      </c>
      <c r="P2644" s="12">
        <f>VLOOKUP(Table1[[#This Row],[State]],Sheet1!A:G,7,FALSE)</f>
        <v>38</v>
      </c>
      <c r="Q2644" t="str">
        <f>VLOOKUP(Table1[[#This Row],[State]],Sheet1!A:F,6,FALSE)</f>
        <v>Democratic</v>
      </c>
    </row>
    <row r="2645" spans="1:17" x14ac:dyDescent="0.2">
      <c r="A2645" t="s">
        <v>361</v>
      </c>
      <c r="B2645" s="10">
        <v>48243</v>
      </c>
      <c r="C2645" t="s">
        <v>779</v>
      </c>
      <c r="D2645" s="4">
        <v>473</v>
      </c>
      <c r="E2645" s="4">
        <v>784</v>
      </c>
      <c r="F2645">
        <v>2024</v>
      </c>
      <c r="G2645" s="1">
        <f>Table1[[#This Row],[dem_votes]]+Table1[[#This Row],[gop_votes]]</f>
        <v>1257</v>
      </c>
      <c r="H2645" s="7">
        <f>ABS(Table1[[#This Row],[dem_votes]]-Table1[[#This Row],[gop_votes]])</f>
        <v>311</v>
      </c>
      <c r="I2645" s="5">
        <f>Table1[[#This Row],[margin]]/SUM(Table1[[#This Row],[dem_votes]:[gop_votes]])</f>
        <v>0.24741447891805887</v>
      </c>
      <c r="J2645" s="5">
        <f>Table1[[#This Row],[dem_votes]]/SUM(Table1[[#This Row],[dem_votes]:[gop_votes]])</f>
        <v>0.37629276054097055</v>
      </c>
      <c r="K2645" s="5">
        <f>Table1[[#This Row],[gop_votes]]/SUM(Table1[[#This Row],[dem_votes]:[gop_votes]])</f>
        <v>0.62370723945902939</v>
      </c>
      <c r="L2645" s="13">
        <v>-103.990284</v>
      </c>
      <c r="M2645" s="13">
        <v>30.603581999999999</v>
      </c>
      <c r="N2645" s="11">
        <v>-98.650929803149737</v>
      </c>
      <c r="O2645" s="11">
        <v>31.651859842519649</v>
      </c>
      <c r="P2645" s="12">
        <f>VLOOKUP(Table1[[#This Row],[State]],Sheet1!A:G,7,FALSE)</f>
        <v>38</v>
      </c>
      <c r="Q2645" t="str">
        <f>VLOOKUP(Table1[[#This Row],[State]],Sheet1!A:F,6,FALSE)</f>
        <v>Democratic</v>
      </c>
    </row>
    <row r="2646" spans="1:17" x14ac:dyDescent="0.2">
      <c r="A2646" t="s">
        <v>361</v>
      </c>
      <c r="B2646" s="10">
        <v>48245</v>
      </c>
      <c r="C2646" t="s">
        <v>445</v>
      </c>
      <c r="D2646" s="4">
        <v>45633</v>
      </c>
      <c r="E2646" s="4">
        <v>42001</v>
      </c>
      <c r="F2646">
        <v>2024</v>
      </c>
      <c r="G2646" s="1">
        <f>Table1[[#This Row],[dem_votes]]+Table1[[#This Row],[gop_votes]]</f>
        <v>87634</v>
      </c>
      <c r="H2646" s="7">
        <f>ABS(Table1[[#This Row],[dem_votes]]-Table1[[#This Row],[gop_votes]])</f>
        <v>3632</v>
      </c>
      <c r="I2646" s="5">
        <f>Table1[[#This Row],[margin]]/SUM(Table1[[#This Row],[dem_votes]:[gop_votes]])</f>
        <v>4.144510121642285E-2</v>
      </c>
      <c r="J2646" s="5">
        <f>Table1[[#This Row],[dem_votes]]/SUM(Table1[[#This Row],[dem_votes]:[gop_votes]])</f>
        <v>0.52072255060821138</v>
      </c>
      <c r="K2646" s="5">
        <f>Table1[[#This Row],[gop_votes]]/SUM(Table1[[#This Row],[dem_votes]:[gop_votes]])</f>
        <v>0.47927744939178857</v>
      </c>
      <c r="L2646" s="13">
        <v>-94.067554000000001</v>
      </c>
      <c r="M2646" s="13">
        <v>30.012329999999999</v>
      </c>
      <c r="N2646" s="11">
        <v>-98.650929803149737</v>
      </c>
      <c r="O2646" s="11">
        <v>31.651859842519649</v>
      </c>
      <c r="P2646" s="12">
        <f>VLOOKUP(Table1[[#This Row],[State]],Sheet1!A:G,7,FALSE)</f>
        <v>38</v>
      </c>
      <c r="Q2646" t="str">
        <f>VLOOKUP(Table1[[#This Row],[State]],Sheet1!A:F,6,FALSE)</f>
        <v>Democratic</v>
      </c>
    </row>
    <row r="2647" spans="1:17" x14ac:dyDescent="0.2">
      <c r="A2647" t="s">
        <v>361</v>
      </c>
      <c r="B2647" s="10">
        <v>48247</v>
      </c>
      <c r="C2647" t="s">
        <v>1984</v>
      </c>
      <c r="D2647" s="4">
        <v>1415</v>
      </c>
      <c r="E2647" s="4">
        <v>571</v>
      </c>
      <c r="F2647">
        <v>2024</v>
      </c>
      <c r="G2647" s="1">
        <f>Table1[[#This Row],[dem_votes]]+Table1[[#This Row],[gop_votes]]</f>
        <v>1986</v>
      </c>
      <c r="H2647" s="7">
        <f>ABS(Table1[[#This Row],[dem_votes]]-Table1[[#This Row],[gop_votes]])</f>
        <v>844</v>
      </c>
      <c r="I2647" s="5">
        <f>Table1[[#This Row],[margin]]/SUM(Table1[[#This Row],[dem_votes]:[gop_votes]])</f>
        <v>0.42497482376636453</v>
      </c>
      <c r="J2647" s="5">
        <f>Table1[[#This Row],[dem_votes]]/SUM(Table1[[#This Row],[dem_votes]:[gop_votes]])</f>
        <v>0.71248741188318232</v>
      </c>
      <c r="K2647" s="5">
        <f>Table1[[#This Row],[gop_votes]]/SUM(Table1[[#This Row],[dem_votes]:[gop_votes]])</f>
        <v>0.28751258811681774</v>
      </c>
      <c r="L2647" s="13">
        <v>-98.683619999999905</v>
      </c>
      <c r="M2647" s="13">
        <v>27.304608999999999</v>
      </c>
      <c r="N2647" s="11">
        <v>-98.650929803149737</v>
      </c>
      <c r="O2647" s="11">
        <v>31.651859842519649</v>
      </c>
      <c r="P2647" s="12">
        <f>VLOOKUP(Table1[[#This Row],[State]],Sheet1!A:G,7,FALSE)</f>
        <v>38</v>
      </c>
      <c r="Q2647" t="str">
        <f>VLOOKUP(Table1[[#This Row],[State]],Sheet1!A:F,6,FALSE)</f>
        <v>Democratic</v>
      </c>
    </row>
    <row r="2648" spans="1:17" x14ac:dyDescent="0.2">
      <c r="A2648" t="s">
        <v>361</v>
      </c>
      <c r="B2648" s="10">
        <v>48249</v>
      </c>
      <c r="C2648" t="s">
        <v>1985</v>
      </c>
      <c r="D2648" s="4">
        <v>6786</v>
      </c>
      <c r="E2648" s="4">
        <v>6335</v>
      </c>
      <c r="F2648">
        <v>2024</v>
      </c>
      <c r="G2648" s="1">
        <f>Table1[[#This Row],[dem_votes]]+Table1[[#This Row],[gop_votes]]</f>
        <v>13121</v>
      </c>
      <c r="H2648" s="7">
        <f>ABS(Table1[[#This Row],[dem_votes]]-Table1[[#This Row],[gop_votes]])</f>
        <v>451</v>
      </c>
      <c r="I2648" s="5">
        <f>Table1[[#This Row],[margin]]/SUM(Table1[[#This Row],[dem_votes]:[gop_votes]])</f>
        <v>3.4372380153951679E-2</v>
      </c>
      <c r="J2648" s="5">
        <f>Table1[[#This Row],[dem_votes]]/SUM(Table1[[#This Row],[dem_votes]:[gop_votes]])</f>
        <v>0.51718619007697586</v>
      </c>
      <c r="K2648" s="5">
        <f>Table1[[#This Row],[gop_votes]]/SUM(Table1[[#This Row],[dem_votes]:[gop_votes]])</f>
        <v>0.48281380992302414</v>
      </c>
      <c r="L2648" s="13">
        <v>-98.064601999999994</v>
      </c>
      <c r="M2648" s="13">
        <v>27.7519039999999</v>
      </c>
      <c r="N2648" s="11">
        <v>-98.650929803149737</v>
      </c>
      <c r="O2648" s="11">
        <v>31.651859842519649</v>
      </c>
      <c r="P2648" s="12">
        <f>VLOOKUP(Table1[[#This Row],[State]],Sheet1!A:G,7,FALSE)</f>
        <v>38</v>
      </c>
      <c r="Q2648" t="str">
        <f>VLOOKUP(Table1[[#This Row],[State]],Sheet1!A:F,6,FALSE)</f>
        <v>Democratic</v>
      </c>
    </row>
    <row r="2649" spans="1:17" x14ac:dyDescent="0.2">
      <c r="A2649" t="s">
        <v>361</v>
      </c>
      <c r="B2649" s="10">
        <v>48251</v>
      </c>
      <c r="C2649" t="s">
        <v>577</v>
      </c>
      <c r="D2649" s="4">
        <v>15043</v>
      </c>
      <c r="E2649" s="4">
        <v>62028</v>
      </c>
      <c r="F2649">
        <v>2024</v>
      </c>
      <c r="G2649" s="1">
        <f>Table1[[#This Row],[dem_votes]]+Table1[[#This Row],[gop_votes]]</f>
        <v>77071</v>
      </c>
      <c r="H2649" s="7">
        <f>ABS(Table1[[#This Row],[dem_votes]]-Table1[[#This Row],[gop_votes]])</f>
        <v>46985</v>
      </c>
      <c r="I2649" s="5">
        <f>Table1[[#This Row],[margin]]/SUM(Table1[[#This Row],[dem_votes]:[gop_votes]])</f>
        <v>0.60963267636335328</v>
      </c>
      <c r="J2649" s="5">
        <f>Table1[[#This Row],[dem_votes]]/SUM(Table1[[#This Row],[dem_votes]:[gop_votes]])</f>
        <v>0.19518366181832336</v>
      </c>
      <c r="K2649" s="5">
        <f>Table1[[#This Row],[gop_votes]]/SUM(Table1[[#This Row],[dem_votes]:[gop_votes]])</f>
        <v>0.80481633818167664</v>
      </c>
      <c r="L2649" s="13">
        <v>-97.325793000000004</v>
      </c>
      <c r="M2649" s="13">
        <v>32.435783000000001</v>
      </c>
      <c r="N2649" s="11">
        <v>-98.650929803149737</v>
      </c>
      <c r="O2649" s="11">
        <v>31.651859842519649</v>
      </c>
      <c r="P2649" s="12">
        <f>VLOOKUP(Table1[[#This Row],[State]],Sheet1!A:G,7,FALSE)</f>
        <v>38</v>
      </c>
      <c r="Q2649" t="str">
        <f>VLOOKUP(Table1[[#This Row],[State]],Sheet1!A:F,6,FALSE)</f>
        <v>Democratic</v>
      </c>
    </row>
    <row r="2650" spans="1:17" x14ac:dyDescent="0.2">
      <c r="A2650" t="s">
        <v>361</v>
      </c>
      <c r="B2650" s="10">
        <v>48253</v>
      </c>
      <c r="C2650" t="s">
        <v>781</v>
      </c>
      <c r="D2650" s="4">
        <v>1495</v>
      </c>
      <c r="E2650" s="4">
        <v>5394</v>
      </c>
      <c r="F2650">
        <v>2024</v>
      </c>
      <c r="G2650" s="1">
        <f>Table1[[#This Row],[dem_votes]]+Table1[[#This Row],[gop_votes]]</f>
        <v>6889</v>
      </c>
      <c r="H2650" s="7">
        <f>ABS(Table1[[#This Row],[dem_votes]]-Table1[[#This Row],[gop_votes]])</f>
        <v>3899</v>
      </c>
      <c r="I2650" s="5">
        <f>Table1[[#This Row],[margin]]/SUM(Table1[[#This Row],[dem_votes]:[gop_votes]])</f>
        <v>0.56597474234286549</v>
      </c>
      <c r="J2650" s="5">
        <f>Table1[[#This Row],[dem_votes]]/SUM(Table1[[#This Row],[dem_votes]:[gop_votes]])</f>
        <v>0.21701262882856728</v>
      </c>
      <c r="K2650" s="5">
        <f>Table1[[#This Row],[gop_votes]]/SUM(Table1[[#This Row],[dem_votes]:[gop_votes]])</f>
        <v>0.78298737117143269</v>
      </c>
      <c r="L2650" s="13">
        <v>-99.808916999999994</v>
      </c>
      <c r="M2650" s="13">
        <v>32.711236</v>
      </c>
      <c r="N2650" s="11">
        <v>-98.650929803149737</v>
      </c>
      <c r="O2650" s="11">
        <v>31.651859842519649</v>
      </c>
      <c r="P2650" s="12">
        <f>VLOOKUP(Table1[[#This Row],[State]],Sheet1!A:G,7,FALSE)</f>
        <v>38</v>
      </c>
      <c r="Q2650" t="str">
        <f>VLOOKUP(Table1[[#This Row],[State]],Sheet1!A:F,6,FALSE)</f>
        <v>Democratic</v>
      </c>
    </row>
    <row r="2651" spans="1:17" x14ac:dyDescent="0.2">
      <c r="A2651" t="s">
        <v>361</v>
      </c>
      <c r="B2651" s="10">
        <v>48255</v>
      </c>
      <c r="C2651" t="s">
        <v>1986</v>
      </c>
      <c r="D2651" s="4">
        <v>1557</v>
      </c>
      <c r="E2651" s="4">
        <v>3526</v>
      </c>
      <c r="F2651">
        <v>2024</v>
      </c>
      <c r="G2651" s="1">
        <f>Table1[[#This Row],[dem_votes]]+Table1[[#This Row],[gop_votes]]</f>
        <v>5083</v>
      </c>
      <c r="H2651" s="7">
        <f>ABS(Table1[[#This Row],[dem_votes]]-Table1[[#This Row],[gop_votes]])</f>
        <v>1969</v>
      </c>
      <c r="I2651" s="5">
        <f>Table1[[#This Row],[margin]]/SUM(Table1[[#This Row],[dem_votes]:[gop_votes]])</f>
        <v>0.38736966358449737</v>
      </c>
      <c r="J2651" s="5">
        <f>Table1[[#This Row],[dem_votes]]/SUM(Table1[[#This Row],[dem_votes]:[gop_votes]])</f>
        <v>0.30631516820775134</v>
      </c>
      <c r="K2651" s="5">
        <f>Table1[[#This Row],[gop_votes]]/SUM(Table1[[#This Row],[dem_votes]:[gop_votes]])</f>
        <v>0.69368483179224871</v>
      </c>
      <c r="L2651" s="13">
        <v>-97.864151000000007</v>
      </c>
      <c r="M2651" s="13">
        <v>28.856195</v>
      </c>
      <c r="N2651" s="11">
        <v>-98.650929803149737</v>
      </c>
      <c r="O2651" s="11">
        <v>31.651859842519649</v>
      </c>
      <c r="P2651" s="12">
        <f>VLOOKUP(Table1[[#This Row],[State]],Sheet1!A:G,7,FALSE)</f>
        <v>38</v>
      </c>
      <c r="Q2651" t="str">
        <f>VLOOKUP(Table1[[#This Row],[State]],Sheet1!A:F,6,FALSE)</f>
        <v>Democratic</v>
      </c>
    </row>
    <row r="2652" spans="1:17" x14ac:dyDescent="0.2">
      <c r="A2652" t="s">
        <v>361</v>
      </c>
      <c r="B2652" s="10">
        <v>48257</v>
      </c>
      <c r="C2652" t="s">
        <v>1987</v>
      </c>
      <c r="D2652" s="4">
        <v>20905</v>
      </c>
      <c r="E2652" s="4">
        <v>44480</v>
      </c>
      <c r="F2652">
        <v>2024</v>
      </c>
      <c r="G2652" s="1">
        <f>Table1[[#This Row],[dem_votes]]+Table1[[#This Row],[gop_votes]]</f>
        <v>65385</v>
      </c>
      <c r="H2652" s="7">
        <f>ABS(Table1[[#This Row],[dem_votes]]-Table1[[#This Row],[gop_votes]])</f>
        <v>23575</v>
      </c>
      <c r="I2652" s="5">
        <f>Table1[[#This Row],[margin]]/SUM(Table1[[#This Row],[dem_votes]:[gop_votes]])</f>
        <v>0.36055670260763173</v>
      </c>
      <c r="J2652" s="5">
        <f>Table1[[#This Row],[dem_votes]]/SUM(Table1[[#This Row],[dem_votes]:[gop_votes]])</f>
        <v>0.31972164869618414</v>
      </c>
      <c r="K2652" s="5">
        <f>Table1[[#This Row],[gop_votes]]/SUM(Table1[[#This Row],[dem_votes]:[gop_votes]])</f>
        <v>0.68027835130381586</v>
      </c>
      <c r="L2652" s="13">
        <v>-96.338533999999996</v>
      </c>
      <c r="M2652" s="13">
        <v>32.656168000000001</v>
      </c>
      <c r="N2652" s="11">
        <v>-98.650929803149737</v>
      </c>
      <c r="O2652" s="11">
        <v>31.651859842519649</v>
      </c>
      <c r="P2652" s="12">
        <f>VLOOKUP(Table1[[#This Row],[State]],Sheet1!A:G,7,FALSE)</f>
        <v>38</v>
      </c>
      <c r="Q2652" t="str">
        <f>VLOOKUP(Table1[[#This Row],[State]],Sheet1!A:F,6,FALSE)</f>
        <v>Democratic</v>
      </c>
    </row>
    <row r="2653" spans="1:17" x14ac:dyDescent="0.2">
      <c r="A2653" t="s">
        <v>361</v>
      </c>
      <c r="B2653" s="10">
        <v>48259</v>
      </c>
      <c r="C2653" t="s">
        <v>897</v>
      </c>
      <c r="D2653" s="4">
        <v>7436</v>
      </c>
      <c r="E2653" s="4">
        <v>23590</v>
      </c>
      <c r="F2653">
        <v>2024</v>
      </c>
      <c r="G2653" s="1">
        <f>Table1[[#This Row],[dem_votes]]+Table1[[#This Row],[gop_votes]]</f>
        <v>31026</v>
      </c>
      <c r="H2653" s="7">
        <f>ABS(Table1[[#This Row],[dem_votes]]-Table1[[#This Row],[gop_votes]])</f>
        <v>16154</v>
      </c>
      <c r="I2653" s="5">
        <f>Table1[[#This Row],[margin]]/SUM(Table1[[#This Row],[dem_votes]:[gop_votes]])</f>
        <v>0.52066009153613102</v>
      </c>
      <c r="J2653" s="5">
        <f>Table1[[#This Row],[dem_votes]]/SUM(Table1[[#This Row],[dem_votes]:[gop_votes]])</f>
        <v>0.23966995423193452</v>
      </c>
      <c r="K2653" s="5">
        <f>Table1[[#This Row],[gop_votes]]/SUM(Table1[[#This Row],[dem_votes]:[gop_votes]])</f>
        <v>0.76033004576806551</v>
      </c>
      <c r="L2653" s="13">
        <v>-98.725532999999999</v>
      </c>
      <c r="M2653" s="13">
        <v>29.841298999999999</v>
      </c>
      <c r="N2653" s="11">
        <v>-98.650929803149737</v>
      </c>
      <c r="O2653" s="11">
        <v>31.651859842519649</v>
      </c>
      <c r="P2653" s="12">
        <f>VLOOKUP(Table1[[#This Row],[State]],Sheet1!A:G,7,FALSE)</f>
        <v>38</v>
      </c>
      <c r="Q2653" t="str">
        <f>VLOOKUP(Table1[[#This Row],[State]],Sheet1!A:F,6,FALSE)</f>
        <v>Democratic</v>
      </c>
    </row>
    <row r="2654" spans="1:17" x14ac:dyDescent="0.2">
      <c r="A2654" t="s">
        <v>361</v>
      </c>
      <c r="B2654" s="10">
        <v>48261</v>
      </c>
      <c r="C2654" t="s">
        <v>1988</v>
      </c>
      <c r="D2654" s="4">
        <v>113</v>
      </c>
      <c r="E2654" s="4">
        <v>82</v>
      </c>
      <c r="F2654">
        <v>2024</v>
      </c>
      <c r="G2654" s="1">
        <f>Table1[[#This Row],[dem_votes]]+Table1[[#This Row],[gop_votes]]</f>
        <v>195</v>
      </c>
      <c r="H2654" s="7">
        <f>ABS(Table1[[#This Row],[dem_votes]]-Table1[[#This Row],[gop_votes]])</f>
        <v>31</v>
      </c>
      <c r="I2654" s="5">
        <f>Table1[[#This Row],[margin]]/SUM(Table1[[#This Row],[dem_votes]:[gop_votes]])</f>
        <v>0.15897435897435896</v>
      </c>
      <c r="J2654" s="5">
        <f>Table1[[#This Row],[dem_votes]]/SUM(Table1[[#This Row],[dem_votes]:[gop_votes]])</f>
        <v>0.57948717948717954</v>
      </c>
      <c r="K2654" s="5">
        <f>Table1[[#This Row],[gop_votes]]/SUM(Table1[[#This Row],[dem_votes]:[gop_votes]])</f>
        <v>0.42051282051282052</v>
      </c>
      <c r="L2654" s="13">
        <v>-97.773572999999999</v>
      </c>
      <c r="M2654" s="13">
        <v>27.065646999999998</v>
      </c>
      <c r="N2654" s="11">
        <v>-98.650929803149737</v>
      </c>
      <c r="O2654" s="11">
        <v>31.651859842519649</v>
      </c>
      <c r="P2654" s="12">
        <f>VLOOKUP(Table1[[#This Row],[State]],Sheet1!A:G,7,FALSE)</f>
        <v>38</v>
      </c>
      <c r="Q2654" t="str">
        <f>VLOOKUP(Table1[[#This Row],[State]],Sheet1!A:F,6,FALSE)</f>
        <v>Democratic</v>
      </c>
    </row>
    <row r="2655" spans="1:17" x14ac:dyDescent="0.2">
      <c r="A2655" t="s">
        <v>361</v>
      </c>
      <c r="B2655" s="10">
        <v>48263</v>
      </c>
      <c r="C2655" t="s">
        <v>411</v>
      </c>
      <c r="D2655" s="4">
        <v>87</v>
      </c>
      <c r="E2655" s="4">
        <v>311</v>
      </c>
      <c r="F2655">
        <v>2024</v>
      </c>
      <c r="G2655" s="1">
        <f>Table1[[#This Row],[dem_votes]]+Table1[[#This Row],[gop_votes]]</f>
        <v>398</v>
      </c>
      <c r="H2655" s="7">
        <f>ABS(Table1[[#This Row],[dem_votes]]-Table1[[#This Row],[gop_votes]])</f>
        <v>224</v>
      </c>
      <c r="I2655" s="5">
        <f>Table1[[#This Row],[margin]]/SUM(Table1[[#This Row],[dem_votes]:[gop_votes]])</f>
        <v>0.56281407035175879</v>
      </c>
      <c r="J2655" s="5">
        <f>Table1[[#This Row],[dem_votes]]/SUM(Table1[[#This Row],[dem_votes]:[gop_votes]])</f>
        <v>0.21859296482412061</v>
      </c>
      <c r="K2655" s="5">
        <f>Table1[[#This Row],[gop_votes]]/SUM(Table1[[#This Row],[dem_votes]:[gop_votes]])</f>
        <v>0.78140703517587939</v>
      </c>
      <c r="L2655" s="13">
        <v>-100.629728</v>
      </c>
      <c r="M2655" s="13">
        <v>33.247855999999999</v>
      </c>
      <c r="N2655" s="11">
        <v>-98.650929803149737</v>
      </c>
      <c r="O2655" s="11">
        <v>31.651859842519649</v>
      </c>
      <c r="P2655" s="12">
        <f>VLOOKUP(Table1[[#This Row],[State]],Sheet1!A:G,7,FALSE)</f>
        <v>38</v>
      </c>
      <c r="Q2655" t="str">
        <f>VLOOKUP(Table1[[#This Row],[State]],Sheet1!A:F,6,FALSE)</f>
        <v>Democratic</v>
      </c>
    </row>
    <row r="2656" spans="1:17" x14ac:dyDescent="0.2">
      <c r="A2656" t="s">
        <v>361</v>
      </c>
      <c r="B2656" s="10">
        <v>48265</v>
      </c>
      <c r="C2656" t="s">
        <v>1989</v>
      </c>
      <c r="D2656" s="4">
        <v>6008</v>
      </c>
      <c r="E2656" s="4">
        <v>21991</v>
      </c>
      <c r="F2656">
        <v>2024</v>
      </c>
      <c r="G2656" s="1">
        <f>Table1[[#This Row],[dem_votes]]+Table1[[#This Row],[gop_votes]]</f>
        <v>27999</v>
      </c>
      <c r="H2656" s="7">
        <f>ABS(Table1[[#This Row],[dem_votes]]-Table1[[#This Row],[gop_votes]])</f>
        <v>15983</v>
      </c>
      <c r="I2656" s="5">
        <f>Table1[[#This Row],[margin]]/SUM(Table1[[#This Row],[dem_votes]:[gop_votes]])</f>
        <v>0.57084181577913495</v>
      </c>
      <c r="J2656" s="5">
        <f>Table1[[#This Row],[dem_votes]]/SUM(Table1[[#This Row],[dem_votes]:[gop_votes]])</f>
        <v>0.21457909211043252</v>
      </c>
      <c r="K2656" s="5">
        <f>Table1[[#This Row],[gop_votes]]/SUM(Table1[[#This Row],[dem_votes]:[gop_votes]])</f>
        <v>0.78542090788956753</v>
      </c>
      <c r="L2656" s="13">
        <v>-99.159770999999907</v>
      </c>
      <c r="M2656" s="13">
        <v>30.039930999999999</v>
      </c>
      <c r="N2656" s="11">
        <v>-98.650929803149737</v>
      </c>
      <c r="O2656" s="11">
        <v>31.651859842519649</v>
      </c>
      <c r="P2656" s="12">
        <f>VLOOKUP(Table1[[#This Row],[State]],Sheet1!A:G,7,FALSE)</f>
        <v>38</v>
      </c>
      <c r="Q2656" t="str">
        <f>VLOOKUP(Table1[[#This Row],[State]],Sheet1!A:F,6,FALSE)</f>
        <v>Democratic</v>
      </c>
    </row>
    <row r="2657" spans="1:17" x14ac:dyDescent="0.2">
      <c r="A2657" t="s">
        <v>361</v>
      </c>
      <c r="B2657" s="10">
        <v>48267</v>
      </c>
      <c r="C2657" t="s">
        <v>1990</v>
      </c>
      <c r="D2657" s="4">
        <v>379</v>
      </c>
      <c r="E2657" s="4">
        <v>2042</v>
      </c>
      <c r="F2657">
        <v>2024</v>
      </c>
      <c r="G2657" s="1">
        <f>Table1[[#This Row],[dem_votes]]+Table1[[#This Row],[gop_votes]]</f>
        <v>2421</v>
      </c>
      <c r="H2657" s="7">
        <f>ABS(Table1[[#This Row],[dem_votes]]-Table1[[#This Row],[gop_votes]])</f>
        <v>1663</v>
      </c>
      <c r="I2657" s="5">
        <f>Table1[[#This Row],[margin]]/SUM(Table1[[#This Row],[dem_votes]:[gop_votes]])</f>
        <v>0.68690623709211074</v>
      </c>
      <c r="J2657" s="5">
        <f>Table1[[#This Row],[dem_votes]]/SUM(Table1[[#This Row],[dem_votes]:[gop_votes]])</f>
        <v>0.15654688145394466</v>
      </c>
      <c r="K2657" s="5">
        <f>Table1[[#This Row],[gop_votes]]/SUM(Table1[[#This Row],[dem_votes]:[gop_votes]])</f>
        <v>0.84345311854605531</v>
      </c>
      <c r="L2657" s="13">
        <v>-99.732496999999995</v>
      </c>
      <c r="M2657" s="13">
        <v>30.490095</v>
      </c>
      <c r="N2657" s="11">
        <v>-98.650929803149737</v>
      </c>
      <c r="O2657" s="11">
        <v>31.651859842519649</v>
      </c>
      <c r="P2657" s="12">
        <f>VLOOKUP(Table1[[#This Row],[State]],Sheet1!A:G,7,FALSE)</f>
        <v>38</v>
      </c>
      <c r="Q2657" t="str">
        <f>VLOOKUP(Table1[[#This Row],[State]],Sheet1!A:F,6,FALSE)</f>
        <v>Democratic</v>
      </c>
    </row>
    <row r="2658" spans="1:17" x14ac:dyDescent="0.2">
      <c r="A2658" t="s">
        <v>361</v>
      </c>
      <c r="B2658" s="10">
        <v>48269</v>
      </c>
      <c r="C2658" t="s">
        <v>1991</v>
      </c>
      <c r="D2658" s="4">
        <v>10</v>
      </c>
      <c r="E2658" s="4">
        <v>140</v>
      </c>
      <c r="F2658">
        <v>2024</v>
      </c>
      <c r="G2658" s="1">
        <f>Table1[[#This Row],[dem_votes]]+Table1[[#This Row],[gop_votes]]</f>
        <v>150</v>
      </c>
      <c r="H2658" s="7">
        <f>ABS(Table1[[#This Row],[dem_votes]]-Table1[[#This Row],[gop_votes]])</f>
        <v>130</v>
      </c>
      <c r="I2658" s="5">
        <f>Table1[[#This Row],[margin]]/SUM(Table1[[#This Row],[dem_votes]:[gop_votes]])</f>
        <v>0.8666666666666667</v>
      </c>
      <c r="J2658" s="5">
        <f>Table1[[#This Row],[dem_votes]]/SUM(Table1[[#This Row],[dem_votes]:[gop_votes]])</f>
        <v>6.6666666666666666E-2</v>
      </c>
      <c r="K2658" s="5">
        <f>Table1[[#This Row],[gop_votes]]/SUM(Table1[[#This Row],[dem_votes]:[gop_votes]])</f>
        <v>0.93333333333333335</v>
      </c>
      <c r="L2658" s="13">
        <v>-100.314415</v>
      </c>
      <c r="M2658" s="13">
        <v>33.653281</v>
      </c>
      <c r="N2658" s="11">
        <v>-98.650929803149737</v>
      </c>
      <c r="O2658" s="11">
        <v>31.651859842519649</v>
      </c>
      <c r="P2658" s="12">
        <f>VLOOKUP(Table1[[#This Row],[State]],Sheet1!A:G,7,FALSE)</f>
        <v>38</v>
      </c>
      <c r="Q2658" t="str">
        <f>VLOOKUP(Table1[[#This Row],[State]],Sheet1!A:F,6,FALSE)</f>
        <v>Democratic</v>
      </c>
    </row>
    <row r="2659" spans="1:17" x14ac:dyDescent="0.2">
      <c r="A2659" t="s">
        <v>361</v>
      </c>
      <c r="B2659" s="10">
        <v>48271</v>
      </c>
      <c r="C2659" t="s">
        <v>1992</v>
      </c>
      <c r="D2659" s="4">
        <v>473</v>
      </c>
      <c r="E2659" s="4">
        <v>1154</v>
      </c>
      <c r="F2659">
        <v>2024</v>
      </c>
      <c r="G2659" s="1">
        <f>Table1[[#This Row],[dem_votes]]+Table1[[#This Row],[gop_votes]]</f>
        <v>1627</v>
      </c>
      <c r="H2659" s="7">
        <f>ABS(Table1[[#This Row],[dem_votes]]-Table1[[#This Row],[gop_votes]])</f>
        <v>681</v>
      </c>
      <c r="I2659" s="5">
        <f>Table1[[#This Row],[margin]]/SUM(Table1[[#This Row],[dem_votes]:[gop_votes]])</f>
        <v>0.41856177012907192</v>
      </c>
      <c r="J2659" s="5">
        <f>Table1[[#This Row],[dem_votes]]/SUM(Table1[[#This Row],[dem_votes]:[gop_votes]])</f>
        <v>0.29071911493546404</v>
      </c>
      <c r="K2659" s="5">
        <f>Table1[[#This Row],[gop_votes]]/SUM(Table1[[#This Row],[dem_votes]:[gop_votes]])</f>
        <v>0.7092808850645359</v>
      </c>
      <c r="L2659" s="13">
        <v>-100.418801</v>
      </c>
      <c r="M2659" s="13">
        <v>29.304886</v>
      </c>
      <c r="N2659" s="11">
        <v>-98.650929803149737</v>
      </c>
      <c r="O2659" s="11">
        <v>31.651859842519649</v>
      </c>
      <c r="P2659" s="12">
        <f>VLOOKUP(Table1[[#This Row],[State]],Sheet1!A:G,7,FALSE)</f>
        <v>38</v>
      </c>
      <c r="Q2659" t="str">
        <f>VLOOKUP(Table1[[#This Row],[State]],Sheet1!A:F,6,FALSE)</f>
        <v>Democratic</v>
      </c>
    </row>
    <row r="2660" spans="1:17" x14ac:dyDescent="0.2">
      <c r="A2660" t="s">
        <v>361</v>
      </c>
      <c r="B2660" s="10">
        <v>48273</v>
      </c>
      <c r="C2660" t="s">
        <v>1993</v>
      </c>
      <c r="D2660" s="4">
        <v>5009</v>
      </c>
      <c r="E2660" s="4">
        <v>4940</v>
      </c>
      <c r="F2660">
        <v>2024</v>
      </c>
      <c r="G2660" s="1">
        <f>Table1[[#This Row],[dem_votes]]+Table1[[#This Row],[gop_votes]]</f>
        <v>9949</v>
      </c>
      <c r="H2660" s="7">
        <f>ABS(Table1[[#This Row],[dem_votes]]-Table1[[#This Row],[gop_votes]])</f>
        <v>69</v>
      </c>
      <c r="I2660" s="5">
        <f>Table1[[#This Row],[margin]]/SUM(Table1[[#This Row],[dem_votes]:[gop_votes]])</f>
        <v>6.9353703889838171E-3</v>
      </c>
      <c r="J2660" s="5">
        <f>Table1[[#This Row],[dem_votes]]/SUM(Table1[[#This Row],[dem_votes]:[gop_votes]])</f>
        <v>0.50346768519449192</v>
      </c>
      <c r="K2660" s="5">
        <f>Table1[[#This Row],[gop_votes]]/SUM(Table1[[#This Row],[dem_votes]:[gop_votes]])</f>
        <v>0.49653231480550808</v>
      </c>
      <c r="L2660" s="13">
        <v>-97.857765999999998</v>
      </c>
      <c r="M2660" s="13">
        <v>27.492495000000002</v>
      </c>
      <c r="N2660" s="11">
        <v>-98.650929803149737</v>
      </c>
      <c r="O2660" s="11">
        <v>31.651859842519649</v>
      </c>
      <c r="P2660" s="12">
        <f>VLOOKUP(Table1[[#This Row],[State]],Sheet1!A:G,7,FALSE)</f>
        <v>38</v>
      </c>
      <c r="Q2660" t="str">
        <f>VLOOKUP(Table1[[#This Row],[State]],Sheet1!A:F,6,FALSE)</f>
        <v>Democratic</v>
      </c>
    </row>
    <row r="2661" spans="1:17" x14ac:dyDescent="0.2">
      <c r="A2661" t="s">
        <v>361</v>
      </c>
      <c r="B2661" s="10">
        <v>48275</v>
      </c>
      <c r="C2661" t="s">
        <v>898</v>
      </c>
      <c r="D2661" s="4">
        <v>370</v>
      </c>
      <c r="E2661" s="4">
        <v>984</v>
      </c>
      <c r="F2661">
        <v>2024</v>
      </c>
      <c r="G2661" s="1">
        <f>Table1[[#This Row],[dem_votes]]+Table1[[#This Row],[gop_votes]]</f>
        <v>1354</v>
      </c>
      <c r="H2661" s="7">
        <f>ABS(Table1[[#This Row],[dem_votes]]-Table1[[#This Row],[gop_votes]])</f>
        <v>614</v>
      </c>
      <c r="I2661" s="5">
        <f>Table1[[#This Row],[margin]]/SUM(Table1[[#This Row],[dem_votes]:[gop_votes]])</f>
        <v>0.45347119645494832</v>
      </c>
      <c r="J2661" s="5">
        <f>Table1[[#This Row],[dem_votes]]/SUM(Table1[[#This Row],[dem_votes]:[gop_votes]])</f>
        <v>0.27326440177252587</v>
      </c>
      <c r="K2661" s="5">
        <f>Table1[[#This Row],[gop_votes]]/SUM(Table1[[#This Row],[dem_votes]:[gop_votes]])</f>
        <v>0.72673559822747413</v>
      </c>
      <c r="L2661" s="13">
        <v>-99.705702000000002</v>
      </c>
      <c r="M2661" s="13">
        <v>33.464244000000001</v>
      </c>
      <c r="N2661" s="11">
        <v>-98.650929803149737</v>
      </c>
      <c r="O2661" s="11">
        <v>31.651859842519649</v>
      </c>
      <c r="P2661" s="12">
        <f>VLOOKUP(Table1[[#This Row],[State]],Sheet1!A:G,7,FALSE)</f>
        <v>38</v>
      </c>
      <c r="Q2661" t="str">
        <f>VLOOKUP(Table1[[#This Row],[State]],Sheet1!A:F,6,FALSE)</f>
        <v>Democratic</v>
      </c>
    </row>
    <row r="2662" spans="1:17" x14ac:dyDescent="0.2">
      <c r="A2662" t="s">
        <v>361</v>
      </c>
      <c r="B2662" s="10">
        <v>48277</v>
      </c>
      <c r="C2662" t="s">
        <v>512</v>
      </c>
      <c r="D2662" s="4">
        <v>5366</v>
      </c>
      <c r="E2662" s="4">
        <v>17252</v>
      </c>
      <c r="F2662">
        <v>2024</v>
      </c>
      <c r="G2662" s="1">
        <f>Table1[[#This Row],[dem_votes]]+Table1[[#This Row],[gop_votes]]</f>
        <v>22618</v>
      </c>
      <c r="H2662" s="7">
        <f>ABS(Table1[[#This Row],[dem_votes]]-Table1[[#This Row],[gop_votes]])</f>
        <v>11886</v>
      </c>
      <c r="I2662" s="5">
        <f>Table1[[#This Row],[margin]]/SUM(Table1[[#This Row],[dem_votes]:[gop_votes]])</f>
        <v>0.52551065523034746</v>
      </c>
      <c r="J2662" s="5">
        <f>Table1[[#This Row],[dem_votes]]/SUM(Table1[[#This Row],[dem_votes]:[gop_votes]])</f>
        <v>0.23724467238482624</v>
      </c>
      <c r="K2662" s="5">
        <f>Table1[[#This Row],[gop_votes]]/SUM(Table1[[#This Row],[dem_votes]:[gop_votes]])</f>
        <v>0.76275532761517373</v>
      </c>
      <c r="L2662" s="13">
        <v>-95.535640000000001</v>
      </c>
      <c r="M2662" s="13">
        <v>33.674176000000003</v>
      </c>
      <c r="N2662" s="11">
        <v>-98.650929803149737</v>
      </c>
      <c r="O2662" s="11">
        <v>31.651859842519649</v>
      </c>
      <c r="P2662" s="12">
        <f>VLOOKUP(Table1[[#This Row],[State]],Sheet1!A:G,7,FALSE)</f>
        <v>38</v>
      </c>
      <c r="Q2662" t="str">
        <f>VLOOKUP(Table1[[#This Row],[State]],Sheet1!A:F,6,FALSE)</f>
        <v>Democratic</v>
      </c>
    </row>
    <row r="2663" spans="1:17" x14ac:dyDescent="0.2">
      <c r="A2663" t="s">
        <v>361</v>
      </c>
      <c r="B2663" s="10">
        <v>48279</v>
      </c>
      <c r="C2663" t="s">
        <v>1994</v>
      </c>
      <c r="D2663" s="4">
        <v>1193</v>
      </c>
      <c r="E2663" s="4">
        <v>3133</v>
      </c>
      <c r="F2663">
        <v>2024</v>
      </c>
      <c r="G2663" s="1">
        <f>Table1[[#This Row],[dem_votes]]+Table1[[#This Row],[gop_votes]]</f>
        <v>4326</v>
      </c>
      <c r="H2663" s="7">
        <f>ABS(Table1[[#This Row],[dem_votes]]-Table1[[#This Row],[gop_votes]])</f>
        <v>1940</v>
      </c>
      <c r="I2663" s="5">
        <f>Table1[[#This Row],[margin]]/SUM(Table1[[#This Row],[dem_votes]:[gop_votes]])</f>
        <v>0.44845122515025426</v>
      </c>
      <c r="J2663" s="5">
        <f>Table1[[#This Row],[dem_votes]]/SUM(Table1[[#This Row],[dem_votes]:[gop_votes]])</f>
        <v>0.27577438742487287</v>
      </c>
      <c r="K2663" s="5">
        <f>Table1[[#This Row],[gop_votes]]/SUM(Table1[[#This Row],[dem_votes]:[gop_votes]])</f>
        <v>0.72422561257512719</v>
      </c>
      <c r="L2663" s="13">
        <v>-102.324158</v>
      </c>
      <c r="M2663" s="13">
        <v>34.028478</v>
      </c>
      <c r="N2663" s="11">
        <v>-98.650929803149737</v>
      </c>
      <c r="O2663" s="11">
        <v>31.651859842519649</v>
      </c>
      <c r="P2663" s="12">
        <f>VLOOKUP(Table1[[#This Row],[State]],Sheet1!A:G,7,FALSE)</f>
        <v>38</v>
      </c>
      <c r="Q2663" t="str">
        <f>VLOOKUP(Table1[[#This Row],[State]],Sheet1!A:F,6,FALSE)</f>
        <v>Democratic</v>
      </c>
    </row>
    <row r="2664" spans="1:17" x14ac:dyDescent="0.2">
      <c r="A2664" t="s">
        <v>361</v>
      </c>
      <c r="B2664" s="10">
        <v>48281</v>
      </c>
      <c r="C2664" t="s">
        <v>1995</v>
      </c>
      <c r="D2664" s="4">
        <v>1509</v>
      </c>
      <c r="E2664" s="4">
        <v>8937</v>
      </c>
      <c r="F2664">
        <v>2024</v>
      </c>
      <c r="G2664" s="1">
        <f>Table1[[#This Row],[dem_votes]]+Table1[[#This Row],[gop_votes]]</f>
        <v>10446</v>
      </c>
      <c r="H2664" s="7">
        <f>ABS(Table1[[#This Row],[dem_votes]]-Table1[[#This Row],[gop_votes]])</f>
        <v>7428</v>
      </c>
      <c r="I2664" s="5">
        <f>Table1[[#This Row],[margin]]/SUM(Table1[[#This Row],[dem_votes]:[gop_votes]])</f>
        <v>0.71108558299827684</v>
      </c>
      <c r="J2664" s="5">
        <f>Table1[[#This Row],[dem_votes]]/SUM(Table1[[#This Row],[dem_votes]:[gop_votes]])</f>
        <v>0.14445720850086158</v>
      </c>
      <c r="K2664" s="5">
        <f>Table1[[#This Row],[gop_votes]]/SUM(Table1[[#This Row],[dem_votes]:[gop_votes]])</f>
        <v>0.85554279149913848</v>
      </c>
      <c r="L2664" s="13">
        <v>-98.116276999999997</v>
      </c>
      <c r="M2664" s="13">
        <v>31.095879999999902</v>
      </c>
      <c r="N2664" s="11">
        <v>-98.650929803149737</v>
      </c>
      <c r="O2664" s="11">
        <v>31.651859842519649</v>
      </c>
      <c r="P2664" s="12">
        <f>VLOOKUP(Table1[[#This Row],[State]],Sheet1!A:G,7,FALSE)</f>
        <v>38</v>
      </c>
      <c r="Q2664" t="str">
        <f>VLOOKUP(Table1[[#This Row],[State]],Sheet1!A:F,6,FALSE)</f>
        <v>Democratic</v>
      </c>
    </row>
    <row r="2665" spans="1:17" x14ac:dyDescent="0.2">
      <c r="A2665" t="s">
        <v>361</v>
      </c>
      <c r="B2665" s="10">
        <v>48283</v>
      </c>
      <c r="C2665" t="s">
        <v>1996</v>
      </c>
      <c r="D2665" s="4">
        <v>1113</v>
      </c>
      <c r="E2665" s="4">
        <v>1020</v>
      </c>
      <c r="F2665">
        <v>2024</v>
      </c>
      <c r="G2665" s="1">
        <f>Table1[[#This Row],[dem_votes]]+Table1[[#This Row],[gop_votes]]</f>
        <v>2133</v>
      </c>
      <c r="H2665" s="7">
        <f>ABS(Table1[[#This Row],[dem_votes]]-Table1[[#This Row],[gop_votes]])</f>
        <v>93</v>
      </c>
      <c r="I2665" s="5">
        <f>Table1[[#This Row],[margin]]/SUM(Table1[[#This Row],[dem_votes]:[gop_votes]])</f>
        <v>4.360056258790436E-2</v>
      </c>
      <c r="J2665" s="5">
        <f>Table1[[#This Row],[dem_votes]]/SUM(Table1[[#This Row],[dem_votes]:[gop_votes]])</f>
        <v>0.52180028129395217</v>
      </c>
      <c r="K2665" s="5">
        <f>Table1[[#This Row],[gop_votes]]/SUM(Table1[[#This Row],[dem_votes]:[gop_votes]])</f>
        <v>0.47819971870604783</v>
      </c>
      <c r="L2665" s="13">
        <v>-99.249833999999893</v>
      </c>
      <c r="M2665" s="13">
        <v>28.336046</v>
      </c>
      <c r="N2665" s="11">
        <v>-98.650929803149737</v>
      </c>
      <c r="O2665" s="11">
        <v>31.651859842519649</v>
      </c>
      <c r="P2665" s="12">
        <f>VLOOKUP(Table1[[#This Row],[State]],Sheet1!A:G,7,FALSE)</f>
        <v>38</v>
      </c>
      <c r="Q2665" t="str">
        <f>VLOOKUP(Table1[[#This Row],[State]],Sheet1!A:F,6,FALSE)</f>
        <v>Democratic</v>
      </c>
    </row>
    <row r="2666" spans="1:17" x14ac:dyDescent="0.2">
      <c r="A2666" t="s">
        <v>361</v>
      </c>
      <c r="B2666" s="10">
        <v>48285</v>
      </c>
      <c r="C2666" t="s">
        <v>1997</v>
      </c>
      <c r="D2666" s="4">
        <v>1775</v>
      </c>
      <c r="E2666" s="4">
        <v>9313</v>
      </c>
      <c r="F2666">
        <v>2024</v>
      </c>
      <c r="G2666" s="1">
        <f>Table1[[#This Row],[dem_votes]]+Table1[[#This Row],[gop_votes]]</f>
        <v>11088</v>
      </c>
      <c r="H2666" s="7">
        <f>ABS(Table1[[#This Row],[dem_votes]]-Table1[[#This Row],[gop_votes]])</f>
        <v>7538</v>
      </c>
      <c r="I2666" s="5">
        <f>Table1[[#This Row],[margin]]/SUM(Table1[[#This Row],[dem_votes]:[gop_votes]])</f>
        <v>0.67983405483405479</v>
      </c>
      <c r="J2666" s="5">
        <f>Table1[[#This Row],[dem_votes]]/SUM(Table1[[#This Row],[dem_votes]:[gop_votes]])</f>
        <v>0.16008297258297258</v>
      </c>
      <c r="K2666" s="5">
        <f>Table1[[#This Row],[gop_votes]]/SUM(Table1[[#This Row],[dem_votes]:[gop_votes]])</f>
        <v>0.83991702741702745</v>
      </c>
      <c r="L2666" s="13">
        <v>-97.047963999999993</v>
      </c>
      <c r="M2666" s="13">
        <v>29.409258000000001</v>
      </c>
      <c r="N2666" s="11">
        <v>-98.650929803149737</v>
      </c>
      <c r="O2666" s="11">
        <v>31.651859842519649</v>
      </c>
      <c r="P2666" s="12">
        <f>VLOOKUP(Table1[[#This Row],[State]],Sheet1!A:G,7,FALSE)</f>
        <v>38</v>
      </c>
      <c r="Q2666" t="str">
        <f>VLOOKUP(Table1[[#This Row],[State]],Sheet1!A:F,6,FALSE)</f>
        <v>Democratic</v>
      </c>
    </row>
    <row r="2667" spans="1:17" x14ac:dyDescent="0.2">
      <c r="A2667" t="s">
        <v>361</v>
      </c>
      <c r="B2667" s="10">
        <v>48287</v>
      </c>
      <c r="C2667" t="s">
        <v>448</v>
      </c>
      <c r="D2667" s="4">
        <v>1739</v>
      </c>
      <c r="E2667" s="4">
        <v>6847</v>
      </c>
      <c r="F2667">
        <v>2024</v>
      </c>
      <c r="G2667" s="1">
        <f>Table1[[#This Row],[dem_votes]]+Table1[[#This Row],[gop_votes]]</f>
        <v>8586</v>
      </c>
      <c r="H2667" s="7">
        <f>ABS(Table1[[#This Row],[dem_votes]]-Table1[[#This Row],[gop_votes]])</f>
        <v>5108</v>
      </c>
      <c r="I2667" s="5">
        <f>Table1[[#This Row],[margin]]/SUM(Table1[[#This Row],[dem_votes]:[gop_votes]])</f>
        <v>0.59492196599114833</v>
      </c>
      <c r="J2667" s="5">
        <f>Table1[[#This Row],[dem_votes]]/SUM(Table1[[#This Row],[dem_votes]:[gop_votes]])</f>
        <v>0.20253901700442581</v>
      </c>
      <c r="K2667" s="5">
        <f>Table1[[#This Row],[gop_votes]]/SUM(Table1[[#This Row],[dem_votes]:[gop_votes]])</f>
        <v>0.79746098299557422</v>
      </c>
      <c r="L2667" s="13">
        <v>-96.967301000000006</v>
      </c>
      <c r="M2667" s="13">
        <v>30.270012000000001</v>
      </c>
      <c r="N2667" s="11">
        <v>-98.650929803149737</v>
      </c>
      <c r="O2667" s="11">
        <v>31.651859842519649</v>
      </c>
      <c r="P2667" s="12">
        <f>VLOOKUP(Table1[[#This Row],[State]],Sheet1!A:G,7,FALSE)</f>
        <v>38</v>
      </c>
      <c r="Q2667" t="str">
        <f>VLOOKUP(Table1[[#This Row],[State]],Sheet1!A:F,6,FALSE)</f>
        <v>Democratic</v>
      </c>
    </row>
    <row r="2668" spans="1:17" x14ac:dyDescent="0.2">
      <c r="A2668" t="s">
        <v>361</v>
      </c>
      <c r="B2668" s="10">
        <v>48289</v>
      </c>
      <c r="C2668" t="s">
        <v>449</v>
      </c>
      <c r="D2668" s="4">
        <v>1359</v>
      </c>
      <c r="E2668" s="4">
        <v>8234</v>
      </c>
      <c r="F2668">
        <v>2024</v>
      </c>
      <c r="G2668" s="1">
        <f>Table1[[#This Row],[dem_votes]]+Table1[[#This Row],[gop_votes]]</f>
        <v>9593</v>
      </c>
      <c r="H2668" s="7">
        <f>ABS(Table1[[#This Row],[dem_votes]]-Table1[[#This Row],[gop_votes]])</f>
        <v>6875</v>
      </c>
      <c r="I2668" s="5">
        <f>Table1[[#This Row],[margin]]/SUM(Table1[[#This Row],[dem_votes]:[gop_votes]])</f>
        <v>0.71666840404461585</v>
      </c>
      <c r="J2668" s="5">
        <f>Table1[[#This Row],[dem_votes]]/SUM(Table1[[#This Row],[dem_votes]:[gop_votes]])</f>
        <v>0.14166579797769208</v>
      </c>
      <c r="K2668" s="5">
        <f>Table1[[#This Row],[gop_votes]]/SUM(Table1[[#This Row],[dem_votes]:[gop_votes]])</f>
        <v>0.85833420202230792</v>
      </c>
      <c r="L2668" s="13">
        <v>-96.046863999999999</v>
      </c>
      <c r="M2668" s="13">
        <v>31.29928</v>
      </c>
      <c r="N2668" s="11">
        <v>-98.650929803149737</v>
      </c>
      <c r="O2668" s="11">
        <v>31.651859842519649</v>
      </c>
      <c r="P2668" s="12">
        <f>VLOOKUP(Table1[[#This Row],[State]],Sheet1!A:G,7,FALSE)</f>
        <v>38</v>
      </c>
      <c r="Q2668" t="str">
        <f>VLOOKUP(Table1[[#This Row],[State]],Sheet1!A:F,6,FALSE)</f>
        <v>Democratic</v>
      </c>
    </row>
    <row r="2669" spans="1:17" x14ac:dyDescent="0.2">
      <c r="A2669" t="s">
        <v>361</v>
      </c>
      <c r="B2669" s="10">
        <v>48291</v>
      </c>
      <c r="C2669" t="s">
        <v>451</v>
      </c>
      <c r="D2669" s="4">
        <v>5974</v>
      </c>
      <c r="E2669" s="4">
        <v>25819</v>
      </c>
      <c r="F2669">
        <v>2024</v>
      </c>
      <c r="G2669" s="1">
        <f>Table1[[#This Row],[dem_votes]]+Table1[[#This Row],[gop_votes]]</f>
        <v>31793</v>
      </c>
      <c r="H2669" s="7">
        <f>ABS(Table1[[#This Row],[dem_votes]]-Table1[[#This Row],[gop_votes]])</f>
        <v>19845</v>
      </c>
      <c r="I2669" s="5">
        <f>Table1[[#This Row],[margin]]/SUM(Table1[[#This Row],[dem_votes]:[gop_votes]])</f>
        <v>0.62419400496964739</v>
      </c>
      <c r="J2669" s="5">
        <f>Table1[[#This Row],[dem_votes]]/SUM(Table1[[#This Row],[dem_votes]:[gop_votes]])</f>
        <v>0.18790299751517631</v>
      </c>
      <c r="K2669" s="5">
        <f>Table1[[#This Row],[gop_votes]]/SUM(Table1[[#This Row],[dem_votes]:[gop_votes]])</f>
        <v>0.81209700248482375</v>
      </c>
      <c r="L2669" s="13">
        <v>-94.901747</v>
      </c>
      <c r="M2669" s="13">
        <v>30.155391999999999</v>
      </c>
      <c r="N2669" s="11">
        <v>-98.650929803149737</v>
      </c>
      <c r="O2669" s="11">
        <v>31.651859842519649</v>
      </c>
      <c r="P2669" s="12">
        <f>VLOOKUP(Table1[[#This Row],[State]],Sheet1!A:G,7,FALSE)</f>
        <v>38</v>
      </c>
      <c r="Q2669" t="str">
        <f>VLOOKUP(Table1[[#This Row],[State]],Sheet1!A:F,6,FALSE)</f>
        <v>Democratic</v>
      </c>
    </row>
    <row r="2670" spans="1:17" x14ac:dyDescent="0.2">
      <c r="A2670" t="s">
        <v>361</v>
      </c>
      <c r="B2670" s="10">
        <v>48293</v>
      </c>
      <c r="C2670" t="s">
        <v>515</v>
      </c>
      <c r="D2670" s="4">
        <v>2613</v>
      </c>
      <c r="E2670" s="4">
        <v>7024</v>
      </c>
      <c r="F2670">
        <v>2024</v>
      </c>
      <c r="G2670" s="1">
        <f>Table1[[#This Row],[dem_votes]]+Table1[[#This Row],[gop_votes]]</f>
        <v>9637</v>
      </c>
      <c r="H2670" s="7">
        <f>ABS(Table1[[#This Row],[dem_votes]]-Table1[[#This Row],[gop_votes]])</f>
        <v>4411</v>
      </c>
      <c r="I2670" s="5">
        <f>Table1[[#This Row],[margin]]/SUM(Table1[[#This Row],[dem_votes]:[gop_votes]])</f>
        <v>0.45771505655286915</v>
      </c>
      <c r="J2670" s="5">
        <f>Table1[[#This Row],[dem_votes]]/SUM(Table1[[#This Row],[dem_votes]:[gop_votes]])</f>
        <v>0.27114247172356543</v>
      </c>
      <c r="K2670" s="5">
        <f>Table1[[#This Row],[gop_votes]]/SUM(Table1[[#This Row],[dem_votes]:[gop_votes]])</f>
        <v>0.72885752827643457</v>
      </c>
      <c r="L2670" s="13">
        <v>-96.520287999999994</v>
      </c>
      <c r="M2670" s="13">
        <v>31.592033000000001</v>
      </c>
      <c r="N2670" s="11">
        <v>-98.650929803149737</v>
      </c>
      <c r="O2670" s="11">
        <v>31.651859842519649</v>
      </c>
      <c r="P2670" s="12">
        <f>VLOOKUP(Table1[[#This Row],[State]],Sheet1!A:G,7,FALSE)</f>
        <v>38</v>
      </c>
      <c r="Q2670" t="str">
        <f>VLOOKUP(Table1[[#This Row],[State]],Sheet1!A:F,6,FALSE)</f>
        <v>Democratic</v>
      </c>
    </row>
    <row r="2671" spans="1:17" x14ac:dyDescent="0.2">
      <c r="A2671" t="s">
        <v>361</v>
      </c>
      <c r="B2671" s="10">
        <v>48295</v>
      </c>
      <c r="C2671" t="s">
        <v>1998</v>
      </c>
      <c r="D2671" s="4">
        <v>258</v>
      </c>
      <c r="E2671" s="4">
        <v>1126</v>
      </c>
      <c r="F2671">
        <v>2024</v>
      </c>
      <c r="G2671" s="1">
        <f>Table1[[#This Row],[dem_votes]]+Table1[[#This Row],[gop_votes]]</f>
        <v>1384</v>
      </c>
      <c r="H2671" s="7">
        <f>ABS(Table1[[#This Row],[dem_votes]]-Table1[[#This Row],[gop_votes]])</f>
        <v>868</v>
      </c>
      <c r="I2671" s="5">
        <f>Table1[[#This Row],[margin]]/SUM(Table1[[#This Row],[dem_votes]:[gop_votes]])</f>
        <v>0.62716763005780352</v>
      </c>
      <c r="J2671" s="5">
        <f>Table1[[#This Row],[dem_votes]]/SUM(Table1[[#This Row],[dem_votes]:[gop_votes]])</f>
        <v>0.18641618497109827</v>
      </c>
      <c r="K2671" s="5">
        <f>Table1[[#This Row],[gop_votes]]/SUM(Table1[[#This Row],[dem_votes]:[gop_votes]])</f>
        <v>0.81358381502890176</v>
      </c>
      <c r="L2671" s="13">
        <v>-100.35417099999999</v>
      </c>
      <c r="M2671" s="13">
        <v>36.387588999999998</v>
      </c>
      <c r="N2671" s="11">
        <v>-98.650929803149737</v>
      </c>
      <c r="O2671" s="11">
        <v>31.651859842519649</v>
      </c>
      <c r="P2671" s="12">
        <f>VLOOKUP(Table1[[#This Row],[State]],Sheet1!A:G,7,FALSE)</f>
        <v>38</v>
      </c>
      <c r="Q2671" t="str">
        <f>VLOOKUP(Table1[[#This Row],[State]],Sheet1!A:F,6,FALSE)</f>
        <v>Democratic</v>
      </c>
    </row>
    <row r="2672" spans="1:17" x14ac:dyDescent="0.2">
      <c r="A2672" t="s">
        <v>361</v>
      </c>
      <c r="B2672" s="10">
        <v>48297</v>
      </c>
      <c r="C2672" t="s">
        <v>1999</v>
      </c>
      <c r="D2672" s="4">
        <v>1087</v>
      </c>
      <c r="E2672" s="4">
        <v>4344</v>
      </c>
      <c r="F2672">
        <v>2024</v>
      </c>
      <c r="G2672" s="1">
        <f>Table1[[#This Row],[dem_votes]]+Table1[[#This Row],[gop_votes]]</f>
        <v>5431</v>
      </c>
      <c r="H2672" s="7">
        <f>ABS(Table1[[#This Row],[dem_votes]]-Table1[[#This Row],[gop_votes]])</f>
        <v>3257</v>
      </c>
      <c r="I2672" s="5">
        <f>Table1[[#This Row],[margin]]/SUM(Table1[[#This Row],[dem_votes]:[gop_votes]])</f>
        <v>0.59970539495488862</v>
      </c>
      <c r="J2672" s="5">
        <f>Table1[[#This Row],[dem_votes]]/SUM(Table1[[#This Row],[dem_votes]:[gop_votes]])</f>
        <v>0.20014730252255569</v>
      </c>
      <c r="K2672" s="5">
        <f>Table1[[#This Row],[gop_votes]]/SUM(Table1[[#This Row],[dem_votes]:[gop_votes]])</f>
        <v>0.79985269747744425</v>
      </c>
      <c r="L2672" s="13">
        <v>-98.105735999999993</v>
      </c>
      <c r="M2672" s="13">
        <v>28.341837999999999</v>
      </c>
      <c r="N2672" s="11">
        <v>-98.650929803149737</v>
      </c>
      <c r="O2672" s="11">
        <v>31.651859842519649</v>
      </c>
      <c r="P2672" s="12">
        <f>VLOOKUP(Table1[[#This Row],[State]],Sheet1!A:G,7,FALSE)</f>
        <v>38</v>
      </c>
      <c r="Q2672" t="str">
        <f>VLOOKUP(Table1[[#This Row],[State]],Sheet1!A:F,6,FALSE)</f>
        <v>Democratic</v>
      </c>
    </row>
    <row r="2673" spans="1:17" x14ac:dyDescent="0.2">
      <c r="A2673" t="s">
        <v>361</v>
      </c>
      <c r="B2673" s="10">
        <v>48299</v>
      </c>
      <c r="C2673" t="s">
        <v>2000</v>
      </c>
      <c r="D2673" s="4">
        <v>2222</v>
      </c>
      <c r="E2673" s="4">
        <v>11024</v>
      </c>
      <c r="F2673">
        <v>2024</v>
      </c>
      <c r="G2673" s="1">
        <f>Table1[[#This Row],[dem_votes]]+Table1[[#This Row],[gop_votes]]</f>
        <v>13246</v>
      </c>
      <c r="H2673" s="7">
        <f>ABS(Table1[[#This Row],[dem_votes]]-Table1[[#This Row],[gop_votes]])</f>
        <v>8802</v>
      </c>
      <c r="I2673" s="5">
        <f>Table1[[#This Row],[margin]]/SUM(Table1[[#This Row],[dem_votes]:[gop_votes]])</f>
        <v>0.66450249131813377</v>
      </c>
      <c r="J2673" s="5">
        <f>Table1[[#This Row],[dem_votes]]/SUM(Table1[[#This Row],[dem_votes]:[gop_votes]])</f>
        <v>0.16774875434093311</v>
      </c>
      <c r="K2673" s="5">
        <f>Table1[[#This Row],[gop_votes]]/SUM(Table1[[#This Row],[dem_votes]:[gop_votes]])</f>
        <v>0.83225124565906694</v>
      </c>
      <c r="L2673" s="13">
        <v>-98.511608999999893</v>
      </c>
      <c r="M2673" s="13">
        <v>30.684898999999898</v>
      </c>
      <c r="N2673" s="11">
        <v>-98.650929803149737</v>
      </c>
      <c r="O2673" s="11">
        <v>31.651859842519649</v>
      </c>
      <c r="P2673" s="12">
        <f>VLOOKUP(Table1[[#This Row],[State]],Sheet1!A:G,7,FALSE)</f>
        <v>38</v>
      </c>
      <c r="Q2673" t="str">
        <f>VLOOKUP(Table1[[#This Row],[State]],Sheet1!A:F,6,FALSE)</f>
        <v>Democratic</v>
      </c>
    </row>
    <row r="2674" spans="1:17" x14ac:dyDescent="0.2">
      <c r="A2674" t="s">
        <v>361</v>
      </c>
      <c r="B2674" s="10">
        <v>48301</v>
      </c>
      <c r="C2674" t="s">
        <v>2001</v>
      </c>
      <c r="D2674" s="4">
        <v>11</v>
      </c>
      <c r="E2674" s="4">
        <v>56</v>
      </c>
      <c r="F2674">
        <v>2024</v>
      </c>
      <c r="G2674" s="1">
        <f>Table1[[#This Row],[dem_votes]]+Table1[[#This Row],[gop_votes]]</f>
        <v>67</v>
      </c>
      <c r="H2674" s="7">
        <f>ABS(Table1[[#This Row],[dem_votes]]-Table1[[#This Row],[gop_votes]])</f>
        <v>45</v>
      </c>
      <c r="I2674" s="5">
        <f>Table1[[#This Row],[margin]]/SUM(Table1[[#This Row],[dem_votes]:[gop_votes]])</f>
        <v>0.67164179104477617</v>
      </c>
      <c r="J2674" s="5">
        <f>Table1[[#This Row],[dem_votes]]/SUM(Table1[[#This Row],[dem_votes]:[gop_votes]])</f>
        <v>0.16417910447761194</v>
      </c>
      <c r="K2674" s="5">
        <f>Table1[[#This Row],[gop_votes]]/SUM(Table1[[#This Row],[dem_votes]:[gop_votes]])</f>
        <v>0.83582089552238803</v>
      </c>
      <c r="L2674" s="13">
        <v>-103.602226</v>
      </c>
      <c r="M2674" s="13">
        <v>31.745820999999999</v>
      </c>
      <c r="N2674" s="11">
        <v>-98.650929803149737</v>
      </c>
      <c r="O2674" s="11">
        <v>31.651859842519649</v>
      </c>
      <c r="P2674" s="12">
        <f>VLOOKUP(Table1[[#This Row],[State]],Sheet1!A:G,7,FALSE)</f>
        <v>38</v>
      </c>
      <c r="Q2674" t="str">
        <f>VLOOKUP(Table1[[#This Row],[State]],Sheet1!A:F,6,FALSE)</f>
        <v>Democratic</v>
      </c>
    </row>
    <row r="2675" spans="1:17" x14ac:dyDescent="0.2">
      <c r="A2675" t="s">
        <v>361</v>
      </c>
      <c r="B2675" s="10">
        <v>48303</v>
      </c>
      <c r="C2675" t="s">
        <v>2002</v>
      </c>
      <c r="D2675" s="4">
        <v>35668</v>
      </c>
      <c r="E2675" s="4">
        <v>79015</v>
      </c>
      <c r="F2675">
        <v>2024</v>
      </c>
      <c r="G2675" s="1">
        <f>Table1[[#This Row],[dem_votes]]+Table1[[#This Row],[gop_votes]]</f>
        <v>114683</v>
      </c>
      <c r="H2675" s="7">
        <f>ABS(Table1[[#This Row],[dem_votes]]-Table1[[#This Row],[gop_votes]])</f>
        <v>43347</v>
      </c>
      <c r="I2675" s="5">
        <f>Table1[[#This Row],[margin]]/SUM(Table1[[#This Row],[dem_votes]:[gop_votes]])</f>
        <v>0.37797232370970413</v>
      </c>
      <c r="J2675" s="5">
        <f>Table1[[#This Row],[dem_votes]]/SUM(Table1[[#This Row],[dem_votes]:[gop_votes]])</f>
        <v>0.31101383814514794</v>
      </c>
      <c r="K2675" s="5">
        <f>Table1[[#This Row],[gop_votes]]/SUM(Table1[[#This Row],[dem_votes]:[gop_votes]])</f>
        <v>0.68898616185485206</v>
      </c>
      <c r="L2675" s="13">
        <v>-101.887742</v>
      </c>
      <c r="M2675" s="13">
        <v>33.556621999999997</v>
      </c>
      <c r="N2675" s="11">
        <v>-98.650929803149737</v>
      </c>
      <c r="O2675" s="11">
        <v>31.651859842519649</v>
      </c>
      <c r="P2675" s="12">
        <f>VLOOKUP(Table1[[#This Row],[State]],Sheet1!A:G,7,FALSE)</f>
        <v>38</v>
      </c>
      <c r="Q2675" t="str">
        <f>VLOOKUP(Table1[[#This Row],[State]],Sheet1!A:F,6,FALSE)</f>
        <v>Democratic</v>
      </c>
    </row>
    <row r="2676" spans="1:17" x14ac:dyDescent="0.2">
      <c r="A2676" t="s">
        <v>361</v>
      </c>
      <c r="B2676" s="10">
        <v>48305</v>
      </c>
      <c r="C2676" t="s">
        <v>2003</v>
      </c>
      <c r="D2676" s="4">
        <v>542</v>
      </c>
      <c r="E2676" s="4">
        <v>1586</v>
      </c>
      <c r="F2676">
        <v>2024</v>
      </c>
      <c r="G2676" s="1">
        <f>Table1[[#This Row],[dem_votes]]+Table1[[#This Row],[gop_votes]]</f>
        <v>2128</v>
      </c>
      <c r="H2676" s="7">
        <f>ABS(Table1[[#This Row],[dem_votes]]-Table1[[#This Row],[gop_votes]])</f>
        <v>1044</v>
      </c>
      <c r="I2676" s="5">
        <f>Table1[[#This Row],[margin]]/SUM(Table1[[#This Row],[dem_votes]:[gop_votes]])</f>
        <v>0.49060150375939848</v>
      </c>
      <c r="J2676" s="5">
        <f>Table1[[#This Row],[dem_votes]]/SUM(Table1[[#This Row],[dem_votes]:[gop_votes]])</f>
        <v>0.25469924812030076</v>
      </c>
      <c r="K2676" s="5">
        <f>Table1[[#This Row],[gop_votes]]/SUM(Table1[[#This Row],[dem_votes]:[gop_votes]])</f>
        <v>0.74530075187969924</v>
      </c>
      <c r="L2676" s="13">
        <v>-101.807743</v>
      </c>
      <c r="M2676" s="13">
        <v>33.181410999999997</v>
      </c>
      <c r="N2676" s="11">
        <v>-98.650929803149737</v>
      </c>
      <c r="O2676" s="11">
        <v>31.651859842519649</v>
      </c>
      <c r="P2676" s="12">
        <f>VLOOKUP(Table1[[#This Row],[State]],Sheet1!A:G,7,FALSE)</f>
        <v>38</v>
      </c>
      <c r="Q2676" t="str">
        <f>VLOOKUP(Table1[[#This Row],[State]],Sheet1!A:F,6,FALSE)</f>
        <v>Democratic</v>
      </c>
    </row>
    <row r="2677" spans="1:17" x14ac:dyDescent="0.2">
      <c r="A2677" t="s">
        <v>361</v>
      </c>
      <c r="B2677" s="10">
        <v>48307</v>
      </c>
      <c r="C2677" t="s">
        <v>2004</v>
      </c>
      <c r="D2677" s="4">
        <v>666</v>
      </c>
      <c r="E2677" s="4">
        <v>2813</v>
      </c>
      <c r="F2677">
        <v>2024</v>
      </c>
      <c r="G2677" s="1">
        <f>Table1[[#This Row],[dem_votes]]+Table1[[#This Row],[gop_votes]]</f>
        <v>3479</v>
      </c>
      <c r="H2677" s="7">
        <f>ABS(Table1[[#This Row],[dem_votes]]-Table1[[#This Row],[gop_votes]])</f>
        <v>2147</v>
      </c>
      <c r="I2677" s="5">
        <f>Table1[[#This Row],[margin]]/SUM(Table1[[#This Row],[dem_votes]:[gop_votes]])</f>
        <v>0.617131359586088</v>
      </c>
      <c r="J2677" s="5">
        <f>Table1[[#This Row],[dem_votes]]/SUM(Table1[[#This Row],[dem_votes]:[gop_votes]])</f>
        <v>0.19143432020695603</v>
      </c>
      <c r="K2677" s="5">
        <f>Table1[[#This Row],[gop_votes]]/SUM(Table1[[#This Row],[dem_votes]:[gop_votes]])</f>
        <v>0.80856567979304395</v>
      </c>
      <c r="L2677" s="13">
        <v>-99.337039000000004</v>
      </c>
      <c r="M2677" s="13">
        <v>31.150738</v>
      </c>
      <c r="N2677" s="11">
        <v>-98.650929803149737</v>
      </c>
      <c r="O2677" s="11">
        <v>31.651859842519649</v>
      </c>
      <c r="P2677" s="12">
        <f>VLOOKUP(Table1[[#This Row],[State]],Sheet1!A:G,7,FALSE)</f>
        <v>38</v>
      </c>
      <c r="Q2677" t="str">
        <f>VLOOKUP(Table1[[#This Row],[State]],Sheet1!A:F,6,FALSE)</f>
        <v>Democratic</v>
      </c>
    </row>
    <row r="2678" spans="1:17" x14ac:dyDescent="0.2">
      <c r="A2678" t="s">
        <v>361</v>
      </c>
      <c r="B2678" s="10">
        <v>48309</v>
      </c>
      <c r="C2678" t="s">
        <v>2005</v>
      </c>
      <c r="D2678" s="4">
        <v>25319</v>
      </c>
      <c r="E2678" s="4">
        <v>58471</v>
      </c>
      <c r="F2678">
        <v>2024</v>
      </c>
      <c r="G2678" s="1">
        <f>Table1[[#This Row],[dem_votes]]+Table1[[#This Row],[gop_votes]]</f>
        <v>83790</v>
      </c>
      <c r="H2678" s="7">
        <f>ABS(Table1[[#This Row],[dem_votes]]-Table1[[#This Row],[gop_votes]])</f>
        <v>33152</v>
      </c>
      <c r="I2678" s="5">
        <f>Table1[[#This Row],[margin]]/SUM(Table1[[#This Row],[dem_votes]:[gop_votes]])</f>
        <v>0.39565580618212198</v>
      </c>
      <c r="J2678" s="5">
        <f>Table1[[#This Row],[dem_votes]]/SUM(Table1[[#This Row],[dem_votes]:[gop_votes]])</f>
        <v>0.30217209690893904</v>
      </c>
      <c r="K2678" s="5">
        <f>Table1[[#This Row],[gop_votes]]/SUM(Table1[[#This Row],[dem_votes]:[gop_votes]])</f>
        <v>0.69782790309106102</v>
      </c>
      <c r="L2678" s="13">
        <v>-97.171312999999998</v>
      </c>
      <c r="M2678" s="13">
        <v>31.541318</v>
      </c>
      <c r="N2678" s="11">
        <v>-98.650929803149737</v>
      </c>
      <c r="O2678" s="11">
        <v>31.651859842519649</v>
      </c>
      <c r="P2678" s="12">
        <f>VLOOKUP(Table1[[#This Row],[State]],Sheet1!A:G,7,FALSE)</f>
        <v>38</v>
      </c>
      <c r="Q2678" t="str">
        <f>VLOOKUP(Table1[[#This Row],[State]],Sheet1!A:F,6,FALSE)</f>
        <v>Democratic</v>
      </c>
    </row>
    <row r="2679" spans="1:17" x14ac:dyDescent="0.2">
      <c r="A2679" t="s">
        <v>361</v>
      </c>
      <c r="B2679" s="10">
        <v>48311</v>
      </c>
      <c r="C2679" t="s">
        <v>2006</v>
      </c>
      <c r="D2679" s="4">
        <v>73</v>
      </c>
      <c r="E2679" s="4">
        <v>447</v>
      </c>
      <c r="F2679">
        <v>2024</v>
      </c>
      <c r="G2679" s="1">
        <f>Table1[[#This Row],[dem_votes]]+Table1[[#This Row],[gop_votes]]</f>
        <v>520</v>
      </c>
      <c r="H2679" s="7">
        <f>ABS(Table1[[#This Row],[dem_votes]]-Table1[[#This Row],[gop_votes]])</f>
        <v>374</v>
      </c>
      <c r="I2679" s="5">
        <f>Table1[[#This Row],[margin]]/SUM(Table1[[#This Row],[dem_votes]:[gop_votes]])</f>
        <v>0.71923076923076923</v>
      </c>
      <c r="J2679" s="5">
        <f>Table1[[#This Row],[dem_votes]]/SUM(Table1[[#This Row],[dem_votes]:[gop_votes]])</f>
        <v>0.14038461538461539</v>
      </c>
      <c r="K2679" s="5">
        <f>Table1[[#This Row],[gop_votes]]/SUM(Table1[[#This Row],[dem_votes]:[gop_votes]])</f>
        <v>0.85961538461538467</v>
      </c>
      <c r="L2679" s="13">
        <v>-98.510050000000007</v>
      </c>
      <c r="M2679" s="13">
        <v>28.449157</v>
      </c>
      <c r="N2679" s="11">
        <v>-98.650929803149737</v>
      </c>
      <c r="O2679" s="11">
        <v>31.651859842519649</v>
      </c>
      <c r="P2679" s="12">
        <f>VLOOKUP(Table1[[#This Row],[State]],Sheet1!A:G,7,FALSE)</f>
        <v>38</v>
      </c>
      <c r="Q2679" t="str">
        <f>VLOOKUP(Table1[[#This Row],[State]],Sheet1!A:F,6,FALSE)</f>
        <v>Democratic</v>
      </c>
    </row>
    <row r="2680" spans="1:17" x14ac:dyDescent="0.2">
      <c r="A2680" t="s">
        <v>361</v>
      </c>
      <c r="B2680" s="10">
        <v>48313</v>
      </c>
      <c r="C2680" t="s">
        <v>452</v>
      </c>
      <c r="D2680" s="4">
        <v>1231</v>
      </c>
      <c r="E2680" s="4">
        <v>4442</v>
      </c>
      <c r="F2680">
        <v>2024</v>
      </c>
      <c r="G2680" s="1">
        <f>Table1[[#This Row],[dem_votes]]+Table1[[#This Row],[gop_votes]]</f>
        <v>5673</v>
      </c>
      <c r="H2680" s="7">
        <f>ABS(Table1[[#This Row],[dem_votes]]-Table1[[#This Row],[gop_votes]])</f>
        <v>3211</v>
      </c>
      <c r="I2680" s="5">
        <f>Table1[[#This Row],[margin]]/SUM(Table1[[#This Row],[dem_votes]:[gop_votes]])</f>
        <v>0.56601445443328047</v>
      </c>
      <c r="J2680" s="5">
        <f>Table1[[#This Row],[dem_votes]]/SUM(Table1[[#This Row],[dem_votes]:[gop_votes]])</f>
        <v>0.21699277278335977</v>
      </c>
      <c r="K2680" s="5">
        <f>Table1[[#This Row],[gop_votes]]/SUM(Table1[[#This Row],[dem_votes]:[gop_votes]])</f>
        <v>0.78300722721664018</v>
      </c>
      <c r="L2680" s="13">
        <v>-95.897088999999994</v>
      </c>
      <c r="M2680" s="13">
        <v>30.955598999999999</v>
      </c>
      <c r="N2680" s="11">
        <v>-98.650929803149737</v>
      </c>
      <c r="O2680" s="11">
        <v>31.651859842519649</v>
      </c>
      <c r="P2680" s="12">
        <f>VLOOKUP(Table1[[#This Row],[State]],Sheet1!A:G,7,FALSE)</f>
        <v>38</v>
      </c>
      <c r="Q2680" t="str">
        <f>VLOOKUP(Table1[[#This Row],[State]],Sheet1!A:F,6,FALSE)</f>
        <v>Democratic</v>
      </c>
    </row>
    <row r="2681" spans="1:17" x14ac:dyDescent="0.2">
      <c r="A2681" t="s">
        <v>361</v>
      </c>
      <c r="B2681" s="10">
        <v>48315</v>
      </c>
      <c r="C2681" t="s">
        <v>454</v>
      </c>
      <c r="D2681" s="4">
        <v>1473</v>
      </c>
      <c r="E2681" s="4">
        <v>3454</v>
      </c>
      <c r="F2681">
        <v>2024</v>
      </c>
      <c r="G2681" s="1">
        <f>Table1[[#This Row],[dem_votes]]+Table1[[#This Row],[gop_votes]]</f>
        <v>4927</v>
      </c>
      <c r="H2681" s="7">
        <f>ABS(Table1[[#This Row],[dem_votes]]-Table1[[#This Row],[gop_votes]])</f>
        <v>1981</v>
      </c>
      <c r="I2681" s="5">
        <f>Table1[[#This Row],[margin]]/SUM(Table1[[#This Row],[dem_votes]:[gop_votes]])</f>
        <v>0.40207022528922265</v>
      </c>
      <c r="J2681" s="5">
        <f>Table1[[#This Row],[dem_votes]]/SUM(Table1[[#This Row],[dem_votes]:[gop_votes]])</f>
        <v>0.29896488735538868</v>
      </c>
      <c r="K2681" s="5">
        <f>Table1[[#This Row],[gop_votes]]/SUM(Table1[[#This Row],[dem_votes]:[gop_votes]])</f>
        <v>0.70103511264461138</v>
      </c>
      <c r="L2681" s="13">
        <v>-94.423837000000006</v>
      </c>
      <c r="M2681" s="13">
        <v>32.78969</v>
      </c>
      <c r="N2681" s="11">
        <v>-98.650929803149737</v>
      </c>
      <c r="O2681" s="11">
        <v>31.651859842519649</v>
      </c>
      <c r="P2681" s="12">
        <f>VLOOKUP(Table1[[#This Row],[State]],Sheet1!A:G,7,FALSE)</f>
        <v>38</v>
      </c>
      <c r="Q2681" t="str">
        <f>VLOOKUP(Table1[[#This Row],[State]],Sheet1!A:F,6,FALSE)</f>
        <v>Democratic</v>
      </c>
    </row>
    <row r="2682" spans="1:17" x14ac:dyDescent="0.2">
      <c r="A2682" t="s">
        <v>361</v>
      </c>
      <c r="B2682" s="10">
        <v>48317</v>
      </c>
      <c r="C2682" t="s">
        <v>455</v>
      </c>
      <c r="D2682" s="4">
        <v>391</v>
      </c>
      <c r="E2682" s="4">
        <v>1806</v>
      </c>
      <c r="F2682">
        <v>2024</v>
      </c>
      <c r="G2682" s="1">
        <f>Table1[[#This Row],[dem_votes]]+Table1[[#This Row],[gop_votes]]</f>
        <v>2197</v>
      </c>
      <c r="H2682" s="7">
        <f>ABS(Table1[[#This Row],[dem_votes]]-Table1[[#This Row],[gop_votes]])</f>
        <v>1415</v>
      </c>
      <c r="I2682" s="5">
        <f>Table1[[#This Row],[margin]]/SUM(Table1[[#This Row],[dem_votes]:[gop_votes]])</f>
        <v>0.64406008192990438</v>
      </c>
      <c r="J2682" s="5">
        <f>Table1[[#This Row],[dem_votes]]/SUM(Table1[[#This Row],[dem_votes]:[gop_votes]])</f>
        <v>0.17796995903504778</v>
      </c>
      <c r="K2682" s="5">
        <f>Table1[[#This Row],[gop_votes]]/SUM(Table1[[#This Row],[dem_votes]:[gop_votes]])</f>
        <v>0.82203004096495225</v>
      </c>
      <c r="L2682" s="13">
        <v>-101.82515100000001</v>
      </c>
      <c r="M2682" s="13">
        <v>32.184222999999903</v>
      </c>
      <c r="N2682" s="11">
        <v>-98.650929803149737</v>
      </c>
      <c r="O2682" s="11">
        <v>31.651859842519649</v>
      </c>
      <c r="P2682" s="12">
        <f>VLOOKUP(Table1[[#This Row],[State]],Sheet1!A:G,7,FALSE)</f>
        <v>38</v>
      </c>
      <c r="Q2682" t="str">
        <f>VLOOKUP(Table1[[#This Row],[State]],Sheet1!A:F,6,FALSE)</f>
        <v>Democratic</v>
      </c>
    </row>
    <row r="2683" spans="1:17" x14ac:dyDescent="0.2">
      <c r="A2683" t="s">
        <v>361</v>
      </c>
      <c r="B2683" s="10">
        <v>48319</v>
      </c>
      <c r="C2683" t="s">
        <v>905</v>
      </c>
      <c r="D2683" s="4">
        <v>543</v>
      </c>
      <c r="E2683" s="4">
        <v>2042</v>
      </c>
      <c r="F2683">
        <v>2024</v>
      </c>
      <c r="G2683" s="1">
        <f>Table1[[#This Row],[dem_votes]]+Table1[[#This Row],[gop_votes]]</f>
        <v>2585</v>
      </c>
      <c r="H2683" s="7">
        <f>ABS(Table1[[#This Row],[dem_votes]]-Table1[[#This Row],[gop_votes]])</f>
        <v>1499</v>
      </c>
      <c r="I2683" s="5">
        <f>Table1[[#This Row],[margin]]/SUM(Table1[[#This Row],[dem_votes]:[gop_votes]])</f>
        <v>0.57988394584139269</v>
      </c>
      <c r="J2683" s="5">
        <f>Table1[[#This Row],[dem_votes]]/SUM(Table1[[#This Row],[dem_votes]:[gop_votes]])</f>
        <v>0.21005802707930368</v>
      </c>
      <c r="K2683" s="5">
        <f>Table1[[#This Row],[gop_votes]]/SUM(Table1[[#This Row],[dem_votes]:[gop_votes]])</f>
        <v>0.78994197292069634</v>
      </c>
      <c r="L2683" s="13">
        <v>-99.216247999999993</v>
      </c>
      <c r="M2683" s="13">
        <v>30.75329</v>
      </c>
      <c r="N2683" s="11">
        <v>-98.650929803149737</v>
      </c>
      <c r="O2683" s="11">
        <v>31.651859842519649</v>
      </c>
      <c r="P2683" s="12">
        <f>VLOOKUP(Table1[[#This Row],[State]],Sheet1!A:G,7,FALSE)</f>
        <v>38</v>
      </c>
      <c r="Q2683" t="str">
        <f>VLOOKUP(Table1[[#This Row],[State]],Sheet1!A:F,6,FALSE)</f>
        <v>Democratic</v>
      </c>
    </row>
    <row r="2684" spans="1:17" x14ac:dyDescent="0.2">
      <c r="A2684" t="s">
        <v>361</v>
      </c>
      <c r="B2684" s="10">
        <v>48321</v>
      </c>
      <c r="C2684" t="s">
        <v>2007</v>
      </c>
      <c r="D2684" s="4">
        <v>4133</v>
      </c>
      <c r="E2684" s="4">
        <v>9594</v>
      </c>
      <c r="F2684">
        <v>2024</v>
      </c>
      <c r="G2684" s="1">
        <f>Table1[[#This Row],[dem_votes]]+Table1[[#This Row],[gop_votes]]</f>
        <v>13727</v>
      </c>
      <c r="H2684" s="7">
        <f>ABS(Table1[[#This Row],[dem_votes]]-Table1[[#This Row],[gop_votes]])</f>
        <v>5461</v>
      </c>
      <c r="I2684" s="5">
        <f>Table1[[#This Row],[margin]]/SUM(Table1[[#This Row],[dem_votes]:[gop_votes]])</f>
        <v>0.39782909594230348</v>
      </c>
      <c r="J2684" s="5">
        <f>Table1[[#This Row],[dem_votes]]/SUM(Table1[[#This Row],[dem_votes]:[gop_votes]])</f>
        <v>0.30108545202884823</v>
      </c>
      <c r="K2684" s="5">
        <f>Table1[[#This Row],[gop_votes]]/SUM(Table1[[#This Row],[dem_votes]:[gop_votes]])</f>
        <v>0.69891454797115171</v>
      </c>
      <c r="L2684" s="13">
        <v>-96.002898999999999</v>
      </c>
      <c r="M2684" s="13">
        <v>28.915315999999901</v>
      </c>
      <c r="N2684" s="11">
        <v>-98.650929803149737</v>
      </c>
      <c r="O2684" s="11">
        <v>31.651859842519649</v>
      </c>
      <c r="P2684" s="12">
        <f>VLOOKUP(Table1[[#This Row],[State]],Sheet1!A:G,7,FALSE)</f>
        <v>38</v>
      </c>
      <c r="Q2684" t="str">
        <f>VLOOKUP(Table1[[#This Row],[State]],Sheet1!A:F,6,FALSE)</f>
        <v>Democratic</v>
      </c>
    </row>
    <row r="2685" spans="1:17" x14ac:dyDescent="0.2">
      <c r="A2685" t="s">
        <v>361</v>
      </c>
      <c r="B2685" s="10">
        <v>48323</v>
      </c>
      <c r="C2685" t="s">
        <v>2008</v>
      </c>
      <c r="D2685" s="4">
        <v>8511</v>
      </c>
      <c r="E2685" s="4">
        <v>6818</v>
      </c>
      <c r="F2685">
        <v>2024</v>
      </c>
      <c r="G2685" s="1">
        <f>Table1[[#This Row],[dem_votes]]+Table1[[#This Row],[gop_votes]]</f>
        <v>15329</v>
      </c>
      <c r="H2685" s="7">
        <f>ABS(Table1[[#This Row],[dem_votes]]-Table1[[#This Row],[gop_votes]])</f>
        <v>1693</v>
      </c>
      <c r="I2685" s="5">
        <f>Table1[[#This Row],[margin]]/SUM(Table1[[#This Row],[dem_votes]:[gop_votes]])</f>
        <v>0.11044425598538718</v>
      </c>
      <c r="J2685" s="5">
        <f>Table1[[#This Row],[dem_votes]]/SUM(Table1[[#This Row],[dem_votes]:[gop_votes]])</f>
        <v>0.55522212799269355</v>
      </c>
      <c r="K2685" s="5">
        <f>Table1[[#This Row],[gop_votes]]/SUM(Table1[[#This Row],[dem_votes]:[gop_votes]])</f>
        <v>0.4447778720073064</v>
      </c>
      <c r="L2685" s="13">
        <v>-100.481002</v>
      </c>
      <c r="M2685" s="13">
        <v>28.70947</v>
      </c>
      <c r="N2685" s="11">
        <v>-98.650929803149737</v>
      </c>
      <c r="O2685" s="11">
        <v>31.651859842519649</v>
      </c>
      <c r="P2685" s="12">
        <f>VLOOKUP(Table1[[#This Row],[State]],Sheet1!A:G,7,FALSE)</f>
        <v>38</v>
      </c>
      <c r="Q2685" t="str">
        <f>VLOOKUP(Table1[[#This Row],[State]],Sheet1!A:F,6,FALSE)</f>
        <v>Democratic</v>
      </c>
    </row>
    <row r="2686" spans="1:17" x14ac:dyDescent="0.2">
      <c r="A2686" t="s">
        <v>361</v>
      </c>
      <c r="B2686" s="10">
        <v>48325</v>
      </c>
      <c r="C2686" t="s">
        <v>1709</v>
      </c>
      <c r="D2686" s="4">
        <v>6262</v>
      </c>
      <c r="E2686" s="4">
        <v>17583</v>
      </c>
      <c r="F2686">
        <v>2024</v>
      </c>
      <c r="G2686" s="1">
        <f>Table1[[#This Row],[dem_votes]]+Table1[[#This Row],[gop_votes]]</f>
        <v>23845</v>
      </c>
      <c r="H2686" s="7">
        <f>ABS(Table1[[#This Row],[dem_votes]]-Table1[[#This Row],[gop_votes]])</f>
        <v>11321</v>
      </c>
      <c r="I2686" s="5">
        <f>Table1[[#This Row],[margin]]/SUM(Table1[[#This Row],[dem_votes]:[gop_votes]])</f>
        <v>0.47477458586705806</v>
      </c>
      <c r="J2686" s="5">
        <f>Table1[[#This Row],[dem_votes]]/SUM(Table1[[#This Row],[dem_votes]:[gop_votes]])</f>
        <v>0.26261270706647094</v>
      </c>
      <c r="K2686" s="5">
        <f>Table1[[#This Row],[gop_votes]]/SUM(Table1[[#This Row],[dem_votes]:[gop_votes]])</f>
        <v>0.737387292933529</v>
      </c>
      <c r="L2686" s="13">
        <v>-98.968308999999905</v>
      </c>
      <c r="M2686" s="13">
        <v>29.305418</v>
      </c>
      <c r="N2686" s="11">
        <v>-98.650929803149737</v>
      </c>
      <c r="O2686" s="11">
        <v>31.651859842519649</v>
      </c>
      <c r="P2686" s="12">
        <f>VLOOKUP(Table1[[#This Row],[State]],Sheet1!A:G,7,FALSE)</f>
        <v>38</v>
      </c>
      <c r="Q2686" t="str">
        <f>VLOOKUP(Table1[[#This Row],[State]],Sheet1!A:F,6,FALSE)</f>
        <v>Democratic</v>
      </c>
    </row>
    <row r="2687" spans="1:17" x14ac:dyDescent="0.2">
      <c r="A2687" t="s">
        <v>361</v>
      </c>
      <c r="B2687" s="10">
        <v>48327</v>
      </c>
      <c r="C2687" t="s">
        <v>907</v>
      </c>
      <c r="D2687" s="4">
        <v>253</v>
      </c>
      <c r="E2687" s="4">
        <v>699</v>
      </c>
      <c r="F2687">
        <v>2024</v>
      </c>
      <c r="G2687" s="1">
        <f>Table1[[#This Row],[dem_votes]]+Table1[[#This Row],[gop_votes]]</f>
        <v>952</v>
      </c>
      <c r="H2687" s="7">
        <f>ABS(Table1[[#This Row],[dem_votes]]-Table1[[#This Row],[gop_votes]])</f>
        <v>446</v>
      </c>
      <c r="I2687" s="5">
        <f>Table1[[#This Row],[margin]]/SUM(Table1[[#This Row],[dem_votes]:[gop_votes]])</f>
        <v>0.46848739495798319</v>
      </c>
      <c r="J2687" s="5">
        <f>Table1[[#This Row],[dem_votes]]/SUM(Table1[[#This Row],[dem_votes]:[gop_votes]])</f>
        <v>0.2657563025210084</v>
      </c>
      <c r="K2687" s="5">
        <f>Table1[[#This Row],[gop_votes]]/SUM(Table1[[#This Row],[dem_votes]:[gop_votes]])</f>
        <v>0.73424369747899154</v>
      </c>
      <c r="L2687" s="13">
        <v>-99.772013000000001</v>
      </c>
      <c r="M2687" s="13">
        <v>30.899441999999901</v>
      </c>
      <c r="N2687" s="11">
        <v>-98.650929803149737</v>
      </c>
      <c r="O2687" s="11">
        <v>31.651859842519649</v>
      </c>
      <c r="P2687" s="12">
        <f>VLOOKUP(Table1[[#This Row],[State]],Sheet1!A:G,7,FALSE)</f>
        <v>38</v>
      </c>
      <c r="Q2687" t="str">
        <f>VLOOKUP(Table1[[#This Row],[State]],Sheet1!A:F,6,FALSE)</f>
        <v>Democratic</v>
      </c>
    </row>
    <row r="2688" spans="1:17" x14ac:dyDescent="0.2">
      <c r="A2688" t="s">
        <v>361</v>
      </c>
      <c r="B2688" s="10">
        <v>48329</v>
      </c>
      <c r="C2688" t="s">
        <v>1277</v>
      </c>
      <c r="D2688" s="4">
        <v>10635</v>
      </c>
      <c r="E2688" s="4">
        <v>46535</v>
      </c>
      <c r="F2688">
        <v>2024</v>
      </c>
      <c r="G2688" s="1">
        <f>Table1[[#This Row],[dem_votes]]+Table1[[#This Row],[gop_votes]]</f>
        <v>57170</v>
      </c>
      <c r="H2688" s="7">
        <f>ABS(Table1[[#This Row],[dem_votes]]-Table1[[#This Row],[gop_votes]])</f>
        <v>35900</v>
      </c>
      <c r="I2688" s="5">
        <f>Table1[[#This Row],[margin]]/SUM(Table1[[#This Row],[dem_votes]:[gop_votes]])</f>
        <v>0.6279517229316075</v>
      </c>
      <c r="J2688" s="5">
        <f>Table1[[#This Row],[dem_votes]]/SUM(Table1[[#This Row],[dem_votes]:[gop_votes]])</f>
        <v>0.18602413853419625</v>
      </c>
      <c r="K2688" s="5">
        <f>Table1[[#This Row],[gop_votes]]/SUM(Table1[[#This Row],[dem_votes]:[gop_votes]])</f>
        <v>0.8139758614658037</v>
      </c>
      <c r="L2688" s="13">
        <v>-102.106662</v>
      </c>
      <c r="M2688" s="13">
        <v>32.002747999999997</v>
      </c>
      <c r="N2688" s="11">
        <v>-98.650929803149737</v>
      </c>
      <c r="O2688" s="11">
        <v>31.651859842519649</v>
      </c>
      <c r="P2688" s="12">
        <f>VLOOKUP(Table1[[#This Row],[State]],Sheet1!A:G,7,FALSE)</f>
        <v>38</v>
      </c>
      <c r="Q2688" t="str">
        <f>VLOOKUP(Table1[[#This Row],[State]],Sheet1!A:F,6,FALSE)</f>
        <v>Democratic</v>
      </c>
    </row>
    <row r="2689" spans="1:17" x14ac:dyDescent="0.2">
      <c r="A2689" t="s">
        <v>361</v>
      </c>
      <c r="B2689" s="10">
        <v>48331</v>
      </c>
      <c r="C2689" t="s">
        <v>2009</v>
      </c>
      <c r="D2689" s="4">
        <v>3146</v>
      </c>
      <c r="E2689" s="4">
        <v>8355</v>
      </c>
      <c r="F2689">
        <v>2024</v>
      </c>
      <c r="G2689" s="1">
        <f>Table1[[#This Row],[dem_votes]]+Table1[[#This Row],[gop_votes]]</f>
        <v>11501</v>
      </c>
      <c r="H2689" s="7">
        <f>ABS(Table1[[#This Row],[dem_votes]]-Table1[[#This Row],[gop_votes]])</f>
        <v>5209</v>
      </c>
      <c r="I2689" s="5">
        <f>Table1[[#This Row],[margin]]/SUM(Table1[[#This Row],[dem_votes]:[gop_votes]])</f>
        <v>0.45291713764020519</v>
      </c>
      <c r="J2689" s="5">
        <f>Table1[[#This Row],[dem_votes]]/SUM(Table1[[#This Row],[dem_votes]:[gop_votes]])</f>
        <v>0.27354143117989738</v>
      </c>
      <c r="K2689" s="5">
        <f>Table1[[#This Row],[gop_votes]]/SUM(Table1[[#This Row],[dem_votes]:[gop_votes]])</f>
        <v>0.72645856882010262</v>
      </c>
      <c r="L2689" s="13">
        <v>-97.010429999999999</v>
      </c>
      <c r="M2689" s="13">
        <v>30.747373</v>
      </c>
      <c r="N2689" s="11">
        <v>-98.650929803149737</v>
      </c>
      <c r="O2689" s="11">
        <v>31.651859842519649</v>
      </c>
      <c r="P2689" s="12">
        <f>VLOOKUP(Table1[[#This Row],[State]],Sheet1!A:G,7,FALSE)</f>
        <v>38</v>
      </c>
      <c r="Q2689" t="str">
        <f>VLOOKUP(Table1[[#This Row],[State]],Sheet1!A:F,6,FALSE)</f>
        <v>Democratic</v>
      </c>
    </row>
    <row r="2690" spans="1:17" x14ac:dyDescent="0.2">
      <c r="A2690" t="s">
        <v>361</v>
      </c>
      <c r="B2690" s="10">
        <v>48333</v>
      </c>
      <c r="C2690" t="s">
        <v>994</v>
      </c>
      <c r="D2690" s="4">
        <v>396</v>
      </c>
      <c r="E2690" s="4">
        <v>2196</v>
      </c>
      <c r="F2690">
        <v>2024</v>
      </c>
      <c r="G2690" s="1">
        <f>Table1[[#This Row],[dem_votes]]+Table1[[#This Row],[gop_votes]]</f>
        <v>2592</v>
      </c>
      <c r="H2690" s="7">
        <f>ABS(Table1[[#This Row],[dem_votes]]-Table1[[#This Row],[gop_votes]])</f>
        <v>1800</v>
      </c>
      <c r="I2690" s="5">
        <f>Table1[[#This Row],[margin]]/SUM(Table1[[#This Row],[dem_votes]:[gop_votes]])</f>
        <v>0.69444444444444442</v>
      </c>
      <c r="J2690" s="5">
        <f>Table1[[#This Row],[dem_votes]]/SUM(Table1[[#This Row],[dem_votes]:[gop_votes]])</f>
        <v>0.15277777777777779</v>
      </c>
      <c r="K2690" s="5">
        <f>Table1[[#This Row],[gop_votes]]/SUM(Table1[[#This Row],[dem_votes]:[gop_votes]])</f>
        <v>0.84722222222222221</v>
      </c>
      <c r="L2690" s="13">
        <v>-98.578115999999994</v>
      </c>
      <c r="M2690" s="13">
        <v>31.486442999999898</v>
      </c>
      <c r="N2690" s="11">
        <v>-98.650929803149737</v>
      </c>
      <c r="O2690" s="11">
        <v>31.651859842519649</v>
      </c>
      <c r="P2690" s="12">
        <f>VLOOKUP(Table1[[#This Row],[State]],Sheet1!A:G,7,FALSE)</f>
        <v>38</v>
      </c>
      <c r="Q2690" t="str">
        <f>VLOOKUP(Table1[[#This Row],[State]],Sheet1!A:F,6,FALSE)</f>
        <v>Democratic</v>
      </c>
    </row>
    <row r="2691" spans="1:17" x14ac:dyDescent="0.2">
      <c r="A2691" t="s">
        <v>361</v>
      </c>
      <c r="B2691" s="10">
        <v>48335</v>
      </c>
      <c r="C2691" t="s">
        <v>789</v>
      </c>
      <c r="D2691" s="4">
        <v>547</v>
      </c>
      <c r="E2691" s="4">
        <v>1824</v>
      </c>
      <c r="F2691">
        <v>2024</v>
      </c>
      <c r="G2691" s="1">
        <f>Table1[[#This Row],[dem_votes]]+Table1[[#This Row],[gop_votes]]</f>
        <v>2371</v>
      </c>
      <c r="H2691" s="7">
        <f>ABS(Table1[[#This Row],[dem_votes]]-Table1[[#This Row],[gop_votes]])</f>
        <v>1277</v>
      </c>
      <c r="I2691" s="5">
        <f>Table1[[#This Row],[margin]]/SUM(Table1[[#This Row],[dem_votes]:[gop_votes]])</f>
        <v>0.53859131168283425</v>
      </c>
      <c r="J2691" s="5">
        <f>Table1[[#This Row],[dem_votes]]/SUM(Table1[[#This Row],[dem_votes]:[gop_votes]])</f>
        <v>0.23070434415858287</v>
      </c>
      <c r="K2691" s="5">
        <f>Table1[[#This Row],[gop_votes]]/SUM(Table1[[#This Row],[dem_votes]:[gop_votes]])</f>
        <v>0.76929565584141713</v>
      </c>
      <c r="L2691" s="13">
        <v>-100.863291</v>
      </c>
      <c r="M2691" s="13">
        <v>32.392977000000002</v>
      </c>
      <c r="N2691" s="11">
        <v>-98.650929803149737</v>
      </c>
      <c r="O2691" s="11">
        <v>31.651859842519649</v>
      </c>
      <c r="P2691" s="12">
        <f>VLOOKUP(Table1[[#This Row],[State]],Sheet1!A:G,7,FALSE)</f>
        <v>38</v>
      </c>
      <c r="Q2691" t="str">
        <f>VLOOKUP(Table1[[#This Row],[State]],Sheet1!A:F,6,FALSE)</f>
        <v>Democratic</v>
      </c>
    </row>
    <row r="2692" spans="1:17" x14ac:dyDescent="0.2">
      <c r="A2692" t="s">
        <v>361</v>
      </c>
      <c r="B2692" s="10">
        <v>48337</v>
      </c>
      <c r="C2692" t="s">
        <v>2010</v>
      </c>
      <c r="D2692" s="4">
        <v>1764</v>
      </c>
      <c r="E2692" s="4">
        <v>9096</v>
      </c>
      <c r="F2692">
        <v>2024</v>
      </c>
      <c r="G2692" s="1">
        <f>Table1[[#This Row],[dem_votes]]+Table1[[#This Row],[gop_votes]]</f>
        <v>10860</v>
      </c>
      <c r="H2692" s="7">
        <f>ABS(Table1[[#This Row],[dem_votes]]-Table1[[#This Row],[gop_votes]])</f>
        <v>7332</v>
      </c>
      <c r="I2692" s="5">
        <f>Table1[[#This Row],[margin]]/SUM(Table1[[#This Row],[dem_votes]:[gop_votes]])</f>
        <v>0.67513812154696129</v>
      </c>
      <c r="J2692" s="5">
        <f>Table1[[#This Row],[dem_votes]]/SUM(Table1[[#This Row],[dem_votes]:[gop_votes]])</f>
        <v>0.16243093922651933</v>
      </c>
      <c r="K2692" s="5">
        <f>Table1[[#This Row],[gop_votes]]/SUM(Table1[[#This Row],[dem_votes]:[gop_votes]])</f>
        <v>0.8375690607734807</v>
      </c>
      <c r="L2692" s="13">
        <v>-97.756254999999996</v>
      </c>
      <c r="M2692" s="13">
        <v>33.638280000000002</v>
      </c>
      <c r="N2692" s="11">
        <v>-98.650929803149737</v>
      </c>
      <c r="O2692" s="11">
        <v>31.651859842519649</v>
      </c>
      <c r="P2692" s="12">
        <f>VLOOKUP(Table1[[#This Row],[State]],Sheet1!A:G,7,FALSE)</f>
        <v>38</v>
      </c>
      <c r="Q2692" t="str">
        <f>VLOOKUP(Table1[[#This Row],[State]],Sheet1!A:F,6,FALSE)</f>
        <v>Democratic</v>
      </c>
    </row>
    <row r="2693" spans="1:17" x14ac:dyDescent="0.2">
      <c r="A2693" t="s">
        <v>361</v>
      </c>
      <c r="B2693" s="10">
        <v>48339</v>
      </c>
      <c r="C2693" t="s">
        <v>521</v>
      </c>
      <c r="D2693" s="4">
        <v>98796</v>
      </c>
      <c r="E2693" s="4">
        <v>228507</v>
      </c>
      <c r="F2693">
        <v>2024</v>
      </c>
      <c r="G2693" s="1">
        <f>Table1[[#This Row],[dem_votes]]+Table1[[#This Row],[gop_votes]]</f>
        <v>327303</v>
      </c>
      <c r="H2693" s="7">
        <f>ABS(Table1[[#This Row],[dem_votes]]-Table1[[#This Row],[gop_votes]])</f>
        <v>129711</v>
      </c>
      <c r="I2693" s="5">
        <f>Table1[[#This Row],[margin]]/SUM(Table1[[#This Row],[dem_votes]:[gop_votes]])</f>
        <v>0.39630250868461336</v>
      </c>
      <c r="J2693" s="5">
        <f>Table1[[#This Row],[dem_votes]]/SUM(Table1[[#This Row],[dem_votes]:[gop_votes]])</f>
        <v>0.30184874565769332</v>
      </c>
      <c r="K2693" s="5">
        <f>Table1[[#This Row],[gop_votes]]/SUM(Table1[[#This Row],[dem_votes]:[gop_votes]])</f>
        <v>0.69815125434230663</v>
      </c>
      <c r="L2693" s="13">
        <v>-95.468727000000001</v>
      </c>
      <c r="M2693" s="13">
        <v>30.232067999999899</v>
      </c>
      <c r="N2693" s="11">
        <v>-98.650929803149737</v>
      </c>
      <c r="O2693" s="11">
        <v>31.651859842519649</v>
      </c>
      <c r="P2693" s="12">
        <f>VLOOKUP(Table1[[#This Row],[State]],Sheet1!A:G,7,FALSE)</f>
        <v>38</v>
      </c>
      <c r="Q2693" t="str">
        <f>VLOOKUP(Table1[[#This Row],[State]],Sheet1!A:F,6,FALSE)</f>
        <v>Democratic</v>
      </c>
    </row>
    <row r="2694" spans="1:17" x14ac:dyDescent="0.2">
      <c r="A2694" t="s">
        <v>361</v>
      </c>
      <c r="B2694" s="10">
        <v>48341</v>
      </c>
      <c r="C2694" t="s">
        <v>1634</v>
      </c>
      <c r="D2694" s="4">
        <v>1355</v>
      </c>
      <c r="E2694" s="4">
        <v>4162</v>
      </c>
      <c r="F2694">
        <v>2024</v>
      </c>
      <c r="G2694" s="1">
        <f>Table1[[#This Row],[dem_votes]]+Table1[[#This Row],[gop_votes]]</f>
        <v>5517</v>
      </c>
      <c r="H2694" s="7">
        <f>ABS(Table1[[#This Row],[dem_votes]]-Table1[[#This Row],[gop_votes]])</f>
        <v>2807</v>
      </c>
      <c r="I2694" s="5">
        <f>Table1[[#This Row],[margin]]/SUM(Table1[[#This Row],[dem_votes]:[gop_votes]])</f>
        <v>0.50879100960667034</v>
      </c>
      <c r="J2694" s="5">
        <f>Table1[[#This Row],[dem_votes]]/SUM(Table1[[#This Row],[dem_votes]:[gop_votes]])</f>
        <v>0.24560449519666486</v>
      </c>
      <c r="K2694" s="5">
        <f>Table1[[#This Row],[gop_votes]]/SUM(Table1[[#This Row],[dem_votes]:[gop_votes]])</f>
        <v>0.75439550480333517</v>
      </c>
      <c r="L2694" s="13">
        <v>-101.956199</v>
      </c>
      <c r="M2694" s="13">
        <v>35.904747999999998</v>
      </c>
      <c r="N2694" s="11">
        <v>-98.650929803149737</v>
      </c>
      <c r="O2694" s="11">
        <v>31.651859842519649</v>
      </c>
      <c r="P2694" s="12">
        <f>VLOOKUP(Table1[[#This Row],[State]],Sheet1!A:G,7,FALSE)</f>
        <v>38</v>
      </c>
      <c r="Q2694" t="str">
        <f>VLOOKUP(Table1[[#This Row],[State]],Sheet1!A:F,6,FALSE)</f>
        <v>Democratic</v>
      </c>
    </row>
    <row r="2695" spans="1:17" x14ac:dyDescent="0.2">
      <c r="A2695" t="s">
        <v>361</v>
      </c>
      <c r="B2695" s="10">
        <v>48343</v>
      </c>
      <c r="C2695" t="s">
        <v>1046</v>
      </c>
      <c r="D2695" s="4">
        <v>1949</v>
      </c>
      <c r="E2695" s="4">
        <v>3627</v>
      </c>
      <c r="F2695">
        <v>2024</v>
      </c>
      <c r="G2695" s="1">
        <f>Table1[[#This Row],[dem_votes]]+Table1[[#This Row],[gop_votes]]</f>
        <v>5576</v>
      </c>
      <c r="H2695" s="7">
        <f>ABS(Table1[[#This Row],[dem_votes]]-Table1[[#This Row],[gop_votes]])</f>
        <v>1678</v>
      </c>
      <c r="I2695" s="5">
        <f>Table1[[#This Row],[margin]]/SUM(Table1[[#This Row],[dem_votes]:[gop_votes]])</f>
        <v>0.30093256814921088</v>
      </c>
      <c r="J2695" s="5">
        <f>Table1[[#This Row],[dem_votes]]/SUM(Table1[[#This Row],[dem_votes]:[gop_votes]])</f>
        <v>0.34953371592539456</v>
      </c>
      <c r="K2695" s="5">
        <f>Table1[[#This Row],[gop_votes]]/SUM(Table1[[#This Row],[dem_votes]:[gop_votes]])</f>
        <v>0.65046628407460549</v>
      </c>
      <c r="L2695" s="13">
        <v>-94.724609999999998</v>
      </c>
      <c r="M2695" s="13">
        <v>33.071717</v>
      </c>
      <c r="N2695" s="11">
        <v>-98.650929803149737</v>
      </c>
      <c r="O2695" s="11">
        <v>31.651859842519649</v>
      </c>
      <c r="P2695" s="12">
        <f>VLOOKUP(Table1[[#This Row],[State]],Sheet1!A:G,7,FALSE)</f>
        <v>38</v>
      </c>
      <c r="Q2695" t="str">
        <f>VLOOKUP(Table1[[#This Row],[State]],Sheet1!A:F,6,FALSE)</f>
        <v>Democratic</v>
      </c>
    </row>
    <row r="2696" spans="1:17" x14ac:dyDescent="0.2">
      <c r="A2696" t="s">
        <v>361</v>
      </c>
      <c r="B2696" s="10">
        <v>48345</v>
      </c>
      <c r="C2696" t="s">
        <v>2011</v>
      </c>
      <c r="D2696" s="4">
        <v>84</v>
      </c>
      <c r="E2696" s="4">
        <v>511</v>
      </c>
      <c r="F2696">
        <v>2024</v>
      </c>
      <c r="G2696" s="1">
        <f>Table1[[#This Row],[dem_votes]]+Table1[[#This Row],[gop_votes]]</f>
        <v>595</v>
      </c>
      <c r="H2696" s="7">
        <f>ABS(Table1[[#This Row],[dem_votes]]-Table1[[#This Row],[gop_votes]])</f>
        <v>427</v>
      </c>
      <c r="I2696" s="5">
        <f>Table1[[#This Row],[margin]]/SUM(Table1[[#This Row],[dem_votes]:[gop_votes]])</f>
        <v>0.71764705882352942</v>
      </c>
      <c r="J2696" s="5">
        <f>Table1[[#This Row],[dem_votes]]/SUM(Table1[[#This Row],[dem_votes]:[gop_votes]])</f>
        <v>0.14117647058823529</v>
      </c>
      <c r="K2696" s="5">
        <f>Table1[[#This Row],[gop_votes]]/SUM(Table1[[#This Row],[dem_votes]:[gop_votes]])</f>
        <v>0.85882352941176465</v>
      </c>
      <c r="L2696" s="13">
        <v>-100.844887</v>
      </c>
      <c r="M2696" s="13">
        <v>34.012827999999999</v>
      </c>
      <c r="N2696" s="11">
        <v>-98.650929803149737</v>
      </c>
      <c r="O2696" s="11">
        <v>31.651859842519649</v>
      </c>
      <c r="P2696" s="12">
        <f>VLOOKUP(Table1[[#This Row],[State]],Sheet1!A:G,7,FALSE)</f>
        <v>38</v>
      </c>
      <c r="Q2696" t="str">
        <f>VLOOKUP(Table1[[#This Row],[State]],Sheet1!A:F,6,FALSE)</f>
        <v>Democratic</v>
      </c>
    </row>
    <row r="2697" spans="1:17" x14ac:dyDescent="0.2">
      <c r="A2697" t="s">
        <v>361</v>
      </c>
      <c r="B2697" s="10">
        <v>48347</v>
      </c>
      <c r="C2697" t="s">
        <v>2012</v>
      </c>
      <c r="D2697" s="4">
        <v>8268</v>
      </c>
      <c r="E2697" s="4">
        <v>17307</v>
      </c>
      <c r="F2697">
        <v>2024</v>
      </c>
      <c r="G2697" s="1">
        <f>Table1[[#This Row],[dem_votes]]+Table1[[#This Row],[gop_votes]]</f>
        <v>25575</v>
      </c>
      <c r="H2697" s="7">
        <f>ABS(Table1[[#This Row],[dem_votes]]-Table1[[#This Row],[gop_votes]])</f>
        <v>9039</v>
      </c>
      <c r="I2697" s="5">
        <f>Table1[[#This Row],[margin]]/SUM(Table1[[#This Row],[dem_votes]:[gop_votes]])</f>
        <v>0.35343108504398829</v>
      </c>
      <c r="J2697" s="5">
        <f>Table1[[#This Row],[dem_votes]]/SUM(Table1[[#This Row],[dem_votes]:[gop_votes]])</f>
        <v>0.32328445747800588</v>
      </c>
      <c r="K2697" s="5">
        <f>Table1[[#This Row],[gop_votes]]/SUM(Table1[[#This Row],[dem_votes]:[gop_votes]])</f>
        <v>0.67671554252199417</v>
      </c>
      <c r="L2697" s="13">
        <v>-94.642764</v>
      </c>
      <c r="M2697" s="13">
        <v>31.623265999999902</v>
      </c>
      <c r="N2697" s="11">
        <v>-98.650929803149737</v>
      </c>
      <c r="O2697" s="11">
        <v>31.651859842519649</v>
      </c>
      <c r="P2697" s="12">
        <f>VLOOKUP(Table1[[#This Row],[State]],Sheet1!A:G,7,FALSE)</f>
        <v>38</v>
      </c>
      <c r="Q2697" t="str">
        <f>VLOOKUP(Table1[[#This Row],[State]],Sheet1!A:F,6,FALSE)</f>
        <v>Democratic</v>
      </c>
    </row>
    <row r="2698" spans="1:17" x14ac:dyDescent="0.2">
      <c r="A2698" t="s">
        <v>361</v>
      </c>
      <c r="B2698" s="10">
        <v>48349</v>
      </c>
      <c r="C2698" t="s">
        <v>2013</v>
      </c>
      <c r="D2698" s="4">
        <v>5473</v>
      </c>
      <c r="E2698" s="4">
        <v>14258</v>
      </c>
      <c r="F2698">
        <v>2024</v>
      </c>
      <c r="G2698" s="1">
        <f>Table1[[#This Row],[dem_votes]]+Table1[[#This Row],[gop_votes]]</f>
        <v>19731</v>
      </c>
      <c r="H2698" s="7">
        <f>ABS(Table1[[#This Row],[dem_votes]]-Table1[[#This Row],[gop_votes]])</f>
        <v>8785</v>
      </c>
      <c r="I2698" s="5">
        <f>Table1[[#This Row],[margin]]/SUM(Table1[[#This Row],[dem_votes]:[gop_votes]])</f>
        <v>0.44523845725001265</v>
      </c>
      <c r="J2698" s="5">
        <f>Table1[[#This Row],[dem_votes]]/SUM(Table1[[#This Row],[dem_votes]:[gop_votes]])</f>
        <v>0.27738077137499367</v>
      </c>
      <c r="K2698" s="5">
        <f>Table1[[#This Row],[gop_votes]]/SUM(Table1[[#This Row],[dem_votes]:[gop_votes]])</f>
        <v>0.72261922862500638</v>
      </c>
      <c r="L2698" s="13">
        <v>-96.488643999999994</v>
      </c>
      <c r="M2698" s="13">
        <v>32.079811999999997</v>
      </c>
      <c r="N2698" s="11">
        <v>-98.650929803149737</v>
      </c>
      <c r="O2698" s="11">
        <v>31.651859842519649</v>
      </c>
      <c r="P2698" s="12">
        <f>VLOOKUP(Table1[[#This Row],[State]],Sheet1!A:G,7,FALSE)</f>
        <v>38</v>
      </c>
      <c r="Q2698" t="str">
        <f>VLOOKUP(Table1[[#This Row],[State]],Sheet1!A:F,6,FALSE)</f>
        <v>Democratic</v>
      </c>
    </row>
    <row r="2699" spans="1:17" x14ac:dyDescent="0.2">
      <c r="A2699" t="s">
        <v>361</v>
      </c>
      <c r="B2699" s="10">
        <v>48351</v>
      </c>
      <c r="C2699" t="s">
        <v>585</v>
      </c>
      <c r="D2699" s="4">
        <v>1438</v>
      </c>
      <c r="E2699" s="4">
        <v>4740</v>
      </c>
      <c r="F2699">
        <v>2024</v>
      </c>
      <c r="G2699" s="1">
        <f>Table1[[#This Row],[dem_votes]]+Table1[[#This Row],[gop_votes]]</f>
        <v>6178</v>
      </c>
      <c r="H2699" s="7">
        <f>ABS(Table1[[#This Row],[dem_votes]]-Table1[[#This Row],[gop_votes]])</f>
        <v>3302</v>
      </c>
      <c r="I2699" s="5">
        <f>Table1[[#This Row],[margin]]/SUM(Table1[[#This Row],[dem_votes]:[gop_votes]])</f>
        <v>0.53447717707996112</v>
      </c>
      <c r="J2699" s="5">
        <f>Table1[[#This Row],[dem_votes]]/SUM(Table1[[#This Row],[dem_votes]:[gop_votes]])</f>
        <v>0.23276141146001941</v>
      </c>
      <c r="K2699" s="5">
        <f>Table1[[#This Row],[gop_votes]]/SUM(Table1[[#This Row],[dem_votes]:[gop_votes]])</f>
        <v>0.76723858853998061</v>
      </c>
      <c r="L2699" s="13">
        <v>-93.751988999999995</v>
      </c>
      <c r="M2699" s="13">
        <v>30.687746000000001</v>
      </c>
      <c r="N2699" s="11">
        <v>-98.650929803149737</v>
      </c>
      <c r="O2699" s="11">
        <v>31.651859842519649</v>
      </c>
      <c r="P2699" s="12">
        <f>VLOOKUP(Table1[[#This Row],[State]],Sheet1!A:G,7,FALSE)</f>
        <v>38</v>
      </c>
      <c r="Q2699" t="str">
        <f>VLOOKUP(Table1[[#This Row],[State]],Sheet1!A:F,6,FALSE)</f>
        <v>Democratic</v>
      </c>
    </row>
    <row r="2700" spans="1:17" x14ac:dyDescent="0.2">
      <c r="A2700" t="s">
        <v>361</v>
      </c>
      <c r="B2700" s="10">
        <v>48353</v>
      </c>
      <c r="C2700" t="s">
        <v>2014</v>
      </c>
      <c r="D2700" s="4">
        <v>1436</v>
      </c>
      <c r="E2700" s="4">
        <v>3553</v>
      </c>
      <c r="F2700">
        <v>2024</v>
      </c>
      <c r="G2700" s="1">
        <f>Table1[[#This Row],[dem_votes]]+Table1[[#This Row],[gop_votes]]</f>
        <v>4989</v>
      </c>
      <c r="H2700" s="7">
        <f>ABS(Table1[[#This Row],[dem_votes]]-Table1[[#This Row],[gop_votes]])</f>
        <v>2117</v>
      </c>
      <c r="I2700" s="5">
        <f>Table1[[#This Row],[margin]]/SUM(Table1[[#This Row],[dem_votes]:[gop_votes]])</f>
        <v>0.4243335337743035</v>
      </c>
      <c r="J2700" s="5">
        <f>Table1[[#This Row],[dem_votes]]/SUM(Table1[[#This Row],[dem_votes]:[gop_votes]])</f>
        <v>0.28783323311284825</v>
      </c>
      <c r="K2700" s="5">
        <f>Table1[[#This Row],[gop_votes]]/SUM(Table1[[#This Row],[dem_votes]:[gop_votes]])</f>
        <v>0.71216676688715175</v>
      </c>
      <c r="L2700" s="13">
        <v>-100.41168399999999</v>
      </c>
      <c r="M2700" s="13">
        <v>32.449321999999903</v>
      </c>
      <c r="N2700" s="11">
        <v>-98.650929803149737</v>
      </c>
      <c r="O2700" s="11">
        <v>31.651859842519649</v>
      </c>
      <c r="P2700" s="12">
        <f>VLOOKUP(Table1[[#This Row],[State]],Sheet1!A:G,7,FALSE)</f>
        <v>38</v>
      </c>
      <c r="Q2700" t="str">
        <f>VLOOKUP(Table1[[#This Row],[State]],Sheet1!A:F,6,FALSE)</f>
        <v>Democratic</v>
      </c>
    </row>
    <row r="2701" spans="1:17" x14ac:dyDescent="0.2">
      <c r="A2701" t="s">
        <v>361</v>
      </c>
      <c r="B2701" s="10">
        <v>48355</v>
      </c>
      <c r="C2701" t="s">
        <v>2015</v>
      </c>
      <c r="D2701" s="4">
        <v>51275</v>
      </c>
      <c r="E2701" s="4">
        <v>61368</v>
      </c>
      <c r="F2701">
        <v>2024</v>
      </c>
      <c r="G2701" s="1">
        <f>Table1[[#This Row],[dem_votes]]+Table1[[#This Row],[gop_votes]]</f>
        <v>112643</v>
      </c>
      <c r="H2701" s="7">
        <f>ABS(Table1[[#This Row],[dem_votes]]-Table1[[#This Row],[gop_votes]])</f>
        <v>10093</v>
      </c>
      <c r="I2701" s="5">
        <f>Table1[[#This Row],[margin]]/SUM(Table1[[#This Row],[dem_votes]:[gop_votes]])</f>
        <v>8.9601661887556264E-2</v>
      </c>
      <c r="J2701" s="5">
        <f>Table1[[#This Row],[dem_votes]]/SUM(Table1[[#This Row],[dem_votes]:[gop_votes]])</f>
        <v>0.45519916905622188</v>
      </c>
      <c r="K2701" s="5">
        <f>Table1[[#This Row],[gop_votes]]/SUM(Table1[[#This Row],[dem_votes]:[gop_votes]])</f>
        <v>0.54480083094377818</v>
      </c>
      <c r="L2701" s="13">
        <v>-97.430035000000004</v>
      </c>
      <c r="M2701" s="13">
        <v>27.733674000000001</v>
      </c>
      <c r="N2701" s="11">
        <v>-98.650929803149737</v>
      </c>
      <c r="O2701" s="11">
        <v>31.651859842519649</v>
      </c>
      <c r="P2701" s="12">
        <f>VLOOKUP(Table1[[#This Row],[State]],Sheet1!A:G,7,FALSE)</f>
        <v>38</v>
      </c>
      <c r="Q2701" t="str">
        <f>VLOOKUP(Table1[[#This Row],[State]],Sheet1!A:F,6,FALSE)</f>
        <v>Democratic</v>
      </c>
    </row>
    <row r="2702" spans="1:17" x14ac:dyDescent="0.2">
      <c r="A2702" t="s">
        <v>361</v>
      </c>
      <c r="B2702" s="10">
        <v>48357</v>
      </c>
      <c r="C2702" t="s">
        <v>2016</v>
      </c>
      <c r="D2702" s="4">
        <v>421</v>
      </c>
      <c r="E2702" s="4">
        <v>2786</v>
      </c>
      <c r="F2702">
        <v>2024</v>
      </c>
      <c r="G2702" s="1">
        <f>Table1[[#This Row],[dem_votes]]+Table1[[#This Row],[gop_votes]]</f>
        <v>3207</v>
      </c>
      <c r="H2702" s="7">
        <f>ABS(Table1[[#This Row],[dem_votes]]-Table1[[#This Row],[gop_votes]])</f>
        <v>2365</v>
      </c>
      <c r="I2702" s="5">
        <f>Table1[[#This Row],[margin]]/SUM(Table1[[#This Row],[dem_votes]:[gop_votes]])</f>
        <v>0.73744932959151854</v>
      </c>
      <c r="J2702" s="5">
        <f>Table1[[#This Row],[dem_votes]]/SUM(Table1[[#This Row],[dem_votes]:[gop_votes]])</f>
        <v>0.13127533520424073</v>
      </c>
      <c r="K2702" s="5">
        <f>Table1[[#This Row],[gop_votes]]/SUM(Table1[[#This Row],[dem_votes]:[gop_votes]])</f>
        <v>0.86872466479575927</v>
      </c>
      <c r="L2702" s="13">
        <v>-100.810965</v>
      </c>
      <c r="M2702" s="13">
        <v>36.381028000000001</v>
      </c>
      <c r="N2702" s="11">
        <v>-98.650929803149737</v>
      </c>
      <c r="O2702" s="11">
        <v>31.651859842519649</v>
      </c>
      <c r="P2702" s="12">
        <f>VLOOKUP(Table1[[#This Row],[State]],Sheet1!A:G,7,FALSE)</f>
        <v>38</v>
      </c>
      <c r="Q2702" t="str">
        <f>VLOOKUP(Table1[[#This Row],[State]],Sheet1!A:F,6,FALSE)</f>
        <v>Democratic</v>
      </c>
    </row>
    <row r="2703" spans="1:17" x14ac:dyDescent="0.2">
      <c r="A2703" t="s">
        <v>361</v>
      </c>
      <c r="B2703" s="10">
        <v>48359</v>
      </c>
      <c r="C2703" t="s">
        <v>1123</v>
      </c>
      <c r="D2703" s="4">
        <v>143</v>
      </c>
      <c r="E2703" s="4">
        <v>860</v>
      </c>
      <c r="F2703">
        <v>2024</v>
      </c>
      <c r="G2703" s="1">
        <f>Table1[[#This Row],[dem_votes]]+Table1[[#This Row],[gop_votes]]</f>
        <v>1003</v>
      </c>
      <c r="H2703" s="7">
        <f>ABS(Table1[[#This Row],[dem_votes]]-Table1[[#This Row],[gop_votes]])</f>
        <v>717</v>
      </c>
      <c r="I2703" s="5">
        <f>Table1[[#This Row],[margin]]/SUM(Table1[[#This Row],[dem_votes]:[gop_votes]])</f>
        <v>0.71485543369890325</v>
      </c>
      <c r="J2703" s="5">
        <f>Table1[[#This Row],[dem_votes]]/SUM(Table1[[#This Row],[dem_votes]:[gop_votes]])</f>
        <v>0.14257228315054835</v>
      </c>
      <c r="K2703" s="5">
        <f>Table1[[#This Row],[gop_votes]]/SUM(Table1[[#This Row],[dem_votes]:[gop_votes]])</f>
        <v>0.85742771684945163</v>
      </c>
      <c r="L2703" s="13">
        <v>-102.390158</v>
      </c>
      <c r="M2703" s="13">
        <v>35.324274000000003</v>
      </c>
      <c r="N2703" s="11">
        <v>-98.650929803149737</v>
      </c>
      <c r="O2703" s="11">
        <v>31.651859842519649</v>
      </c>
      <c r="P2703" s="12">
        <f>VLOOKUP(Table1[[#This Row],[State]],Sheet1!A:G,7,FALSE)</f>
        <v>38</v>
      </c>
      <c r="Q2703" t="str">
        <f>VLOOKUP(Table1[[#This Row],[State]],Sheet1!A:F,6,FALSE)</f>
        <v>Democratic</v>
      </c>
    </row>
    <row r="2704" spans="1:17" x14ac:dyDescent="0.2">
      <c r="A2704" t="s">
        <v>361</v>
      </c>
      <c r="B2704" s="10">
        <v>48361</v>
      </c>
      <c r="C2704" t="s">
        <v>461</v>
      </c>
      <c r="D2704" s="4">
        <v>7088</v>
      </c>
      <c r="E2704" s="4">
        <v>30613</v>
      </c>
      <c r="F2704">
        <v>2024</v>
      </c>
      <c r="G2704" s="1">
        <f>Table1[[#This Row],[dem_votes]]+Table1[[#This Row],[gop_votes]]</f>
        <v>37701</v>
      </c>
      <c r="H2704" s="7">
        <f>ABS(Table1[[#This Row],[dem_votes]]-Table1[[#This Row],[gop_votes]])</f>
        <v>23525</v>
      </c>
      <c r="I2704" s="5">
        <f>Table1[[#This Row],[margin]]/SUM(Table1[[#This Row],[dem_votes]:[gop_votes]])</f>
        <v>0.62398875361396244</v>
      </c>
      <c r="J2704" s="5">
        <f>Table1[[#This Row],[dem_votes]]/SUM(Table1[[#This Row],[dem_votes]:[gop_votes]])</f>
        <v>0.18800562319301875</v>
      </c>
      <c r="K2704" s="5">
        <f>Table1[[#This Row],[gop_votes]]/SUM(Table1[[#This Row],[dem_votes]:[gop_votes]])</f>
        <v>0.81199437680698128</v>
      </c>
      <c r="L2704" s="13">
        <v>-93.870234999999994</v>
      </c>
      <c r="M2704" s="13">
        <v>30.124168999999998</v>
      </c>
      <c r="N2704" s="11">
        <v>-98.650929803149737</v>
      </c>
      <c r="O2704" s="11">
        <v>31.651859842519649</v>
      </c>
      <c r="P2704" s="12">
        <f>VLOOKUP(Table1[[#This Row],[State]],Sheet1!A:G,7,FALSE)</f>
        <v>38</v>
      </c>
      <c r="Q2704" t="str">
        <f>VLOOKUP(Table1[[#This Row],[State]],Sheet1!A:F,6,FALSE)</f>
        <v>Democratic</v>
      </c>
    </row>
    <row r="2705" spans="1:17" x14ac:dyDescent="0.2">
      <c r="A2705" t="s">
        <v>361</v>
      </c>
      <c r="B2705" s="10">
        <v>48363</v>
      </c>
      <c r="C2705" t="s">
        <v>2017</v>
      </c>
      <c r="D2705" s="4">
        <v>2740</v>
      </c>
      <c r="E2705" s="4">
        <v>10296</v>
      </c>
      <c r="F2705">
        <v>2024</v>
      </c>
      <c r="G2705" s="1">
        <f>Table1[[#This Row],[dem_votes]]+Table1[[#This Row],[gop_votes]]</f>
        <v>13036</v>
      </c>
      <c r="H2705" s="7">
        <f>ABS(Table1[[#This Row],[dem_votes]]-Table1[[#This Row],[gop_votes]])</f>
        <v>7556</v>
      </c>
      <c r="I2705" s="5">
        <f>Table1[[#This Row],[margin]]/SUM(Table1[[#This Row],[dem_votes]:[gop_votes]])</f>
        <v>0.5796256520405032</v>
      </c>
      <c r="J2705" s="5">
        <f>Table1[[#This Row],[dem_votes]]/SUM(Table1[[#This Row],[dem_votes]:[gop_votes]])</f>
        <v>0.2101871739797484</v>
      </c>
      <c r="K2705" s="5">
        <f>Table1[[#This Row],[gop_votes]]/SUM(Table1[[#This Row],[dem_votes]:[gop_votes]])</f>
        <v>0.7898128260202516</v>
      </c>
      <c r="L2705" s="13">
        <v>-98.167592999999997</v>
      </c>
      <c r="M2705" s="13">
        <v>32.778005</v>
      </c>
      <c r="N2705" s="11">
        <v>-98.650929803149737</v>
      </c>
      <c r="O2705" s="11">
        <v>31.651859842519649</v>
      </c>
      <c r="P2705" s="12">
        <f>VLOOKUP(Table1[[#This Row],[State]],Sheet1!A:G,7,FALSE)</f>
        <v>38</v>
      </c>
      <c r="Q2705" t="str">
        <f>VLOOKUP(Table1[[#This Row],[State]],Sheet1!A:F,6,FALSE)</f>
        <v>Democratic</v>
      </c>
    </row>
    <row r="2706" spans="1:17" x14ac:dyDescent="0.2">
      <c r="A2706" t="s">
        <v>361</v>
      </c>
      <c r="B2706" s="10">
        <v>48365</v>
      </c>
      <c r="C2706" t="s">
        <v>1380</v>
      </c>
      <c r="D2706" s="4">
        <v>2376</v>
      </c>
      <c r="E2706" s="4">
        <v>9451</v>
      </c>
      <c r="F2706">
        <v>2024</v>
      </c>
      <c r="G2706" s="1">
        <f>Table1[[#This Row],[dem_votes]]+Table1[[#This Row],[gop_votes]]</f>
        <v>11827</v>
      </c>
      <c r="H2706" s="7">
        <f>ABS(Table1[[#This Row],[dem_votes]]-Table1[[#This Row],[gop_votes]])</f>
        <v>7075</v>
      </c>
      <c r="I2706" s="5">
        <f>Table1[[#This Row],[margin]]/SUM(Table1[[#This Row],[dem_votes]:[gop_votes]])</f>
        <v>0.59820749133338968</v>
      </c>
      <c r="J2706" s="5">
        <f>Table1[[#This Row],[dem_votes]]/SUM(Table1[[#This Row],[dem_votes]:[gop_votes]])</f>
        <v>0.20089625433330516</v>
      </c>
      <c r="K2706" s="5">
        <f>Table1[[#This Row],[gop_votes]]/SUM(Table1[[#This Row],[dem_votes]:[gop_votes]])</f>
        <v>0.79910374566669484</v>
      </c>
      <c r="L2706" s="13">
        <v>-94.331165999999996</v>
      </c>
      <c r="M2706" s="13">
        <v>32.167392</v>
      </c>
      <c r="N2706" s="11">
        <v>-98.650929803149737</v>
      </c>
      <c r="O2706" s="11">
        <v>31.651859842519649</v>
      </c>
      <c r="P2706" s="12">
        <f>VLOOKUP(Table1[[#This Row],[State]],Sheet1!A:G,7,FALSE)</f>
        <v>38</v>
      </c>
      <c r="Q2706" t="str">
        <f>VLOOKUP(Table1[[#This Row],[State]],Sheet1!A:F,6,FALSE)</f>
        <v>Democratic</v>
      </c>
    </row>
    <row r="2707" spans="1:17" x14ac:dyDescent="0.2">
      <c r="A2707" t="s">
        <v>361</v>
      </c>
      <c r="B2707" s="10">
        <v>48367</v>
      </c>
      <c r="C2707" t="s">
        <v>2018</v>
      </c>
      <c r="D2707" s="4">
        <v>11440</v>
      </c>
      <c r="E2707" s="4">
        <v>75152</v>
      </c>
      <c r="F2707">
        <v>2024</v>
      </c>
      <c r="G2707" s="1">
        <f>Table1[[#This Row],[dem_votes]]+Table1[[#This Row],[gop_votes]]</f>
        <v>86592</v>
      </c>
      <c r="H2707" s="7">
        <f>ABS(Table1[[#This Row],[dem_votes]]-Table1[[#This Row],[gop_votes]])</f>
        <v>63712</v>
      </c>
      <c r="I2707" s="5">
        <f>Table1[[#This Row],[margin]]/SUM(Table1[[#This Row],[dem_votes]:[gop_votes]])</f>
        <v>0.73577235772357719</v>
      </c>
      <c r="J2707" s="5">
        <f>Table1[[#This Row],[dem_votes]]/SUM(Table1[[#This Row],[dem_votes]:[gop_votes]])</f>
        <v>0.13211382113821138</v>
      </c>
      <c r="K2707" s="5">
        <f>Table1[[#This Row],[gop_votes]]/SUM(Table1[[#This Row],[dem_votes]:[gop_votes]])</f>
        <v>0.86788617886178865</v>
      </c>
      <c r="L2707" s="13">
        <v>-97.736777000000004</v>
      </c>
      <c r="M2707" s="13">
        <v>32.794167999999999</v>
      </c>
      <c r="N2707" s="11">
        <v>-98.650929803149737</v>
      </c>
      <c r="O2707" s="11">
        <v>31.651859842519649</v>
      </c>
      <c r="P2707" s="12">
        <f>VLOOKUP(Table1[[#This Row],[State]],Sheet1!A:G,7,FALSE)</f>
        <v>38</v>
      </c>
      <c r="Q2707" t="str">
        <f>VLOOKUP(Table1[[#This Row],[State]],Sheet1!A:F,6,FALSE)</f>
        <v>Democratic</v>
      </c>
    </row>
    <row r="2708" spans="1:17" x14ac:dyDescent="0.2">
      <c r="A2708" t="s">
        <v>361</v>
      </c>
      <c r="B2708" s="10">
        <v>48369</v>
      </c>
      <c r="C2708" t="s">
        <v>2019</v>
      </c>
      <c r="D2708" s="4">
        <v>762</v>
      </c>
      <c r="E2708" s="4">
        <v>2106</v>
      </c>
      <c r="F2708">
        <v>2024</v>
      </c>
      <c r="G2708" s="1">
        <f>Table1[[#This Row],[dem_votes]]+Table1[[#This Row],[gop_votes]]</f>
        <v>2868</v>
      </c>
      <c r="H2708" s="7">
        <f>ABS(Table1[[#This Row],[dem_votes]]-Table1[[#This Row],[gop_votes]])</f>
        <v>1344</v>
      </c>
      <c r="I2708" s="5">
        <f>Table1[[#This Row],[margin]]/SUM(Table1[[#This Row],[dem_votes]:[gop_votes]])</f>
        <v>0.46861924686192469</v>
      </c>
      <c r="J2708" s="5">
        <f>Table1[[#This Row],[dem_votes]]/SUM(Table1[[#This Row],[dem_votes]:[gop_votes]])</f>
        <v>0.26569037656903766</v>
      </c>
      <c r="K2708" s="5">
        <f>Table1[[#This Row],[gop_votes]]/SUM(Table1[[#This Row],[dem_votes]:[gop_votes]])</f>
        <v>0.73430962343096229</v>
      </c>
      <c r="L2708" s="13">
        <v>-102.81581199999999</v>
      </c>
      <c r="M2708" s="13">
        <v>34.538846999999997</v>
      </c>
      <c r="N2708" s="11">
        <v>-98.650929803149737</v>
      </c>
      <c r="O2708" s="11">
        <v>31.651859842519649</v>
      </c>
      <c r="P2708" s="12">
        <f>VLOOKUP(Table1[[#This Row],[State]],Sheet1!A:G,7,FALSE)</f>
        <v>38</v>
      </c>
      <c r="Q2708" t="str">
        <f>VLOOKUP(Table1[[#This Row],[State]],Sheet1!A:F,6,FALSE)</f>
        <v>Democratic</v>
      </c>
    </row>
    <row r="2709" spans="1:17" x14ac:dyDescent="0.2">
      <c r="A2709" t="s">
        <v>361</v>
      </c>
      <c r="B2709" s="10">
        <v>48371</v>
      </c>
      <c r="C2709" t="s">
        <v>2020</v>
      </c>
      <c r="D2709" s="4">
        <v>1611</v>
      </c>
      <c r="E2709" s="4">
        <v>2894</v>
      </c>
      <c r="F2709">
        <v>2024</v>
      </c>
      <c r="G2709" s="1">
        <f>Table1[[#This Row],[dem_votes]]+Table1[[#This Row],[gop_votes]]</f>
        <v>4505</v>
      </c>
      <c r="H2709" s="7">
        <f>ABS(Table1[[#This Row],[dem_votes]]-Table1[[#This Row],[gop_votes]])</f>
        <v>1283</v>
      </c>
      <c r="I2709" s="5">
        <f>Table1[[#This Row],[margin]]/SUM(Table1[[#This Row],[dem_votes]:[gop_votes]])</f>
        <v>0.28479467258601554</v>
      </c>
      <c r="J2709" s="5">
        <f>Table1[[#This Row],[dem_votes]]/SUM(Table1[[#This Row],[dem_votes]:[gop_votes]])</f>
        <v>0.35760266370699223</v>
      </c>
      <c r="K2709" s="5">
        <f>Table1[[#This Row],[gop_votes]]/SUM(Table1[[#This Row],[dem_votes]:[gop_votes]])</f>
        <v>0.64239733629300777</v>
      </c>
      <c r="L2709" s="13">
        <v>-102.790862</v>
      </c>
      <c r="M2709" s="13">
        <v>30.898458000000002</v>
      </c>
      <c r="N2709" s="11">
        <v>-98.650929803149737</v>
      </c>
      <c r="O2709" s="11">
        <v>31.651859842519649</v>
      </c>
      <c r="P2709" s="12">
        <f>VLOOKUP(Table1[[#This Row],[State]],Sheet1!A:G,7,FALSE)</f>
        <v>38</v>
      </c>
      <c r="Q2709" t="str">
        <f>VLOOKUP(Table1[[#This Row],[State]],Sheet1!A:F,6,FALSE)</f>
        <v>Democratic</v>
      </c>
    </row>
    <row r="2710" spans="1:17" x14ac:dyDescent="0.2">
      <c r="A2710" t="s">
        <v>361</v>
      </c>
      <c r="B2710" s="10">
        <v>48373</v>
      </c>
      <c r="C2710" t="s">
        <v>466</v>
      </c>
      <c r="D2710" s="4">
        <v>5427</v>
      </c>
      <c r="E2710" s="4">
        <v>18228</v>
      </c>
      <c r="F2710">
        <v>2024</v>
      </c>
      <c r="G2710" s="1">
        <f>Table1[[#This Row],[dem_votes]]+Table1[[#This Row],[gop_votes]]</f>
        <v>23655</v>
      </c>
      <c r="H2710" s="7">
        <f>ABS(Table1[[#This Row],[dem_votes]]-Table1[[#This Row],[gop_votes]])</f>
        <v>12801</v>
      </c>
      <c r="I2710" s="5">
        <f>Table1[[#This Row],[margin]]/SUM(Table1[[#This Row],[dem_votes]:[gop_votes]])</f>
        <v>0.54115409004438808</v>
      </c>
      <c r="J2710" s="5">
        <f>Table1[[#This Row],[dem_votes]]/SUM(Table1[[#This Row],[dem_votes]:[gop_votes]])</f>
        <v>0.22942295497780596</v>
      </c>
      <c r="K2710" s="5">
        <f>Table1[[#This Row],[gop_votes]]/SUM(Table1[[#This Row],[dem_votes]:[gop_votes]])</f>
        <v>0.77057704502219404</v>
      </c>
      <c r="L2710" s="13">
        <v>-94.940487000000005</v>
      </c>
      <c r="M2710" s="13">
        <v>30.743716999999901</v>
      </c>
      <c r="N2710" s="11">
        <v>-98.650929803149737</v>
      </c>
      <c r="O2710" s="11">
        <v>31.651859842519649</v>
      </c>
      <c r="P2710" s="12">
        <f>VLOOKUP(Table1[[#This Row],[State]],Sheet1!A:G,7,FALSE)</f>
        <v>38</v>
      </c>
      <c r="Q2710" t="str">
        <f>VLOOKUP(Table1[[#This Row],[State]],Sheet1!A:F,6,FALSE)</f>
        <v>Democratic</v>
      </c>
    </row>
    <row r="2711" spans="1:17" x14ac:dyDescent="0.2">
      <c r="A2711" t="s">
        <v>361</v>
      </c>
      <c r="B2711" s="10">
        <v>48375</v>
      </c>
      <c r="C2711" t="s">
        <v>1810</v>
      </c>
      <c r="D2711" s="4">
        <v>8839</v>
      </c>
      <c r="E2711" s="4">
        <v>20673</v>
      </c>
      <c r="F2711">
        <v>2024</v>
      </c>
      <c r="G2711" s="1">
        <f>Table1[[#This Row],[dem_votes]]+Table1[[#This Row],[gop_votes]]</f>
        <v>29512</v>
      </c>
      <c r="H2711" s="7">
        <f>ABS(Table1[[#This Row],[dem_votes]]-Table1[[#This Row],[gop_votes]])</f>
        <v>11834</v>
      </c>
      <c r="I2711" s="5">
        <f>Table1[[#This Row],[margin]]/SUM(Table1[[#This Row],[dem_votes]:[gop_votes]])</f>
        <v>0.40098942802927623</v>
      </c>
      <c r="J2711" s="5">
        <f>Table1[[#This Row],[dem_votes]]/SUM(Table1[[#This Row],[dem_votes]:[gop_votes]])</f>
        <v>0.29950528598536191</v>
      </c>
      <c r="K2711" s="5">
        <f>Table1[[#This Row],[gop_votes]]/SUM(Table1[[#This Row],[dem_votes]:[gop_votes]])</f>
        <v>0.70049471401463814</v>
      </c>
      <c r="L2711" s="13">
        <v>-101.836643999999</v>
      </c>
      <c r="M2711" s="13">
        <v>35.221680999999997</v>
      </c>
      <c r="N2711" s="11">
        <v>-98.650929803149737</v>
      </c>
      <c r="O2711" s="11">
        <v>31.651859842519649</v>
      </c>
      <c r="P2711" s="12">
        <f>VLOOKUP(Table1[[#This Row],[State]],Sheet1!A:G,7,FALSE)</f>
        <v>38</v>
      </c>
      <c r="Q2711" t="str">
        <f>VLOOKUP(Table1[[#This Row],[State]],Sheet1!A:F,6,FALSE)</f>
        <v>Democratic</v>
      </c>
    </row>
    <row r="2712" spans="1:17" x14ac:dyDescent="0.2">
      <c r="A2712" t="s">
        <v>361</v>
      </c>
      <c r="B2712" s="10">
        <v>48377</v>
      </c>
      <c r="C2712" t="s">
        <v>2021</v>
      </c>
      <c r="D2712" s="4">
        <v>1291</v>
      </c>
      <c r="E2712" s="4">
        <v>659</v>
      </c>
      <c r="F2712">
        <v>2024</v>
      </c>
      <c r="G2712" s="1">
        <f>Table1[[#This Row],[dem_votes]]+Table1[[#This Row],[gop_votes]]</f>
        <v>1950</v>
      </c>
      <c r="H2712" s="7">
        <f>ABS(Table1[[#This Row],[dem_votes]]-Table1[[#This Row],[gop_votes]])</f>
        <v>632</v>
      </c>
      <c r="I2712" s="5">
        <f>Table1[[#This Row],[margin]]/SUM(Table1[[#This Row],[dem_votes]:[gop_votes]])</f>
        <v>0.32410256410256411</v>
      </c>
      <c r="J2712" s="5">
        <f>Table1[[#This Row],[dem_votes]]/SUM(Table1[[#This Row],[dem_votes]:[gop_votes]])</f>
        <v>0.66205128205128205</v>
      </c>
      <c r="K2712" s="5">
        <f>Table1[[#This Row],[gop_votes]]/SUM(Table1[[#This Row],[dem_votes]:[gop_votes]])</f>
        <v>0.33794871794871795</v>
      </c>
      <c r="L2712" s="13">
        <v>-104.260977</v>
      </c>
      <c r="M2712" s="13">
        <v>29.807527</v>
      </c>
      <c r="N2712" s="11">
        <v>-98.650929803149737</v>
      </c>
      <c r="O2712" s="11">
        <v>31.651859842519649</v>
      </c>
      <c r="P2712" s="12">
        <f>VLOOKUP(Table1[[#This Row],[State]],Sheet1!A:G,7,FALSE)</f>
        <v>38</v>
      </c>
      <c r="Q2712" t="str">
        <f>VLOOKUP(Table1[[#This Row],[State]],Sheet1!A:F,6,FALSE)</f>
        <v>Democratic</v>
      </c>
    </row>
    <row r="2713" spans="1:17" x14ac:dyDescent="0.2">
      <c r="A2713" t="s">
        <v>361</v>
      </c>
      <c r="B2713" s="10">
        <v>48379</v>
      </c>
      <c r="C2713" t="s">
        <v>2022</v>
      </c>
      <c r="D2713" s="4">
        <v>938</v>
      </c>
      <c r="E2713" s="4">
        <v>6039</v>
      </c>
      <c r="F2713">
        <v>2024</v>
      </c>
      <c r="G2713" s="1">
        <f>Table1[[#This Row],[dem_votes]]+Table1[[#This Row],[gop_votes]]</f>
        <v>6977</v>
      </c>
      <c r="H2713" s="7">
        <f>ABS(Table1[[#This Row],[dem_votes]]-Table1[[#This Row],[gop_votes]])</f>
        <v>5101</v>
      </c>
      <c r="I2713" s="5">
        <f>Table1[[#This Row],[margin]]/SUM(Table1[[#This Row],[dem_votes]:[gop_votes]])</f>
        <v>0.73111652572738994</v>
      </c>
      <c r="J2713" s="5">
        <f>Table1[[#This Row],[dem_votes]]/SUM(Table1[[#This Row],[dem_votes]:[gop_votes]])</f>
        <v>0.134441737136305</v>
      </c>
      <c r="K2713" s="5">
        <f>Table1[[#This Row],[gop_votes]]/SUM(Table1[[#This Row],[dem_votes]:[gop_votes]])</f>
        <v>0.86555826286369497</v>
      </c>
      <c r="L2713" s="13">
        <v>-95.797077999999999</v>
      </c>
      <c r="M2713" s="13">
        <v>32.886054999999999</v>
      </c>
      <c r="N2713" s="11">
        <v>-98.650929803149737</v>
      </c>
      <c r="O2713" s="11">
        <v>31.651859842519649</v>
      </c>
      <c r="P2713" s="12">
        <f>VLOOKUP(Table1[[#This Row],[State]],Sheet1!A:G,7,FALSE)</f>
        <v>38</v>
      </c>
      <c r="Q2713" t="str">
        <f>VLOOKUP(Table1[[#This Row],[State]],Sheet1!A:F,6,FALSE)</f>
        <v>Democratic</v>
      </c>
    </row>
    <row r="2714" spans="1:17" x14ac:dyDescent="0.2">
      <c r="A2714" t="s">
        <v>361</v>
      </c>
      <c r="B2714" s="10">
        <v>48381</v>
      </c>
      <c r="C2714" t="s">
        <v>2023</v>
      </c>
      <c r="D2714" s="4">
        <v>10316</v>
      </c>
      <c r="E2714" s="4">
        <v>53106</v>
      </c>
      <c r="F2714">
        <v>2024</v>
      </c>
      <c r="G2714" s="1">
        <f>Table1[[#This Row],[dem_votes]]+Table1[[#This Row],[gop_votes]]</f>
        <v>63422</v>
      </c>
      <c r="H2714" s="7">
        <f>ABS(Table1[[#This Row],[dem_votes]]-Table1[[#This Row],[gop_votes]])</f>
        <v>42790</v>
      </c>
      <c r="I2714" s="5">
        <f>Table1[[#This Row],[margin]]/SUM(Table1[[#This Row],[dem_votes]:[gop_votes]])</f>
        <v>0.67468701712339563</v>
      </c>
      <c r="J2714" s="5">
        <f>Table1[[#This Row],[dem_votes]]/SUM(Table1[[#This Row],[dem_votes]:[gop_votes]])</f>
        <v>0.16265649143830216</v>
      </c>
      <c r="K2714" s="5">
        <f>Table1[[#This Row],[gop_votes]]/SUM(Table1[[#This Row],[dem_votes]:[gop_votes]])</f>
        <v>0.83734350856169781</v>
      </c>
      <c r="L2714" s="13">
        <v>-101.888863</v>
      </c>
      <c r="M2714" s="13">
        <v>35.121462999999999</v>
      </c>
      <c r="N2714" s="11">
        <v>-98.650929803149737</v>
      </c>
      <c r="O2714" s="11">
        <v>31.651859842519649</v>
      </c>
      <c r="P2714" s="12">
        <f>VLOOKUP(Table1[[#This Row],[State]],Sheet1!A:G,7,FALSE)</f>
        <v>38</v>
      </c>
      <c r="Q2714" t="str">
        <f>VLOOKUP(Table1[[#This Row],[State]],Sheet1!A:F,6,FALSE)</f>
        <v>Democratic</v>
      </c>
    </row>
    <row r="2715" spans="1:17" x14ac:dyDescent="0.2">
      <c r="A2715" t="s">
        <v>361</v>
      </c>
      <c r="B2715" s="10">
        <v>48383</v>
      </c>
      <c r="C2715" t="s">
        <v>2024</v>
      </c>
      <c r="D2715" s="4">
        <v>228</v>
      </c>
      <c r="E2715" s="4">
        <v>886</v>
      </c>
      <c r="F2715">
        <v>2024</v>
      </c>
      <c r="G2715" s="1">
        <f>Table1[[#This Row],[dem_votes]]+Table1[[#This Row],[gop_votes]]</f>
        <v>1114</v>
      </c>
      <c r="H2715" s="7">
        <f>ABS(Table1[[#This Row],[dem_votes]]-Table1[[#This Row],[gop_votes]])</f>
        <v>658</v>
      </c>
      <c r="I2715" s="5">
        <f>Table1[[#This Row],[margin]]/SUM(Table1[[#This Row],[dem_votes]:[gop_votes]])</f>
        <v>0.59066427289048473</v>
      </c>
      <c r="J2715" s="5">
        <f>Table1[[#This Row],[dem_votes]]/SUM(Table1[[#This Row],[dem_votes]:[gop_votes]])</f>
        <v>0.20466786355475763</v>
      </c>
      <c r="K2715" s="5">
        <f>Table1[[#This Row],[gop_votes]]/SUM(Table1[[#This Row],[dem_votes]:[gop_votes]])</f>
        <v>0.79533213644524237</v>
      </c>
      <c r="L2715" s="13">
        <v>-101.465521</v>
      </c>
      <c r="M2715" s="13">
        <v>31.215015000000001</v>
      </c>
      <c r="N2715" s="11">
        <v>-98.650929803149737</v>
      </c>
      <c r="O2715" s="11">
        <v>31.651859842519649</v>
      </c>
      <c r="P2715" s="12">
        <f>VLOOKUP(Table1[[#This Row],[State]],Sheet1!A:G,7,FALSE)</f>
        <v>38</v>
      </c>
      <c r="Q2715" t="str">
        <f>VLOOKUP(Table1[[#This Row],[State]],Sheet1!A:F,6,FALSE)</f>
        <v>Democratic</v>
      </c>
    </row>
    <row r="2716" spans="1:17" x14ac:dyDescent="0.2">
      <c r="A2716" t="s">
        <v>361</v>
      </c>
      <c r="B2716" s="10">
        <v>48385</v>
      </c>
      <c r="C2716" t="s">
        <v>2025</v>
      </c>
      <c r="D2716" s="4">
        <v>368</v>
      </c>
      <c r="E2716" s="4">
        <v>1721</v>
      </c>
      <c r="F2716">
        <v>2024</v>
      </c>
      <c r="G2716" s="1">
        <f>Table1[[#This Row],[dem_votes]]+Table1[[#This Row],[gop_votes]]</f>
        <v>2089</v>
      </c>
      <c r="H2716" s="7">
        <f>ABS(Table1[[#This Row],[dem_votes]]-Table1[[#This Row],[gop_votes]])</f>
        <v>1353</v>
      </c>
      <c r="I2716" s="5">
        <f>Table1[[#This Row],[margin]]/SUM(Table1[[#This Row],[dem_votes]:[gop_votes]])</f>
        <v>0.64767831498324557</v>
      </c>
      <c r="J2716" s="5">
        <f>Table1[[#This Row],[dem_votes]]/SUM(Table1[[#This Row],[dem_votes]:[gop_votes]])</f>
        <v>0.17616084250837721</v>
      </c>
      <c r="K2716" s="5">
        <f>Table1[[#This Row],[gop_votes]]/SUM(Table1[[#This Row],[dem_votes]:[gop_votes]])</f>
        <v>0.82383915749162273</v>
      </c>
      <c r="L2716" s="13">
        <v>-99.841559000000004</v>
      </c>
      <c r="M2716" s="13">
        <v>29.719685999999999</v>
      </c>
      <c r="N2716" s="11">
        <v>-98.650929803149737</v>
      </c>
      <c r="O2716" s="11">
        <v>31.651859842519649</v>
      </c>
      <c r="P2716" s="12">
        <f>VLOOKUP(Table1[[#This Row],[State]],Sheet1!A:G,7,FALSE)</f>
        <v>38</v>
      </c>
      <c r="Q2716" t="str">
        <f>VLOOKUP(Table1[[#This Row],[State]],Sheet1!A:F,6,FALSE)</f>
        <v>Democratic</v>
      </c>
    </row>
    <row r="2717" spans="1:17" x14ac:dyDescent="0.2">
      <c r="A2717" t="s">
        <v>361</v>
      </c>
      <c r="B2717" s="10">
        <v>48387</v>
      </c>
      <c r="C2717" t="s">
        <v>2026</v>
      </c>
      <c r="D2717" s="4">
        <v>1704</v>
      </c>
      <c r="E2717" s="4">
        <v>4231</v>
      </c>
      <c r="F2717">
        <v>2024</v>
      </c>
      <c r="G2717" s="1">
        <f>Table1[[#This Row],[dem_votes]]+Table1[[#This Row],[gop_votes]]</f>
        <v>5935</v>
      </c>
      <c r="H2717" s="7">
        <f>ABS(Table1[[#This Row],[dem_votes]]-Table1[[#This Row],[gop_votes]])</f>
        <v>2527</v>
      </c>
      <c r="I2717" s="5">
        <f>Table1[[#This Row],[margin]]/SUM(Table1[[#This Row],[dem_votes]:[gop_votes]])</f>
        <v>0.42577927548441447</v>
      </c>
      <c r="J2717" s="5">
        <f>Table1[[#This Row],[dem_votes]]/SUM(Table1[[#This Row],[dem_votes]:[gop_votes]])</f>
        <v>0.28711036225779274</v>
      </c>
      <c r="K2717" s="5">
        <f>Table1[[#This Row],[gop_votes]]/SUM(Table1[[#This Row],[dem_votes]:[gop_votes]])</f>
        <v>0.71288963774220726</v>
      </c>
      <c r="L2717" s="13">
        <v>-95.071169999999995</v>
      </c>
      <c r="M2717" s="13">
        <v>33.592399</v>
      </c>
      <c r="N2717" s="11">
        <v>-98.650929803149737</v>
      </c>
      <c r="O2717" s="11">
        <v>31.651859842519649</v>
      </c>
      <c r="P2717" s="12">
        <f>VLOOKUP(Table1[[#This Row],[State]],Sheet1!A:G,7,FALSE)</f>
        <v>38</v>
      </c>
      <c r="Q2717" t="str">
        <f>VLOOKUP(Table1[[#This Row],[State]],Sheet1!A:F,6,FALSE)</f>
        <v>Democratic</v>
      </c>
    </row>
    <row r="2718" spans="1:17" x14ac:dyDescent="0.2">
      <c r="A2718" t="s">
        <v>361</v>
      </c>
      <c r="B2718" s="10">
        <v>48389</v>
      </c>
      <c r="C2718" t="s">
        <v>2027</v>
      </c>
      <c r="D2718" s="4">
        <v>1630</v>
      </c>
      <c r="E2718" s="4">
        <v>1882</v>
      </c>
      <c r="F2718">
        <v>2024</v>
      </c>
      <c r="G2718" s="1">
        <f>Table1[[#This Row],[dem_votes]]+Table1[[#This Row],[gop_votes]]</f>
        <v>3512</v>
      </c>
      <c r="H2718" s="7">
        <f>ABS(Table1[[#This Row],[dem_votes]]-Table1[[#This Row],[gop_votes]])</f>
        <v>252</v>
      </c>
      <c r="I2718" s="5">
        <f>Table1[[#This Row],[margin]]/SUM(Table1[[#This Row],[dem_votes]:[gop_votes]])</f>
        <v>7.175398633257403E-2</v>
      </c>
      <c r="J2718" s="5">
        <f>Table1[[#This Row],[dem_votes]]/SUM(Table1[[#This Row],[dem_votes]:[gop_votes]])</f>
        <v>0.46412300683371299</v>
      </c>
      <c r="K2718" s="5">
        <f>Table1[[#This Row],[gop_votes]]/SUM(Table1[[#This Row],[dem_votes]:[gop_votes]])</f>
        <v>0.53587699316628701</v>
      </c>
      <c r="L2718" s="13">
        <v>-103.532873999999</v>
      </c>
      <c r="M2718" s="13">
        <v>31.382677000000001</v>
      </c>
      <c r="N2718" s="11">
        <v>-98.650929803149737</v>
      </c>
      <c r="O2718" s="11">
        <v>31.651859842519649</v>
      </c>
      <c r="P2718" s="12">
        <f>VLOOKUP(Table1[[#This Row],[State]],Sheet1!A:G,7,FALSE)</f>
        <v>38</v>
      </c>
      <c r="Q2718" t="str">
        <f>VLOOKUP(Table1[[#This Row],[State]],Sheet1!A:F,6,FALSE)</f>
        <v>Democratic</v>
      </c>
    </row>
    <row r="2719" spans="1:17" x14ac:dyDescent="0.2">
      <c r="A2719" t="s">
        <v>361</v>
      </c>
      <c r="B2719" s="10">
        <v>48391</v>
      </c>
      <c r="C2719" t="s">
        <v>2028</v>
      </c>
      <c r="D2719" s="4">
        <v>1345</v>
      </c>
      <c r="E2719" s="4">
        <v>2018</v>
      </c>
      <c r="F2719">
        <v>2024</v>
      </c>
      <c r="G2719" s="1">
        <f>Table1[[#This Row],[dem_votes]]+Table1[[#This Row],[gop_votes]]</f>
        <v>3363</v>
      </c>
      <c r="H2719" s="7">
        <f>ABS(Table1[[#This Row],[dem_votes]]-Table1[[#This Row],[gop_votes]])</f>
        <v>673</v>
      </c>
      <c r="I2719" s="5">
        <f>Table1[[#This Row],[margin]]/SUM(Table1[[#This Row],[dem_votes]:[gop_votes]])</f>
        <v>0.20011894142134998</v>
      </c>
      <c r="J2719" s="5">
        <f>Table1[[#This Row],[dem_votes]]/SUM(Table1[[#This Row],[dem_votes]:[gop_votes]])</f>
        <v>0.399940529289325</v>
      </c>
      <c r="K2719" s="5">
        <f>Table1[[#This Row],[gop_votes]]/SUM(Table1[[#This Row],[dem_votes]:[gop_votes]])</f>
        <v>0.600059470710675</v>
      </c>
      <c r="L2719" s="13">
        <v>-97.244247000000001</v>
      </c>
      <c r="M2719" s="13">
        <v>28.290389999999999</v>
      </c>
      <c r="N2719" s="11">
        <v>-98.650929803149737</v>
      </c>
      <c r="O2719" s="11">
        <v>31.651859842519649</v>
      </c>
      <c r="P2719" s="12">
        <f>VLOOKUP(Table1[[#This Row],[State]],Sheet1!A:G,7,FALSE)</f>
        <v>38</v>
      </c>
      <c r="Q2719" t="str">
        <f>VLOOKUP(Table1[[#This Row],[State]],Sheet1!A:F,6,FALSE)</f>
        <v>Democratic</v>
      </c>
    </row>
    <row r="2720" spans="1:17" x14ac:dyDescent="0.2">
      <c r="A2720" t="s">
        <v>361</v>
      </c>
      <c r="B2720" s="10">
        <v>48393</v>
      </c>
      <c r="C2720" t="s">
        <v>1873</v>
      </c>
      <c r="D2720" s="4">
        <v>48</v>
      </c>
      <c r="E2720" s="4">
        <v>481</v>
      </c>
      <c r="F2720">
        <v>2024</v>
      </c>
      <c r="G2720" s="1">
        <f>Table1[[#This Row],[dem_votes]]+Table1[[#This Row],[gop_votes]]</f>
        <v>529</v>
      </c>
      <c r="H2720" s="7">
        <f>ABS(Table1[[#This Row],[dem_votes]]-Table1[[#This Row],[gop_votes]])</f>
        <v>433</v>
      </c>
      <c r="I2720" s="5">
        <f>Table1[[#This Row],[margin]]/SUM(Table1[[#This Row],[dem_votes]:[gop_votes]])</f>
        <v>0.81852551984877131</v>
      </c>
      <c r="J2720" s="5">
        <f>Table1[[#This Row],[dem_votes]]/SUM(Table1[[#This Row],[dem_votes]:[gop_votes]])</f>
        <v>9.0737240075614373E-2</v>
      </c>
      <c r="K2720" s="5">
        <f>Table1[[#This Row],[gop_votes]]/SUM(Table1[[#This Row],[dem_votes]:[gop_votes]])</f>
        <v>0.90926275992438566</v>
      </c>
      <c r="L2720" s="13">
        <v>-100.705316</v>
      </c>
      <c r="M2720" s="13">
        <v>35.720593000000001</v>
      </c>
      <c r="N2720" s="11">
        <v>-98.650929803149737</v>
      </c>
      <c r="O2720" s="11">
        <v>31.651859842519649</v>
      </c>
      <c r="P2720" s="12">
        <f>VLOOKUP(Table1[[#This Row],[State]],Sheet1!A:G,7,FALSE)</f>
        <v>38</v>
      </c>
      <c r="Q2720" t="str">
        <f>VLOOKUP(Table1[[#This Row],[State]],Sheet1!A:F,6,FALSE)</f>
        <v>Democratic</v>
      </c>
    </row>
    <row r="2721" spans="1:17" x14ac:dyDescent="0.2">
      <c r="A2721" t="s">
        <v>361</v>
      </c>
      <c r="B2721" s="10">
        <v>48395</v>
      </c>
      <c r="C2721" t="s">
        <v>1127</v>
      </c>
      <c r="D2721" s="4">
        <v>2845</v>
      </c>
      <c r="E2721" s="4">
        <v>6107</v>
      </c>
      <c r="F2721">
        <v>2024</v>
      </c>
      <c r="G2721" s="1">
        <f>Table1[[#This Row],[dem_votes]]+Table1[[#This Row],[gop_votes]]</f>
        <v>8952</v>
      </c>
      <c r="H2721" s="7">
        <f>ABS(Table1[[#This Row],[dem_votes]]-Table1[[#This Row],[gop_votes]])</f>
        <v>3262</v>
      </c>
      <c r="I2721" s="5">
        <f>Table1[[#This Row],[margin]]/SUM(Table1[[#This Row],[dem_votes]:[gop_votes]])</f>
        <v>0.36438784629133153</v>
      </c>
      <c r="J2721" s="5">
        <f>Table1[[#This Row],[dem_votes]]/SUM(Table1[[#This Row],[dem_votes]:[gop_votes]])</f>
        <v>0.31780607685433421</v>
      </c>
      <c r="K2721" s="5">
        <f>Table1[[#This Row],[gop_votes]]/SUM(Table1[[#This Row],[dem_votes]:[gop_votes]])</f>
        <v>0.68219392314566574</v>
      </c>
      <c r="L2721" s="13">
        <v>-96.547126000000006</v>
      </c>
      <c r="M2721" s="13">
        <v>30.970147999999998</v>
      </c>
      <c r="N2721" s="11">
        <v>-98.650929803149737</v>
      </c>
      <c r="O2721" s="11">
        <v>31.651859842519649</v>
      </c>
      <c r="P2721" s="12">
        <f>VLOOKUP(Table1[[#This Row],[State]],Sheet1!A:G,7,FALSE)</f>
        <v>38</v>
      </c>
      <c r="Q2721" t="str">
        <f>VLOOKUP(Table1[[#This Row],[State]],Sheet1!A:F,6,FALSE)</f>
        <v>Democratic</v>
      </c>
    </row>
    <row r="2722" spans="1:17" x14ac:dyDescent="0.2">
      <c r="A2722" t="s">
        <v>361</v>
      </c>
      <c r="B2722" s="10">
        <v>48397</v>
      </c>
      <c r="C2722" t="s">
        <v>2029</v>
      </c>
      <c r="D2722" s="4">
        <v>22323</v>
      </c>
      <c r="E2722" s="4">
        <v>43350</v>
      </c>
      <c r="F2722">
        <v>2024</v>
      </c>
      <c r="G2722" s="1">
        <f>Table1[[#This Row],[dem_votes]]+Table1[[#This Row],[gop_votes]]</f>
        <v>65673</v>
      </c>
      <c r="H2722" s="7">
        <f>ABS(Table1[[#This Row],[dem_votes]]-Table1[[#This Row],[gop_votes]])</f>
        <v>21027</v>
      </c>
      <c r="I2722" s="5">
        <f>Table1[[#This Row],[margin]]/SUM(Table1[[#This Row],[dem_votes]:[gop_votes]])</f>
        <v>0.32017724178886298</v>
      </c>
      <c r="J2722" s="5">
        <f>Table1[[#This Row],[dem_votes]]/SUM(Table1[[#This Row],[dem_votes]:[gop_votes]])</f>
        <v>0.33991137910556851</v>
      </c>
      <c r="K2722" s="5">
        <f>Table1[[#This Row],[gop_votes]]/SUM(Table1[[#This Row],[dem_votes]:[gop_votes]])</f>
        <v>0.66008862089443154</v>
      </c>
      <c r="L2722" s="13">
        <v>-96.435492999999994</v>
      </c>
      <c r="M2722" s="13">
        <v>32.915624999999999</v>
      </c>
      <c r="N2722" s="11">
        <v>-98.650929803149737</v>
      </c>
      <c r="O2722" s="11">
        <v>31.651859842519649</v>
      </c>
      <c r="P2722" s="12">
        <f>VLOOKUP(Table1[[#This Row],[State]],Sheet1!A:G,7,FALSE)</f>
        <v>38</v>
      </c>
      <c r="Q2722" t="str">
        <f>VLOOKUP(Table1[[#This Row],[State]],Sheet1!A:F,6,FALSE)</f>
        <v>Democratic</v>
      </c>
    </row>
    <row r="2723" spans="1:17" x14ac:dyDescent="0.2">
      <c r="A2723" t="s">
        <v>361</v>
      </c>
      <c r="B2723" s="10">
        <v>48399</v>
      </c>
      <c r="C2723" t="s">
        <v>2030</v>
      </c>
      <c r="D2723" s="4">
        <v>811</v>
      </c>
      <c r="E2723" s="4">
        <v>3535</v>
      </c>
      <c r="F2723">
        <v>2024</v>
      </c>
      <c r="G2723" s="1">
        <f>Table1[[#This Row],[dem_votes]]+Table1[[#This Row],[gop_votes]]</f>
        <v>4346</v>
      </c>
      <c r="H2723" s="7">
        <f>ABS(Table1[[#This Row],[dem_votes]]-Table1[[#This Row],[gop_votes]])</f>
        <v>2724</v>
      </c>
      <c r="I2723" s="5">
        <f>Table1[[#This Row],[margin]]/SUM(Table1[[#This Row],[dem_votes]:[gop_votes]])</f>
        <v>0.62678324896456517</v>
      </c>
      <c r="J2723" s="5">
        <f>Table1[[#This Row],[dem_votes]]/SUM(Table1[[#This Row],[dem_votes]:[gop_votes]])</f>
        <v>0.18660837551771745</v>
      </c>
      <c r="K2723" s="5">
        <f>Table1[[#This Row],[gop_votes]]/SUM(Table1[[#This Row],[dem_votes]:[gop_votes]])</f>
        <v>0.81339162448228253</v>
      </c>
      <c r="L2723" s="13">
        <v>-99.994272999999893</v>
      </c>
      <c r="M2723" s="13">
        <v>31.801037000000001</v>
      </c>
      <c r="N2723" s="11">
        <v>-98.650929803149737</v>
      </c>
      <c r="O2723" s="11">
        <v>31.651859842519649</v>
      </c>
      <c r="P2723" s="12">
        <f>VLOOKUP(Table1[[#This Row],[State]],Sheet1!A:G,7,FALSE)</f>
        <v>38</v>
      </c>
      <c r="Q2723" t="str">
        <f>VLOOKUP(Table1[[#This Row],[State]],Sheet1!A:F,6,FALSE)</f>
        <v>Democratic</v>
      </c>
    </row>
    <row r="2724" spans="1:17" x14ac:dyDescent="0.2">
      <c r="A2724" t="s">
        <v>361</v>
      </c>
      <c r="B2724" s="10">
        <v>48401</v>
      </c>
      <c r="C2724" t="s">
        <v>2031</v>
      </c>
      <c r="D2724" s="4">
        <v>4958</v>
      </c>
      <c r="E2724" s="4">
        <v>16773</v>
      </c>
      <c r="F2724">
        <v>2024</v>
      </c>
      <c r="G2724" s="1">
        <f>Table1[[#This Row],[dem_votes]]+Table1[[#This Row],[gop_votes]]</f>
        <v>21731</v>
      </c>
      <c r="H2724" s="7">
        <f>ABS(Table1[[#This Row],[dem_votes]]-Table1[[#This Row],[gop_votes]])</f>
        <v>11815</v>
      </c>
      <c r="I2724" s="5">
        <f>Table1[[#This Row],[margin]]/SUM(Table1[[#This Row],[dem_votes]:[gop_votes]])</f>
        <v>0.54369334130964986</v>
      </c>
      <c r="J2724" s="5">
        <f>Table1[[#This Row],[dem_votes]]/SUM(Table1[[#This Row],[dem_votes]:[gop_votes]])</f>
        <v>0.2281533293451751</v>
      </c>
      <c r="K2724" s="5">
        <f>Table1[[#This Row],[gop_votes]]/SUM(Table1[[#This Row],[dem_votes]:[gop_votes]])</f>
        <v>0.77184667065482493</v>
      </c>
      <c r="L2724" s="13">
        <v>-94.797713000000002</v>
      </c>
      <c r="M2724" s="13">
        <v>32.193758000000003</v>
      </c>
      <c r="N2724" s="11">
        <v>-98.650929803149737</v>
      </c>
      <c r="O2724" s="11">
        <v>31.651859842519649</v>
      </c>
      <c r="P2724" s="12">
        <f>VLOOKUP(Table1[[#This Row],[State]],Sheet1!A:G,7,FALSE)</f>
        <v>38</v>
      </c>
      <c r="Q2724" t="str">
        <f>VLOOKUP(Table1[[#This Row],[State]],Sheet1!A:F,6,FALSE)</f>
        <v>Democratic</v>
      </c>
    </row>
    <row r="2725" spans="1:17" x14ac:dyDescent="0.2">
      <c r="A2725" t="s">
        <v>361</v>
      </c>
      <c r="B2725" s="10">
        <v>48403</v>
      </c>
      <c r="C2725" t="s">
        <v>2032</v>
      </c>
      <c r="D2725" s="4">
        <v>941</v>
      </c>
      <c r="E2725" s="4">
        <v>5178</v>
      </c>
      <c r="F2725">
        <v>2024</v>
      </c>
      <c r="G2725" s="1">
        <f>Table1[[#This Row],[dem_votes]]+Table1[[#This Row],[gop_votes]]</f>
        <v>6119</v>
      </c>
      <c r="H2725" s="7">
        <f>ABS(Table1[[#This Row],[dem_votes]]-Table1[[#This Row],[gop_votes]])</f>
        <v>4237</v>
      </c>
      <c r="I2725" s="5">
        <f>Table1[[#This Row],[margin]]/SUM(Table1[[#This Row],[dem_votes]:[gop_votes]])</f>
        <v>0.69243340415100507</v>
      </c>
      <c r="J2725" s="5">
        <f>Table1[[#This Row],[dem_votes]]/SUM(Table1[[#This Row],[dem_votes]:[gop_votes]])</f>
        <v>0.15378329792449746</v>
      </c>
      <c r="K2725" s="5">
        <f>Table1[[#This Row],[gop_votes]]/SUM(Table1[[#This Row],[dem_votes]:[gop_votes]])</f>
        <v>0.84621670207550248</v>
      </c>
      <c r="L2725" s="13">
        <v>-93.850010999999995</v>
      </c>
      <c r="M2725" s="13">
        <v>31.338565999999901</v>
      </c>
      <c r="N2725" s="11">
        <v>-98.650929803149737</v>
      </c>
      <c r="O2725" s="11">
        <v>31.651859842519649</v>
      </c>
      <c r="P2725" s="12">
        <f>VLOOKUP(Table1[[#This Row],[State]],Sheet1!A:G,7,FALSE)</f>
        <v>38</v>
      </c>
      <c r="Q2725" t="str">
        <f>VLOOKUP(Table1[[#This Row],[State]],Sheet1!A:F,6,FALSE)</f>
        <v>Democratic</v>
      </c>
    </row>
    <row r="2726" spans="1:17" x14ac:dyDescent="0.2">
      <c r="A2726" t="s">
        <v>361</v>
      </c>
      <c r="B2726" s="10">
        <v>48405</v>
      </c>
      <c r="C2726" t="s">
        <v>2033</v>
      </c>
      <c r="D2726" s="4">
        <v>1135</v>
      </c>
      <c r="E2726" s="4">
        <v>2948</v>
      </c>
      <c r="F2726">
        <v>2024</v>
      </c>
      <c r="G2726" s="1">
        <f>Table1[[#This Row],[dem_votes]]+Table1[[#This Row],[gop_votes]]</f>
        <v>4083</v>
      </c>
      <c r="H2726" s="7">
        <f>ABS(Table1[[#This Row],[dem_votes]]-Table1[[#This Row],[gop_votes]])</f>
        <v>1813</v>
      </c>
      <c r="I2726" s="5">
        <f>Table1[[#This Row],[margin]]/SUM(Table1[[#This Row],[dem_votes]:[gop_votes]])</f>
        <v>0.44403624785696794</v>
      </c>
      <c r="J2726" s="5">
        <f>Table1[[#This Row],[dem_votes]]/SUM(Table1[[#This Row],[dem_votes]:[gop_votes]])</f>
        <v>0.27798187607151603</v>
      </c>
      <c r="K2726" s="5">
        <f>Table1[[#This Row],[gop_votes]]/SUM(Table1[[#This Row],[dem_votes]:[gop_votes]])</f>
        <v>0.72201812392848397</v>
      </c>
      <c r="L2726" s="13">
        <v>-94.150623999999993</v>
      </c>
      <c r="M2726" s="13">
        <v>31.443535999999899</v>
      </c>
      <c r="N2726" s="11">
        <v>-98.650929803149737</v>
      </c>
      <c r="O2726" s="11">
        <v>31.651859842519649</v>
      </c>
      <c r="P2726" s="12">
        <f>VLOOKUP(Table1[[#This Row],[State]],Sheet1!A:G,7,FALSE)</f>
        <v>38</v>
      </c>
      <c r="Q2726" t="str">
        <f>VLOOKUP(Table1[[#This Row],[State]],Sheet1!A:F,6,FALSE)</f>
        <v>Democratic</v>
      </c>
    </row>
    <row r="2727" spans="1:17" x14ac:dyDescent="0.2">
      <c r="A2727" t="s">
        <v>361</v>
      </c>
      <c r="B2727" s="10">
        <v>48407</v>
      </c>
      <c r="C2727" t="s">
        <v>2034</v>
      </c>
      <c r="D2727" s="4">
        <v>2386</v>
      </c>
      <c r="E2727" s="4">
        <v>11857</v>
      </c>
      <c r="F2727">
        <v>2024</v>
      </c>
      <c r="G2727" s="1">
        <f>Table1[[#This Row],[dem_votes]]+Table1[[#This Row],[gop_votes]]</f>
        <v>14243</v>
      </c>
      <c r="H2727" s="7">
        <f>ABS(Table1[[#This Row],[dem_votes]]-Table1[[#This Row],[gop_votes]])</f>
        <v>9471</v>
      </c>
      <c r="I2727" s="5">
        <f>Table1[[#This Row],[margin]]/SUM(Table1[[#This Row],[dem_votes]:[gop_votes]])</f>
        <v>0.66495822509302815</v>
      </c>
      <c r="J2727" s="5">
        <f>Table1[[#This Row],[dem_votes]]/SUM(Table1[[#This Row],[dem_votes]:[gop_votes]])</f>
        <v>0.16752088745348592</v>
      </c>
      <c r="K2727" s="5">
        <f>Table1[[#This Row],[gop_votes]]/SUM(Table1[[#This Row],[dem_votes]:[gop_votes]])</f>
        <v>0.83247911254651408</v>
      </c>
      <c r="L2727" s="13">
        <v>-95.131415000000004</v>
      </c>
      <c r="M2727" s="13">
        <v>30.547998</v>
      </c>
      <c r="N2727" s="11">
        <v>-98.650929803149737</v>
      </c>
      <c r="O2727" s="11">
        <v>31.651859842519649</v>
      </c>
      <c r="P2727" s="12">
        <f>VLOOKUP(Table1[[#This Row],[State]],Sheet1!A:G,7,FALSE)</f>
        <v>38</v>
      </c>
      <c r="Q2727" t="str">
        <f>VLOOKUP(Table1[[#This Row],[State]],Sheet1!A:F,6,FALSE)</f>
        <v>Democratic</v>
      </c>
    </row>
    <row r="2728" spans="1:17" x14ac:dyDescent="0.2">
      <c r="A2728" t="s">
        <v>361</v>
      </c>
      <c r="B2728" s="10">
        <v>48409</v>
      </c>
      <c r="C2728" t="s">
        <v>2035</v>
      </c>
      <c r="D2728" s="4">
        <v>8346</v>
      </c>
      <c r="E2728" s="4">
        <v>16700</v>
      </c>
      <c r="F2728">
        <v>2024</v>
      </c>
      <c r="G2728" s="1">
        <f>Table1[[#This Row],[dem_votes]]+Table1[[#This Row],[gop_votes]]</f>
        <v>25046</v>
      </c>
      <c r="H2728" s="7">
        <f>ABS(Table1[[#This Row],[dem_votes]]-Table1[[#This Row],[gop_votes]])</f>
        <v>8354</v>
      </c>
      <c r="I2728" s="5">
        <f>Table1[[#This Row],[margin]]/SUM(Table1[[#This Row],[dem_votes]:[gop_votes]])</f>
        <v>0.33354627485426813</v>
      </c>
      <c r="J2728" s="5">
        <f>Table1[[#This Row],[dem_votes]]/SUM(Table1[[#This Row],[dem_votes]:[gop_votes]])</f>
        <v>0.33322686257286593</v>
      </c>
      <c r="K2728" s="5">
        <f>Table1[[#This Row],[gop_votes]]/SUM(Table1[[#This Row],[dem_votes]:[gop_votes]])</f>
        <v>0.66677313742713407</v>
      </c>
      <c r="L2728" s="13">
        <v>-97.399383999999998</v>
      </c>
      <c r="M2728" s="13">
        <v>27.947284999999901</v>
      </c>
      <c r="N2728" s="11">
        <v>-98.650929803149737</v>
      </c>
      <c r="O2728" s="11">
        <v>31.651859842519649</v>
      </c>
      <c r="P2728" s="12">
        <f>VLOOKUP(Table1[[#This Row],[State]],Sheet1!A:G,7,FALSE)</f>
        <v>38</v>
      </c>
      <c r="Q2728" t="str">
        <f>VLOOKUP(Table1[[#This Row],[State]],Sheet1!A:F,6,FALSE)</f>
        <v>Democratic</v>
      </c>
    </row>
    <row r="2729" spans="1:17" x14ac:dyDescent="0.2">
      <c r="A2729" t="s">
        <v>361</v>
      </c>
      <c r="B2729" s="10">
        <v>48411</v>
      </c>
      <c r="C2729" t="s">
        <v>2036</v>
      </c>
      <c r="D2729" s="4">
        <v>434</v>
      </c>
      <c r="E2729" s="4">
        <v>2244</v>
      </c>
      <c r="F2729">
        <v>2024</v>
      </c>
      <c r="G2729" s="1">
        <f>Table1[[#This Row],[dem_votes]]+Table1[[#This Row],[gop_votes]]</f>
        <v>2678</v>
      </c>
      <c r="H2729" s="7">
        <f>ABS(Table1[[#This Row],[dem_votes]]-Table1[[#This Row],[gop_votes]])</f>
        <v>1810</v>
      </c>
      <c r="I2729" s="5">
        <f>Table1[[#This Row],[margin]]/SUM(Table1[[#This Row],[dem_votes]:[gop_votes]])</f>
        <v>0.67587752053771466</v>
      </c>
      <c r="J2729" s="5">
        <f>Table1[[#This Row],[dem_votes]]/SUM(Table1[[#This Row],[dem_votes]:[gop_votes]])</f>
        <v>0.16206123973114264</v>
      </c>
      <c r="K2729" s="5">
        <f>Table1[[#This Row],[gop_votes]]/SUM(Table1[[#This Row],[dem_votes]:[gop_votes]])</f>
        <v>0.83793876026885739</v>
      </c>
      <c r="L2729" s="13">
        <v>-98.763368999999997</v>
      </c>
      <c r="M2729" s="13">
        <v>31.190791999999998</v>
      </c>
      <c r="N2729" s="11">
        <v>-98.650929803149737</v>
      </c>
      <c r="O2729" s="11">
        <v>31.651859842519649</v>
      </c>
      <c r="P2729" s="12">
        <f>VLOOKUP(Table1[[#This Row],[State]],Sheet1!A:G,7,FALSE)</f>
        <v>38</v>
      </c>
      <c r="Q2729" t="str">
        <f>VLOOKUP(Table1[[#This Row],[State]],Sheet1!A:F,6,FALSE)</f>
        <v>Democratic</v>
      </c>
    </row>
    <row r="2730" spans="1:17" x14ac:dyDescent="0.2">
      <c r="A2730" t="s">
        <v>361</v>
      </c>
      <c r="B2730" s="10">
        <v>48413</v>
      </c>
      <c r="C2730" t="s">
        <v>2037</v>
      </c>
      <c r="D2730" s="4">
        <v>301</v>
      </c>
      <c r="E2730" s="4">
        <v>891</v>
      </c>
      <c r="F2730">
        <v>2024</v>
      </c>
      <c r="G2730" s="1">
        <f>Table1[[#This Row],[dem_votes]]+Table1[[#This Row],[gop_votes]]</f>
        <v>1192</v>
      </c>
      <c r="H2730" s="7">
        <f>ABS(Table1[[#This Row],[dem_votes]]-Table1[[#This Row],[gop_votes]])</f>
        <v>590</v>
      </c>
      <c r="I2730" s="5">
        <f>Table1[[#This Row],[margin]]/SUM(Table1[[#This Row],[dem_votes]:[gop_votes]])</f>
        <v>0.49496644295302011</v>
      </c>
      <c r="J2730" s="5">
        <f>Table1[[#This Row],[dem_votes]]/SUM(Table1[[#This Row],[dem_votes]:[gop_votes]])</f>
        <v>0.25251677852348992</v>
      </c>
      <c r="K2730" s="5">
        <f>Table1[[#This Row],[gop_votes]]/SUM(Table1[[#This Row],[dem_votes]:[gop_votes]])</f>
        <v>0.74748322147651003</v>
      </c>
      <c r="L2730" s="13">
        <v>-100.581777</v>
      </c>
      <c r="M2730" s="13">
        <v>30.875183</v>
      </c>
      <c r="N2730" s="11">
        <v>-98.650929803149737</v>
      </c>
      <c r="O2730" s="11">
        <v>31.651859842519649</v>
      </c>
      <c r="P2730" s="12">
        <f>VLOOKUP(Table1[[#This Row],[State]],Sheet1!A:G,7,FALSE)</f>
        <v>38</v>
      </c>
      <c r="Q2730" t="str">
        <f>VLOOKUP(Table1[[#This Row],[State]],Sheet1!A:F,6,FALSE)</f>
        <v>Democratic</v>
      </c>
    </row>
    <row r="2731" spans="1:17" x14ac:dyDescent="0.2">
      <c r="A2731" t="s">
        <v>361</v>
      </c>
      <c r="B2731" s="10">
        <v>48415</v>
      </c>
      <c r="C2731" t="s">
        <v>2038</v>
      </c>
      <c r="D2731" s="4">
        <v>1074</v>
      </c>
      <c r="E2731" s="4">
        <v>4570</v>
      </c>
      <c r="F2731">
        <v>2024</v>
      </c>
      <c r="G2731" s="1">
        <f>Table1[[#This Row],[dem_votes]]+Table1[[#This Row],[gop_votes]]</f>
        <v>5644</v>
      </c>
      <c r="H2731" s="7">
        <f>ABS(Table1[[#This Row],[dem_votes]]-Table1[[#This Row],[gop_votes]])</f>
        <v>3496</v>
      </c>
      <c r="I2731" s="5">
        <f>Table1[[#This Row],[margin]]/SUM(Table1[[#This Row],[dem_votes]:[gop_votes]])</f>
        <v>0.61941885187810064</v>
      </c>
      <c r="J2731" s="5">
        <f>Table1[[#This Row],[dem_votes]]/SUM(Table1[[#This Row],[dem_votes]:[gop_votes]])</f>
        <v>0.19029057406094968</v>
      </c>
      <c r="K2731" s="5">
        <f>Table1[[#This Row],[gop_votes]]/SUM(Table1[[#This Row],[dem_votes]:[gop_votes]])</f>
        <v>0.80970942593905026</v>
      </c>
      <c r="L2731" s="13">
        <v>-100.905311</v>
      </c>
      <c r="M2731" s="13">
        <v>32.705897</v>
      </c>
      <c r="N2731" s="11">
        <v>-98.650929803149737</v>
      </c>
      <c r="O2731" s="11">
        <v>31.651859842519649</v>
      </c>
      <c r="P2731" s="12">
        <f>VLOOKUP(Table1[[#This Row],[State]],Sheet1!A:G,7,FALSE)</f>
        <v>38</v>
      </c>
      <c r="Q2731" t="str">
        <f>VLOOKUP(Table1[[#This Row],[State]],Sheet1!A:F,6,FALSE)</f>
        <v>Democratic</v>
      </c>
    </row>
    <row r="2732" spans="1:17" x14ac:dyDescent="0.2">
      <c r="A2732" t="s">
        <v>361</v>
      </c>
      <c r="B2732" s="10">
        <v>48417</v>
      </c>
      <c r="C2732" t="s">
        <v>2039</v>
      </c>
      <c r="D2732" s="4">
        <v>204</v>
      </c>
      <c r="E2732" s="4">
        <v>1442</v>
      </c>
      <c r="F2732">
        <v>2024</v>
      </c>
      <c r="G2732" s="1">
        <f>Table1[[#This Row],[dem_votes]]+Table1[[#This Row],[gop_votes]]</f>
        <v>1646</v>
      </c>
      <c r="H2732" s="7">
        <f>ABS(Table1[[#This Row],[dem_votes]]-Table1[[#This Row],[gop_votes]])</f>
        <v>1238</v>
      </c>
      <c r="I2732" s="5">
        <f>Table1[[#This Row],[margin]]/SUM(Table1[[#This Row],[dem_votes]:[gop_votes]])</f>
        <v>0.75212636695018231</v>
      </c>
      <c r="J2732" s="5">
        <f>Table1[[#This Row],[dem_votes]]/SUM(Table1[[#This Row],[dem_votes]:[gop_votes]])</f>
        <v>0.12393681652490887</v>
      </c>
      <c r="K2732" s="5">
        <f>Table1[[#This Row],[gop_votes]]/SUM(Table1[[#This Row],[dem_votes]:[gop_votes]])</f>
        <v>0.87606318347509116</v>
      </c>
      <c r="L2732" s="13">
        <v>-99.308668999999995</v>
      </c>
      <c r="M2732" s="13">
        <v>32.688184999999997</v>
      </c>
      <c r="N2732" s="11">
        <v>-98.650929803149737</v>
      </c>
      <c r="O2732" s="11">
        <v>31.651859842519649</v>
      </c>
      <c r="P2732" s="12">
        <f>VLOOKUP(Table1[[#This Row],[State]],Sheet1!A:G,7,FALSE)</f>
        <v>38</v>
      </c>
      <c r="Q2732" t="str">
        <f>VLOOKUP(Table1[[#This Row],[State]],Sheet1!A:F,6,FALSE)</f>
        <v>Democratic</v>
      </c>
    </row>
    <row r="2733" spans="1:17" x14ac:dyDescent="0.2">
      <c r="A2733" t="s">
        <v>361</v>
      </c>
      <c r="B2733" s="10">
        <v>48419</v>
      </c>
      <c r="C2733" t="s">
        <v>529</v>
      </c>
      <c r="D2733" s="4">
        <v>2531</v>
      </c>
      <c r="E2733" s="4">
        <v>7801</v>
      </c>
      <c r="F2733">
        <v>2024</v>
      </c>
      <c r="G2733" s="1">
        <f>Table1[[#This Row],[dem_votes]]+Table1[[#This Row],[gop_votes]]</f>
        <v>10332</v>
      </c>
      <c r="H2733" s="7">
        <f>ABS(Table1[[#This Row],[dem_votes]]-Table1[[#This Row],[gop_votes]])</f>
        <v>5270</v>
      </c>
      <c r="I2733" s="5">
        <f>Table1[[#This Row],[margin]]/SUM(Table1[[#This Row],[dem_votes]:[gop_votes]])</f>
        <v>0.51006581494386372</v>
      </c>
      <c r="J2733" s="5">
        <f>Table1[[#This Row],[dem_votes]]/SUM(Table1[[#This Row],[dem_votes]:[gop_votes]])</f>
        <v>0.24496709252806814</v>
      </c>
      <c r="K2733" s="5">
        <f>Table1[[#This Row],[gop_votes]]/SUM(Table1[[#This Row],[dem_votes]:[gop_votes]])</f>
        <v>0.75503290747193186</v>
      </c>
      <c r="L2733" s="13">
        <v>-94.180373000000003</v>
      </c>
      <c r="M2733" s="13">
        <v>31.823557999999998</v>
      </c>
      <c r="N2733" s="11">
        <v>-98.650929803149737</v>
      </c>
      <c r="O2733" s="11">
        <v>31.651859842519649</v>
      </c>
      <c r="P2733" s="12">
        <f>VLOOKUP(Table1[[#This Row],[State]],Sheet1!A:G,7,FALSE)</f>
        <v>38</v>
      </c>
      <c r="Q2733" t="str">
        <f>VLOOKUP(Table1[[#This Row],[State]],Sheet1!A:F,6,FALSE)</f>
        <v>Democratic</v>
      </c>
    </row>
    <row r="2734" spans="1:17" x14ac:dyDescent="0.2">
      <c r="A2734" t="s">
        <v>361</v>
      </c>
      <c r="B2734" s="10">
        <v>48421</v>
      </c>
      <c r="C2734" t="s">
        <v>1067</v>
      </c>
      <c r="D2734" s="4">
        <v>207</v>
      </c>
      <c r="E2734" s="4">
        <v>906</v>
      </c>
      <c r="F2734">
        <v>2024</v>
      </c>
      <c r="G2734" s="1">
        <f>Table1[[#This Row],[dem_votes]]+Table1[[#This Row],[gop_votes]]</f>
        <v>1113</v>
      </c>
      <c r="H2734" s="7">
        <f>ABS(Table1[[#This Row],[dem_votes]]-Table1[[#This Row],[gop_votes]])</f>
        <v>699</v>
      </c>
      <c r="I2734" s="5">
        <f>Table1[[#This Row],[margin]]/SUM(Table1[[#This Row],[dem_votes]:[gop_votes]])</f>
        <v>0.62803234501347704</v>
      </c>
      <c r="J2734" s="5">
        <f>Table1[[#This Row],[dem_votes]]/SUM(Table1[[#This Row],[dem_votes]:[gop_votes]])</f>
        <v>0.18598382749326145</v>
      </c>
      <c r="K2734" s="5">
        <f>Table1[[#This Row],[gop_votes]]/SUM(Table1[[#This Row],[dem_votes]:[gop_votes]])</f>
        <v>0.81401617250673852</v>
      </c>
      <c r="L2734" s="13">
        <v>-101.996669</v>
      </c>
      <c r="M2734" s="13">
        <v>36.336364000000003</v>
      </c>
      <c r="N2734" s="11">
        <v>-98.650929803149737</v>
      </c>
      <c r="O2734" s="11">
        <v>31.651859842519649</v>
      </c>
      <c r="P2734" s="12">
        <f>VLOOKUP(Table1[[#This Row],[State]],Sheet1!A:G,7,FALSE)</f>
        <v>38</v>
      </c>
      <c r="Q2734" t="str">
        <f>VLOOKUP(Table1[[#This Row],[State]],Sheet1!A:F,6,FALSE)</f>
        <v>Democratic</v>
      </c>
    </row>
    <row r="2735" spans="1:17" x14ac:dyDescent="0.2">
      <c r="A2735" t="s">
        <v>361</v>
      </c>
      <c r="B2735" s="10">
        <v>48423</v>
      </c>
      <c r="C2735" t="s">
        <v>1068</v>
      </c>
      <c r="D2735" s="4">
        <v>29202</v>
      </c>
      <c r="E2735" s="4">
        <v>72258</v>
      </c>
      <c r="F2735">
        <v>2024</v>
      </c>
      <c r="G2735" s="1">
        <f>Table1[[#This Row],[dem_votes]]+Table1[[#This Row],[gop_votes]]</f>
        <v>101460</v>
      </c>
      <c r="H2735" s="7">
        <f>ABS(Table1[[#This Row],[dem_votes]]-Table1[[#This Row],[gop_votes]])</f>
        <v>43056</v>
      </c>
      <c r="I2735" s="5">
        <f>Table1[[#This Row],[margin]]/SUM(Table1[[#This Row],[dem_votes]:[gop_votes]])</f>
        <v>0.42436428149024247</v>
      </c>
      <c r="J2735" s="5">
        <f>Table1[[#This Row],[dem_votes]]/SUM(Table1[[#This Row],[dem_votes]:[gop_votes]])</f>
        <v>0.28781785925487879</v>
      </c>
      <c r="K2735" s="5">
        <f>Table1[[#This Row],[gop_votes]]/SUM(Table1[[#This Row],[dem_votes]:[gop_votes]])</f>
        <v>0.71218214074512121</v>
      </c>
      <c r="L2735" s="13">
        <v>-95.297792000000001</v>
      </c>
      <c r="M2735" s="13">
        <v>32.326710999999897</v>
      </c>
      <c r="N2735" s="11">
        <v>-98.650929803149737</v>
      </c>
      <c r="O2735" s="11">
        <v>31.651859842519649</v>
      </c>
      <c r="P2735" s="12">
        <f>VLOOKUP(Table1[[#This Row],[State]],Sheet1!A:G,7,FALSE)</f>
        <v>38</v>
      </c>
      <c r="Q2735" t="str">
        <f>VLOOKUP(Table1[[#This Row],[State]],Sheet1!A:F,6,FALSE)</f>
        <v>Democratic</v>
      </c>
    </row>
    <row r="2736" spans="1:17" x14ac:dyDescent="0.2">
      <c r="A2736" t="s">
        <v>361</v>
      </c>
      <c r="B2736" s="10">
        <v>48425</v>
      </c>
      <c r="C2736" t="s">
        <v>2040</v>
      </c>
      <c r="D2736" s="4">
        <v>749</v>
      </c>
      <c r="E2736" s="4">
        <v>4601</v>
      </c>
      <c r="F2736">
        <v>2024</v>
      </c>
      <c r="G2736" s="1">
        <f>Table1[[#This Row],[dem_votes]]+Table1[[#This Row],[gop_votes]]</f>
        <v>5350</v>
      </c>
      <c r="H2736" s="7">
        <f>ABS(Table1[[#This Row],[dem_votes]]-Table1[[#This Row],[gop_votes]])</f>
        <v>3852</v>
      </c>
      <c r="I2736" s="5">
        <f>Table1[[#This Row],[margin]]/SUM(Table1[[#This Row],[dem_votes]:[gop_votes]])</f>
        <v>0.72</v>
      </c>
      <c r="J2736" s="5">
        <f>Table1[[#This Row],[dem_votes]]/SUM(Table1[[#This Row],[dem_votes]:[gop_votes]])</f>
        <v>0.14000000000000001</v>
      </c>
      <c r="K2736" s="5">
        <f>Table1[[#This Row],[gop_votes]]/SUM(Table1[[#This Row],[dem_votes]:[gop_votes]])</f>
        <v>0.86</v>
      </c>
      <c r="L2736" s="13">
        <v>-97.752804999999995</v>
      </c>
      <c r="M2736" s="13">
        <v>32.237870000000001</v>
      </c>
      <c r="N2736" s="11">
        <v>-98.650929803149737</v>
      </c>
      <c r="O2736" s="11">
        <v>31.651859842519649</v>
      </c>
      <c r="P2736" s="12">
        <f>VLOOKUP(Table1[[#This Row],[State]],Sheet1!A:G,7,FALSE)</f>
        <v>38</v>
      </c>
      <c r="Q2736" t="str">
        <f>VLOOKUP(Table1[[#This Row],[State]],Sheet1!A:F,6,FALSE)</f>
        <v>Democratic</v>
      </c>
    </row>
    <row r="2737" spans="1:17" x14ac:dyDescent="0.2">
      <c r="A2737" t="s">
        <v>361</v>
      </c>
      <c r="B2737" s="10">
        <v>48427</v>
      </c>
      <c r="C2737" t="s">
        <v>2041</v>
      </c>
      <c r="D2737" s="4">
        <v>9213</v>
      </c>
      <c r="E2737" s="4">
        <v>8752</v>
      </c>
      <c r="F2737">
        <v>2024</v>
      </c>
      <c r="G2737" s="1">
        <f>Table1[[#This Row],[dem_votes]]+Table1[[#This Row],[gop_votes]]</f>
        <v>17965</v>
      </c>
      <c r="H2737" s="7">
        <f>ABS(Table1[[#This Row],[dem_votes]]-Table1[[#This Row],[gop_votes]])</f>
        <v>461</v>
      </c>
      <c r="I2737" s="5">
        <f>Table1[[#This Row],[margin]]/SUM(Table1[[#This Row],[dem_votes]:[gop_votes]])</f>
        <v>2.5661007514611745E-2</v>
      </c>
      <c r="J2737" s="5">
        <f>Table1[[#This Row],[dem_votes]]/SUM(Table1[[#This Row],[dem_votes]:[gop_votes]])</f>
        <v>0.51283050375730588</v>
      </c>
      <c r="K2737" s="5">
        <f>Table1[[#This Row],[gop_votes]]/SUM(Table1[[#This Row],[dem_votes]:[gop_votes]])</f>
        <v>0.48716949624269412</v>
      </c>
      <c r="L2737" s="13">
        <v>-98.841189999999997</v>
      </c>
      <c r="M2737" s="13">
        <v>26.388176000000001</v>
      </c>
      <c r="N2737" s="11">
        <v>-98.650929803149737</v>
      </c>
      <c r="O2737" s="11">
        <v>31.651859842519649</v>
      </c>
      <c r="P2737" s="12">
        <f>VLOOKUP(Table1[[#This Row],[State]],Sheet1!A:G,7,FALSE)</f>
        <v>38</v>
      </c>
      <c r="Q2737" t="str">
        <f>VLOOKUP(Table1[[#This Row],[State]],Sheet1!A:F,6,FALSE)</f>
        <v>Democratic</v>
      </c>
    </row>
    <row r="2738" spans="1:17" x14ac:dyDescent="0.2">
      <c r="A2738" t="s">
        <v>361</v>
      </c>
      <c r="B2738" s="10">
        <v>48429</v>
      </c>
      <c r="C2738" t="s">
        <v>804</v>
      </c>
      <c r="D2738" s="4">
        <v>631</v>
      </c>
      <c r="E2738" s="4">
        <v>3183</v>
      </c>
      <c r="F2738">
        <v>2024</v>
      </c>
      <c r="G2738" s="1">
        <f>Table1[[#This Row],[dem_votes]]+Table1[[#This Row],[gop_votes]]</f>
        <v>3814</v>
      </c>
      <c r="H2738" s="7">
        <f>ABS(Table1[[#This Row],[dem_votes]]-Table1[[#This Row],[gop_votes]])</f>
        <v>2552</v>
      </c>
      <c r="I2738" s="5">
        <f>Table1[[#This Row],[margin]]/SUM(Table1[[#This Row],[dem_votes]:[gop_votes]])</f>
        <v>0.66911379129522808</v>
      </c>
      <c r="J2738" s="5">
        <f>Table1[[#This Row],[dem_votes]]/SUM(Table1[[#This Row],[dem_votes]:[gop_votes]])</f>
        <v>0.16544310435238593</v>
      </c>
      <c r="K2738" s="5">
        <f>Table1[[#This Row],[gop_votes]]/SUM(Table1[[#This Row],[dem_votes]:[gop_votes]])</f>
        <v>0.83455689564761404</v>
      </c>
      <c r="L2738" s="13">
        <v>-98.904242999999994</v>
      </c>
      <c r="M2738" s="13">
        <v>32.754221999999999</v>
      </c>
      <c r="N2738" s="11">
        <v>-98.650929803149737</v>
      </c>
      <c r="O2738" s="11">
        <v>31.651859842519649</v>
      </c>
      <c r="P2738" s="12">
        <f>VLOOKUP(Table1[[#This Row],[State]],Sheet1!A:G,7,FALSE)</f>
        <v>38</v>
      </c>
      <c r="Q2738" t="str">
        <f>VLOOKUP(Table1[[#This Row],[State]],Sheet1!A:F,6,FALSE)</f>
        <v>Democratic</v>
      </c>
    </row>
    <row r="2739" spans="1:17" x14ac:dyDescent="0.2">
      <c r="A2739" t="s">
        <v>361</v>
      </c>
      <c r="B2739" s="10">
        <v>48431</v>
      </c>
      <c r="C2739" t="s">
        <v>2042</v>
      </c>
      <c r="D2739" s="4">
        <v>85</v>
      </c>
      <c r="E2739" s="4">
        <v>561</v>
      </c>
      <c r="F2739">
        <v>2024</v>
      </c>
      <c r="G2739" s="1">
        <f>Table1[[#This Row],[dem_votes]]+Table1[[#This Row],[gop_votes]]</f>
        <v>646</v>
      </c>
      <c r="H2739" s="7">
        <f>ABS(Table1[[#This Row],[dem_votes]]-Table1[[#This Row],[gop_votes]])</f>
        <v>476</v>
      </c>
      <c r="I2739" s="5">
        <f>Table1[[#This Row],[margin]]/SUM(Table1[[#This Row],[dem_votes]:[gop_votes]])</f>
        <v>0.73684210526315785</v>
      </c>
      <c r="J2739" s="5">
        <f>Table1[[#This Row],[dem_votes]]/SUM(Table1[[#This Row],[dem_votes]:[gop_votes]])</f>
        <v>0.13157894736842105</v>
      </c>
      <c r="K2739" s="5">
        <f>Table1[[#This Row],[gop_votes]]/SUM(Table1[[#This Row],[dem_votes]:[gop_votes]])</f>
        <v>0.86842105263157898</v>
      </c>
      <c r="L2739" s="13">
        <v>-100.993422999999</v>
      </c>
      <c r="M2739" s="13">
        <v>31.839559000000001</v>
      </c>
      <c r="N2739" s="11">
        <v>-98.650929803149737</v>
      </c>
      <c r="O2739" s="11">
        <v>31.651859842519649</v>
      </c>
      <c r="P2739" s="12">
        <f>VLOOKUP(Table1[[#This Row],[State]],Sheet1!A:G,7,FALSE)</f>
        <v>38</v>
      </c>
      <c r="Q2739" t="str">
        <f>VLOOKUP(Table1[[#This Row],[State]],Sheet1!A:F,6,FALSE)</f>
        <v>Democratic</v>
      </c>
    </row>
    <row r="2740" spans="1:17" x14ac:dyDescent="0.2">
      <c r="A2740" t="s">
        <v>361</v>
      </c>
      <c r="B2740" s="10">
        <v>48433</v>
      </c>
      <c r="C2740" t="s">
        <v>2043</v>
      </c>
      <c r="D2740" s="4">
        <v>146</v>
      </c>
      <c r="E2740" s="4">
        <v>470</v>
      </c>
      <c r="F2740">
        <v>2024</v>
      </c>
      <c r="G2740" s="1">
        <f>Table1[[#This Row],[dem_votes]]+Table1[[#This Row],[gop_votes]]</f>
        <v>616</v>
      </c>
      <c r="H2740" s="7">
        <f>ABS(Table1[[#This Row],[dem_votes]]-Table1[[#This Row],[gop_votes]])</f>
        <v>324</v>
      </c>
      <c r="I2740" s="5">
        <f>Table1[[#This Row],[margin]]/SUM(Table1[[#This Row],[dem_votes]:[gop_votes]])</f>
        <v>0.52597402597402598</v>
      </c>
      <c r="J2740" s="5">
        <f>Table1[[#This Row],[dem_votes]]/SUM(Table1[[#This Row],[dem_votes]:[gop_votes]])</f>
        <v>0.23701298701298701</v>
      </c>
      <c r="K2740" s="5">
        <f>Table1[[#This Row],[gop_votes]]/SUM(Table1[[#This Row],[dem_votes]:[gop_votes]])</f>
        <v>0.76298701298701299</v>
      </c>
      <c r="L2740" s="13">
        <v>-100.236102</v>
      </c>
      <c r="M2740" s="13">
        <v>33.145963000000002</v>
      </c>
      <c r="N2740" s="11">
        <v>-98.650929803149737</v>
      </c>
      <c r="O2740" s="11">
        <v>31.651859842519649</v>
      </c>
      <c r="P2740" s="12">
        <f>VLOOKUP(Table1[[#This Row],[State]],Sheet1!A:G,7,FALSE)</f>
        <v>38</v>
      </c>
      <c r="Q2740" t="str">
        <f>VLOOKUP(Table1[[#This Row],[State]],Sheet1!A:F,6,FALSE)</f>
        <v>Democratic</v>
      </c>
    </row>
    <row r="2741" spans="1:17" x14ac:dyDescent="0.2">
      <c r="A2741" t="s">
        <v>361</v>
      </c>
      <c r="B2741" s="10">
        <v>48435</v>
      </c>
      <c r="C2741" t="s">
        <v>2044</v>
      </c>
      <c r="D2741" s="4">
        <v>446</v>
      </c>
      <c r="E2741" s="4">
        <v>1189</v>
      </c>
      <c r="F2741">
        <v>2024</v>
      </c>
      <c r="G2741" s="1">
        <f>Table1[[#This Row],[dem_votes]]+Table1[[#This Row],[gop_votes]]</f>
        <v>1635</v>
      </c>
      <c r="H2741" s="7">
        <f>ABS(Table1[[#This Row],[dem_votes]]-Table1[[#This Row],[gop_votes]])</f>
        <v>743</v>
      </c>
      <c r="I2741" s="5">
        <f>Table1[[#This Row],[margin]]/SUM(Table1[[#This Row],[dem_votes]:[gop_votes]])</f>
        <v>0.45443425076452598</v>
      </c>
      <c r="J2741" s="5">
        <f>Table1[[#This Row],[dem_votes]]/SUM(Table1[[#This Row],[dem_votes]:[gop_votes]])</f>
        <v>0.27278287461773698</v>
      </c>
      <c r="K2741" s="5">
        <f>Table1[[#This Row],[gop_votes]]/SUM(Table1[[#This Row],[dem_votes]:[gop_votes]])</f>
        <v>0.72721712538226302</v>
      </c>
      <c r="L2741" s="13">
        <v>-100.630735</v>
      </c>
      <c r="M2741" s="13">
        <v>30.562363999999999</v>
      </c>
      <c r="N2741" s="11">
        <v>-98.650929803149737</v>
      </c>
      <c r="O2741" s="11">
        <v>31.651859842519649</v>
      </c>
      <c r="P2741" s="12">
        <f>VLOOKUP(Table1[[#This Row],[State]],Sheet1!A:G,7,FALSE)</f>
        <v>38</v>
      </c>
      <c r="Q2741" t="str">
        <f>VLOOKUP(Table1[[#This Row],[State]],Sheet1!A:F,6,FALSE)</f>
        <v>Democratic</v>
      </c>
    </row>
    <row r="2742" spans="1:17" x14ac:dyDescent="0.2">
      <c r="A2742" t="s">
        <v>361</v>
      </c>
      <c r="B2742" s="10">
        <v>48437</v>
      </c>
      <c r="C2742" t="s">
        <v>2045</v>
      </c>
      <c r="D2742" s="4">
        <v>687</v>
      </c>
      <c r="E2742" s="4">
        <v>1461</v>
      </c>
      <c r="F2742">
        <v>2024</v>
      </c>
      <c r="G2742" s="1">
        <f>Table1[[#This Row],[dem_votes]]+Table1[[#This Row],[gop_votes]]</f>
        <v>2148</v>
      </c>
      <c r="H2742" s="7">
        <f>ABS(Table1[[#This Row],[dem_votes]]-Table1[[#This Row],[gop_votes]])</f>
        <v>774</v>
      </c>
      <c r="I2742" s="5">
        <f>Table1[[#This Row],[margin]]/SUM(Table1[[#This Row],[dem_votes]:[gop_votes]])</f>
        <v>0.36033519553072624</v>
      </c>
      <c r="J2742" s="5">
        <f>Table1[[#This Row],[dem_votes]]/SUM(Table1[[#This Row],[dem_votes]:[gop_votes]])</f>
        <v>0.31983240223463688</v>
      </c>
      <c r="K2742" s="5">
        <f>Table1[[#This Row],[gop_votes]]/SUM(Table1[[#This Row],[dem_votes]:[gop_votes]])</f>
        <v>0.68016759776536317</v>
      </c>
      <c r="L2742" s="13">
        <v>-101.771547</v>
      </c>
      <c r="M2742" s="13">
        <v>34.531837000000003</v>
      </c>
      <c r="N2742" s="11">
        <v>-98.650929803149737</v>
      </c>
      <c r="O2742" s="11">
        <v>31.651859842519649</v>
      </c>
      <c r="P2742" s="12">
        <f>VLOOKUP(Table1[[#This Row],[State]],Sheet1!A:G,7,FALSE)</f>
        <v>38</v>
      </c>
      <c r="Q2742" t="str">
        <f>VLOOKUP(Table1[[#This Row],[State]],Sheet1!A:F,6,FALSE)</f>
        <v>Democratic</v>
      </c>
    </row>
    <row r="2743" spans="1:17" x14ac:dyDescent="0.2">
      <c r="A2743" t="s">
        <v>361</v>
      </c>
      <c r="B2743" s="10">
        <v>48439</v>
      </c>
      <c r="C2743" t="s">
        <v>2046</v>
      </c>
      <c r="D2743" s="4">
        <v>482134</v>
      </c>
      <c r="E2743" s="4">
        <v>422817</v>
      </c>
      <c r="F2743">
        <v>2024</v>
      </c>
      <c r="G2743" s="1">
        <f>Table1[[#This Row],[dem_votes]]+Table1[[#This Row],[gop_votes]]</f>
        <v>904951</v>
      </c>
      <c r="H2743" s="7">
        <f>ABS(Table1[[#This Row],[dem_votes]]-Table1[[#This Row],[gop_votes]])</f>
        <v>59317</v>
      </c>
      <c r="I2743" s="5">
        <f>Table1[[#This Row],[margin]]/SUM(Table1[[#This Row],[dem_votes]:[gop_votes]])</f>
        <v>6.554719537300914E-2</v>
      </c>
      <c r="J2743" s="5">
        <f>Table1[[#This Row],[dem_votes]]/SUM(Table1[[#This Row],[dem_votes]:[gop_votes]])</f>
        <v>0.53277359768650456</v>
      </c>
      <c r="K2743" s="5">
        <f>Table1[[#This Row],[gop_votes]]/SUM(Table1[[#This Row],[dem_votes]:[gop_votes]])</f>
        <v>0.46722640231349544</v>
      </c>
      <c r="L2743" s="13">
        <v>-97.244748000000001</v>
      </c>
      <c r="M2743" s="13">
        <v>32.762189999999997</v>
      </c>
      <c r="N2743" s="11">
        <v>-98.650929803149737</v>
      </c>
      <c r="O2743" s="11">
        <v>31.651859842519649</v>
      </c>
      <c r="P2743" s="12">
        <f>VLOOKUP(Table1[[#This Row],[State]],Sheet1!A:G,7,FALSE)</f>
        <v>38</v>
      </c>
      <c r="Q2743" t="str">
        <f>VLOOKUP(Table1[[#This Row],[State]],Sheet1!A:F,6,FALSE)</f>
        <v>Democratic</v>
      </c>
    </row>
    <row r="2744" spans="1:17" x14ac:dyDescent="0.2">
      <c r="A2744" t="s">
        <v>361</v>
      </c>
      <c r="B2744" s="10">
        <v>48441</v>
      </c>
      <c r="C2744" t="s">
        <v>475</v>
      </c>
      <c r="D2744" s="4">
        <v>10774</v>
      </c>
      <c r="E2744" s="4">
        <v>38521</v>
      </c>
      <c r="F2744">
        <v>2024</v>
      </c>
      <c r="G2744" s="1">
        <f>Table1[[#This Row],[dem_votes]]+Table1[[#This Row],[gop_votes]]</f>
        <v>49295</v>
      </c>
      <c r="H2744" s="7">
        <f>ABS(Table1[[#This Row],[dem_votes]]-Table1[[#This Row],[gop_votes]])</f>
        <v>27747</v>
      </c>
      <c r="I2744" s="5">
        <f>Table1[[#This Row],[margin]]/SUM(Table1[[#This Row],[dem_votes]:[gop_votes]])</f>
        <v>0.56287655948879201</v>
      </c>
      <c r="J2744" s="5">
        <f>Table1[[#This Row],[dem_votes]]/SUM(Table1[[#This Row],[dem_votes]:[gop_votes]])</f>
        <v>0.21856172025560403</v>
      </c>
      <c r="K2744" s="5">
        <f>Table1[[#This Row],[gop_votes]]/SUM(Table1[[#This Row],[dem_votes]:[gop_votes]])</f>
        <v>0.78143827974439595</v>
      </c>
      <c r="L2744" s="13">
        <v>-99.768456</v>
      </c>
      <c r="M2744" s="13">
        <v>32.423132000000003</v>
      </c>
      <c r="N2744" s="11">
        <v>-98.650929803149737</v>
      </c>
      <c r="O2744" s="11">
        <v>31.651859842519649</v>
      </c>
      <c r="P2744" s="12">
        <f>VLOOKUP(Table1[[#This Row],[State]],Sheet1!A:G,7,FALSE)</f>
        <v>38</v>
      </c>
      <c r="Q2744" t="str">
        <f>VLOOKUP(Table1[[#This Row],[State]],Sheet1!A:F,6,FALSE)</f>
        <v>Democratic</v>
      </c>
    </row>
    <row r="2745" spans="1:17" x14ac:dyDescent="0.2">
      <c r="A2745" t="s">
        <v>361</v>
      </c>
      <c r="B2745" s="10">
        <v>48443</v>
      </c>
      <c r="C2745" t="s">
        <v>810</v>
      </c>
      <c r="D2745" s="4">
        <v>164</v>
      </c>
      <c r="E2745" s="4">
        <v>319</v>
      </c>
      <c r="F2745">
        <v>2024</v>
      </c>
      <c r="G2745" s="1">
        <f>Table1[[#This Row],[dem_votes]]+Table1[[#This Row],[gop_votes]]</f>
        <v>483</v>
      </c>
      <c r="H2745" s="7">
        <f>ABS(Table1[[#This Row],[dem_votes]]-Table1[[#This Row],[gop_votes]])</f>
        <v>155</v>
      </c>
      <c r="I2745" s="5">
        <f>Table1[[#This Row],[margin]]/SUM(Table1[[#This Row],[dem_votes]:[gop_votes]])</f>
        <v>0.32091097308488614</v>
      </c>
      <c r="J2745" s="5">
        <f>Table1[[#This Row],[dem_votes]]/SUM(Table1[[#This Row],[dem_votes]:[gop_votes]])</f>
        <v>0.33954451345755693</v>
      </c>
      <c r="K2745" s="5">
        <f>Table1[[#This Row],[gop_votes]]/SUM(Table1[[#This Row],[dem_votes]:[gop_votes]])</f>
        <v>0.66045548654244302</v>
      </c>
      <c r="L2745" s="13">
        <v>-102.356398</v>
      </c>
      <c r="M2745" s="13">
        <v>30.159690999999999</v>
      </c>
      <c r="N2745" s="11">
        <v>-98.650929803149737</v>
      </c>
      <c r="O2745" s="11">
        <v>31.651859842519649</v>
      </c>
      <c r="P2745" s="12">
        <f>VLOOKUP(Table1[[#This Row],[State]],Sheet1!A:G,7,FALSE)</f>
        <v>38</v>
      </c>
      <c r="Q2745" t="str">
        <f>VLOOKUP(Table1[[#This Row],[State]],Sheet1!A:F,6,FALSE)</f>
        <v>Democratic</v>
      </c>
    </row>
    <row r="2746" spans="1:17" x14ac:dyDescent="0.2">
      <c r="A2746" t="s">
        <v>361</v>
      </c>
      <c r="B2746" s="10">
        <v>48445</v>
      </c>
      <c r="C2746" t="s">
        <v>2047</v>
      </c>
      <c r="D2746" s="4">
        <v>1128</v>
      </c>
      <c r="E2746" s="4">
        <v>2564</v>
      </c>
      <c r="F2746">
        <v>2024</v>
      </c>
      <c r="G2746" s="1">
        <f>Table1[[#This Row],[dem_votes]]+Table1[[#This Row],[gop_votes]]</f>
        <v>3692</v>
      </c>
      <c r="H2746" s="7">
        <f>ABS(Table1[[#This Row],[dem_votes]]-Table1[[#This Row],[gop_votes]])</f>
        <v>1436</v>
      </c>
      <c r="I2746" s="5">
        <f>Table1[[#This Row],[margin]]/SUM(Table1[[#This Row],[dem_votes]:[gop_votes]])</f>
        <v>0.38894907908992415</v>
      </c>
      <c r="J2746" s="5">
        <f>Table1[[#This Row],[dem_votes]]/SUM(Table1[[#This Row],[dem_votes]:[gop_votes]])</f>
        <v>0.30552546045503792</v>
      </c>
      <c r="K2746" s="5">
        <f>Table1[[#This Row],[gop_votes]]/SUM(Table1[[#This Row],[dem_votes]:[gop_votes]])</f>
        <v>0.69447453954496208</v>
      </c>
      <c r="L2746" s="13">
        <v>-102.271641</v>
      </c>
      <c r="M2746" s="13">
        <v>33.183904999999903</v>
      </c>
      <c r="N2746" s="11">
        <v>-98.650929803149737</v>
      </c>
      <c r="O2746" s="11">
        <v>31.651859842519649</v>
      </c>
      <c r="P2746" s="12">
        <f>VLOOKUP(Table1[[#This Row],[State]],Sheet1!A:G,7,FALSE)</f>
        <v>38</v>
      </c>
      <c r="Q2746" t="str">
        <f>VLOOKUP(Table1[[#This Row],[State]],Sheet1!A:F,6,FALSE)</f>
        <v>Democratic</v>
      </c>
    </row>
    <row r="2747" spans="1:17" x14ac:dyDescent="0.2">
      <c r="A2747" t="s">
        <v>361</v>
      </c>
      <c r="B2747" s="10">
        <v>48447</v>
      </c>
      <c r="C2747" t="s">
        <v>2048</v>
      </c>
      <c r="D2747" s="4">
        <v>117</v>
      </c>
      <c r="E2747" s="4">
        <v>743</v>
      </c>
      <c r="F2747">
        <v>2024</v>
      </c>
      <c r="G2747" s="1">
        <f>Table1[[#This Row],[dem_votes]]+Table1[[#This Row],[gop_votes]]</f>
        <v>860</v>
      </c>
      <c r="H2747" s="7">
        <f>ABS(Table1[[#This Row],[dem_votes]]-Table1[[#This Row],[gop_votes]])</f>
        <v>626</v>
      </c>
      <c r="I2747" s="5">
        <f>Table1[[#This Row],[margin]]/SUM(Table1[[#This Row],[dem_votes]:[gop_votes]])</f>
        <v>0.72790697674418603</v>
      </c>
      <c r="J2747" s="5">
        <f>Table1[[#This Row],[dem_votes]]/SUM(Table1[[#This Row],[dem_votes]:[gop_votes]])</f>
        <v>0.13604651162790699</v>
      </c>
      <c r="K2747" s="5">
        <f>Table1[[#This Row],[gop_votes]]/SUM(Table1[[#This Row],[dem_votes]:[gop_votes]])</f>
        <v>0.86395348837209307</v>
      </c>
      <c r="L2747" s="13">
        <v>-99.134419999999906</v>
      </c>
      <c r="M2747" s="13">
        <v>33.139396999999903</v>
      </c>
      <c r="N2747" s="11">
        <v>-98.650929803149737</v>
      </c>
      <c r="O2747" s="11">
        <v>31.651859842519649</v>
      </c>
      <c r="P2747" s="12">
        <f>VLOOKUP(Table1[[#This Row],[State]],Sheet1!A:G,7,FALSE)</f>
        <v>38</v>
      </c>
      <c r="Q2747" t="str">
        <f>VLOOKUP(Table1[[#This Row],[State]],Sheet1!A:F,6,FALSE)</f>
        <v>Democratic</v>
      </c>
    </row>
    <row r="2748" spans="1:17" x14ac:dyDescent="0.2">
      <c r="A2748" t="s">
        <v>361</v>
      </c>
      <c r="B2748" s="10">
        <v>48449</v>
      </c>
      <c r="C2748" t="s">
        <v>2049</v>
      </c>
      <c r="D2748" s="4">
        <v>3125</v>
      </c>
      <c r="E2748" s="4">
        <v>7615</v>
      </c>
      <c r="F2748">
        <v>2024</v>
      </c>
      <c r="G2748" s="1">
        <f>Table1[[#This Row],[dem_votes]]+Table1[[#This Row],[gop_votes]]</f>
        <v>10740</v>
      </c>
      <c r="H2748" s="7">
        <f>ABS(Table1[[#This Row],[dem_votes]]-Table1[[#This Row],[gop_votes]])</f>
        <v>4490</v>
      </c>
      <c r="I2748" s="5">
        <f>Table1[[#This Row],[margin]]/SUM(Table1[[#This Row],[dem_votes]:[gop_votes]])</f>
        <v>0.41806331471135938</v>
      </c>
      <c r="J2748" s="5">
        <f>Table1[[#This Row],[dem_votes]]/SUM(Table1[[#This Row],[dem_votes]:[gop_votes]])</f>
        <v>0.29096834264432031</v>
      </c>
      <c r="K2748" s="5">
        <f>Table1[[#This Row],[gop_votes]]/SUM(Table1[[#This Row],[dem_votes]:[gop_votes]])</f>
        <v>0.70903165735567975</v>
      </c>
      <c r="L2748" s="13">
        <v>-94.966821999999993</v>
      </c>
      <c r="M2748" s="13">
        <v>33.175717999999897</v>
      </c>
      <c r="N2748" s="11">
        <v>-98.650929803149737</v>
      </c>
      <c r="O2748" s="11">
        <v>31.651859842519649</v>
      </c>
      <c r="P2748" s="12">
        <f>VLOOKUP(Table1[[#This Row],[State]],Sheet1!A:G,7,FALSE)</f>
        <v>38</v>
      </c>
      <c r="Q2748" t="str">
        <f>VLOOKUP(Table1[[#This Row],[State]],Sheet1!A:F,6,FALSE)</f>
        <v>Democratic</v>
      </c>
    </row>
    <row r="2749" spans="1:17" x14ac:dyDescent="0.2">
      <c r="A2749" t="s">
        <v>361</v>
      </c>
      <c r="B2749" s="10">
        <v>48451</v>
      </c>
      <c r="C2749" t="s">
        <v>2050</v>
      </c>
      <c r="D2749" s="4">
        <v>10362</v>
      </c>
      <c r="E2749" s="4">
        <v>32182</v>
      </c>
      <c r="F2749">
        <v>2024</v>
      </c>
      <c r="G2749" s="1">
        <f>Table1[[#This Row],[dem_votes]]+Table1[[#This Row],[gop_votes]]</f>
        <v>42544</v>
      </c>
      <c r="H2749" s="7">
        <f>ABS(Table1[[#This Row],[dem_votes]]-Table1[[#This Row],[gop_votes]])</f>
        <v>21820</v>
      </c>
      <c r="I2749" s="5">
        <f>Table1[[#This Row],[margin]]/SUM(Table1[[#This Row],[dem_votes]:[gop_votes]])</f>
        <v>0.51288078224896583</v>
      </c>
      <c r="J2749" s="5">
        <f>Table1[[#This Row],[dem_votes]]/SUM(Table1[[#This Row],[dem_votes]:[gop_votes]])</f>
        <v>0.24355960887551711</v>
      </c>
      <c r="K2749" s="5">
        <f>Table1[[#This Row],[gop_votes]]/SUM(Table1[[#This Row],[dem_votes]:[gop_votes]])</f>
        <v>0.75644039112448291</v>
      </c>
      <c r="L2749" s="13">
        <v>-100.46008399999999</v>
      </c>
      <c r="M2749" s="13">
        <v>31.452271999999901</v>
      </c>
      <c r="N2749" s="11">
        <v>-98.650929803149737</v>
      </c>
      <c r="O2749" s="11">
        <v>31.651859842519649</v>
      </c>
      <c r="P2749" s="12">
        <f>VLOOKUP(Table1[[#This Row],[State]],Sheet1!A:G,7,FALSE)</f>
        <v>38</v>
      </c>
      <c r="Q2749" t="str">
        <f>VLOOKUP(Table1[[#This Row],[State]],Sheet1!A:F,6,FALSE)</f>
        <v>Democratic</v>
      </c>
    </row>
    <row r="2750" spans="1:17" x14ac:dyDescent="0.2">
      <c r="A2750" t="s">
        <v>361</v>
      </c>
      <c r="B2750" s="10">
        <v>48453</v>
      </c>
      <c r="C2750" t="s">
        <v>2051</v>
      </c>
      <c r="D2750" s="4">
        <v>541578</v>
      </c>
      <c r="E2750" s="4">
        <v>159522</v>
      </c>
      <c r="F2750">
        <v>2024</v>
      </c>
      <c r="G2750" s="1">
        <f>Table1[[#This Row],[dem_votes]]+Table1[[#This Row],[gop_votes]]</f>
        <v>701100</v>
      </c>
      <c r="H2750" s="7">
        <f>ABS(Table1[[#This Row],[dem_votes]]-Table1[[#This Row],[gop_votes]])</f>
        <v>382056</v>
      </c>
      <c r="I2750" s="5">
        <f>Table1[[#This Row],[margin]]/SUM(Table1[[#This Row],[dem_votes]:[gop_votes]])</f>
        <v>0.54493795464270434</v>
      </c>
      <c r="J2750" s="5">
        <f>Table1[[#This Row],[dem_votes]]/SUM(Table1[[#This Row],[dem_votes]:[gop_votes]])</f>
        <v>0.77246897732135211</v>
      </c>
      <c r="K2750" s="5">
        <f>Table1[[#This Row],[gop_votes]]/SUM(Table1[[#This Row],[dem_votes]:[gop_votes]])</f>
        <v>0.22753102267864783</v>
      </c>
      <c r="L2750" s="13">
        <v>-97.749981000000005</v>
      </c>
      <c r="M2750" s="13">
        <v>30.31025</v>
      </c>
      <c r="N2750" s="11">
        <v>-98.650929803149737</v>
      </c>
      <c r="O2750" s="11">
        <v>31.651859842519649</v>
      </c>
      <c r="P2750" s="12">
        <f>VLOOKUP(Table1[[#This Row],[State]],Sheet1!A:G,7,FALSE)</f>
        <v>38</v>
      </c>
      <c r="Q2750" t="str">
        <f>VLOOKUP(Table1[[#This Row],[State]],Sheet1!A:F,6,FALSE)</f>
        <v>Democratic</v>
      </c>
    </row>
    <row r="2751" spans="1:17" x14ac:dyDescent="0.2">
      <c r="A2751" t="s">
        <v>361</v>
      </c>
      <c r="B2751" s="10">
        <v>48455</v>
      </c>
      <c r="C2751" t="s">
        <v>652</v>
      </c>
      <c r="D2751" s="4">
        <v>1501</v>
      </c>
      <c r="E2751" s="4">
        <v>6022</v>
      </c>
      <c r="F2751">
        <v>2024</v>
      </c>
      <c r="G2751" s="1">
        <f>Table1[[#This Row],[dem_votes]]+Table1[[#This Row],[gop_votes]]</f>
        <v>7523</v>
      </c>
      <c r="H2751" s="7">
        <f>ABS(Table1[[#This Row],[dem_votes]]-Table1[[#This Row],[gop_votes]])</f>
        <v>4521</v>
      </c>
      <c r="I2751" s="5">
        <f>Table1[[#This Row],[margin]]/SUM(Table1[[#This Row],[dem_votes]:[gop_votes]])</f>
        <v>0.60095706500066459</v>
      </c>
      <c r="J2751" s="5">
        <f>Table1[[#This Row],[dem_votes]]/SUM(Table1[[#This Row],[dem_votes]:[gop_votes]])</f>
        <v>0.19952146749966768</v>
      </c>
      <c r="K2751" s="5">
        <f>Table1[[#This Row],[gop_votes]]/SUM(Table1[[#This Row],[dem_votes]:[gop_votes]])</f>
        <v>0.8004785325003323</v>
      </c>
      <c r="L2751" s="13">
        <v>-95.245491000000001</v>
      </c>
      <c r="M2751" s="13">
        <v>31.000010999999901</v>
      </c>
      <c r="N2751" s="11">
        <v>-98.650929803149737</v>
      </c>
      <c r="O2751" s="11">
        <v>31.651859842519649</v>
      </c>
      <c r="P2751" s="12">
        <f>VLOOKUP(Table1[[#This Row],[State]],Sheet1!A:G,7,FALSE)</f>
        <v>38</v>
      </c>
      <c r="Q2751" t="str">
        <f>VLOOKUP(Table1[[#This Row],[State]],Sheet1!A:F,6,FALSE)</f>
        <v>Democratic</v>
      </c>
    </row>
    <row r="2752" spans="1:17" x14ac:dyDescent="0.2">
      <c r="A2752" t="s">
        <v>361</v>
      </c>
      <c r="B2752" s="10">
        <v>48457</v>
      </c>
      <c r="C2752" t="s">
        <v>2052</v>
      </c>
      <c r="D2752" s="4">
        <v>1716</v>
      </c>
      <c r="E2752" s="4">
        <v>8999</v>
      </c>
      <c r="F2752">
        <v>2024</v>
      </c>
      <c r="G2752" s="1">
        <f>Table1[[#This Row],[dem_votes]]+Table1[[#This Row],[gop_votes]]</f>
        <v>10715</v>
      </c>
      <c r="H2752" s="7">
        <f>ABS(Table1[[#This Row],[dem_votes]]-Table1[[#This Row],[gop_votes]])</f>
        <v>7283</v>
      </c>
      <c r="I2752" s="5">
        <f>Table1[[#This Row],[margin]]/SUM(Table1[[#This Row],[dem_votes]:[gop_votes]])</f>
        <v>0.67970135324311709</v>
      </c>
      <c r="J2752" s="5">
        <f>Table1[[#This Row],[dem_votes]]/SUM(Table1[[#This Row],[dem_votes]:[gop_votes]])</f>
        <v>0.16014932337844143</v>
      </c>
      <c r="K2752" s="5">
        <f>Table1[[#This Row],[gop_votes]]/SUM(Table1[[#This Row],[dem_votes]:[gop_votes]])</f>
        <v>0.83985067662155855</v>
      </c>
      <c r="L2752" s="13">
        <v>-94.365305000000006</v>
      </c>
      <c r="M2752" s="13">
        <v>30.741966999999999</v>
      </c>
      <c r="N2752" s="11">
        <v>-98.650929803149737</v>
      </c>
      <c r="O2752" s="11">
        <v>31.651859842519649</v>
      </c>
      <c r="P2752" s="12">
        <f>VLOOKUP(Table1[[#This Row],[State]],Sheet1!A:G,7,FALSE)</f>
        <v>38</v>
      </c>
      <c r="Q2752" t="str">
        <f>VLOOKUP(Table1[[#This Row],[State]],Sheet1!A:F,6,FALSE)</f>
        <v>Democratic</v>
      </c>
    </row>
    <row r="2753" spans="1:17" x14ac:dyDescent="0.2">
      <c r="A2753" t="s">
        <v>361</v>
      </c>
      <c r="B2753" s="10">
        <v>48459</v>
      </c>
      <c r="C2753" t="s">
        <v>2053</v>
      </c>
      <c r="D2753" s="4">
        <v>3321</v>
      </c>
      <c r="E2753" s="4">
        <v>17182</v>
      </c>
      <c r="F2753">
        <v>2024</v>
      </c>
      <c r="G2753" s="1">
        <f>Table1[[#This Row],[dem_votes]]+Table1[[#This Row],[gop_votes]]</f>
        <v>20503</v>
      </c>
      <c r="H2753" s="7">
        <f>ABS(Table1[[#This Row],[dem_votes]]-Table1[[#This Row],[gop_votes]])</f>
        <v>13861</v>
      </c>
      <c r="I2753" s="5">
        <f>Table1[[#This Row],[margin]]/SUM(Table1[[#This Row],[dem_votes]:[gop_votes]])</f>
        <v>0.67604740769643468</v>
      </c>
      <c r="J2753" s="5">
        <f>Table1[[#This Row],[dem_votes]]/SUM(Table1[[#This Row],[dem_votes]:[gop_votes]])</f>
        <v>0.16197629615178266</v>
      </c>
      <c r="K2753" s="5">
        <f>Table1[[#This Row],[gop_votes]]/SUM(Table1[[#This Row],[dem_votes]:[gop_votes]])</f>
        <v>0.83802370384821734</v>
      </c>
      <c r="L2753" s="13">
        <v>-94.925152999999995</v>
      </c>
      <c r="M2753" s="13">
        <v>32.697983000000001</v>
      </c>
      <c r="N2753" s="11">
        <v>-98.650929803149737</v>
      </c>
      <c r="O2753" s="11">
        <v>31.651859842519649</v>
      </c>
      <c r="P2753" s="12">
        <f>VLOOKUP(Table1[[#This Row],[State]],Sheet1!A:G,7,FALSE)</f>
        <v>38</v>
      </c>
      <c r="Q2753" t="str">
        <f>VLOOKUP(Table1[[#This Row],[State]],Sheet1!A:F,6,FALSE)</f>
        <v>Democratic</v>
      </c>
    </row>
    <row r="2754" spans="1:17" x14ac:dyDescent="0.2">
      <c r="A2754" t="s">
        <v>361</v>
      </c>
      <c r="B2754" s="10">
        <v>48461</v>
      </c>
      <c r="C2754" t="s">
        <v>2054</v>
      </c>
      <c r="D2754" s="4">
        <v>263</v>
      </c>
      <c r="E2754" s="4">
        <v>1069</v>
      </c>
      <c r="F2754">
        <v>2024</v>
      </c>
      <c r="G2754" s="1">
        <f>Table1[[#This Row],[dem_votes]]+Table1[[#This Row],[gop_votes]]</f>
        <v>1332</v>
      </c>
      <c r="H2754" s="7">
        <f>ABS(Table1[[#This Row],[dem_votes]]-Table1[[#This Row],[gop_votes]])</f>
        <v>806</v>
      </c>
      <c r="I2754" s="5">
        <f>Table1[[#This Row],[margin]]/SUM(Table1[[#This Row],[dem_votes]:[gop_votes]])</f>
        <v>0.60510510510510507</v>
      </c>
      <c r="J2754" s="5">
        <f>Table1[[#This Row],[dem_votes]]/SUM(Table1[[#This Row],[dem_votes]:[gop_votes]])</f>
        <v>0.19744744744744744</v>
      </c>
      <c r="K2754" s="5">
        <f>Table1[[#This Row],[gop_votes]]/SUM(Table1[[#This Row],[dem_votes]:[gop_votes]])</f>
        <v>0.80255255255255253</v>
      </c>
      <c r="L2754" s="13">
        <v>-102.122277</v>
      </c>
      <c r="M2754" s="13">
        <v>31.183695</v>
      </c>
      <c r="N2754" s="11">
        <v>-98.650929803149737</v>
      </c>
      <c r="O2754" s="11">
        <v>31.651859842519649</v>
      </c>
      <c r="P2754" s="12">
        <f>VLOOKUP(Table1[[#This Row],[State]],Sheet1!A:G,7,FALSE)</f>
        <v>38</v>
      </c>
      <c r="Q2754" t="str">
        <f>VLOOKUP(Table1[[#This Row],[State]],Sheet1!A:F,6,FALSE)</f>
        <v>Democratic</v>
      </c>
    </row>
    <row r="2755" spans="1:17" x14ac:dyDescent="0.2">
      <c r="A2755" t="s">
        <v>361</v>
      </c>
      <c r="B2755" s="10">
        <v>48463</v>
      </c>
      <c r="C2755" t="s">
        <v>2055</v>
      </c>
      <c r="D2755" s="4">
        <v>3976</v>
      </c>
      <c r="E2755" s="4">
        <v>5914</v>
      </c>
      <c r="F2755">
        <v>2024</v>
      </c>
      <c r="G2755" s="1">
        <f>Table1[[#This Row],[dem_votes]]+Table1[[#This Row],[gop_votes]]</f>
        <v>9890</v>
      </c>
      <c r="H2755" s="7">
        <f>ABS(Table1[[#This Row],[dem_votes]]-Table1[[#This Row],[gop_votes]])</f>
        <v>1938</v>
      </c>
      <c r="I2755" s="5">
        <f>Table1[[#This Row],[margin]]/SUM(Table1[[#This Row],[dem_votes]:[gop_votes]])</f>
        <v>0.19595551061678462</v>
      </c>
      <c r="J2755" s="5">
        <f>Table1[[#This Row],[dem_votes]]/SUM(Table1[[#This Row],[dem_votes]:[gop_votes]])</f>
        <v>0.40202224469160769</v>
      </c>
      <c r="K2755" s="5">
        <f>Table1[[#This Row],[gop_votes]]/SUM(Table1[[#This Row],[dem_votes]:[gop_votes]])</f>
        <v>0.59797775530839237</v>
      </c>
      <c r="L2755" s="13">
        <v>-99.754750000000001</v>
      </c>
      <c r="M2755" s="13">
        <v>29.247671</v>
      </c>
      <c r="N2755" s="11">
        <v>-98.650929803149737</v>
      </c>
      <c r="O2755" s="11">
        <v>31.651859842519649</v>
      </c>
      <c r="P2755" s="12">
        <f>VLOOKUP(Table1[[#This Row],[State]],Sheet1!A:G,7,FALSE)</f>
        <v>38</v>
      </c>
      <c r="Q2755" t="str">
        <f>VLOOKUP(Table1[[#This Row],[State]],Sheet1!A:F,6,FALSE)</f>
        <v>Democratic</v>
      </c>
    </row>
    <row r="2756" spans="1:17" x14ac:dyDescent="0.2">
      <c r="A2756" t="s">
        <v>361</v>
      </c>
      <c r="B2756" s="10">
        <v>48465</v>
      </c>
      <c r="C2756" t="s">
        <v>2056</v>
      </c>
      <c r="D2756" s="4">
        <v>6379</v>
      </c>
      <c r="E2756" s="4">
        <v>8033</v>
      </c>
      <c r="F2756">
        <v>2024</v>
      </c>
      <c r="G2756" s="1">
        <f>Table1[[#This Row],[dem_votes]]+Table1[[#This Row],[gop_votes]]</f>
        <v>14412</v>
      </c>
      <c r="H2756" s="7">
        <f>ABS(Table1[[#This Row],[dem_votes]]-Table1[[#This Row],[gop_votes]])</f>
        <v>1654</v>
      </c>
      <c r="I2756" s="5">
        <f>Table1[[#This Row],[margin]]/SUM(Table1[[#This Row],[dem_votes]:[gop_votes]])</f>
        <v>0.11476547321676381</v>
      </c>
      <c r="J2756" s="5">
        <f>Table1[[#This Row],[dem_votes]]/SUM(Table1[[#This Row],[dem_votes]:[gop_votes]])</f>
        <v>0.44261726339161811</v>
      </c>
      <c r="K2756" s="5">
        <f>Table1[[#This Row],[gop_votes]]/SUM(Table1[[#This Row],[dem_votes]:[gop_votes]])</f>
        <v>0.55738273660838189</v>
      </c>
      <c r="L2756" s="13">
        <v>-100.89806799999999</v>
      </c>
      <c r="M2756" s="13">
        <v>29.38073</v>
      </c>
      <c r="N2756" s="11">
        <v>-98.650929803149737</v>
      </c>
      <c r="O2756" s="11">
        <v>31.651859842519649</v>
      </c>
      <c r="P2756" s="12">
        <f>VLOOKUP(Table1[[#This Row],[State]],Sheet1!A:G,7,FALSE)</f>
        <v>38</v>
      </c>
      <c r="Q2756" t="str">
        <f>VLOOKUP(Table1[[#This Row],[State]],Sheet1!A:F,6,FALSE)</f>
        <v>Democratic</v>
      </c>
    </row>
    <row r="2757" spans="1:17" x14ac:dyDescent="0.2">
      <c r="A2757" t="s">
        <v>361</v>
      </c>
      <c r="B2757" s="10">
        <v>48467</v>
      </c>
      <c r="C2757" t="s">
        <v>2057</v>
      </c>
      <c r="D2757" s="4">
        <v>4095</v>
      </c>
      <c r="E2757" s="4">
        <v>24686</v>
      </c>
      <c r="F2757">
        <v>2024</v>
      </c>
      <c r="G2757" s="1">
        <f>Table1[[#This Row],[dem_votes]]+Table1[[#This Row],[gop_votes]]</f>
        <v>28781</v>
      </c>
      <c r="H2757" s="7">
        <f>ABS(Table1[[#This Row],[dem_votes]]-Table1[[#This Row],[gop_votes]])</f>
        <v>20591</v>
      </c>
      <c r="I2757" s="5">
        <f>Table1[[#This Row],[margin]]/SUM(Table1[[#This Row],[dem_votes]:[gop_votes]])</f>
        <v>0.71543726764184701</v>
      </c>
      <c r="J2757" s="5">
        <f>Table1[[#This Row],[dem_votes]]/SUM(Table1[[#This Row],[dem_votes]:[gop_votes]])</f>
        <v>0.14228136617907647</v>
      </c>
      <c r="K2757" s="5">
        <f>Table1[[#This Row],[gop_votes]]/SUM(Table1[[#This Row],[dem_votes]:[gop_votes]])</f>
        <v>0.8577186338209235</v>
      </c>
      <c r="L2757" s="13">
        <v>-95.833093999999903</v>
      </c>
      <c r="M2757" s="13">
        <v>32.577970000000001</v>
      </c>
      <c r="N2757" s="11">
        <v>-98.650929803149737</v>
      </c>
      <c r="O2757" s="11">
        <v>31.651859842519649</v>
      </c>
      <c r="P2757" s="12">
        <f>VLOOKUP(Table1[[#This Row],[State]],Sheet1!A:G,7,FALSE)</f>
        <v>38</v>
      </c>
      <c r="Q2757" t="str">
        <f>VLOOKUP(Table1[[#This Row],[State]],Sheet1!A:F,6,FALSE)</f>
        <v>Democratic</v>
      </c>
    </row>
    <row r="2758" spans="1:17" x14ac:dyDescent="0.2">
      <c r="A2758" t="s">
        <v>361</v>
      </c>
      <c r="B2758" s="10">
        <v>48469</v>
      </c>
      <c r="C2758" t="s">
        <v>2058</v>
      </c>
      <c r="D2758" s="4">
        <v>9284</v>
      </c>
      <c r="E2758" s="4">
        <v>23368</v>
      </c>
      <c r="F2758">
        <v>2024</v>
      </c>
      <c r="G2758" s="1">
        <f>Table1[[#This Row],[dem_votes]]+Table1[[#This Row],[gop_votes]]</f>
        <v>32652</v>
      </c>
      <c r="H2758" s="7">
        <f>ABS(Table1[[#This Row],[dem_votes]]-Table1[[#This Row],[gop_votes]])</f>
        <v>14084</v>
      </c>
      <c r="I2758" s="5">
        <f>Table1[[#This Row],[margin]]/SUM(Table1[[#This Row],[dem_votes]:[gop_votes]])</f>
        <v>0.43133651843684917</v>
      </c>
      <c r="J2758" s="5">
        <f>Table1[[#This Row],[dem_votes]]/SUM(Table1[[#This Row],[dem_votes]:[gop_votes]])</f>
        <v>0.28433174078157541</v>
      </c>
      <c r="K2758" s="5">
        <f>Table1[[#This Row],[gop_votes]]/SUM(Table1[[#This Row],[dem_votes]:[gop_votes]])</f>
        <v>0.71566825921842459</v>
      </c>
      <c r="L2758" s="13">
        <v>-96.990925000000004</v>
      </c>
      <c r="M2758" s="13">
        <v>28.820582999999999</v>
      </c>
      <c r="N2758" s="11">
        <v>-98.650929803149737</v>
      </c>
      <c r="O2758" s="11">
        <v>31.651859842519649</v>
      </c>
      <c r="P2758" s="12">
        <f>VLOOKUP(Table1[[#This Row],[State]],Sheet1!A:G,7,FALSE)</f>
        <v>38</v>
      </c>
      <c r="Q2758" t="str">
        <f>VLOOKUP(Table1[[#This Row],[State]],Sheet1!A:F,6,FALSE)</f>
        <v>Democratic</v>
      </c>
    </row>
    <row r="2759" spans="1:17" x14ac:dyDescent="0.2">
      <c r="A2759" t="s">
        <v>361</v>
      </c>
      <c r="B2759" s="10">
        <v>48471</v>
      </c>
      <c r="C2759" t="s">
        <v>533</v>
      </c>
      <c r="D2759" s="4">
        <v>7375</v>
      </c>
      <c r="E2759" s="4">
        <v>15908</v>
      </c>
      <c r="F2759">
        <v>2024</v>
      </c>
      <c r="G2759" s="1">
        <f>Table1[[#This Row],[dem_votes]]+Table1[[#This Row],[gop_votes]]</f>
        <v>23283</v>
      </c>
      <c r="H2759" s="7">
        <f>ABS(Table1[[#This Row],[dem_votes]]-Table1[[#This Row],[gop_votes]])</f>
        <v>8533</v>
      </c>
      <c r="I2759" s="5">
        <f>Table1[[#This Row],[margin]]/SUM(Table1[[#This Row],[dem_votes]:[gop_votes]])</f>
        <v>0.36649057252072326</v>
      </c>
      <c r="J2759" s="5">
        <f>Table1[[#This Row],[dem_votes]]/SUM(Table1[[#This Row],[dem_votes]:[gop_votes]])</f>
        <v>0.31675471373963837</v>
      </c>
      <c r="K2759" s="5">
        <f>Table1[[#This Row],[gop_votes]]/SUM(Table1[[#This Row],[dem_votes]:[gop_votes]])</f>
        <v>0.68324528626036163</v>
      </c>
      <c r="L2759" s="13">
        <v>-95.535015999999999</v>
      </c>
      <c r="M2759" s="13">
        <v>30.729191999999902</v>
      </c>
      <c r="N2759" s="11">
        <v>-98.650929803149737</v>
      </c>
      <c r="O2759" s="11">
        <v>31.651859842519649</v>
      </c>
      <c r="P2759" s="12">
        <f>VLOOKUP(Table1[[#This Row],[State]],Sheet1!A:G,7,FALSE)</f>
        <v>38</v>
      </c>
      <c r="Q2759" t="str">
        <f>VLOOKUP(Table1[[#This Row],[State]],Sheet1!A:F,6,FALSE)</f>
        <v>Democratic</v>
      </c>
    </row>
    <row r="2760" spans="1:17" x14ac:dyDescent="0.2">
      <c r="A2760" t="s">
        <v>361</v>
      </c>
      <c r="B2760" s="10">
        <v>48473</v>
      </c>
      <c r="C2760" t="s">
        <v>2059</v>
      </c>
      <c r="D2760" s="4">
        <v>8504</v>
      </c>
      <c r="E2760" s="4">
        <v>17152</v>
      </c>
      <c r="F2760">
        <v>2024</v>
      </c>
      <c r="G2760" s="1">
        <f>Table1[[#This Row],[dem_votes]]+Table1[[#This Row],[gop_votes]]</f>
        <v>25656</v>
      </c>
      <c r="H2760" s="7">
        <f>ABS(Table1[[#This Row],[dem_votes]]-Table1[[#This Row],[gop_votes]])</f>
        <v>8648</v>
      </c>
      <c r="I2760" s="5">
        <f>Table1[[#This Row],[margin]]/SUM(Table1[[#This Row],[dem_votes]:[gop_votes]])</f>
        <v>0.3370751481135017</v>
      </c>
      <c r="J2760" s="5">
        <f>Table1[[#This Row],[dem_votes]]/SUM(Table1[[#This Row],[dem_votes]:[gop_votes]])</f>
        <v>0.33146242594324915</v>
      </c>
      <c r="K2760" s="5">
        <f>Table1[[#This Row],[gop_votes]]/SUM(Table1[[#This Row],[dem_votes]:[gop_votes]])</f>
        <v>0.66853757405675085</v>
      </c>
      <c r="L2760" s="13">
        <v>-95.968855000000005</v>
      </c>
      <c r="M2760" s="13">
        <v>30.021425000000001</v>
      </c>
      <c r="N2760" s="11">
        <v>-98.650929803149737</v>
      </c>
      <c r="O2760" s="11">
        <v>31.651859842519649</v>
      </c>
      <c r="P2760" s="12">
        <f>VLOOKUP(Table1[[#This Row],[State]],Sheet1!A:G,7,FALSE)</f>
        <v>38</v>
      </c>
      <c r="Q2760" t="str">
        <f>VLOOKUP(Table1[[#This Row],[State]],Sheet1!A:F,6,FALSE)</f>
        <v>Democratic</v>
      </c>
    </row>
    <row r="2761" spans="1:17" x14ac:dyDescent="0.2">
      <c r="A2761" t="s">
        <v>361</v>
      </c>
      <c r="B2761" s="10">
        <v>48475</v>
      </c>
      <c r="C2761" t="s">
        <v>1688</v>
      </c>
      <c r="D2761" s="4">
        <v>988</v>
      </c>
      <c r="E2761" s="4">
        <v>2829</v>
      </c>
      <c r="F2761">
        <v>2024</v>
      </c>
      <c r="G2761" s="1">
        <f>Table1[[#This Row],[dem_votes]]+Table1[[#This Row],[gop_votes]]</f>
        <v>3817</v>
      </c>
      <c r="H2761" s="7">
        <f>ABS(Table1[[#This Row],[dem_votes]]-Table1[[#This Row],[gop_votes]])</f>
        <v>1841</v>
      </c>
      <c r="I2761" s="5">
        <f>Table1[[#This Row],[margin]]/SUM(Table1[[#This Row],[dem_votes]:[gop_votes]])</f>
        <v>0.48231595493843332</v>
      </c>
      <c r="J2761" s="5">
        <f>Table1[[#This Row],[dem_votes]]/SUM(Table1[[#This Row],[dem_votes]:[gop_votes]])</f>
        <v>0.25884202253078331</v>
      </c>
      <c r="K2761" s="5">
        <f>Table1[[#This Row],[gop_votes]]/SUM(Table1[[#This Row],[dem_votes]:[gop_votes]])</f>
        <v>0.74115797746921663</v>
      </c>
      <c r="L2761" s="13">
        <v>-102.921099</v>
      </c>
      <c r="M2761" s="13">
        <v>31.565078</v>
      </c>
      <c r="N2761" s="11">
        <v>-98.650929803149737</v>
      </c>
      <c r="O2761" s="11">
        <v>31.651859842519649</v>
      </c>
      <c r="P2761" s="12">
        <f>VLOOKUP(Table1[[#This Row],[State]],Sheet1!A:G,7,FALSE)</f>
        <v>38</v>
      </c>
      <c r="Q2761" t="str">
        <f>VLOOKUP(Table1[[#This Row],[State]],Sheet1!A:F,6,FALSE)</f>
        <v>Democratic</v>
      </c>
    </row>
    <row r="2762" spans="1:17" x14ac:dyDescent="0.2">
      <c r="A2762" t="s">
        <v>361</v>
      </c>
      <c r="B2762" s="10">
        <v>48477</v>
      </c>
      <c r="C2762" t="s">
        <v>480</v>
      </c>
      <c r="D2762" s="4">
        <v>3886</v>
      </c>
      <c r="E2762" s="4">
        <v>13953</v>
      </c>
      <c r="F2762">
        <v>2024</v>
      </c>
      <c r="G2762" s="1">
        <f>Table1[[#This Row],[dem_votes]]+Table1[[#This Row],[gop_votes]]</f>
        <v>17839</v>
      </c>
      <c r="H2762" s="7">
        <f>ABS(Table1[[#This Row],[dem_votes]]-Table1[[#This Row],[gop_votes]])</f>
        <v>10067</v>
      </c>
      <c r="I2762" s="5">
        <f>Table1[[#This Row],[margin]]/SUM(Table1[[#This Row],[dem_votes]:[gop_votes]])</f>
        <v>0.56432535456023325</v>
      </c>
      <c r="J2762" s="5">
        <f>Table1[[#This Row],[dem_votes]]/SUM(Table1[[#This Row],[dem_votes]:[gop_votes]])</f>
        <v>0.2178373227198834</v>
      </c>
      <c r="K2762" s="5">
        <f>Table1[[#This Row],[gop_votes]]/SUM(Table1[[#This Row],[dem_votes]:[gop_votes]])</f>
        <v>0.78216267728011657</v>
      </c>
      <c r="L2762" s="13">
        <v>-96.396264000000002</v>
      </c>
      <c r="M2762" s="13">
        <v>30.182708000000002</v>
      </c>
      <c r="N2762" s="11">
        <v>-98.650929803149737</v>
      </c>
      <c r="O2762" s="11">
        <v>31.651859842519649</v>
      </c>
      <c r="P2762" s="12">
        <f>VLOOKUP(Table1[[#This Row],[State]],Sheet1!A:G,7,FALSE)</f>
        <v>38</v>
      </c>
      <c r="Q2762" t="str">
        <f>VLOOKUP(Table1[[#This Row],[State]],Sheet1!A:F,6,FALSE)</f>
        <v>Democratic</v>
      </c>
    </row>
    <row r="2763" spans="1:17" x14ac:dyDescent="0.2">
      <c r="A2763" t="s">
        <v>361</v>
      </c>
      <c r="B2763" s="10">
        <v>48479</v>
      </c>
      <c r="C2763" t="s">
        <v>2060</v>
      </c>
      <c r="D2763" s="4">
        <v>45748</v>
      </c>
      <c r="E2763" s="4">
        <v>26737</v>
      </c>
      <c r="F2763">
        <v>2024</v>
      </c>
      <c r="G2763" s="1">
        <f>Table1[[#This Row],[dem_votes]]+Table1[[#This Row],[gop_votes]]</f>
        <v>72485</v>
      </c>
      <c r="H2763" s="7">
        <f>ABS(Table1[[#This Row],[dem_votes]]-Table1[[#This Row],[gop_votes]])</f>
        <v>19011</v>
      </c>
      <c r="I2763" s="5">
        <f>Table1[[#This Row],[margin]]/SUM(Table1[[#This Row],[dem_votes]:[gop_votes]])</f>
        <v>0.26227495343864249</v>
      </c>
      <c r="J2763" s="5">
        <f>Table1[[#This Row],[dem_votes]]/SUM(Table1[[#This Row],[dem_votes]:[gop_votes]])</f>
        <v>0.63113747671932119</v>
      </c>
      <c r="K2763" s="5">
        <f>Table1[[#This Row],[gop_votes]]/SUM(Table1[[#This Row],[dem_votes]:[gop_votes]])</f>
        <v>0.36886252328067876</v>
      </c>
      <c r="L2763" s="13">
        <v>-99.476349999999996</v>
      </c>
      <c r="M2763" s="13">
        <v>27.520330999999999</v>
      </c>
      <c r="N2763" s="11">
        <v>-98.650929803149737</v>
      </c>
      <c r="O2763" s="11">
        <v>31.651859842519649</v>
      </c>
      <c r="P2763" s="12">
        <f>VLOOKUP(Table1[[#This Row],[State]],Sheet1!A:G,7,FALSE)</f>
        <v>38</v>
      </c>
      <c r="Q2763" t="str">
        <f>VLOOKUP(Table1[[#This Row],[State]],Sheet1!A:F,6,FALSE)</f>
        <v>Democratic</v>
      </c>
    </row>
    <row r="2764" spans="1:17" x14ac:dyDescent="0.2">
      <c r="A2764" t="s">
        <v>361</v>
      </c>
      <c r="B2764" s="10">
        <v>48481</v>
      </c>
      <c r="C2764" t="s">
        <v>2061</v>
      </c>
      <c r="D2764" s="4">
        <v>4921</v>
      </c>
      <c r="E2764" s="4">
        <v>11974</v>
      </c>
      <c r="F2764">
        <v>2024</v>
      </c>
      <c r="G2764" s="1">
        <f>Table1[[#This Row],[dem_votes]]+Table1[[#This Row],[gop_votes]]</f>
        <v>16895</v>
      </c>
      <c r="H2764" s="7">
        <f>ABS(Table1[[#This Row],[dem_votes]]-Table1[[#This Row],[gop_votes]])</f>
        <v>7053</v>
      </c>
      <c r="I2764" s="5">
        <f>Table1[[#This Row],[margin]]/SUM(Table1[[#This Row],[dem_votes]:[gop_votes]])</f>
        <v>0.4174607872151524</v>
      </c>
      <c r="J2764" s="5">
        <f>Table1[[#This Row],[dem_votes]]/SUM(Table1[[#This Row],[dem_votes]:[gop_votes]])</f>
        <v>0.29126960639242377</v>
      </c>
      <c r="K2764" s="5">
        <f>Table1[[#This Row],[gop_votes]]/SUM(Table1[[#This Row],[dem_votes]:[gop_votes]])</f>
        <v>0.70873039360757617</v>
      </c>
      <c r="L2764" s="13">
        <v>-96.175663</v>
      </c>
      <c r="M2764" s="13">
        <v>29.2768219999999</v>
      </c>
      <c r="N2764" s="11">
        <v>-98.650929803149737</v>
      </c>
      <c r="O2764" s="11">
        <v>31.651859842519649</v>
      </c>
      <c r="P2764" s="12">
        <f>VLOOKUP(Table1[[#This Row],[State]],Sheet1!A:G,7,FALSE)</f>
        <v>38</v>
      </c>
      <c r="Q2764" t="str">
        <f>VLOOKUP(Table1[[#This Row],[State]],Sheet1!A:F,6,FALSE)</f>
        <v>Democratic</v>
      </c>
    </row>
    <row r="2765" spans="1:17" x14ac:dyDescent="0.2">
      <c r="A2765" t="s">
        <v>361</v>
      </c>
      <c r="B2765" s="10">
        <v>48483</v>
      </c>
      <c r="C2765" t="s">
        <v>824</v>
      </c>
      <c r="D2765" s="4">
        <v>371</v>
      </c>
      <c r="E2765" s="4">
        <v>1952</v>
      </c>
      <c r="F2765">
        <v>2024</v>
      </c>
      <c r="G2765" s="1">
        <f>Table1[[#This Row],[dem_votes]]+Table1[[#This Row],[gop_votes]]</f>
        <v>2323</v>
      </c>
      <c r="H2765" s="7">
        <f>ABS(Table1[[#This Row],[dem_votes]]-Table1[[#This Row],[gop_votes]])</f>
        <v>1581</v>
      </c>
      <c r="I2765" s="5">
        <f>Table1[[#This Row],[margin]]/SUM(Table1[[#This Row],[dem_votes]:[gop_votes]])</f>
        <v>0.68058544984933278</v>
      </c>
      <c r="J2765" s="5">
        <f>Table1[[#This Row],[dem_votes]]/SUM(Table1[[#This Row],[dem_votes]:[gop_votes]])</f>
        <v>0.15970727507533361</v>
      </c>
      <c r="K2765" s="5">
        <f>Table1[[#This Row],[gop_votes]]/SUM(Table1[[#This Row],[dem_votes]:[gop_votes]])</f>
        <v>0.84029272492466633</v>
      </c>
      <c r="L2765" s="13">
        <v>-100.26517800000001</v>
      </c>
      <c r="M2765" s="13">
        <v>35.353696999999997</v>
      </c>
      <c r="N2765" s="11">
        <v>-98.650929803149737</v>
      </c>
      <c r="O2765" s="11">
        <v>31.651859842519649</v>
      </c>
      <c r="P2765" s="12">
        <f>VLOOKUP(Table1[[#This Row],[State]],Sheet1!A:G,7,FALSE)</f>
        <v>38</v>
      </c>
      <c r="Q2765" t="str">
        <f>VLOOKUP(Table1[[#This Row],[State]],Sheet1!A:F,6,FALSE)</f>
        <v>Democratic</v>
      </c>
    </row>
    <row r="2766" spans="1:17" x14ac:dyDescent="0.2">
      <c r="A2766" t="s">
        <v>361</v>
      </c>
      <c r="B2766" s="10">
        <v>48485</v>
      </c>
      <c r="C2766" t="s">
        <v>1076</v>
      </c>
      <c r="D2766" s="4">
        <v>14435</v>
      </c>
      <c r="E2766" s="4">
        <v>30498</v>
      </c>
      <c r="F2766">
        <v>2024</v>
      </c>
      <c r="G2766" s="1">
        <f>Table1[[#This Row],[dem_votes]]+Table1[[#This Row],[gop_votes]]</f>
        <v>44933</v>
      </c>
      <c r="H2766" s="7">
        <f>ABS(Table1[[#This Row],[dem_votes]]-Table1[[#This Row],[gop_votes]])</f>
        <v>16063</v>
      </c>
      <c r="I2766" s="5">
        <f>Table1[[#This Row],[margin]]/SUM(Table1[[#This Row],[dem_votes]:[gop_votes]])</f>
        <v>0.35748781519150735</v>
      </c>
      <c r="J2766" s="5">
        <f>Table1[[#This Row],[dem_votes]]/SUM(Table1[[#This Row],[dem_votes]:[gop_votes]])</f>
        <v>0.3212560924042463</v>
      </c>
      <c r="K2766" s="5">
        <f>Table1[[#This Row],[gop_votes]]/SUM(Table1[[#This Row],[dem_votes]:[gop_votes]])</f>
        <v>0.67874390759575365</v>
      </c>
      <c r="L2766" s="13">
        <v>-98.551695999999893</v>
      </c>
      <c r="M2766" s="13">
        <v>33.922334999999997</v>
      </c>
      <c r="N2766" s="11">
        <v>-98.650929803149737</v>
      </c>
      <c r="O2766" s="11">
        <v>31.651859842519649</v>
      </c>
      <c r="P2766" s="12">
        <f>VLOOKUP(Table1[[#This Row],[State]],Sheet1!A:G,7,FALSE)</f>
        <v>38</v>
      </c>
      <c r="Q2766" t="str">
        <f>VLOOKUP(Table1[[#This Row],[State]],Sheet1!A:F,6,FALSE)</f>
        <v>Democratic</v>
      </c>
    </row>
    <row r="2767" spans="1:17" x14ac:dyDescent="0.2">
      <c r="A2767" t="s">
        <v>361</v>
      </c>
      <c r="B2767" s="10">
        <v>48487</v>
      </c>
      <c r="C2767" t="s">
        <v>2062</v>
      </c>
      <c r="D2767" s="4">
        <v>1341</v>
      </c>
      <c r="E2767" s="4">
        <v>3050</v>
      </c>
      <c r="F2767">
        <v>2024</v>
      </c>
      <c r="G2767" s="1">
        <f>Table1[[#This Row],[dem_votes]]+Table1[[#This Row],[gop_votes]]</f>
        <v>4391</v>
      </c>
      <c r="H2767" s="7">
        <f>ABS(Table1[[#This Row],[dem_votes]]-Table1[[#This Row],[gop_votes]])</f>
        <v>1709</v>
      </c>
      <c r="I2767" s="5">
        <f>Table1[[#This Row],[margin]]/SUM(Table1[[#This Row],[dem_votes]:[gop_votes]])</f>
        <v>0.38920519243907992</v>
      </c>
      <c r="J2767" s="5">
        <f>Table1[[#This Row],[dem_votes]]/SUM(Table1[[#This Row],[dem_votes]:[gop_votes]])</f>
        <v>0.30539740378046004</v>
      </c>
      <c r="K2767" s="5">
        <f>Table1[[#This Row],[gop_votes]]/SUM(Table1[[#This Row],[dem_votes]:[gop_votes]])</f>
        <v>0.69460259621954001</v>
      </c>
      <c r="L2767" s="13">
        <v>-99.296458999999999</v>
      </c>
      <c r="M2767" s="13">
        <v>34.147319000000003</v>
      </c>
      <c r="N2767" s="11">
        <v>-98.650929803149737</v>
      </c>
      <c r="O2767" s="11">
        <v>31.651859842519649</v>
      </c>
      <c r="P2767" s="12">
        <f>VLOOKUP(Table1[[#This Row],[State]],Sheet1!A:G,7,FALSE)</f>
        <v>38</v>
      </c>
      <c r="Q2767" t="str">
        <f>VLOOKUP(Table1[[#This Row],[State]],Sheet1!A:F,6,FALSE)</f>
        <v>Democratic</v>
      </c>
    </row>
    <row r="2768" spans="1:17" x14ac:dyDescent="0.2">
      <c r="A2768" t="s">
        <v>361</v>
      </c>
      <c r="B2768" s="10">
        <v>48489</v>
      </c>
      <c r="C2768" t="s">
        <v>2063</v>
      </c>
      <c r="D2768" s="4">
        <v>3094</v>
      </c>
      <c r="E2768" s="4">
        <v>1791</v>
      </c>
      <c r="F2768">
        <v>2024</v>
      </c>
      <c r="G2768" s="1">
        <f>Table1[[#This Row],[dem_votes]]+Table1[[#This Row],[gop_votes]]</f>
        <v>4885</v>
      </c>
      <c r="H2768" s="7">
        <f>ABS(Table1[[#This Row],[dem_votes]]-Table1[[#This Row],[gop_votes]])</f>
        <v>1303</v>
      </c>
      <c r="I2768" s="5">
        <f>Table1[[#This Row],[margin]]/SUM(Table1[[#This Row],[dem_votes]:[gop_votes]])</f>
        <v>0.26673490276356193</v>
      </c>
      <c r="J2768" s="5">
        <f>Table1[[#This Row],[dem_votes]]/SUM(Table1[[#This Row],[dem_votes]:[gop_votes]])</f>
        <v>0.63336745138178097</v>
      </c>
      <c r="K2768" s="5">
        <f>Table1[[#This Row],[gop_votes]]/SUM(Table1[[#This Row],[dem_votes]:[gop_votes]])</f>
        <v>0.36663254861821903</v>
      </c>
      <c r="L2768" s="13">
        <v>-97.779937000000004</v>
      </c>
      <c r="M2768" s="13">
        <v>26.452145000000002</v>
      </c>
      <c r="N2768" s="11">
        <v>-98.650929803149737</v>
      </c>
      <c r="O2768" s="11">
        <v>31.651859842519649</v>
      </c>
      <c r="P2768" s="12">
        <f>VLOOKUP(Table1[[#This Row],[State]],Sheet1!A:G,7,FALSE)</f>
        <v>38</v>
      </c>
      <c r="Q2768" t="str">
        <f>VLOOKUP(Table1[[#This Row],[State]],Sheet1!A:F,6,FALSE)</f>
        <v>Democratic</v>
      </c>
    </row>
    <row r="2769" spans="1:17" x14ac:dyDescent="0.2">
      <c r="A2769" t="s">
        <v>361</v>
      </c>
      <c r="B2769" s="10">
        <v>48491</v>
      </c>
      <c r="C2769" t="s">
        <v>924</v>
      </c>
      <c r="D2769" s="4">
        <v>204790</v>
      </c>
      <c r="E2769" s="4">
        <v>163749</v>
      </c>
      <c r="F2769">
        <v>2024</v>
      </c>
      <c r="G2769" s="1">
        <f>Table1[[#This Row],[dem_votes]]+Table1[[#This Row],[gop_votes]]</f>
        <v>368539</v>
      </c>
      <c r="H2769" s="7">
        <f>ABS(Table1[[#This Row],[dem_votes]]-Table1[[#This Row],[gop_votes]])</f>
        <v>41041</v>
      </c>
      <c r="I2769" s="5">
        <f>Table1[[#This Row],[margin]]/SUM(Table1[[#This Row],[dem_votes]:[gop_votes]])</f>
        <v>0.11136134845972882</v>
      </c>
      <c r="J2769" s="5">
        <f>Table1[[#This Row],[dem_votes]]/SUM(Table1[[#This Row],[dem_votes]:[gop_votes]])</f>
        <v>0.55568067422986445</v>
      </c>
      <c r="K2769" s="5">
        <f>Table1[[#This Row],[gop_votes]]/SUM(Table1[[#This Row],[dem_votes]:[gop_votes]])</f>
        <v>0.44431932577013561</v>
      </c>
      <c r="L2769" s="13">
        <v>-97.711429999999993</v>
      </c>
      <c r="M2769" s="13">
        <v>30.554707000000001</v>
      </c>
      <c r="N2769" s="11">
        <v>-98.650929803149737</v>
      </c>
      <c r="O2769" s="11">
        <v>31.651859842519649</v>
      </c>
      <c r="P2769" s="12">
        <f>VLOOKUP(Table1[[#This Row],[State]],Sheet1!A:G,7,FALSE)</f>
        <v>38</v>
      </c>
      <c r="Q2769" t="str">
        <f>VLOOKUP(Table1[[#This Row],[State]],Sheet1!A:F,6,FALSE)</f>
        <v>Democratic</v>
      </c>
    </row>
    <row r="2770" spans="1:17" x14ac:dyDescent="0.2">
      <c r="A2770" t="s">
        <v>361</v>
      </c>
      <c r="B2770" s="10">
        <v>48493</v>
      </c>
      <c r="C2770" t="s">
        <v>1077</v>
      </c>
      <c r="D2770" s="4">
        <v>6046</v>
      </c>
      <c r="E2770" s="4">
        <v>21950</v>
      </c>
      <c r="F2770">
        <v>2024</v>
      </c>
      <c r="G2770" s="1">
        <f>Table1[[#This Row],[dem_votes]]+Table1[[#This Row],[gop_votes]]</f>
        <v>27996</v>
      </c>
      <c r="H2770" s="7">
        <f>ABS(Table1[[#This Row],[dem_votes]]-Table1[[#This Row],[gop_votes]])</f>
        <v>15904</v>
      </c>
      <c r="I2770" s="5">
        <f>Table1[[#This Row],[margin]]/SUM(Table1[[#This Row],[dem_votes]:[gop_votes]])</f>
        <v>0.56808115445063578</v>
      </c>
      <c r="J2770" s="5">
        <f>Table1[[#This Row],[dem_votes]]/SUM(Table1[[#This Row],[dem_votes]:[gop_votes]])</f>
        <v>0.21595942277468211</v>
      </c>
      <c r="K2770" s="5">
        <f>Table1[[#This Row],[gop_votes]]/SUM(Table1[[#This Row],[dem_votes]:[gop_votes]])</f>
        <v>0.78404057722531795</v>
      </c>
      <c r="L2770" s="13">
        <v>-98.142066</v>
      </c>
      <c r="M2770" s="13">
        <v>29.226084</v>
      </c>
      <c r="N2770" s="11">
        <v>-98.650929803149737</v>
      </c>
      <c r="O2770" s="11">
        <v>31.651859842519649</v>
      </c>
      <c r="P2770" s="12">
        <f>VLOOKUP(Table1[[#This Row],[State]],Sheet1!A:G,7,FALSE)</f>
        <v>38</v>
      </c>
      <c r="Q2770" t="str">
        <f>VLOOKUP(Table1[[#This Row],[State]],Sheet1!A:F,6,FALSE)</f>
        <v>Democratic</v>
      </c>
    </row>
    <row r="2771" spans="1:17" x14ac:dyDescent="0.2">
      <c r="A2771" t="s">
        <v>361</v>
      </c>
      <c r="B2771" s="10">
        <v>48495</v>
      </c>
      <c r="C2771" t="s">
        <v>2064</v>
      </c>
      <c r="D2771" s="4">
        <v>501</v>
      </c>
      <c r="E2771" s="4">
        <v>1690</v>
      </c>
      <c r="F2771">
        <v>2024</v>
      </c>
      <c r="G2771" s="1">
        <f>Table1[[#This Row],[dem_votes]]+Table1[[#This Row],[gop_votes]]</f>
        <v>2191</v>
      </c>
      <c r="H2771" s="7">
        <f>ABS(Table1[[#This Row],[dem_votes]]-Table1[[#This Row],[gop_votes]])</f>
        <v>1189</v>
      </c>
      <c r="I2771" s="5">
        <f>Table1[[#This Row],[margin]]/SUM(Table1[[#This Row],[dem_votes]:[gop_votes]])</f>
        <v>0.54267457781834783</v>
      </c>
      <c r="J2771" s="5">
        <f>Table1[[#This Row],[dem_votes]]/SUM(Table1[[#This Row],[dem_votes]:[gop_votes]])</f>
        <v>0.22866271109082612</v>
      </c>
      <c r="K2771" s="5">
        <f>Table1[[#This Row],[gop_votes]]/SUM(Table1[[#This Row],[dem_votes]:[gop_votes]])</f>
        <v>0.77133728890917386</v>
      </c>
      <c r="L2771" s="13">
        <v>-103.099982</v>
      </c>
      <c r="M2771" s="13">
        <v>31.841034000000001</v>
      </c>
      <c r="N2771" s="11">
        <v>-98.650929803149737</v>
      </c>
      <c r="O2771" s="11">
        <v>31.651859842519649</v>
      </c>
      <c r="P2771" s="12">
        <f>VLOOKUP(Table1[[#This Row],[State]],Sheet1!A:G,7,FALSE)</f>
        <v>38</v>
      </c>
      <c r="Q2771" t="str">
        <f>VLOOKUP(Table1[[#This Row],[State]],Sheet1!A:F,6,FALSE)</f>
        <v>Democratic</v>
      </c>
    </row>
    <row r="2772" spans="1:17" x14ac:dyDescent="0.2">
      <c r="A2772" t="s">
        <v>361</v>
      </c>
      <c r="B2772" s="10">
        <v>48497</v>
      </c>
      <c r="C2772" t="s">
        <v>2065</v>
      </c>
      <c r="D2772" s="4">
        <v>4387</v>
      </c>
      <c r="E2772" s="4">
        <v>32249</v>
      </c>
      <c r="F2772">
        <v>2024</v>
      </c>
      <c r="G2772" s="1">
        <f>Table1[[#This Row],[dem_votes]]+Table1[[#This Row],[gop_votes]]</f>
        <v>36636</v>
      </c>
      <c r="H2772" s="7">
        <f>ABS(Table1[[#This Row],[dem_votes]]-Table1[[#This Row],[gop_votes]])</f>
        <v>27862</v>
      </c>
      <c r="I2772" s="5">
        <f>Table1[[#This Row],[margin]]/SUM(Table1[[#This Row],[dem_votes]:[gop_votes]])</f>
        <v>0.76050878916912323</v>
      </c>
      <c r="J2772" s="5">
        <f>Table1[[#This Row],[dem_votes]]/SUM(Table1[[#This Row],[dem_votes]:[gop_votes]])</f>
        <v>0.11974560541543837</v>
      </c>
      <c r="K2772" s="5">
        <f>Table1[[#This Row],[gop_votes]]/SUM(Table1[[#This Row],[dem_votes]:[gop_votes]])</f>
        <v>0.88025439458456167</v>
      </c>
      <c r="L2772" s="13">
        <v>-97.637256999999906</v>
      </c>
      <c r="M2772" s="13">
        <v>33.164603</v>
      </c>
      <c r="N2772" s="11">
        <v>-98.650929803149737</v>
      </c>
      <c r="O2772" s="11">
        <v>31.651859842519649</v>
      </c>
      <c r="P2772" s="12">
        <f>VLOOKUP(Table1[[#This Row],[State]],Sheet1!A:G,7,FALSE)</f>
        <v>38</v>
      </c>
      <c r="Q2772" t="str">
        <f>VLOOKUP(Table1[[#This Row],[State]],Sheet1!A:F,6,FALSE)</f>
        <v>Democratic</v>
      </c>
    </row>
    <row r="2773" spans="1:17" x14ac:dyDescent="0.2">
      <c r="A2773" t="s">
        <v>361</v>
      </c>
      <c r="B2773" s="10">
        <v>48499</v>
      </c>
      <c r="C2773" t="s">
        <v>1723</v>
      </c>
      <c r="D2773" s="4">
        <v>3572</v>
      </c>
      <c r="E2773" s="4">
        <v>21146</v>
      </c>
      <c r="F2773">
        <v>2024</v>
      </c>
      <c r="G2773" s="1">
        <f>Table1[[#This Row],[dem_votes]]+Table1[[#This Row],[gop_votes]]</f>
        <v>24718</v>
      </c>
      <c r="H2773" s="7">
        <f>ABS(Table1[[#This Row],[dem_votes]]-Table1[[#This Row],[gop_votes]])</f>
        <v>17574</v>
      </c>
      <c r="I2773" s="5">
        <f>Table1[[#This Row],[margin]]/SUM(Table1[[#This Row],[dem_votes]:[gop_votes]])</f>
        <v>0.71097985273889475</v>
      </c>
      <c r="J2773" s="5">
        <f>Table1[[#This Row],[dem_votes]]/SUM(Table1[[#This Row],[dem_votes]:[gop_votes]])</f>
        <v>0.14451007363055263</v>
      </c>
      <c r="K2773" s="5">
        <f>Table1[[#This Row],[gop_votes]]/SUM(Table1[[#This Row],[dem_votes]:[gop_votes]])</f>
        <v>0.85548992636944732</v>
      </c>
      <c r="L2773" s="13">
        <v>-95.396923999999999</v>
      </c>
      <c r="M2773" s="13">
        <v>32.772492</v>
      </c>
      <c r="N2773" s="11">
        <v>-98.650929803149737</v>
      </c>
      <c r="O2773" s="11">
        <v>31.651859842519649</v>
      </c>
      <c r="P2773" s="12">
        <f>VLOOKUP(Table1[[#This Row],[State]],Sheet1!A:G,7,FALSE)</f>
        <v>38</v>
      </c>
      <c r="Q2773" t="str">
        <f>VLOOKUP(Table1[[#This Row],[State]],Sheet1!A:F,6,FALSE)</f>
        <v>Democratic</v>
      </c>
    </row>
    <row r="2774" spans="1:17" x14ac:dyDescent="0.2">
      <c r="A2774" t="s">
        <v>361</v>
      </c>
      <c r="B2774" s="10">
        <v>48501</v>
      </c>
      <c r="C2774" t="s">
        <v>2066</v>
      </c>
      <c r="D2774" s="4">
        <v>562</v>
      </c>
      <c r="E2774" s="4">
        <v>1989</v>
      </c>
      <c r="F2774">
        <v>2024</v>
      </c>
      <c r="G2774" s="1">
        <f>Table1[[#This Row],[dem_votes]]+Table1[[#This Row],[gop_votes]]</f>
        <v>2551</v>
      </c>
      <c r="H2774" s="7">
        <f>ABS(Table1[[#This Row],[dem_votes]]-Table1[[#This Row],[gop_votes]])</f>
        <v>1427</v>
      </c>
      <c r="I2774" s="5">
        <f>Table1[[#This Row],[margin]]/SUM(Table1[[#This Row],[dem_votes]:[gop_votes]])</f>
        <v>0.55938847510780088</v>
      </c>
      <c r="J2774" s="5">
        <f>Table1[[#This Row],[dem_votes]]/SUM(Table1[[#This Row],[dem_votes]:[gop_votes]])</f>
        <v>0.22030576244609956</v>
      </c>
      <c r="K2774" s="5">
        <f>Table1[[#This Row],[gop_votes]]/SUM(Table1[[#This Row],[dem_votes]:[gop_votes]])</f>
        <v>0.77969423755390044</v>
      </c>
      <c r="L2774" s="13">
        <v>-102.829655</v>
      </c>
      <c r="M2774" s="13">
        <v>33.025705000000002</v>
      </c>
      <c r="N2774" s="11">
        <v>-98.650929803149737</v>
      </c>
      <c r="O2774" s="11">
        <v>31.651859842519649</v>
      </c>
      <c r="P2774" s="12">
        <f>VLOOKUP(Table1[[#This Row],[State]],Sheet1!A:G,7,FALSE)</f>
        <v>38</v>
      </c>
      <c r="Q2774" t="str">
        <f>VLOOKUP(Table1[[#This Row],[State]],Sheet1!A:F,6,FALSE)</f>
        <v>Democratic</v>
      </c>
    </row>
    <row r="2775" spans="1:17" x14ac:dyDescent="0.2">
      <c r="A2775" t="s">
        <v>361</v>
      </c>
      <c r="B2775" s="10">
        <v>48503</v>
      </c>
      <c r="C2775" t="s">
        <v>2067</v>
      </c>
      <c r="D2775" s="4">
        <v>1420</v>
      </c>
      <c r="E2775" s="4">
        <v>7137</v>
      </c>
      <c r="F2775">
        <v>2024</v>
      </c>
      <c r="G2775" s="1">
        <f>Table1[[#This Row],[dem_votes]]+Table1[[#This Row],[gop_votes]]</f>
        <v>8557</v>
      </c>
      <c r="H2775" s="7">
        <f>ABS(Table1[[#This Row],[dem_votes]]-Table1[[#This Row],[gop_votes]])</f>
        <v>5717</v>
      </c>
      <c r="I2775" s="5">
        <f>Table1[[#This Row],[margin]]/SUM(Table1[[#This Row],[dem_votes]:[gop_votes]])</f>
        <v>0.66810798176931163</v>
      </c>
      <c r="J2775" s="5">
        <f>Table1[[#This Row],[dem_votes]]/SUM(Table1[[#This Row],[dem_votes]:[gop_votes]])</f>
        <v>0.16594600911534416</v>
      </c>
      <c r="K2775" s="5">
        <f>Table1[[#This Row],[gop_votes]]/SUM(Table1[[#This Row],[dem_votes]:[gop_votes]])</f>
        <v>0.83405399088465582</v>
      </c>
      <c r="L2775" s="13">
        <v>-98.625208000000001</v>
      </c>
      <c r="M2775" s="13">
        <v>33.166528999999997</v>
      </c>
      <c r="N2775" s="11">
        <v>-98.650929803149737</v>
      </c>
      <c r="O2775" s="11">
        <v>31.651859842519649</v>
      </c>
      <c r="P2775" s="12">
        <f>VLOOKUP(Table1[[#This Row],[State]],Sheet1!A:G,7,FALSE)</f>
        <v>38</v>
      </c>
      <c r="Q2775" t="str">
        <f>VLOOKUP(Table1[[#This Row],[State]],Sheet1!A:F,6,FALSE)</f>
        <v>Democratic</v>
      </c>
    </row>
    <row r="2776" spans="1:17" x14ac:dyDescent="0.2">
      <c r="A2776" t="s">
        <v>361</v>
      </c>
      <c r="B2776" s="10">
        <v>48505</v>
      </c>
      <c r="C2776" t="s">
        <v>2068</v>
      </c>
      <c r="D2776" s="4">
        <v>1829</v>
      </c>
      <c r="E2776" s="4">
        <v>1873</v>
      </c>
      <c r="F2776">
        <v>2024</v>
      </c>
      <c r="G2776" s="1">
        <f>Table1[[#This Row],[dem_votes]]+Table1[[#This Row],[gop_votes]]</f>
        <v>3702</v>
      </c>
      <c r="H2776" s="7">
        <f>ABS(Table1[[#This Row],[dem_votes]]-Table1[[#This Row],[gop_votes]])</f>
        <v>44</v>
      </c>
      <c r="I2776" s="5">
        <f>Table1[[#This Row],[margin]]/SUM(Table1[[#This Row],[dem_votes]:[gop_votes]])</f>
        <v>1.1885467314964884E-2</v>
      </c>
      <c r="J2776" s="5">
        <f>Table1[[#This Row],[dem_votes]]/SUM(Table1[[#This Row],[dem_votes]:[gop_votes]])</f>
        <v>0.49405726634251756</v>
      </c>
      <c r="K2776" s="5">
        <f>Table1[[#This Row],[gop_votes]]/SUM(Table1[[#This Row],[dem_votes]:[gop_votes]])</f>
        <v>0.50594273365748244</v>
      </c>
      <c r="L2776" s="13">
        <v>-99.265860000000004</v>
      </c>
      <c r="M2776" s="13">
        <v>26.902456999999998</v>
      </c>
      <c r="N2776" s="11">
        <v>-98.650929803149737</v>
      </c>
      <c r="O2776" s="11">
        <v>31.651859842519649</v>
      </c>
      <c r="P2776" s="12">
        <f>VLOOKUP(Table1[[#This Row],[State]],Sheet1!A:G,7,FALSE)</f>
        <v>38</v>
      </c>
      <c r="Q2776" t="str">
        <f>VLOOKUP(Table1[[#This Row],[State]],Sheet1!A:F,6,FALSE)</f>
        <v>Democratic</v>
      </c>
    </row>
    <row r="2777" spans="1:17" x14ac:dyDescent="0.2">
      <c r="A2777" t="s">
        <v>361</v>
      </c>
      <c r="B2777" s="10">
        <v>48507</v>
      </c>
      <c r="C2777" t="s">
        <v>2069</v>
      </c>
      <c r="D2777" s="4">
        <v>2822</v>
      </c>
      <c r="E2777" s="4">
        <v>820</v>
      </c>
      <c r="F2777">
        <v>2024</v>
      </c>
      <c r="G2777" s="1">
        <f>Table1[[#This Row],[dem_votes]]+Table1[[#This Row],[gop_votes]]</f>
        <v>3642</v>
      </c>
      <c r="H2777" s="7">
        <f>ABS(Table1[[#This Row],[dem_votes]]-Table1[[#This Row],[gop_votes]])</f>
        <v>2002</v>
      </c>
      <c r="I2777" s="5">
        <f>Table1[[#This Row],[margin]]/SUM(Table1[[#This Row],[dem_votes]:[gop_votes]])</f>
        <v>0.54969796814936844</v>
      </c>
      <c r="J2777" s="5">
        <f>Table1[[#This Row],[dem_votes]]/SUM(Table1[[#This Row],[dem_votes]:[gop_votes]])</f>
        <v>0.77484898407468428</v>
      </c>
      <c r="K2777" s="5">
        <f>Table1[[#This Row],[gop_votes]]/SUM(Table1[[#This Row],[dem_votes]:[gop_votes]])</f>
        <v>0.22515101592531575</v>
      </c>
      <c r="L2777" s="13">
        <v>-99.807716999999997</v>
      </c>
      <c r="M2777" s="13">
        <v>28.757995999999999</v>
      </c>
      <c r="N2777" s="11">
        <v>-98.650929803149737</v>
      </c>
      <c r="O2777" s="11">
        <v>31.651859842519649</v>
      </c>
      <c r="P2777" s="12">
        <f>VLOOKUP(Table1[[#This Row],[State]],Sheet1!A:G,7,FALSE)</f>
        <v>38</v>
      </c>
      <c r="Q2777" t="str">
        <f>VLOOKUP(Table1[[#This Row],[State]],Sheet1!A:F,6,FALSE)</f>
        <v>Democratic</v>
      </c>
    </row>
    <row r="2778" spans="1:17" x14ac:dyDescent="0.2">
      <c r="A2778" t="s">
        <v>362</v>
      </c>
      <c r="B2778" s="10">
        <v>49001</v>
      </c>
      <c r="C2778" t="s">
        <v>1727</v>
      </c>
      <c r="D2778" s="4">
        <v>407</v>
      </c>
      <c r="E2778" s="4">
        <v>2714</v>
      </c>
      <c r="F2778">
        <v>2024</v>
      </c>
      <c r="G2778" s="1">
        <f>Table1[[#This Row],[dem_votes]]+Table1[[#This Row],[gop_votes]]</f>
        <v>3121</v>
      </c>
      <c r="H2778" s="7">
        <f>ABS(Table1[[#This Row],[dem_votes]]-Table1[[#This Row],[gop_votes]])</f>
        <v>2307</v>
      </c>
      <c r="I2778" s="5">
        <f>Table1[[#This Row],[margin]]/SUM(Table1[[#This Row],[dem_votes]:[gop_votes]])</f>
        <v>0.7391861582826017</v>
      </c>
      <c r="J2778" s="5">
        <f>Table1[[#This Row],[dem_votes]]/SUM(Table1[[#This Row],[dem_votes]:[gop_votes]])</f>
        <v>0.13040692085869912</v>
      </c>
      <c r="K2778" s="5">
        <f>Table1[[#This Row],[gop_votes]]/SUM(Table1[[#This Row],[dem_votes]:[gop_votes]])</f>
        <v>0.86959307914130091</v>
      </c>
      <c r="L2778" s="13">
        <v>-112.776347</v>
      </c>
      <c r="M2778" s="13">
        <v>38.299706999999998</v>
      </c>
      <c r="N2778" s="11">
        <v>-111.57116731034465</v>
      </c>
      <c r="O2778" s="11">
        <v>39.638555379310439</v>
      </c>
      <c r="P2778" s="12">
        <f>VLOOKUP(Table1[[#This Row],[State]],Sheet1!A:G,7,FALSE)</f>
        <v>6</v>
      </c>
      <c r="Q2778" t="str">
        <f>VLOOKUP(Table1[[#This Row],[State]],Sheet1!A:F,6,FALSE)</f>
        <v>Republican</v>
      </c>
    </row>
    <row r="2779" spans="1:17" x14ac:dyDescent="0.2">
      <c r="A2779" t="s">
        <v>362</v>
      </c>
      <c r="B2779" s="10">
        <v>49003</v>
      </c>
      <c r="C2779" t="s">
        <v>2070</v>
      </c>
      <c r="D2779" s="4">
        <v>2976</v>
      </c>
      <c r="E2779" s="4">
        <v>17701</v>
      </c>
      <c r="F2779">
        <v>2024</v>
      </c>
      <c r="G2779" s="1">
        <f>Table1[[#This Row],[dem_votes]]+Table1[[#This Row],[gop_votes]]</f>
        <v>20677</v>
      </c>
      <c r="H2779" s="7">
        <f>ABS(Table1[[#This Row],[dem_votes]]-Table1[[#This Row],[gop_votes]])</f>
        <v>14725</v>
      </c>
      <c r="I2779" s="5">
        <f>Table1[[#This Row],[margin]]/SUM(Table1[[#This Row],[dem_votes]:[gop_votes]])</f>
        <v>0.71214392803598203</v>
      </c>
      <c r="J2779" s="5">
        <f>Table1[[#This Row],[dem_votes]]/SUM(Table1[[#This Row],[dem_votes]:[gop_votes]])</f>
        <v>0.14392803598200898</v>
      </c>
      <c r="K2779" s="5">
        <f>Table1[[#This Row],[gop_votes]]/SUM(Table1[[#This Row],[dem_votes]:[gop_votes]])</f>
        <v>0.85607196401799102</v>
      </c>
      <c r="L2779" s="13">
        <v>-112.099769999999</v>
      </c>
      <c r="M2779" s="13">
        <v>41.591025999999999</v>
      </c>
      <c r="N2779" s="11">
        <v>-111.57116731034465</v>
      </c>
      <c r="O2779" s="11">
        <v>39.638555379310439</v>
      </c>
      <c r="P2779" s="12">
        <f>VLOOKUP(Table1[[#This Row],[State]],Sheet1!A:G,7,FALSE)</f>
        <v>6</v>
      </c>
      <c r="Q2779" t="str">
        <f>VLOOKUP(Table1[[#This Row],[State]],Sheet1!A:F,6,FALSE)</f>
        <v>Republican</v>
      </c>
    </row>
    <row r="2780" spans="1:17" x14ac:dyDescent="0.2">
      <c r="A2780" t="s">
        <v>362</v>
      </c>
      <c r="B2780" s="10">
        <v>49005</v>
      </c>
      <c r="C2780" t="s">
        <v>2071</v>
      </c>
      <c r="D2780" s="4">
        <v>7310</v>
      </c>
      <c r="E2780" s="4">
        <v>28439</v>
      </c>
      <c r="F2780">
        <v>2024</v>
      </c>
      <c r="G2780" s="1">
        <f>Table1[[#This Row],[dem_votes]]+Table1[[#This Row],[gop_votes]]</f>
        <v>35749</v>
      </c>
      <c r="H2780" s="7">
        <f>ABS(Table1[[#This Row],[dem_votes]]-Table1[[#This Row],[gop_votes]])</f>
        <v>21129</v>
      </c>
      <c r="I2780" s="5">
        <f>Table1[[#This Row],[margin]]/SUM(Table1[[#This Row],[dem_votes]:[gop_votes]])</f>
        <v>0.59103751153878425</v>
      </c>
      <c r="J2780" s="5">
        <f>Table1[[#This Row],[dem_votes]]/SUM(Table1[[#This Row],[dem_votes]:[gop_votes]])</f>
        <v>0.20448124423060784</v>
      </c>
      <c r="K2780" s="5">
        <f>Table1[[#This Row],[gop_votes]]/SUM(Table1[[#This Row],[dem_votes]:[gop_votes]])</f>
        <v>0.79551875576939213</v>
      </c>
      <c r="L2780" s="13">
        <v>-111.84061199999999</v>
      </c>
      <c r="M2780" s="13">
        <v>41.744337999999999</v>
      </c>
      <c r="N2780" s="11">
        <v>-111.57116731034465</v>
      </c>
      <c r="O2780" s="11">
        <v>39.638555379310439</v>
      </c>
      <c r="P2780" s="12">
        <f>VLOOKUP(Table1[[#This Row],[State]],Sheet1!A:G,7,FALSE)</f>
        <v>6</v>
      </c>
      <c r="Q2780" t="str">
        <f>VLOOKUP(Table1[[#This Row],[State]],Sheet1!A:F,6,FALSE)</f>
        <v>Republican</v>
      </c>
    </row>
    <row r="2781" spans="1:17" x14ac:dyDescent="0.2">
      <c r="A2781" t="s">
        <v>362</v>
      </c>
      <c r="B2781" s="10">
        <v>49007</v>
      </c>
      <c r="C2781" t="s">
        <v>1438</v>
      </c>
      <c r="D2781" s="4">
        <v>2691</v>
      </c>
      <c r="E2781" s="4">
        <v>6409</v>
      </c>
      <c r="F2781">
        <v>2024</v>
      </c>
      <c r="G2781" s="1">
        <f>Table1[[#This Row],[dem_votes]]+Table1[[#This Row],[gop_votes]]</f>
        <v>9100</v>
      </c>
      <c r="H2781" s="7">
        <f>ABS(Table1[[#This Row],[dem_votes]]-Table1[[#This Row],[gop_votes]])</f>
        <v>3718</v>
      </c>
      <c r="I2781" s="5">
        <f>Table1[[#This Row],[margin]]/SUM(Table1[[#This Row],[dem_votes]:[gop_votes]])</f>
        <v>0.40857142857142859</v>
      </c>
      <c r="J2781" s="5">
        <f>Table1[[#This Row],[dem_votes]]/SUM(Table1[[#This Row],[dem_votes]:[gop_votes]])</f>
        <v>0.29571428571428571</v>
      </c>
      <c r="K2781" s="5">
        <f>Table1[[#This Row],[gop_votes]]/SUM(Table1[[#This Row],[dem_votes]:[gop_votes]])</f>
        <v>0.70428571428571429</v>
      </c>
      <c r="L2781" s="13">
        <v>-110.777221</v>
      </c>
      <c r="M2781" s="13">
        <v>39.601628999999903</v>
      </c>
      <c r="N2781" s="11">
        <v>-111.57116731034465</v>
      </c>
      <c r="O2781" s="11">
        <v>39.638555379310439</v>
      </c>
      <c r="P2781" s="12">
        <f>VLOOKUP(Table1[[#This Row],[State]],Sheet1!A:G,7,FALSE)</f>
        <v>6</v>
      </c>
      <c r="Q2781" t="str">
        <f>VLOOKUP(Table1[[#This Row],[State]],Sheet1!A:F,6,FALSE)</f>
        <v>Republican</v>
      </c>
    </row>
    <row r="2782" spans="1:17" x14ac:dyDescent="0.2">
      <c r="A2782" t="s">
        <v>362</v>
      </c>
      <c r="B2782" s="10">
        <v>49009</v>
      </c>
      <c r="C2782" t="s">
        <v>2072</v>
      </c>
      <c r="D2782" s="4">
        <v>116</v>
      </c>
      <c r="E2782" s="4">
        <v>466</v>
      </c>
      <c r="F2782">
        <v>2024</v>
      </c>
      <c r="G2782" s="1">
        <f>Table1[[#This Row],[dem_votes]]+Table1[[#This Row],[gop_votes]]</f>
        <v>582</v>
      </c>
      <c r="H2782" s="7">
        <f>ABS(Table1[[#This Row],[dem_votes]]-Table1[[#This Row],[gop_votes]])</f>
        <v>350</v>
      </c>
      <c r="I2782" s="5">
        <f>Table1[[#This Row],[margin]]/SUM(Table1[[#This Row],[dem_votes]:[gop_votes]])</f>
        <v>0.60137457044673537</v>
      </c>
      <c r="J2782" s="5">
        <f>Table1[[#This Row],[dem_votes]]/SUM(Table1[[#This Row],[dem_votes]:[gop_votes]])</f>
        <v>0.19931271477663232</v>
      </c>
      <c r="K2782" s="5">
        <f>Table1[[#This Row],[gop_votes]]/SUM(Table1[[#This Row],[dem_votes]:[gop_votes]])</f>
        <v>0.80068728522336774</v>
      </c>
      <c r="L2782" s="13">
        <v>-109.646087999999</v>
      </c>
      <c r="M2782" s="13">
        <v>40.967853999999903</v>
      </c>
      <c r="N2782" s="11">
        <v>-111.57116731034465</v>
      </c>
      <c r="O2782" s="11">
        <v>39.638555379310439</v>
      </c>
      <c r="P2782" s="12">
        <f>VLOOKUP(Table1[[#This Row],[State]],Sheet1!A:G,7,FALSE)</f>
        <v>6</v>
      </c>
      <c r="Q2782" t="str">
        <f>VLOOKUP(Table1[[#This Row],[State]],Sheet1!A:F,6,FALSE)</f>
        <v>Republican</v>
      </c>
    </row>
    <row r="2783" spans="1:17" x14ac:dyDescent="0.2">
      <c r="A2783" t="s">
        <v>362</v>
      </c>
      <c r="B2783" s="10">
        <v>49011</v>
      </c>
      <c r="C2783" t="s">
        <v>979</v>
      </c>
      <c r="D2783" s="4">
        <v>58315</v>
      </c>
      <c r="E2783" s="4">
        <v>89796</v>
      </c>
      <c r="F2783">
        <v>2024</v>
      </c>
      <c r="G2783" s="1">
        <f>Table1[[#This Row],[dem_votes]]+Table1[[#This Row],[gop_votes]]</f>
        <v>148111</v>
      </c>
      <c r="H2783" s="7">
        <f>ABS(Table1[[#This Row],[dem_votes]]-Table1[[#This Row],[gop_votes]])</f>
        <v>31481</v>
      </c>
      <c r="I2783" s="5">
        <f>Table1[[#This Row],[margin]]/SUM(Table1[[#This Row],[dem_votes]:[gop_votes]])</f>
        <v>0.21255004692426627</v>
      </c>
      <c r="J2783" s="5">
        <f>Table1[[#This Row],[dem_votes]]/SUM(Table1[[#This Row],[dem_votes]:[gop_votes]])</f>
        <v>0.39372497653786687</v>
      </c>
      <c r="K2783" s="5">
        <f>Table1[[#This Row],[gop_votes]]/SUM(Table1[[#This Row],[dem_votes]:[gop_votes]])</f>
        <v>0.60627502346213313</v>
      </c>
      <c r="L2783" s="13">
        <v>-111.95875599999999</v>
      </c>
      <c r="M2783" s="13">
        <v>41.019570000000002</v>
      </c>
      <c r="N2783" s="11">
        <v>-111.57116731034465</v>
      </c>
      <c r="O2783" s="11">
        <v>39.638555379310439</v>
      </c>
      <c r="P2783" s="12">
        <f>VLOOKUP(Table1[[#This Row],[State]],Sheet1!A:G,7,FALSE)</f>
        <v>6</v>
      </c>
      <c r="Q2783" t="str">
        <f>VLOOKUP(Table1[[#This Row],[State]],Sheet1!A:F,6,FALSE)</f>
        <v>Republican</v>
      </c>
    </row>
    <row r="2784" spans="1:17" x14ac:dyDescent="0.2">
      <c r="A2784" t="s">
        <v>362</v>
      </c>
      <c r="B2784" s="10">
        <v>49013</v>
      </c>
      <c r="C2784" t="s">
        <v>2073</v>
      </c>
      <c r="D2784" s="4">
        <v>846</v>
      </c>
      <c r="E2784" s="4">
        <v>8022</v>
      </c>
      <c r="F2784">
        <v>2024</v>
      </c>
      <c r="G2784" s="1">
        <f>Table1[[#This Row],[dem_votes]]+Table1[[#This Row],[gop_votes]]</f>
        <v>8868</v>
      </c>
      <c r="H2784" s="7">
        <f>ABS(Table1[[#This Row],[dem_votes]]-Table1[[#This Row],[gop_votes]])</f>
        <v>7176</v>
      </c>
      <c r="I2784" s="5">
        <f>Table1[[#This Row],[margin]]/SUM(Table1[[#This Row],[dem_votes]:[gop_votes]])</f>
        <v>0.8092016238159675</v>
      </c>
      <c r="J2784" s="5">
        <f>Table1[[#This Row],[dem_votes]]/SUM(Table1[[#This Row],[dem_votes]:[gop_votes]])</f>
        <v>9.5399188092016238E-2</v>
      </c>
      <c r="K2784" s="5">
        <f>Table1[[#This Row],[gop_votes]]/SUM(Table1[[#This Row],[dem_votes]:[gop_votes]])</f>
        <v>0.9046008119079838</v>
      </c>
      <c r="L2784" s="13">
        <v>-110.165397</v>
      </c>
      <c r="M2784" s="13">
        <v>40.289408999999999</v>
      </c>
      <c r="N2784" s="11">
        <v>-111.57116731034465</v>
      </c>
      <c r="O2784" s="11">
        <v>39.638555379310439</v>
      </c>
      <c r="P2784" s="12">
        <f>VLOOKUP(Table1[[#This Row],[State]],Sheet1!A:G,7,FALSE)</f>
        <v>6</v>
      </c>
      <c r="Q2784" t="str">
        <f>VLOOKUP(Table1[[#This Row],[State]],Sheet1!A:F,6,FALSE)</f>
        <v>Republican</v>
      </c>
    </row>
    <row r="2785" spans="1:17" x14ac:dyDescent="0.2">
      <c r="A2785" t="s">
        <v>362</v>
      </c>
      <c r="B2785" s="10">
        <v>49015</v>
      </c>
      <c r="C2785" t="s">
        <v>2074</v>
      </c>
      <c r="D2785" s="4">
        <v>778</v>
      </c>
      <c r="E2785" s="4">
        <v>4112</v>
      </c>
      <c r="F2785">
        <v>2024</v>
      </c>
      <c r="G2785" s="1">
        <f>Table1[[#This Row],[dem_votes]]+Table1[[#This Row],[gop_votes]]</f>
        <v>4890</v>
      </c>
      <c r="H2785" s="7">
        <f>ABS(Table1[[#This Row],[dem_votes]]-Table1[[#This Row],[gop_votes]])</f>
        <v>3334</v>
      </c>
      <c r="I2785" s="5">
        <f>Table1[[#This Row],[margin]]/SUM(Table1[[#This Row],[dem_votes]:[gop_votes]])</f>
        <v>0.68179959100204501</v>
      </c>
      <c r="J2785" s="5">
        <f>Table1[[#This Row],[dem_votes]]/SUM(Table1[[#This Row],[dem_votes]:[gop_votes]])</f>
        <v>0.15910020449897749</v>
      </c>
      <c r="K2785" s="5">
        <f>Table1[[#This Row],[gop_votes]]/SUM(Table1[[#This Row],[dem_votes]:[gop_votes]])</f>
        <v>0.84089979550102245</v>
      </c>
      <c r="L2785" s="13">
        <v>-110.925129</v>
      </c>
      <c r="M2785" s="13">
        <v>39.216051</v>
      </c>
      <c r="N2785" s="11">
        <v>-111.57116731034465</v>
      </c>
      <c r="O2785" s="11">
        <v>39.638555379310439</v>
      </c>
      <c r="P2785" s="12">
        <f>VLOOKUP(Table1[[#This Row],[State]],Sheet1!A:G,7,FALSE)</f>
        <v>6</v>
      </c>
      <c r="Q2785" t="str">
        <f>VLOOKUP(Table1[[#This Row],[State]],Sheet1!A:F,6,FALSE)</f>
        <v>Republican</v>
      </c>
    </row>
    <row r="2786" spans="1:17" x14ac:dyDescent="0.2">
      <c r="A2786" t="s">
        <v>362</v>
      </c>
      <c r="B2786" s="10">
        <v>49017</v>
      </c>
      <c r="C2786" t="s">
        <v>681</v>
      </c>
      <c r="D2786" s="4">
        <v>386</v>
      </c>
      <c r="E2786" s="4">
        <v>2063</v>
      </c>
      <c r="F2786">
        <v>2024</v>
      </c>
      <c r="G2786" s="1">
        <f>Table1[[#This Row],[dem_votes]]+Table1[[#This Row],[gop_votes]]</f>
        <v>2449</v>
      </c>
      <c r="H2786" s="7">
        <f>ABS(Table1[[#This Row],[dem_votes]]-Table1[[#This Row],[gop_votes]])</f>
        <v>1677</v>
      </c>
      <c r="I2786" s="5">
        <f>Table1[[#This Row],[margin]]/SUM(Table1[[#This Row],[dem_votes]:[gop_votes]])</f>
        <v>0.68476929358922012</v>
      </c>
      <c r="J2786" s="5">
        <f>Table1[[#This Row],[dem_votes]]/SUM(Table1[[#This Row],[dem_votes]:[gop_votes]])</f>
        <v>0.15761535320538997</v>
      </c>
      <c r="K2786" s="5">
        <f>Table1[[#This Row],[gop_votes]]/SUM(Table1[[#This Row],[dem_votes]:[gop_votes]])</f>
        <v>0.84238464679461</v>
      </c>
      <c r="L2786" s="13">
        <v>-112.08892299999999</v>
      </c>
      <c r="M2786" s="13">
        <v>37.761850000000003</v>
      </c>
      <c r="N2786" s="11">
        <v>-111.57116731034465</v>
      </c>
      <c r="O2786" s="11">
        <v>39.638555379310439</v>
      </c>
      <c r="P2786" s="12">
        <f>VLOOKUP(Table1[[#This Row],[State]],Sheet1!A:G,7,FALSE)</f>
        <v>6</v>
      </c>
      <c r="Q2786" t="str">
        <f>VLOOKUP(Table1[[#This Row],[State]],Sheet1!A:F,6,FALSE)</f>
        <v>Republican</v>
      </c>
    </row>
    <row r="2787" spans="1:17" x14ac:dyDescent="0.2">
      <c r="A2787" t="s">
        <v>362</v>
      </c>
      <c r="B2787" s="10">
        <v>49019</v>
      </c>
      <c r="C2787" t="s">
        <v>683</v>
      </c>
      <c r="D2787" s="4">
        <v>2976</v>
      </c>
      <c r="E2787" s="4">
        <v>2104</v>
      </c>
      <c r="F2787">
        <v>2024</v>
      </c>
      <c r="G2787" s="1">
        <f>Table1[[#This Row],[dem_votes]]+Table1[[#This Row],[gop_votes]]</f>
        <v>5080</v>
      </c>
      <c r="H2787" s="7">
        <f>ABS(Table1[[#This Row],[dem_votes]]-Table1[[#This Row],[gop_votes]])</f>
        <v>872</v>
      </c>
      <c r="I2787" s="5">
        <f>Table1[[#This Row],[margin]]/SUM(Table1[[#This Row],[dem_votes]:[gop_votes]])</f>
        <v>0.17165354330708663</v>
      </c>
      <c r="J2787" s="5">
        <f>Table1[[#This Row],[dem_votes]]/SUM(Table1[[#This Row],[dem_votes]:[gop_votes]])</f>
        <v>0.58582677165354335</v>
      </c>
      <c r="K2787" s="5">
        <f>Table1[[#This Row],[gop_votes]]/SUM(Table1[[#This Row],[dem_votes]:[gop_votes]])</f>
        <v>0.4141732283464567</v>
      </c>
      <c r="L2787" s="13">
        <v>-109.53022199999999</v>
      </c>
      <c r="M2787" s="13">
        <v>38.569103999999903</v>
      </c>
      <c r="N2787" s="11">
        <v>-111.57116731034465</v>
      </c>
      <c r="O2787" s="11">
        <v>39.638555379310439</v>
      </c>
      <c r="P2787" s="12">
        <f>VLOOKUP(Table1[[#This Row],[State]],Sheet1!A:G,7,FALSE)</f>
        <v>6</v>
      </c>
      <c r="Q2787" t="str">
        <f>VLOOKUP(Table1[[#This Row],[State]],Sheet1!A:F,6,FALSE)</f>
        <v>Republican</v>
      </c>
    </row>
    <row r="2788" spans="1:17" x14ac:dyDescent="0.2">
      <c r="A2788" s="19" t="s">
        <v>362</v>
      </c>
      <c r="B2788" s="20">
        <v>49021</v>
      </c>
      <c r="C2788" s="19" t="s">
        <v>1262</v>
      </c>
      <c r="D2788" s="21">
        <v>1140</v>
      </c>
      <c r="E2788" s="21">
        <v>13714</v>
      </c>
      <c r="F2788">
        <v>2024</v>
      </c>
      <c r="G2788" s="1">
        <f>Table1[[#This Row],[dem_votes]]+Table1[[#This Row],[gop_votes]]</f>
        <v>14854</v>
      </c>
      <c r="H2788" s="7">
        <f>ABS(Table1[[#This Row],[dem_votes]]-Table1[[#This Row],[gop_votes]])</f>
        <v>12574</v>
      </c>
      <c r="I2788" s="5">
        <f>Table1[[#This Row],[margin]]/SUM(Table1[[#This Row],[dem_votes]:[gop_votes]])</f>
        <v>0.84650599165208029</v>
      </c>
      <c r="J2788" s="5">
        <f>Table1[[#This Row],[dem_votes]]/SUM(Table1[[#This Row],[dem_votes]:[gop_votes]])</f>
        <v>7.6747004173959882E-2</v>
      </c>
      <c r="K2788" s="5">
        <f>Table1[[#This Row],[gop_votes]]/SUM(Table1[[#This Row],[dem_votes]:[gop_votes]])</f>
        <v>0.92325299582604015</v>
      </c>
      <c r="L2788" s="13">
        <v>-113.07383799999999</v>
      </c>
      <c r="M2788" s="13">
        <v>37.709161000000002</v>
      </c>
      <c r="N2788" s="11">
        <v>-111.57116731034465</v>
      </c>
      <c r="O2788" s="11">
        <v>39.638555379310439</v>
      </c>
      <c r="P2788" s="12">
        <f>VLOOKUP(Table1[[#This Row],[State]],Sheet1!A:G,7,FALSE)</f>
        <v>6</v>
      </c>
      <c r="Q2788" t="str">
        <f>VLOOKUP(Table1[[#This Row],[State]],Sheet1!A:F,6,FALSE)</f>
        <v>Republican</v>
      </c>
    </row>
    <row r="2789" spans="1:17" x14ac:dyDescent="0.2">
      <c r="A2789" t="s">
        <v>362</v>
      </c>
      <c r="B2789" s="10">
        <v>49023</v>
      </c>
      <c r="C2789" t="s">
        <v>2075</v>
      </c>
      <c r="D2789" s="4">
        <v>705</v>
      </c>
      <c r="E2789" s="4">
        <v>5735</v>
      </c>
      <c r="F2789">
        <v>2024</v>
      </c>
      <c r="G2789" s="1">
        <f>Table1[[#This Row],[dem_votes]]+Table1[[#This Row],[gop_votes]]</f>
        <v>6440</v>
      </c>
      <c r="H2789" s="7">
        <f>ABS(Table1[[#This Row],[dem_votes]]-Table1[[#This Row],[gop_votes]])</f>
        <v>5030</v>
      </c>
      <c r="I2789" s="5">
        <f>Table1[[#This Row],[margin]]/SUM(Table1[[#This Row],[dem_votes]:[gop_votes]])</f>
        <v>0.78105590062111796</v>
      </c>
      <c r="J2789" s="5">
        <f>Table1[[#This Row],[dem_votes]]/SUM(Table1[[#This Row],[dem_votes]:[gop_votes]])</f>
        <v>0.10947204968944099</v>
      </c>
      <c r="K2789" s="5">
        <f>Table1[[#This Row],[gop_votes]]/SUM(Table1[[#This Row],[dem_votes]:[gop_votes]])</f>
        <v>0.89052795031055898</v>
      </c>
      <c r="L2789" s="13">
        <v>-111.89478200000001</v>
      </c>
      <c r="M2789" s="13">
        <v>39.750368000000002</v>
      </c>
      <c r="N2789" s="11">
        <v>-111.57116731034465</v>
      </c>
      <c r="O2789" s="11">
        <v>39.638555379310439</v>
      </c>
      <c r="P2789" s="12">
        <f>VLOOKUP(Table1[[#This Row],[State]],Sheet1!A:G,7,FALSE)</f>
        <v>6</v>
      </c>
      <c r="Q2789" t="str">
        <f>VLOOKUP(Table1[[#This Row],[State]],Sheet1!A:F,6,FALSE)</f>
        <v>Republican</v>
      </c>
    </row>
    <row r="2790" spans="1:17" x14ac:dyDescent="0.2">
      <c r="A2790" t="s">
        <v>362</v>
      </c>
      <c r="B2790" s="10">
        <v>49025</v>
      </c>
      <c r="C2790" t="s">
        <v>895</v>
      </c>
      <c r="D2790" s="4">
        <v>1175</v>
      </c>
      <c r="E2790" s="4">
        <v>3068</v>
      </c>
      <c r="F2790">
        <v>2024</v>
      </c>
      <c r="G2790" s="1">
        <f>Table1[[#This Row],[dem_votes]]+Table1[[#This Row],[gop_votes]]</f>
        <v>4243</v>
      </c>
      <c r="H2790" s="7">
        <f>ABS(Table1[[#This Row],[dem_votes]]-Table1[[#This Row],[gop_votes]])</f>
        <v>1893</v>
      </c>
      <c r="I2790" s="5">
        <f>Table1[[#This Row],[margin]]/SUM(Table1[[#This Row],[dem_votes]:[gop_votes]])</f>
        <v>0.44614659439076126</v>
      </c>
      <c r="J2790" s="5">
        <f>Table1[[#This Row],[dem_votes]]/SUM(Table1[[#This Row],[dem_votes]:[gop_votes]])</f>
        <v>0.2769267028046194</v>
      </c>
      <c r="K2790" s="5">
        <f>Table1[[#This Row],[gop_votes]]/SUM(Table1[[#This Row],[dem_votes]:[gop_votes]])</f>
        <v>0.7230732971953806</v>
      </c>
      <c r="L2790" s="13">
        <v>-112.425977</v>
      </c>
      <c r="M2790" s="13">
        <v>37.114837999999999</v>
      </c>
      <c r="N2790" s="11">
        <v>-111.57116731034465</v>
      </c>
      <c r="O2790" s="11">
        <v>39.638555379310439</v>
      </c>
      <c r="P2790" s="12">
        <f>VLOOKUP(Table1[[#This Row],[State]],Sheet1!A:G,7,FALSE)</f>
        <v>6</v>
      </c>
      <c r="Q2790" t="str">
        <f>VLOOKUP(Table1[[#This Row],[State]],Sheet1!A:F,6,FALSE)</f>
        <v>Republican</v>
      </c>
    </row>
    <row r="2791" spans="1:17" x14ac:dyDescent="0.2">
      <c r="A2791" t="s">
        <v>362</v>
      </c>
      <c r="B2791" s="10">
        <v>49027</v>
      </c>
      <c r="C2791" t="s">
        <v>2076</v>
      </c>
      <c r="D2791" s="4">
        <v>708</v>
      </c>
      <c r="E2791" s="4">
        <v>5040</v>
      </c>
      <c r="F2791">
        <v>2024</v>
      </c>
      <c r="G2791" s="1">
        <f>Table1[[#This Row],[dem_votes]]+Table1[[#This Row],[gop_votes]]</f>
        <v>5748</v>
      </c>
      <c r="H2791" s="7">
        <f>ABS(Table1[[#This Row],[dem_votes]]-Table1[[#This Row],[gop_votes]])</f>
        <v>4332</v>
      </c>
      <c r="I2791" s="5">
        <f>Table1[[#This Row],[margin]]/SUM(Table1[[#This Row],[dem_votes]:[gop_votes]])</f>
        <v>0.75365344467640916</v>
      </c>
      <c r="J2791" s="5">
        <f>Table1[[#This Row],[dem_votes]]/SUM(Table1[[#This Row],[dem_votes]:[gop_votes]])</f>
        <v>0.12317327766179541</v>
      </c>
      <c r="K2791" s="5">
        <f>Table1[[#This Row],[gop_votes]]/SUM(Table1[[#This Row],[dem_votes]:[gop_votes]])</f>
        <v>0.87682672233820458</v>
      </c>
      <c r="L2791" s="13">
        <v>-112.494882</v>
      </c>
      <c r="M2791" s="13">
        <v>39.214604000000001</v>
      </c>
      <c r="N2791" s="11">
        <v>-111.57116731034465</v>
      </c>
      <c r="O2791" s="11">
        <v>39.638555379310439</v>
      </c>
      <c r="P2791" s="12">
        <f>VLOOKUP(Table1[[#This Row],[State]],Sheet1!A:G,7,FALSE)</f>
        <v>6</v>
      </c>
      <c r="Q2791" t="str">
        <f>VLOOKUP(Table1[[#This Row],[State]],Sheet1!A:F,6,FALSE)</f>
        <v>Republican</v>
      </c>
    </row>
    <row r="2792" spans="1:17" x14ac:dyDescent="0.2">
      <c r="A2792" t="s">
        <v>362</v>
      </c>
      <c r="B2792" s="10">
        <v>49029</v>
      </c>
      <c r="C2792" t="s">
        <v>522</v>
      </c>
      <c r="D2792" s="4">
        <v>471</v>
      </c>
      <c r="E2792" s="4">
        <v>5576</v>
      </c>
      <c r="F2792">
        <v>2024</v>
      </c>
      <c r="G2792" s="1">
        <f>Table1[[#This Row],[dem_votes]]+Table1[[#This Row],[gop_votes]]</f>
        <v>6047</v>
      </c>
      <c r="H2792" s="7">
        <f>ABS(Table1[[#This Row],[dem_votes]]-Table1[[#This Row],[gop_votes]])</f>
        <v>5105</v>
      </c>
      <c r="I2792" s="5">
        <f>Table1[[#This Row],[margin]]/SUM(Table1[[#This Row],[dem_votes]:[gop_votes]])</f>
        <v>0.84422027451628912</v>
      </c>
      <c r="J2792" s="5">
        <f>Table1[[#This Row],[dem_votes]]/SUM(Table1[[#This Row],[dem_votes]:[gop_votes]])</f>
        <v>7.788986274185547E-2</v>
      </c>
      <c r="K2792" s="5">
        <f>Table1[[#This Row],[gop_votes]]/SUM(Table1[[#This Row],[dem_votes]:[gop_votes]])</f>
        <v>0.9221101372581445</v>
      </c>
      <c r="L2792" s="13">
        <v>-111.71810600000001</v>
      </c>
      <c r="M2792" s="13">
        <v>41.073208000000001</v>
      </c>
      <c r="N2792" s="11">
        <v>-111.57116731034465</v>
      </c>
      <c r="O2792" s="11">
        <v>39.638555379310439</v>
      </c>
      <c r="P2792" s="12">
        <f>VLOOKUP(Table1[[#This Row],[State]],Sheet1!A:G,7,FALSE)</f>
        <v>6</v>
      </c>
      <c r="Q2792" t="str">
        <f>VLOOKUP(Table1[[#This Row],[State]],Sheet1!A:F,6,FALSE)</f>
        <v>Republican</v>
      </c>
    </row>
    <row r="2793" spans="1:17" x14ac:dyDescent="0.2">
      <c r="A2793" t="s">
        <v>362</v>
      </c>
      <c r="B2793" s="10">
        <v>49031</v>
      </c>
      <c r="C2793" t="s">
        <v>2077</v>
      </c>
      <c r="D2793" s="4">
        <v>118</v>
      </c>
      <c r="E2793" s="4">
        <v>691</v>
      </c>
      <c r="F2793">
        <v>2024</v>
      </c>
      <c r="G2793" s="1">
        <f>Table1[[#This Row],[dem_votes]]+Table1[[#This Row],[gop_votes]]</f>
        <v>809</v>
      </c>
      <c r="H2793" s="7">
        <f>ABS(Table1[[#This Row],[dem_votes]]-Table1[[#This Row],[gop_votes]])</f>
        <v>573</v>
      </c>
      <c r="I2793" s="5">
        <f>Table1[[#This Row],[margin]]/SUM(Table1[[#This Row],[dem_votes]:[gop_votes]])</f>
        <v>0.70828182941903584</v>
      </c>
      <c r="J2793" s="5">
        <f>Table1[[#This Row],[dem_votes]]/SUM(Table1[[#This Row],[dem_votes]:[gop_votes]])</f>
        <v>0.14585908529048208</v>
      </c>
      <c r="K2793" s="5">
        <f>Table1[[#This Row],[gop_votes]]/SUM(Table1[[#This Row],[dem_votes]:[gop_votes]])</f>
        <v>0.85414091470951792</v>
      </c>
      <c r="L2793" s="13">
        <v>-112.208162</v>
      </c>
      <c r="M2793" s="13">
        <v>38.288474999999998</v>
      </c>
      <c r="N2793" s="11">
        <v>-111.57116731034465</v>
      </c>
      <c r="O2793" s="11">
        <v>39.638555379310439</v>
      </c>
      <c r="P2793" s="12">
        <f>VLOOKUP(Table1[[#This Row],[State]],Sheet1!A:G,7,FALSE)</f>
        <v>6</v>
      </c>
      <c r="Q2793" t="str">
        <f>VLOOKUP(Table1[[#This Row],[State]],Sheet1!A:F,6,FALSE)</f>
        <v>Republican</v>
      </c>
    </row>
    <row r="2794" spans="1:17" x14ac:dyDescent="0.2">
      <c r="A2794" t="s">
        <v>362</v>
      </c>
      <c r="B2794" s="10">
        <v>49033</v>
      </c>
      <c r="C2794" t="s">
        <v>2078</v>
      </c>
      <c r="D2794" s="4">
        <v>168</v>
      </c>
      <c r="E2794" s="4">
        <v>1099</v>
      </c>
      <c r="F2794">
        <v>2024</v>
      </c>
      <c r="G2794" s="1">
        <f>Table1[[#This Row],[dem_votes]]+Table1[[#This Row],[gop_votes]]</f>
        <v>1267</v>
      </c>
      <c r="H2794" s="7">
        <f>ABS(Table1[[#This Row],[dem_votes]]-Table1[[#This Row],[gop_votes]])</f>
        <v>931</v>
      </c>
      <c r="I2794" s="5">
        <f>Table1[[#This Row],[margin]]/SUM(Table1[[#This Row],[dem_votes]:[gop_votes]])</f>
        <v>0.73480662983425415</v>
      </c>
      <c r="J2794" s="5">
        <f>Table1[[#This Row],[dem_votes]]/SUM(Table1[[#This Row],[dem_votes]:[gop_votes]])</f>
        <v>0.13259668508287292</v>
      </c>
      <c r="K2794" s="5">
        <f>Table1[[#This Row],[gop_votes]]/SUM(Table1[[#This Row],[dem_votes]:[gop_votes]])</f>
        <v>0.86740331491712708</v>
      </c>
      <c r="L2794" s="13">
        <v>-111.278737999999</v>
      </c>
      <c r="M2794" s="13">
        <v>41.766889999999997</v>
      </c>
      <c r="N2794" s="11">
        <v>-111.57116731034465</v>
      </c>
      <c r="O2794" s="11">
        <v>39.638555379310439</v>
      </c>
      <c r="P2794" s="12">
        <f>VLOOKUP(Table1[[#This Row],[State]],Sheet1!A:G,7,FALSE)</f>
        <v>6</v>
      </c>
      <c r="Q2794" t="str">
        <f>VLOOKUP(Table1[[#This Row],[State]],Sheet1!A:F,6,FALSE)</f>
        <v>Republican</v>
      </c>
    </row>
    <row r="2795" spans="1:17" x14ac:dyDescent="0.2">
      <c r="A2795" t="s">
        <v>362</v>
      </c>
      <c r="B2795" s="10">
        <v>49035</v>
      </c>
      <c r="C2795" t="s">
        <v>2079</v>
      </c>
      <c r="D2795" s="4">
        <v>293179</v>
      </c>
      <c r="E2795" s="4">
        <v>176136</v>
      </c>
      <c r="F2795">
        <v>2024</v>
      </c>
      <c r="G2795" s="1">
        <f>Table1[[#This Row],[dem_votes]]+Table1[[#This Row],[gop_votes]]</f>
        <v>469315</v>
      </c>
      <c r="H2795" s="7">
        <f>ABS(Table1[[#This Row],[dem_votes]]-Table1[[#This Row],[gop_votes]])</f>
        <v>117043</v>
      </c>
      <c r="I2795" s="5">
        <f>Table1[[#This Row],[margin]]/SUM(Table1[[#This Row],[dem_votes]:[gop_votes]])</f>
        <v>0.24939113388662199</v>
      </c>
      <c r="J2795" s="5">
        <f>Table1[[#This Row],[dem_votes]]/SUM(Table1[[#This Row],[dem_votes]:[gop_votes]])</f>
        <v>0.62469556694331096</v>
      </c>
      <c r="K2795" s="5">
        <f>Table1[[#This Row],[gop_votes]]/SUM(Table1[[#This Row],[dem_votes]:[gop_votes]])</f>
        <v>0.37530443305668898</v>
      </c>
      <c r="L2795" s="13">
        <v>-111.92276200000001</v>
      </c>
      <c r="M2795" s="13">
        <v>40.646321</v>
      </c>
      <c r="N2795" s="11">
        <v>-111.57116731034465</v>
      </c>
      <c r="O2795" s="11">
        <v>39.638555379310439</v>
      </c>
      <c r="P2795" s="12">
        <f>VLOOKUP(Table1[[#This Row],[State]],Sheet1!A:G,7,FALSE)</f>
        <v>6</v>
      </c>
      <c r="Q2795" t="str">
        <f>VLOOKUP(Table1[[#This Row],[State]],Sheet1!A:F,6,FALSE)</f>
        <v>Republican</v>
      </c>
    </row>
    <row r="2796" spans="1:17" x14ac:dyDescent="0.2">
      <c r="A2796" t="s">
        <v>362</v>
      </c>
      <c r="B2796" s="10">
        <v>49037</v>
      </c>
      <c r="C2796" t="s">
        <v>707</v>
      </c>
      <c r="D2796" s="4">
        <v>2595</v>
      </c>
      <c r="E2796" s="4">
        <v>3100</v>
      </c>
      <c r="F2796">
        <v>2024</v>
      </c>
      <c r="G2796" s="1">
        <f>Table1[[#This Row],[dem_votes]]+Table1[[#This Row],[gop_votes]]</f>
        <v>5695</v>
      </c>
      <c r="H2796" s="7">
        <f>ABS(Table1[[#This Row],[dem_votes]]-Table1[[#This Row],[gop_votes]])</f>
        <v>505</v>
      </c>
      <c r="I2796" s="5">
        <f>Table1[[#This Row],[margin]]/SUM(Table1[[#This Row],[dem_votes]:[gop_votes]])</f>
        <v>8.8674275680421424E-2</v>
      </c>
      <c r="J2796" s="5">
        <f>Table1[[#This Row],[dem_votes]]/SUM(Table1[[#This Row],[dem_votes]:[gop_votes]])</f>
        <v>0.45566286215978929</v>
      </c>
      <c r="K2796" s="5">
        <f>Table1[[#This Row],[gop_votes]]/SUM(Table1[[#This Row],[dem_votes]:[gop_votes]])</f>
        <v>0.54433713784021076</v>
      </c>
      <c r="L2796" s="13">
        <v>-109.521036</v>
      </c>
      <c r="M2796" s="13">
        <v>37.523884000000002</v>
      </c>
      <c r="N2796" s="11">
        <v>-111.57116731034465</v>
      </c>
      <c r="O2796" s="11">
        <v>39.638555379310439</v>
      </c>
      <c r="P2796" s="12">
        <f>VLOOKUP(Table1[[#This Row],[State]],Sheet1!A:G,7,FALSE)</f>
        <v>6</v>
      </c>
      <c r="Q2796" t="str">
        <f>VLOOKUP(Table1[[#This Row],[State]],Sheet1!A:F,6,FALSE)</f>
        <v>Republican</v>
      </c>
    </row>
    <row r="2797" spans="1:17" x14ac:dyDescent="0.2">
      <c r="A2797" t="s">
        <v>362</v>
      </c>
      <c r="B2797" s="10">
        <v>49039</v>
      </c>
      <c r="C2797" t="s">
        <v>2080</v>
      </c>
      <c r="D2797" s="4">
        <v>1549</v>
      </c>
      <c r="E2797" s="4">
        <v>10666</v>
      </c>
      <c r="F2797">
        <v>2024</v>
      </c>
      <c r="G2797" s="1">
        <f>Table1[[#This Row],[dem_votes]]+Table1[[#This Row],[gop_votes]]</f>
        <v>12215</v>
      </c>
      <c r="H2797" s="7">
        <f>ABS(Table1[[#This Row],[dem_votes]]-Table1[[#This Row],[gop_votes]])</f>
        <v>9117</v>
      </c>
      <c r="I2797" s="5">
        <f>Table1[[#This Row],[margin]]/SUM(Table1[[#This Row],[dem_votes]:[gop_votes]])</f>
        <v>0.74637740483012693</v>
      </c>
      <c r="J2797" s="5">
        <f>Table1[[#This Row],[dem_votes]]/SUM(Table1[[#This Row],[dem_votes]:[gop_votes]])</f>
        <v>0.12681129758493656</v>
      </c>
      <c r="K2797" s="5">
        <f>Table1[[#This Row],[gop_votes]]/SUM(Table1[[#This Row],[dem_votes]:[gop_votes]])</f>
        <v>0.87318870241506341</v>
      </c>
      <c r="L2797" s="13">
        <v>-111.606832</v>
      </c>
      <c r="M2797" s="13">
        <v>39.380549000000002</v>
      </c>
      <c r="N2797" s="11">
        <v>-111.57116731034465</v>
      </c>
      <c r="O2797" s="11">
        <v>39.638555379310439</v>
      </c>
      <c r="P2797" s="12">
        <f>VLOOKUP(Table1[[#This Row],[State]],Sheet1!A:G,7,FALSE)</f>
        <v>6</v>
      </c>
      <c r="Q2797" t="str">
        <f>VLOOKUP(Table1[[#This Row],[State]],Sheet1!A:F,6,FALSE)</f>
        <v>Republican</v>
      </c>
    </row>
    <row r="2798" spans="1:17" x14ac:dyDescent="0.2">
      <c r="A2798" t="s">
        <v>362</v>
      </c>
      <c r="B2798" s="10">
        <v>49041</v>
      </c>
      <c r="C2798" t="s">
        <v>597</v>
      </c>
      <c r="D2798" s="4">
        <v>1128</v>
      </c>
      <c r="E2798" s="4">
        <v>9005</v>
      </c>
      <c r="F2798">
        <v>2024</v>
      </c>
      <c r="G2798" s="1">
        <f>Table1[[#This Row],[dem_votes]]+Table1[[#This Row],[gop_votes]]</f>
        <v>10133</v>
      </c>
      <c r="H2798" s="7">
        <f>ABS(Table1[[#This Row],[dem_votes]]-Table1[[#This Row],[gop_votes]])</f>
        <v>7877</v>
      </c>
      <c r="I2798" s="5">
        <f>Table1[[#This Row],[margin]]/SUM(Table1[[#This Row],[dem_votes]:[gop_votes]])</f>
        <v>0.77736109740451986</v>
      </c>
      <c r="J2798" s="5">
        <f>Table1[[#This Row],[dem_votes]]/SUM(Table1[[#This Row],[dem_votes]:[gop_votes]])</f>
        <v>0.11131945129774005</v>
      </c>
      <c r="K2798" s="5">
        <f>Table1[[#This Row],[gop_votes]]/SUM(Table1[[#This Row],[dem_votes]:[gop_votes]])</f>
        <v>0.88868054870225999</v>
      </c>
      <c r="L2798" s="13">
        <v>-112.04204799999999</v>
      </c>
      <c r="M2798" s="13">
        <v>38.774740000000001</v>
      </c>
      <c r="N2798" s="11">
        <v>-111.57116731034465</v>
      </c>
      <c r="O2798" s="11">
        <v>39.638555379310439</v>
      </c>
      <c r="P2798" s="12">
        <f>VLOOKUP(Table1[[#This Row],[State]],Sheet1!A:G,7,FALSE)</f>
        <v>6</v>
      </c>
      <c r="Q2798" t="str">
        <f>VLOOKUP(Table1[[#This Row],[State]],Sheet1!A:F,6,FALSE)</f>
        <v>Republican</v>
      </c>
    </row>
    <row r="2799" spans="1:17" x14ac:dyDescent="0.2">
      <c r="A2799" t="s">
        <v>362</v>
      </c>
      <c r="B2799" s="10">
        <v>49043</v>
      </c>
      <c r="C2799" t="s">
        <v>710</v>
      </c>
      <c r="D2799" s="4">
        <v>18967</v>
      </c>
      <c r="E2799" s="4">
        <v>10913</v>
      </c>
      <c r="F2799">
        <v>2024</v>
      </c>
      <c r="G2799" s="1">
        <f>Table1[[#This Row],[dem_votes]]+Table1[[#This Row],[gop_votes]]</f>
        <v>29880</v>
      </c>
      <c r="H2799" s="7">
        <f>ABS(Table1[[#This Row],[dem_votes]]-Table1[[#This Row],[gop_votes]])</f>
        <v>8054</v>
      </c>
      <c r="I2799" s="5">
        <f>Table1[[#This Row],[margin]]/SUM(Table1[[#This Row],[dem_votes]:[gop_votes]])</f>
        <v>0.26954484605087015</v>
      </c>
      <c r="J2799" s="5">
        <f>Table1[[#This Row],[dem_votes]]/SUM(Table1[[#This Row],[dem_votes]:[gop_votes]])</f>
        <v>0.63477242302543513</v>
      </c>
      <c r="K2799" s="5">
        <f>Table1[[#This Row],[gop_votes]]/SUM(Table1[[#This Row],[dem_votes]:[gop_votes]])</f>
        <v>0.36522757697456493</v>
      </c>
      <c r="L2799" s="13">
        <v>-111.47076</v>
      </c>
      <c r="M2799" s="13">
        <v>40.727812</v>
      </c>
      <c r="N2799" s="11">
        <v>-111.57116731034465</v>
      </c>
      <c r="O2799" s="11">
        <v>39.638555379310439</v>
      </c>
      <c r="P2799" s="12">
        <f>VLOOKUP(Table1[[#This Row],[State]],Sheet1!A:G,7,FALSE)</f>
        <v>6</v>
      </c>
      <c r="Q2799" t="str">
        <f>VLOOKUP(Table1[[#This Row],[State]],Sheet1!A:F,6,FALSE)</f>
        <v>Republican</v>
      </c>
    </row>
    <row r="2800" spans="1:17" x14ac:dyDescent="0.2">
      <c r="A2800" t="s">
        <v>362</v>
      </c>
      <c r="B2800" s="10">
        <v>49045</v>
      </c>
      <c r="C2800" t="s">
        <v>2081</v>
      </c>
      <c r="D2800" s="4">
        <v>3672</v>
      </c>
      <c r="E2800" s="4">
        <v>22789</v>
      </c>
      <c r="F2800">
        <v>2024</v>
      </c>
      <c r="G2800" s="1">
        <f>Table1[[#This Row],[dem_votes]]+Table1[[#This Row],[gop_votes]]</f>
        <v>26461</v>
      </c>
      <c r="H2800" s="7">
        <f>ABS(Table1[[#This Row],[dem_votes]]-Table1[[#This Row],[gop_votes]])</f>
        <v>19117</v>
      </c>
      <c r="I2800" s="5">
        <f>Table1[[#This Row],[margin]]/SUM(Table1[[#This Row],[dem_votes]:[gop_votes]])</f>
        <v>0.72245946865197841</v>
      </c>
      <c r="J2800" s="5">
        <f>Table1[[#This Row],[dem_votes]]/SUM(Table1[[#This Row],[dem_votes]:[gop_votes]])</f>
        <v>0.1387702656740108</v>
      </c>
      <c r="K2800" s="5">
        <f>Table1[[#This Row],[gop_votes]]/SUM(Table1[[#This Row],[dem_votes]:[gop_votes]])</f>
        <v>0.86122973432598915</v>
      </c>
      <c r="L2800" s="13">
        <v>-112.379217</v>
      </c>
      <c r="M2800" s="13">
        <v>40.560780000000001</v>
      </c>
      <c r="N2800" s="11">
        <v>-111.57116731034465</v>
      </c>
      <c r="O2800" s="11">
        <v>39.638555379310439</v>
      </c>
      <c r="P2800" s="12">
        <f>VLOOKUP(Table1[[#This Row],[State]],Sheet1!A:G,7,FALSE)</f>
        <v>6</v>
      </c>
      <c r="Q2800" t="str">
        <f>VLOOKUP(Table1[[#This Row],[State]],Sheet1!A:F,6,FALSE)</f>
        <v>Republican</v>
      </c>
    </row>
    <row r="2801" spans="1:17" x14ac:dyDescent="0.2">
      <c r="A2801" t="s">
        <v>362</v>
      </c>
      <c r="B2801" s="10">
        <v>49047</v>
      </c>
      <c r="C2801" t="s">
        <v>2082</v>
      </c>
      <c r="D2801" s="4">
        <v>1342</v>
      </c>
      <c r="E2801" s="4">
        <v>14200</v>
      </c>
      <c r="F2801">
        <v>2024</v>
      </c>
      <c r="G2801" s="1">
        <f>Table1[[#This Row],[dem_votes]]+Table1[[#This Row],[gop_votes]]</f>
        <v>15542</v>
      </c>
      <c r="H2801" s="7">
        <f>ABS(Table1[[#This Row],[dem_votes]]-Table1[[#This Row],[gop_votes]])</f>
        <v>12858</v>
      </c>
      <c r="I2801" s="5">
        <f>Table1[[#This Row],[margin]]/SUM(Table1[[#This Row],[dem_votes]:[gop_votes]])</f>
        <v>0.8273066529404195</v>
      </c>
      <c r="J2801" s="5">
        <f>Table1[[#This Row],[dem_votes]]/SUM(Table1[[#This Row],[dem_votes]:[gop_votes]])</f>
        <v>8.6346673529790252E-2</v>
      </c>
      <c r="K2801" s="5">
        <f>Table1[[#This Row],[gop_votes]]/SUM(Table1[[#This Row],[dem_votes]:[gop_votes]])</f>
        <v>0.9136533264702098</v>
      </c>
      <c r="L2801" s="13">
        <v>-109.597163999999</v>
      </c>
      <c r="M2801" s="13">
        <v>40.426479999999998</v>
      </c>
      <c r="N2801" s="11">
        <v>-111.57116731034465</v>
      </c>
      <c r="O2801" s="11">
        <v>39.638555379310439</v>
      </c>
      <c r="P2801" s="12">
        <f>VLOOKUP(Table1[[#This Row],[State]],Sheet1!A:G,7,FALSE)</f>
        <v>6</v>
      </c>
      <c r="Q2801" t="str">
        <f>VLOOKUP(Table1[[#This Row],[State]],Sheet1!A:F,6,FALSE)</f>
        <v>Republican</v>
      </c>
    </row>
    <row r="2802" spans="1:17" x14ac:dyDescent="0.2">
      <c r="A2802" t="s">
        <v>362</v>
      </c>
      <c r="B2802" s="10">
        <v>49049</v>
      </c>
      <c r="C2802" t="s">
        <v>2083</v>
      </c>
      <c r="D2802" s="4">
        <v>70505</v>
      </c>
      <c r="E2802" s="4">
        <v>186111</v>
      </c>
      <c r="F2802">
        <v>2024</v>
      </c>
      <c r="G2802" s="1">
        <f>Table1[[#This Row],[dem_votes]]+Table1[[#This Row],[gop_votes]]</f>
        <v>256616</v>
      </c>
      <c r="H2802" s="7">
        <f>ABS(Table1[[#This Row],[dem_votes]]-Table1[[#This Row],[gop_votes]])</f>
        <v>115606</v>
      </c>
      <c r="I2802" s="5">
        <f>Table1[[#This Row],[margin]]/SUM(Table1[[#This Row],[dem_votes]:[gop_votes]])</f>
        <v>0.45050191726158928</v>
      </c>
      <c r="J2802" s="5">
        <f>Table1[[#This Row],[dem_votes]]/SUM(Table1[[#This Row],[dem_votes]:[gop_votes]])</f>
        <v>0.27474904136920536</v>
      </c>
      <c r="K2802" s="5">
        <f>Table1[[#This Row],[gop_votes]]/SUM(Table1[[#This Row],[dem_votes]:[gop_votes]])</f>
        <v>0.7252509586307947</v>
      </c>
      <c r="L2802" s="13">
        <v>-111.73157999999999</v>
      </c>
      <c r="M2802" s="13">
        <v>40.272348999999998</v>
      </c>
      <c r="N2802" s="11">
        <v>-111.57116731034465</v>
      </c>
      <c r="O2802" s="11">
        <v>39.638555379310439</v>
      </c>
      <c r="P2802" s="12">
        <f>VLOOKUP(Table1[[#This Row],[State]],Sheet1!A:G,7,FALSE)</f>
        <v>6</v>
      </c>
      <c r="Q2802" t="str">
        <f>VLOOKUP(Table1[[#This Row],[State]],Sheet1!A:F,6,FALSE)</f>
        <v>Republican</v>
      </c>
    </row>
    <row r="2803" spans="1:17" x14ac:dyDescent="0.2">
      <c r="A2803" t="s">
        <v>362</v>
      </c>
      <c r="B2803" s="10">
        <v>49051</v>
      </c>
      <c r="C2803" t="s">
        <v>2084</v>
      </c>
      <c r="D2803" s="4">
        <v>9245</v>
      </c>
      <c r="E2803" s="4">
        <v>12876</v>
      </c>
      <c r="F2803">
        <v>2024</v>
      </c>
      <c r="G2803" s="1">
        <f>Table1[[#This Row],[dem_votes]]+Table1[[#This Row],[gop_votes]]</f>
        <v>22121</v>
      </c>
      <c r="H2803" s="7">
        <f>ABS(Table1[[#This Row],[dem_votes]]-Table1[[#This Row],[gop_votes]])</f>
        <v>3631</v>
      </c>
      <c r="I2803" s="5">
        <f>Table1[[#This Row],[margin]]/SUM(Table1[[#This Row],[dem_votes]:[gop_votes]])</f>
        <v>0.16414266986121784</v>
      </c>
      <c r="J2803" s="5">
        <f>Table1[[#This Row],[dem_votes]]/SUM(Table1[[#This Row],[dem_votes]:[gop_votes]])</f>
        <v>0.41792866506939108</v>
      </c>
      <c r="K2803" s="5">
        <f>Table1[[#This Row],[gop_votes]]/SUM(Table1[[#This Row],[dem_votes]:[gop_votes]])</f>
        <v>0.58207133493060892</v>
      </c>
      <c r="L2803" s="13">
        <v>-111.412247999999</v>
      </c>
      <c r="M2803" s="13">
        <v>40.505696</v>
      </c>
      <c r="N2803" s="11">
        <v>-111.57116731034465</v>
      </c>
      <c r="O2803" s="11">
        <v>39.638555379310439</v>
      </c>
      <c r="P2803" s="12">
        <f>VLOOKUP(Table1[[#This Row],[State]],Sheet1!A:G,7,FALSE)</f>
        <v>6</v>
      </c>
      <c r="Q2803" t="str">
        <f>VLOOKUP(Table1[[#This Row],[State]],Sheet1!A:F,6,FALSE)</f>
        <v>Republican</v>
      </c>
    </row>
    <row r="2804" spans="1:17" x14ac:dyDescent="0.2">
      <c r="A2804" t="s">
        <v>362</v>
      </c>
      <c r="B2804" s="10">
        <v>49053</v>
      </c>
      <c r="C2804" t="s">
        <v>480</v>
      </c>
      <c r="D2804" s="4">
        <v>26643</v>
      </c>
      <c r="E2804" s="4">
        <v>79640</v>
      </c>
      <c r="F2804">
        <v>2024</v>
      </c>
      <c r="G2804" s="1">
        <f>Table1[[#This Row],[dem_votes]]+Table1[[#This Row],[gop_votes]]</f>
        <v>106283</v>
      </c>
      <c r="H2804" s="7">
        <f>ABS(Table1[[#This Row],[dem_votes]]-Table1[[#This Row],[gop_votes]])</f>
        <v>52997</v>
      </c>
      <c r="I2804" s="5">
        <f>Table1[[#This Row],[margin]]/SUM(Table1[[#This Row],[dem_votes]:[gop_votes]])</f>
        <v>0.49864042226884825</v>
      </c>
      <c r="J2804" s="5">
        <f>Table1[[#This Row],[dem_votes]]/SUM(Table1[[#This Row],[dem_votes]:[gop_votes]])</f>
        <v>0.25067978886557585</v>
      </c>
      <c r="K2804" s="5">
        <f>Table1[[#This Row],[gop_votes]]/SUM(Table1[[#This Row],[dem_votes]:[gop_votes]])</f>
        <v>0.74932021113442415</v>
      </c>
      <c r="L2804" s="13">
        <v>-113.519705</v>
      </c>
      <c r="M2804" s="13">
        <v>37.135162999999999</v>
      </c>
      <c r="N2804" s="11">
        <v>-111.57116731034465</v>
      </c>
      <c r="O2804" s="11">
        <v>39.638555379310439</v>
      </c>
      <c r="P2804" s="12">
        <f>VLOOKUP(Table1[[#This Row],[State]],Sheet1!A:G,7,FALSE)</f>
        <v>6</v>
      </c>
      <c r="Q2804" t="str">
        <f>VLOOKUP(Table1[[#This Row],[State]],Sheet1!A:F,6,FALSE)</f>
        <v>Republican</v>
      </c>
    </row>
    <row r="2805" spans="1:17" x14ac:dyDescent="0.2">
      <c r="A2805" t="s">
        <v>362</v>
      </c>
      <c r="B2805" s="10">
        <v>49055</v>
      </c>
      <c r="C2805" t="s">
        <v>822</v>
      </c>
      <c r="D2805" s="4">
        <v>274</v>
      </c>
      <c r="E2805" s="4">
        <v>1212</v>
      </c>
      <c r="F2805">
        <v>2024</v>
      </c>
      <c r="G2805" s="1">
        <f>Table1[[#This Row],[dem_votes]]+Table1[[#This Row],[gop_votes]]</f>
        <v>1486</v>
      </c>
      <c r="H2805" s="7">
        <f>ABS(Table1[[#This Row],[dem_votes]]-Table1[[#This Row],[gop_votes]])</f>
        <v>938</v>
      </c>
      <c r="I2805" s="5">
        <f>Table1[[#This Row],[margin]]/SUM(Table1[[#This Row],[dem_votes]:[gop_votes]])</f>
        <v>0.6312247644683715</v>
      </c>
      <c r="J2805" s="5">
        <f>Table1[[#This Row],[dem_votes]]/SUM(Table1[[#This Row],[dem_votes]:[gop_votes]])</f>
        <v>0.18438761776581428</v>
      </c>
      <c r="K2805" s="5">
        <f>Table1[[#This Row],[gop_votes]]/SUM(Table1[[#This Row],[dem_votes]:[gop_votes]])</f>
        <v>0.81561238223418575</v>
      </c>
      <c r="L2805" s="13">
        <v>-111.467244999999</v>
      </c>
      <c r="M2805" s="13">
        <v>38.361635999999997</v>
      </c>
      <c r="N2805" s="11">
        <v>-111.57116731034465</v>
      </c>
      <c r="O2805" s="11">
        <v>39.638555379310439</v>
      </c>
      <c r="P2805" s="12">
        <f>VLOOKUP(Table1[[#This Row],[State]],Sheet1!A:G,7,FALSE)</f>
        <v>6</v>
      </c>
      <c r="Q2805" t="str">
        <f>VLOOKUP(Table1[[#This Row],[State]],Sheet1!A:F,6,FALSE)</f>
        <v>Republican</v>
      </c>
    </row>
    <row r="2806" spans="1:17" x14ac:dyDescent="0.2">
      <c r="A2806" t="s">
        <v>362</v>
      </c>
      <c r="B2806" s="10">
        <v>49057</v>
      </c>
      <c r="C2806" t="s">
        <v>2085</v>
      </c>
      <c r="D2806" s="4">
        <v>23164</v>
      </c>
      <c r="E2806" s="4">
        <v>58180</v>
      </c>
      <c r="F2806">
        <v>2024</v>
      </c>
      <c r="G2806" s="1">
        <f>Table1[[#This Row],[dem_votes]]+Table1[[#This Row],[gop_votes]]</f>
        <v>81344</v>
      </c>
      <c r="H2806" s="7">
        <f>ABS(Table1[[#This Row],[dem_votes]]-Table1[[#This Row],[gop_votes]])</f>
        <v>35016</v>
      </c>
      <c r="I2806" s="5">
        <f>Table1[[#This Row],[margin]]/SUM(Table1[[#This Row],[dem_votes]:[gop_votes]])</f>
        <v>0.43046813532651457</v>
      </c>
      <c r="J2806" s="5">
        <f>Table1[[#This Row],[dem_votes]]/SUM(Table1[[#This Row],[dem_votes]:[gop_votes]])</f>
        <v>0.28476593233674274</v>
      </c>
      <c r="K2806" s="5">
        <f>Table1[[#This Row],[gop_votes]]/SUM(Table1[[#This Row],[dem_votes]:[gop_votes]])</f>
        <v>0.71523406766325726</v>
      </c>
      <c r="L2806" s="13">
        <v>-111.99030500000001</v>
      </c>
      <c r="M2806" s="13">
        <v>41.224614000000003</v>
      </c>
      <c r="N2806" s="11">
        <v>-111.57116731034465</v>
      </c>
      <c r="O2806" s="11">
        <v>39.638555379310439</v>
      </c>
      <c r="P2806" s="12">
        <f>VLOOKUP(Table1[[#This Row],[State]],Sheet1!A:G,7,FALSE)</f>
        <v>6</v>
      </c>
      <c r="Q2806" t="str">
        <f>VLOOKUP(Table1[[#This Row],[State]],Sheet1!A:F,6,FALSE)</f>
        <v>Republican</v>
      </c>
    </row>
    <row r="2807" spans="1:17" x14ac:dyDescent="0.2">
      <c r="A2807" t="s">
        <v>363</v>
      </c>
      <c r="B2807" s="10">
        <v>50001</v>
      </c>
      <c r="C2807" t="s">
        <v>2086</v>
      </c>
      <c r="D2807" s="4">
        <v>15877</v>
      </c>
      <c r="E2807" s="4">
        <v>5877</v>
      </c>
      <c r="F2807">
        <v>2024</v>
      </c>
      <c r="G2807" s="1">
        <f>Table1[[#This Row],[dem_votes]]+Table1[[#This Row],[gop_votes]]</f>
        <v>21754</v>
      </c>
      <c r="H2807" s="7">
        <f>ABS(Table1[[#This Row],[dem_votes]]-Table1[[#This Row],[gop_votes]])</f>
        <v>10000</v>
      </c>
      <c r="I2807" s="5">
        <f>Table1[[#This Row],[margin]]/SUM(Table1[[#This Row],[dem_votes]:[gop_votes]])</f>
        <v>0.45968557506665442</v>
      </c>
      <c r="J2807" s="5">
        <f>Table1[[#This Row],[dem_votes]]/SUM(Table1[[#This Row],[dem_votes]:[gop_votes]])</f>
        <v>0.72984278753332721</v>
      </c>
      <c r="K2807" s="5">
        <f>Table1[[#This Row],[gop_votes]]/SUM(Table1[[#This Row],[dem_votes]:[gop_votes]])</f>
        <v>0.27015721246667279</v>
      </c>
      <c r="L2807" s="13">
        <v>-73.166758999999999</v>
      </c>
      <c r="M2807" s="13">
        <v>44.062469999999998</v>
      </c>
      <c r="N2807" s="11">
        <v>-72.684615642857082</v>
      </c>
      <c r="O2807" s="11">
        <v>44.148534357142822</v>
      </c>
      <c r="P2807" s="12">
        <f>VLOOKUP(Table1[[#This Row],[State]],Sheet1!A:G,7,FALSE)</f>
        <v>3</v>
      </c>
      <c r="Q2807" t="str">
        <f>VLOOKUP(Table1[[#This Row],[State]],Sheet1!A:F,6,FALSE)</f>
        <v>Democratic</v>
      </c>
    </row>
    <row r="2808" spans="1:17" x14ac:dyDescent="0.2">
      <c r="A2808" t="s">
        <v>363</v>
      </c>
      <c r="B2808" s="10">
        <v>50003</v>
      </c>
      <c r="C2808" t="s">
        <v>2087</v>
      </c>
      <c r="D2808" s="4">
        <v>12606</v>
      </c>
      <c r="E2808" s="4">
        <v>6628</v>
      </c>
      <c r="F2808">
        <v>2024</v>
      </c>
      <c r="G2808" s="1">
        <f>Table1[[#This Row],[dem_votes]]+Table1[[#This Row],[gop_votes]]</f>
        <v>19234</v>
      </c>
      <c r="H2808" s="7">
        <f>ABS(Table1[[#This Row],[dem_votes]]-Table1[[#This Row],[gop_votes]])</f>
        <v>5978</v>
      </c>
      <c r="I2808" s="5">
        <f>Table1[[#This Row],[margin]]/SUM(Table1[[#This Row],[dem_votes]:[gop_votes]])</f>
        <v>0.31080378496412603</v>
      </c>
      <c r="J2808" s="5">
        <f>Table1[[#This Row],[dem_votes]]/SUM(Table1[[#This Row],[dem_votes]:[gop_votes]])</f>
        <v>0.65540189248206304</v>
      </c>
      <c r="K2808" s="5">
        <f>Table1[[#This Row],[gop_votes]]/SUM(Table1[[#This Row],[dem_votes]:[gop_votes]])</f>
        <v>0.34459810751793701</v>
      </c>
      <c r="L2808" s="13">
        <v>-73.15352</v>
      </c>
      <c r="M2808" s="13">
        <v>42.972541</v>
      </c>
      <c r="N2808" s="11">
        <v>-72.684615642857082</v>
      </c>
      <c r="O2808" s="11">
        <v>44.148534357142822</v>
      </c>
      <c r="P2808" s="12">
        <f>VLOOKUP(Table1[[#This Row],[State]],Sheet1!A:G,7,FALSE)</f>
        <v>3</v>
      </c>
      <c r="Q2808" t="str">
        <f>VLOOKUP(Table1[[#This Row],[State]],Sheet1!A:F,6,FALSE)</f>
        <v>Democratic</v>
      </c>
    </row>
    <row r="2809" spans="1:17" x14ac:dyDescent="0.2">
      <c r="A2809" t="s">
        <v>363</v>
      </c>
      <c r="B2809" s="10">
        <v>50005</v>
      </c>
      <c r="C2809" t="s">
        <v>2088</v>
      </c>
      <c r="D2809" s="4">
        <v>8653</v>
      </c>
      <c r="E2809" s="4">
        <v>5713</v>
      </c>
      <c r="F2809">
        <v>2024</v>
      </c>
      <c r="G2809" s="1">
        <f>Table1[[#This Row],[dem_votes]]+Table1[[#This Row],[gop_votes]]</f>
        <v>14366</v>
      </c>
      <c r="H2809" s="7">
        <f>ABS(Table1[[#This Row],[dem_votes]]-Table1[[#This Row],[gop_votes]])</f>
        <v>2940</v>
      </c>
      <c r="I2809" s="5">
        <f>Table1[[#This Row],[margin]]/SUM(Table1[[#This Row],[dem_votes]:[gop_votes]])</f>
        <v>0.20464986774328275</v>
      </c>
      <c r="J2809" s="5">
        <f>Table1[[#This Row],[dem_votes]]/SUM(Table1[[#This Row],[dem_votes]:[gop_votes]])</f>
        <v>0.60232493387164132</v>
      </c>
      <c r="K2809" s="5">
        <f>Table1[[#This Row],[gop_votes]]/SUM(Table1[[#This Row],[dem_votes]:[gop_votes]])</f>
        <v>0.39767506612835862</v>
      </c>
      <c r="L2809" s="13">
        <v>-72.075119999999998</v>
      </c>
      <c r="M2809" s="13">
        <v>44.467874999999999</v>
      </c>
      <c r="N2809" s="11">
        <v>-72.684615642857082</v>
      </c>
      <c r="O2809" s="11">
        <v>44.148534357142822</v>
      </c>
      <c r="P2809" s="12">
        <f>VLOOKUP(Table1[[#This Row],[State]],Sheet1!A:G,7,FALSE)</f>
        <v>3</v>
      </c>
      <c r="Q2809" t="str">
        <f>VLOOKUP(Table1[[#This Row],[State]],Sheet1!A:F,6,FALSE)</f>
        <v>Democratic</v>
      </c>
    </row>
    <row r="2810" spans="1:17" x14ac:dyDescent="0.2">
      <c r="A2810" t="s">
        <v>363</v>
      </c>
      <c r="B2810" s="10">
        <v>50007</v>
      </c>
      <c r="C2810" t="s">
        <v>2089</v>
      </c>
      <c r="D2810" s="4">
        <v>83346</v>
      </c>
      <c r="E2810" s="4">
        <v>21373</v>
      </c>
      <c r="F2810">
        <v>2024</v>
      </c>
      <c r="G2810" s="1">
        <f>Table1[[#This Row],[dem_votes]]+Table1[[#This Row],[gop_votes]]</f>
        <v>104719</v>
      </c>
      <c r="H2810" s="7">
        <f>ABS(Table1[[#This Row],[dem_votes]]-Table1[[#This Row],[gop_votes]])</f>
        <v>61973</v>
      </c>
      <c r="I2810" s="5">
        <f>Table1[[#This Row],[margin]]/SUM(Table1[[#This Row],[dem_votes]:[gop_votes]])</f>
        <v>0.5918028247022985</v>
      </c>
      <c r="J2810" s="5">
        <f>Table1[[#This Row],[dem_votes]]/SUM(Table1[[#This Row],[dem_votes]:[gop_votes]])</f>
        <v>0.79590141235114931</v>
      </c>
      <c r="K2810" s="5">
        <f>Table1[[#This Row],[gop_votes]]/SUM(Table1[[#This Row],[dem_votes]:[gop_votes]])</f>
        <v>0.20409858764885072</v>
      </c>
      <c r="L2810" s="13">
        <v>-73.149443999999903</v>
      </c>
      <c r="M2810" s="13">
        <v>44.480854999999998</v>
      </c>
      <c r="N2810" s="11">
        <v>-72.684615642857082</v>
      </c>
      <c r="O2810" s="11">
        <v>44.148534357142822</v>
      </c>
      <c r="P2810" s="12">
        <f>VLOOKUP(Table1[[#This Row],[State]],Sheet1!A:G,7,FALSE)</f>
        <v>3</v>
      </c>
      <c r="Q2810" t="str">
        <f>VLOOKUP(Table1[[#This Row],[State]],Sheet1!A:F,6,FALSE)</f>
        <v>Democratic</v>
      </c>
    </row>
    <row r="2811" spans="1:17" x14ac:dyDescent="0.2">
      <c r="A2811" t="s">
        <v>363</v>
      </c>
      <c r="B2811" s="10">
        <v>50009</v>
      </c>
      <c r="C2811" t="s">
        <v>1230</v>
      </c>
      <c r="D2811" s="4">
        <v>1246</v>
      </c>
      <c r="E2811" s="4">
        <v>1386</v>
      </c>
      <c r="F2811">
        <v>2024</v>
      </c>
      <c r="G2811" s="1">
        <f>Table1[[#This Row],[dem_votes]]+Table1[[#This Row],[gop_votes]]</f>
        <v>2632</v>
      </c>
      <c r="H2811" s="7">
        <f>ABS(Table1[[#This Row],[dem_votes]]-Table1[[#This Row],[gop_votes]])</f>
        <v>140</v>
      </c>
      <c r="I2811" s="5">
        <f>Table1[[#This Row],[margin]]/SUM(Table1[[#This Row],[dem_votes]:[gop_votes]])</f>
        <v>5.3191489361702128E-2</v>
      </c>
      <c r="J2811" s="5">
        <f>Table1[[#This Row],[dem_votes]]/SUM(Table1[[#This Row],[dem_votes]:[gop_votes]])</f>
        <v>0.47340425531914893</v>
      </c>
      <c r="K2811" s="5">
        <f>Table1[[#This Row],[gop_votes]]/SUM(Table1[[#This Row],[dem_votes]:[gop_votes]])</f>
        <v>0.52659574468085102</v>
      </c>
      <c r="L2811" s="13">
        <v>-71.740577000000002</v>
      </c>
      <c r="M2811" s="13">
        <v>44.666928999999897</v>
      </c>
      <c r="N2811" s="11">
        <v>-72.684615642857082</v>
      </c>
      <c r="O2811" s="11">
        <v>44.148534357142822</v>
      </c>
      <c r="P2811" s="12">
        <f>VLOOKUP(Table1[[#This Row],[State]],Sheet1!A:G,7,FALSE)</f>
        <v>3</v>
      </c>
      <c r="Q2811" t="str">
        <f>VLOOKUP(Table1[[#This Row],[State]],Sheet1!A:F,6,FALSE)</f>
        <v>Democratic</v>
      </c>
    </row>
    <row r="2812" spans="1:17" x14ac:dyDescent="0.2">
      <c r="A2812" t="s">
        <v>363</v>
      </c>
      <c r="B2812" s="10">
        <v>50011</v>
      </c>
      <c r="C2812" t="s">
        <v>431</v>
      </c>
      <c r="D2812" s="4">
        <v>13204</v>
      </c>
      <c r="E2812" s="4">
        <v>9561</v>
      </c>
      <c r="F2812">
        <v>2024</v>
      </c>
      <c r="G2812" s="1">
        <f>Table1[[#This Row],[dem_votes]]+Table1[[#This Row],[gop_votes]]</f>
        <v>22765</v>
      </c>
      <c r="H2812" s="7">
        <f>ABS(Table1[[#This Row],[dem_votes]]-Table1[[#This Row],[gop_votes]])</f>
        <v>3643</v>
      </c>
      <c r="I2812" s="5">
        <f>Table1[[#This Row],[margin]]/SUM(Table1[[#This Row],[dem_votes]:[gop_votes]])</f>
        <v>0.16002635624862727</v>
      </c>
      <c r="J2812" s="5">
        <f>Table1[[#This Row],[dem_votes]]/SUM(Table1[[#This Row],[dem_votes]:[gop_votes]])</f>
        <v>0.58001317812431363</v>
      </c>
      <c r="K2812" s="5">
        <f>Table1[[#This Row],[gop_votes]]/SUM(Table1[[#This Row],[dem_votes]:[gop_votes]])</f>
        <v>0.41998682187568637</v>
      </c>
      <c r="L2812" s="13">
        <v>-72.993262999999999</v>
      </c>
      <c r="M2812" s="13">
        <v>44.840446999999998</v>
      </c>
      <c r="N2812" s="11">
        <v>-72.684615642857082</v>
      </c>
      <c r="O2812" s="11">
        <v>44.148534357142822</v>
      </c>
      <c r="P2812" s="12">
        <f>VLOOKUP(Table1[[#This Row],[State]],Sheet1!A:G,7,FALSE)</f>
        <v>3</v>
      </c>
      <c r="Q2812" t="str">
        <f>VLOOKUP(Table1[[#This Row],[State]],Sheet1!A:F,6,FALSE)</f>
        <v>Democratic</v>
      </c>
    </row>
    <row r="2813" spans="1:17" x14ac:dyDescent="0.2">
      <c r="A2813" t="s">
        <v>363</v>
      </c>
      <c r="B2813" s="10">
        <v>50013</v>
      </c>
      <c r="C2813" t="s">
        <v>2090</v>
      </c>
      <c r="D2813" s="4">
        <v>3050</v>
      </c>
      <c r="E2813" s="4">
        <v>1658</v>
      </c>
      <c r="F2813">
        <v>2024</v>
      </c>
      <c r="G2813" s="1">
        <f>Table1[[#This Row],[dem_votes]]+Table1[[#This Row],[gop_votes]]</f>
        <v>4708</v>
      </c>
      <c r="H2813" s="7">
        <f>ABS(Table1[[#This Row],[dem_votes]]-Table1[[#This Row],[gop_votes]])</f>
        <v>1392</v>
      </c>
      <c r="I2813" s="5">
        <f>Table1[[#This Row],[margin]]/SUM(Table1[[#This Row],[dem_votes]:[gop_votes]])</f>
        <v>0.29566694987255737</v>
      </c>
      <c r="J2813" s="5">
        <f>Table1[[#This Row],[dem_votes]]/SUM(Table1[[#This Row],[dem_votes]:[gop_votes]])</f>
        <v>0.64783347493627863</v>
      </c>
      <c r="K2813" s="5">
        <f>Table1[[#This Row],[gop_votes]]/SUM(Table1[[#This Row],[dem_votes]:[gop_votes]])</f>
        <v>0.35216652506372131</v>
      </c>
      <c r="L2813" s="13">
        <v>-73.298303000000004</v>
      </c>
      <c r="M2813" s="13">
        <v>44.794409999999999</v>
      </c>
      <c r="N2813" s="11">
        <v>-72.684615642857082</v>
      </c>
      <c r="O2813" s="11">
        <v>44.148534357142822</v>
      </c>
      <c r="P2813" s="12">
        <f>VLOOKUP(Table1[[#This Row],[State]],Sheet1!A:G,7,FALSE)</f>
        <v>3</v>
      </c>
      <c r="Q2813" t="str">
        <f>VLOOKUP(Table1[[#This Row],[State]],Sheet1!A:F,6,FALSE)</f>
        <v>Democratic</v>
      </c>
    </row>
    <row r="2814" spans="1:17" x14ac:dyDescent="0.2">
      <c r="A2814" t="s">
        <v>363</v>
      </c>
      <c r="B2814" s="10">
        <v>50015</v>
      </c>
      <c r="C2814" t="s">
        <v>2091</v>
      </c>
      <c r="D2814" s="4">
        <v>10937</v>
      </c>
      <c r="E2814" s="4">
        <v>3715</v>
      </c>
      <c r="F2814">
        <v>2024</v>
      </c>
      <c r="G2814" s="1">
        <f>Table1[[#This Row],[dem_votes]]+Table1[[#This Row],[gop_votes]]</f>
        <v>14652</v>
      </c>
      <c r="H2814" s="7">
        <f>ABS(Table1[[#This Row],[dem_votes]]-Table1[[#This Row],[gop_votes]])</f>
        <v>7222</v>
      </c>
      <c r="I2814" s="5">
        <f>Table1[[#This Row],[margin]]/SUM(Table1[[#This Row],[dem_votes]:[gop_votes]])</f>
        <v>0.49290199290199288</v>
      </c>
      <c r="J2814" s="5">
        <f>Table1[[#This Row],[dem_votes]]/SUM(Table1[[#This Row],[dem_votes]:[gop_votes]])</f>
        <v>0.74645099645099644</v>
      </c>
      <c r="K2814" s="5">
        <f>Table1[[#This Row],[gop_votes]]/SUM(Table1[[#This Row],[dem_votes]:[gop_votes]])</f>
        <v>0.25354900354900356</v>
      </c>
      <c r="L2814" s="13">
        <v>-72.653256999999996</v>
      </c>
      <c r="M2814" s="13">
        <v>44.587559999999897</v>
      </c>
      <c r="N2814" s="11">
        <v>-72.684615642857082</v>
      </c>
      <c r="O2814" s="11">
        <v>44.148534357142822</v>
      </c>
      <c r="P2814" s="12">
        <f>VLOOKUP(Table1[[#This Row],[State]],Sheet1!A:G,7,FALSE)</f>
        <v>3</v>
      </c>
      <c r="Q2814" t="str">
        <f>VLOOKUP(Table1[[#This Row],[State]],Sheet1!A:F,6,FALSE)</f>
        <v>Democratic</v>
      </c>
    </row>
    <row r="2815" spans="1:17" x14ac:dyDescent="0.2">
      <c r="A2815" t="s">
        <v>363</v>
      </c>
      <c r="B2815" s="10">
        <v>50017</v>
      </c>
      <c r="C2815" t="s">
        <v>461</v>
      </c>
      <c r="D2815" s="4">
        <v>10463</v>
      </c>
      <c r="E2815" s="4">
        <v>5284</v>
      </c>
      <c r="F2815">
        <v>2024</v>
      </c>
      <c r="G2815" s="1">
        <f>Table1[[#This Row],[dem_votes]]+Table1[[#This Row],[gop_votes]]</f>
        <v>15747</v>
      </c>
      <c r="H2815" s="7">
        <f>ABS(Table1[[#This Row],[dem_votes]]-Table1[[#This Row],[gop_votes]])</f>
        <v>5179</v>
      </c>
      <c r="I2815" s="5">
        <f>Table1[[#This Row],[margin]]/SUM(Table1[[#This Row],[dem_votes]:[gop_votes]])</f>
        <v>0.32888804216676193</v>
      </c>
      <c r="J2815" s="5">
        <f>Table1[[#This Row],[dem_votes]]/SUM(Table1[[#This Row],[dem_votes]:[gop_votes]])</f>
        <v>0.66444402108338096</v>
      </c>
      <c r="K2815" s="5">
        <f>Table1[[#This Row],[gop_votes]]/SUM(Table1[[#This Row],[dem_votes]:[gop_votes]])</f>
        <v>0.33555597891661904</v>
      </c>
      <c r="L2815" s="13">
        <v>-72.394216</v>
      </c>
      <c r="M2815" s="13">
        <v>43.996016999999902</v>
      </c>
      <c r="N2815" s="11">
        <v>-72.684615642857082</v>
      </c>
      <c r="O2815" s="11">
        <v>44.148534357142822</v>
      </c>
      <c r="P2815" s="12">
        <f>VLOOKUP(Table1[[#This Row],[State]],Sheet1!A:G,7,FALSE)</f>
        <v>3</v>
      </c>
      <c r="Q2815" t="str">
        <f>VLOOKUP(Table1[[#This Row],[State]],Sheet1!A:F,6,FALSE)</f>
        <v>Democratic</v>
      </c>
    </row>
    <row r="2816" spans="1:17" x14ac:dyDescent="0.2">
      <c r="A2816" t="s">
        <v>363</v>
      </c>
      <c r="B2816" s="10">
        <v>50019</v>
      </c>
      <c r="C2816" t="s">
        <v>1579</v>
      </c>
      <c r="D2816" s="4">
        <v>6798</v>
      </c>
      <c r="E2816" s="4">
        <v>4983</v>
      </c>
      <c r="F2816">
        <v>2024</v>
      </c>
      <c r="G2816" s="1">
        <f>Table1[[#This Row],[dem_votes]]+Table1[[#This Row],[gop_votes]]</f>
        <v>11781</v>
      </c>
      <c r="H2816" s="7">
        <f>ABS(Table1[[#This Row],[dem_votes]]-Table1[[#This Row],[gop_votes]])</f>
        <v>1815</v>
      </c>
      <c r="I2816" s="5">
        <f>Table1[[#This Row],[margin]]/SUM(Table1[[#This Row],[dem_votes]:[gop_votes]])</f>
        <v>0.15406162464985995</v>
      </c>
      <c r="J2816" s="5">
        <f>Table1[[#This Row],[dem_votes]]/SUM(Table1[[#This Row],[dem_votes]:[gop_votes]])</f>
        <v>0.57703081232492992</v>
      </c>
      <c r="K2816" s="5">
        <f>Table1[[#This Row],[gop_votes]]/SUM(Table1[[#This Row],[dem_votes]:[gop_votes]])</f>
        <v>0.42296918767507002</v>
      </c>
      <c r="L2816" s="13">
        <v>-72.223292000000001</v>
      </c>
      <c r="M2816" s="13">
        <v>44.864953</v>
      </c>
      <c r="N2816" s="11">
        <v>-72.684615642857082</v>
      </c>
      <c r="O2816" s="11">
        <v>44.148534357142822</v>
      </c>
      <c r="P2816" s="12">
        <f>VLOOKUP(Table1[[#This Row],[State]],Sheet1!A:G,7,FALSE)</f>
        <v>3</v>
      </c>
      <c r="Q2816" t="str">
        <f>VLOOKUP(Table1[[#This Row],[State]],Sheet1!A:F,6,FALSE)</f>
        <v>Democratic</v>
      </c>
    </row>
    <row r="2817" spans="1:17" x14ac:dyDescent="0.2">
      <c r="A2817" t="s">
        <v>363</v>
      </c>
      <c r="B2817" s="10">
        <v>50021</v>
      </c>
      <c r="C2817" t="s">
        <v>2092</v>
      </c>
      <c r="D2817" s="4">
        <v>17404</v>
      </c>
      <c r="E2817" s="4">
        <v>12533</v>
      </c>
      <c r="F2817">
        <v>2024</v>
      </c>
      <c r="G2817" s="1">
        <f>Table1[[#This Row],[dem_votes]]+Table1[[#This Row],[gop_votes]]</f>
        <v>29937</v>
      </c>
      <c r="H2817" s="7">
        <f>ABS(Table1[[#This Row],[dem_votes]]-Table1[[#This Row],[gop_votes]])</f>
        <v>4871</v>
      </c>
      <c r="I2817" s="5">
        <f>Table1[[#This Row],[margin]]/SUM(Table1[[#This Row],[dem_votes]:[gop_votes]])</f>
        <v>0.16270835421050875</v>
      </c>
      <c r="J2817" s="5">
        <f>Table1[[#This Row],[dem_votes]]/SUM(Table1[[#This Row],[dem_votes]:[gop_votes]])</f>
        <v>0.58135417710525439</v>
      </c>
      <c r="K2817" s="5">
        <f>Table1[[#This Row],[gop_votes]]/SUM(Table1[[#This Row],[dem_votes]:[gop_votes]])</f>
        <v>0.41864582289474561</v>
      </c>
      <c r="L2817" s="13">
        <v>-73.045535999999998</v>
      </c>
      <c r="M2817" s="13">
        <v>43.601633</v>
      </c>
      <c r="N2817" s="11">
        <v>-72.684615642857082</v>
      </c>
      <c r="O2817" s="11">
        <v>44.148534357142822</v>
      </c>
      <c r="P2817" s="12">
        <f>VLOOKUP(Table1[[#This Row],[State]],Sheet1!A:G,7,FALSE)</f>
        <v>3</v>
      </c>
      <c r="Q2817" t="str">
        <f>VLOOKUP(Table1[[#This Row],[State]],Sheet1!A:F,6,FALSE)</f>
        <v>Democratic</v>
      </c>
    </row>
    <row r="2818" spans="1:17" x14ac:dyDescent="0.2">
      <c r="A2818" t="s">
        <v>363</v>
      </c>
      <c r="B2818" s="10">
        <v>50023</v>
      </c>
      <c r="C2818" t="s">
        <v>480</v>
      </c>
      <c r="D2818" s="4">
        <v>25969</v>
      </c>
      <c r="E2818" s="4">
        <v>9677</v>
      </c>
      <c r="F2818">
        <v>2024</v>
      </c>
      <c r="G2818" s="1">
        <f>Table1[[#This Row],[dem_votes]]+Table1[[#This Row],[gop_votes]]</f>
        <v>35646</v>
      </c>
      <c r="H2818" s="7">
        <f>ABS(Table1[[#This Row],[dem_votes]]-Table1[[#This Row],[gop_votes]])</f>
        <v>16292</v>
      </c>
      <c r="I2818" s="5">
        <f>Table1[[#This Row],[margin]]/SUM(Table1[[#This Row],[dem_votes]:[gop_votes]])</f>
        <v>0.45704987936935421</v>
      </c>
      <c r="J2818" s="5">
        <f>Table1[[#This Row],[dem_votes]]/SUM(Table1[[#This Row],[dem_votes]:[gop_votes]])</f>
        <v>0.72852493968467713</v>
      </c>
      <c r="K2818" s="5">
        <f>Table1[[#This Row],[gop_votes]]/SUM(Table1[[#This Row],[dem_votes]:[gop_votes]])</f>
        <v>0.27147506031532292</v>
      </c>
      <c r="L2818" s="13">
        <v>-72.583919999999907</v>
      </c>
      <c r="M2818" s="13">
        <v>44.241925000000002</v>
      </c>
      <c r="N2818" s="11">
        <v>-72.684615642857082</v>
      </c>
      <c r="O2818" s="11">
        <v>44.148534357142822</v>
      </c>
      <c r="P2818" s="12">
        <f>VLOOKUP(Table1[[#This Row],[State]],Sheet1!A:G,7,FALSE)</f>
        <v>3</v>
      </c>
      <c r="Q2818" t="str">
        <f>VLOOKUP(Table1[[#This Row],[State]],Sheet1!A:F,6,FALSE)</f>
        <v>Democratic</v>
      </c>
    </row>
    <row r="2819" spans="1:17" x14ac:dyDescent="0.2">
      <c r="A2819" t="s">
        <v>363</v>
      </c>
      <c r="B2819" s="10">
        <v>50025</v>
      </c>
      <c r="C2819" t="s">
        <v>720</v>
      </c>
      <c r="D2819" s="4">
        <v>18967</v>
      </c>
      <c r="E2819" s="4">
        <v>6760</v>
      </c>
      <c r="F2819">
        <v>2024</v>
      </c>
      <c r="G2819" s="1">
        <f>Table1[[#This Row],[dem_votes]]+Table1[[#This Row],[gop_votes]]</f>
        <v>25727</v>
      </c>
      <c r="H2819" s="7">
        <f>ABS(Table1[[#This Row],[dem_votes]]-Table1[[#This Row],[gop_votes]])</f>
        <v>12207</v>
      </c>
      <c r="I2819" s="5">
        <f>Table1[[#This Row],[margin]]/SUM(Table1[[#This Row],[dem_votes]:[gop_votes]])</f>
        <v>0.47448206164729662</v>
      </c>
      <c r="J2819" s="5">
        <f>Table1[[#This Row],[dem_votes]]/SUM(Table1[[#This Row],[dem_votes]:[gop_votes]])</f>
        <v>0.73724103082364834</v>
      </c>
      <c r="K2819" s="5">
        <f>Table1[[#This Row],[gop_votes]]/SUM(Table1[[#This Row],[dem_votes]:[gop_votes]])</f>
        <v>0.26275896917635172</v>
      </c>
      <c r="L2819" s="13">
        <v>-72.616159999999994</v>
      </c>
      <c r="M2819" s="13">
        <v>42.956309999999903</v>
      </c>
      <c r="N2819" s="11">
        <v>-72.684615642857082</v>
      </c>
      <c r="O2819" s="11">
        <v>44.148534357142822</v>
      </c>
      <c r="P2819" s="12">
        <f>VLOOKUP(Table1[[#This Row],[State]],Sheet1!A:G,7,FALSE)</f>
        <v>3</v>
      </c>
      <c r="Q2819" t="str">
        <f>VLOOKUP(Table1[[#This Row],[State]],Sheet1!A:F,6,FALSE)</f>
        <v>Democratic</v>
      </c>
    </row>
    <row r="2820" spans="1:17" x14ac:dyDescent="0.2">
      <c r="A2820" t="s">
        <v>363</v>
      </c>
      <c r="B2820" s="10">
        <v>50027</v>
      </c>
      <c r="C2820" t="s">
        <v>2093</v>
      </c>
      <c r="D2820" s="4">
        <v>23505</v>
      </c>
      <c r="E2820" s="4">
        <v>10155</v>
      </c>
      <c r="F2820">
        <v>2024</v>
      </c>
      <c r="G2820" s="1">
        <f>Table1[[#This Row],[dem_votes]]+Table1[[#This Row],[gop_votes]]</f>
        <v>33660</v>
      </c>
      <c r="H2820" s="7">
        <f>ABS(Table1[[#This Row],[dem_votes]]-Table1[[#This Row],[gop_votes]])</f>
        <v>13350</v>
      </c>
      <c r="I2820" s="5">
        <f>Table1[[#This Row],[margin]]/SUM(Table1[[#This Row],[dem_votes]:[gop_votes]])</f>
        <v>0.39661319073083778</v>
      </c>
      <c r="J2820" s="5">
        <f>Table1[[#This Row],[dem_votes]]/SUM(Table1[[#This Row],[dem_votes]:[gop_votes]])</f>
        <v>0.69830659536541895</v>
      </c>
      <c r="K2820" s="5">
        <f>Table1[[#This Row],[gop_votes]]/SUM(Table1[[#This Row],[dem_votes]:[gop_votes]])</f>
        <v>0.30169340463458111</v>
      </c>
      <c r="L2820" s="13">
        <v>-72.491252000000003</v>
      </c>
      <c r="M2820" s="13">
        <v>43.545555999999998</v>
      </c>
      <c r="N2820" s="11">
        <v>-72.684615642857082</v>
      </c>
      <c r="O2820" s="11">
        <v>44.148534357142822</v>
      </c>
      <c r="P2820" s="12">
        <f>VLOOKUP(Table1[[#This Row],[State]],Sheet1!A:G,7,FALSE)</f>
        <v>3</v>
      </c>
      <c r="Q2820" t="str">
        <f>VLOOKUP(Table1[[#This Row],[State]],Sheet1!A:F,6,FALSE)</f>
        <v>Democratic</v>
      </c>
    </row>
    <row r="2821" spans="1:17" x14ac:dyDescent="0.2">
      <c r="A2821" t="s">
        <v>364</v>
      </c>
      <c r="B2821" s="10">
        <v>51001</v>
      </c>
      <c r="C2821" t="s">
        <v>2094</v>
      </c>
      <c r="D2821" s="4">
        <v>7512</v>
      </c>
      <c r="E2821" s="4">
        <v>8683</v>
      </c>
      <c r="F2821">
        <v>2024</v>
      </c>
      <c r="G2821" s="1">
        <f>Table1[[#This Row],[dem_votes]]+Table1[[#This Row],[gop_votes]]</f>
        <v>16195</v>
      </c>
      <c r="H2821" s="7">
        <f>ABS(Table1[[#This Row],[dem_votes]]-Table1[[#This Row],[gop_votes]])</f>
        <v>1171</v>
      </c>
      <c r="I2821" s="5">
        <f>Table1[[#This Row],[margin]]/SUM(Table1[[#This Row],[dem_votes]:[gop_votes]])</f>
        <v>7.2306267366471139E-2</v>
      </c>
      <c r="J2821" s="5">
        <f>Table1[[#This Row],[dem_votes]]/SUM(Table1[[#This Row],[dem_votes]:[gop_votes]])</f>
        <v>0.46384686631676442</v>
      </c>
      <c r="K2821" s="5">
        <f>Table1[[#This Row],[gop_votes]]/SUM(Table1[[#This Row],[dem_votes]:[gop_votes]])</f>
        <v>0.53615313368323558</v>
      </c>
      <c r="L2821" s="13">
        <v>-75.641007999999999</v>
      </c>
      <c r="M2821" s="13">
        <v>37.784132</v>
      </c>
      <c r="N2821" s="11">
        <v>-78.517302375059202</v>
      </c>
      <c r="O2821" s="11">
        <v>37.563640772791736</v>
      </c>
      <c r="P2821" s="12">
        <f>VLOOKUP(Table1[[#This Row],[State]],Sheet1!A:G,7,FALSE)</f>
        <v>13</v>
      </c>
      <c r="Q2821" t="str">
        <f>VLOOKUP(Table1[[#This Row],[State]],Sheet1!A:F,6,FALSE)</f>
        <v>Democratic</v>
      </c>
    </row>
    <row r="2822" spans="1:17" x14ac:dyDescent="0.2">
      <c r="A2822" t="s">
        <v>364</v>
      </c>
      <c r="B2822" s="10">
        <v>51003</v>
      </c>
      <c r="C2822" t="s">
        <v>2095</v>
      </c>
      <c r="D2822" s="4">
        <v>49536</v>
      </c>
      <c r="E2822" s="4">
        <v>21182</v>
      </c>
      <c r="F2822">
        <v>2024</v>
      </c>
      <c r="G2822" s="1">
        <f>Table1[[#This Row],[dem_votes]]+Table1[[#This Row],[gop_votes]]</f>
        <v>70718</v>
      </c>
      <c r="H2822" s="7">
        <f>ABS(Table1[[#This Row],[dem_votes]]-Table1[[#This Row],[gop_votes]])</f>
        <v>28354</v>
      </c>
      <c r="I2822" s="5">
        <f>Table1[[#This Row],[margin]]/SUM(Table1[[#This Row],[dem_votes]:[gop_votes]])</f>
        <v>0.40094459684945843</v>
      </c>
      <c r="J2822" s="5">
        <f>Table1[[#This Row],[dem_votes]]/SUM(Table1[[#This Row],[dem_votes]:[gop_votes]])</f>
        <v>0.70047229842472924</v>
      </c>
      <c r="K2822" s="5">
        <f>Table1[[#This Row],[gop_votes]]/SUM(Table1[[#This Row],[dem_votes]:[gop_votes]])</f>
        <v>0.29952770157527081</v>
      </c>
      <c r="L2822" s="13">
        <v>-78.516762999999997</v>
      </c>
      <c r="M2822" s="13">
        <v>38.050159999999998</v>
      </c>
      <c r="N2822" s="11">
        <v>-78.517302375059202</v>
      </c>
      <c r="O2822" s="11">
        <v>37.563640772791736</v>
      </c>
      <c r="P2822" s="12">
        <f>VLOOKUP(Table1[[#This Row],[State]],Sheet1!A:G,7,FALSE)</f>
        <v>13</v>
      </c>
      <c r="Q2822" t="str">
        <f>VLOOKUP(Table1[[#This Row],[State]],Sheet1!A:F,6,FALSE)</f>
        <v>Democratic</v>
      </c>
    </row>
    <row r="2823" spans="1:17" x14ac:dyDescent="0.2">
      <c r="A2823" t="s">
        <v>364</v>
      </c>
      <c r="B2823" s="10">
        <v>51005</v>
      </c>
      <c r="C2823" t="s">
        <v>1596</v>
      </c>
      <c r="D2823" s="4">
        <v>2301</v>
      </c>
      <c r="E2823" s="4">
        <v>6228</v>
      </c>
      <c r="F2823">
        <v>2024</v>
      </c>
      <c r="G2823" s="1">
        <f>Table1[[#This Row],[dem_votes]]+Table1[[#This Row],[gop_votes]]</f>
        <v>8529</v>
      </c>
      <c r="H2823" s="7">
        <f>ABS(Table1[[#This Row],[dem_votes]]-Table1[[#This Row],[gop_votes]])</f>
        <v>3927</v>
      </c>
      <c r="I2823" s="5">
        <f>Table1[[#This Row],[margin]]/SUM(Table1[[#This Row],[dem_votes]:[gop_votes]])</f>
        <v>0.46042912416461484</v>
      </c>
      <c r="J2823" s="5">
        <f>Table1[[#This Row],[dem_votes]]/SUM(Table1[[#This Row],[dem_votes]:[gop_votes]])</f>
        <v>0.26978543791769261</v>
      </c>
      <c r="K2823" s="5">
        <f>Table1[[#This Row],[gop_votes]]/SUM(Table1[[#This Row],[dem_votes]:[gop_votes]])</f>
        <v>0.73021456208230739</v>
      </c>
      <c r="L2823" s="13">
        <v>-79.929400999999999</v>
      </c>
      <c r="M2823" s="13">
        <v>37.800534999999897</v>
      </c>
      <c r="N2823" s="11">
        <v>-78.517302375059202</v>
      </c>
      <c r="O2823" s="11">
        <v>37.563640772791736</v>
      </c>
      <c r="P2823" s="12">
        <f>VLOOKUP(Table1[[#This Row],[State]],Sheet1!A:G,7,FALSE)</f>
        <v>13</v>
      </c>
      <c r="Q2823" t="str">
        <f>VLOOKUP(Table1[[#This Row],[State]],Sheet1!A:F,6,FALSE)</f>
        <v>Democratic</v>
      </c>
    </row>
    <row r="2824" spans="1:17" x14ac:dyDescent="0.2">
      <c r="A2824" t="s">
        <v>364</v>
      </c>
      <c r="B2824" s="10">
        <v>51007</v>
      </c>
      <c r="C2824" t="s">
        <v>2096</v>
      </c>
      <c r="D2824" s="4">
        <v>2377</v>
      </c>
      <c r="E2824" s="4">
        <v>5894</v>
      </c>
      <c r="F2824">
        <v>2024</v>
      </c>
      <c r="G2824" s="1">
        <f>Table1[[#This Row],[dem_votes]]+Table1[[#This Row],[gop_votes]]</f>
        <v>8271</v>
      </c>
      <c r="H2824" s="7">
        <f>ABS(Table1[[#This Row],[dem_votes]]-Table1[[#This Row],[gop_votes]])</f>
        <v>3517</v>
      </c>
      <c r="I2824" s="5">
        <f>Table1[[#This Row],[margin]]/SUM(Table1[[#This Row],[dem_votes]:[gop_votes]])</f>
        <v>0.4252206504654818</v>
      </c>
      <c r="J2824" s="5">
        <f>Table1[[#This Row],[dem_votes]]/SUM(Table1[[#This Row],[dem_votes]:[gop_votes]])</f>
        <v>0.28738967476725907</v>
      </c>
      <c r="K2824" s="5">
        <f>Table1[[#This Row],[gop_votes]]/SUM(Table1[[#This Row],[dem_votes]:[gop_votes]])</f>
        <v>0.71261032523274093</v>
      </c>
      <c r="L2824" s="13">
        <v>-77.977011000000005</v>
      </c>
      <c r="M2824" s="13">
        <v>37.341681000000001</v>
      </c>
      <c r="N2824" s="11">
        <v>-78.517302375059202</v>
      </c>
      <c r="O2824" s="11">
        <v>37.563640772791736</v>
      </c>
      <c r="P2824" s="12">
        <f>VLOOKUP(Table1[[#This Row],[State]],Sheet1!A:G,7,FALSE)</f>
        <v>13</v>
      </c>
      <c r="Q2824" t="str">
        <f>VLOOKUP(Table1[[#This Row],[State]],Sheet1!A:F,6,FALSE)</f>
        <v>Democratic</v>
      </c>
    </row>
    <row r="2825" spans="1:17" x14ac:dyDescent="0.2">
      <c r="A2825" t="s">
        <v>364</v>
      </c>
      <c r="B2825" s="10">
        <v>51009</v>
      </c>
      <c r="C2825" t="s">
        <v>2097</v>
      </c>
      <c r="D2825" s="4">
        <v>5603</v>
      </c>
      <c r="E2825" s="4">
        <v>11318</v>
      </c>
      <c r="F2825">
        <v>2024</v>
      </c>
      <c r="G2825" s="1">
        <f>Table1[[#This Row],[dem_votes]]+Table1[[#This Row],[gop_votes]]</f>
        <v>16921</v>
      </c>
      <c r="H2825" s="7">
        <f>ABS(Table1[[#This Row],[dem_votes]]-Table1[[#This Row],[gop_votes]])</f>
        <v>5715</v>
      </c>
      <c r="I2825" s="5">
        <f>Table1[[#This Row],[margin]]/SUM(Table1[[#This Row],[dem_votes]:[gop_votes]])</f>
        <v>0.33774599609952133</v>
      </c>
      <c r="J2825" s="5">
        <f>Table1[[#This Row],[dem_votes]]/SUM(Table1[[#This Row],[dem_votes]:[gop_votes]])</f>
        <v>0.33112700195023936</v>
      </c>
      <c r="K2825" s="5">
        <f>Table1[[#This Row],[gop_votes]]/SUM(Table1[[#This Row],[dem_votes]:[gop_votes]])</f>
        <v>0.66887299804976064</v>
      </c>
      <c r="L2825" s="13">
        <v>-79.102717999999996</v>
      </c>
      <c r="M2825" s="13">
        <v>37.519236999999997</v>
      </c>
      <c r="N2825" s="11">
        <v>-78.517302375059202</v>
      </c>
      <c r="O2825" s="11">
        <v>37.563640772791736</v>
      </c>
      <c r="P2825" s="12">
        <f>VLOOKUP(Table1[[#This Row],[State]],Sheet1!A:G,7,FALSE)</f>
        <v>13</v>
      </c>
      <c r="Q2825" t="str">
        <f>VLOOKUP(Table1[[#This Row],[State]],Sheet1!A:F,6,FALSE)</f>
        <v>Democratic</v>
      </c>
    </row>
    <row r="2826" spans="1:17" x14ac:dyDescent="0.2">
      <c r="A2826" t="s">
        <v>364</v>
      </c>
      <c r="B2826" s="10">
        <v>51011</v>
      </c>
      <c r="C2826" t="s">
        <v>2098</v>
      </c>
      <c r="D2826" s="4">
        <v>2350</v>
      </c>
      <c r="E2826" s="4">
        <v>6948</v>
      </c>
      <c r="F2826">
        <v>2024</v>
      </c>
      <c r="G2826" s="1">
        <f>Table1[[#This Row],[dem_votes]]+Table1[[#This Row],[gop_votes]]</f>
        <v>9298</v>
      </c>
      <c r="H2826" s="7">
        <f>ABS(Table1[[#This Row],[dem_votes]]-Table1[[#This Row],[gop_votes]])</f>
        <v>4598</v>
      </c>
      <c r="I2826" s="5">
        <f>Table1[[#This Row],[margin]]/SUM(Table1[[#This Row],[dem_votes]:[gop_votes]])</f>
        <v>0.49451494945149493</v>
      </c>
      <c r="J2826" s="5">
        <f>Table1[[#This Row],[dem_votes]]/SUM(Table1[[#This Row],[dem_votes]:[gop_votes]])</f>
        <v>0.25274252527425251</v>
      </c>
      <c r="K2826" s="5">
        <f>Table1[[#This Row],[gop_votes]]/SUM(Table1[[#This Row],[dem_votes]:[gop_votes]])</f>
        <v>0.74725747472574744</v>
      </c>
      <c r="L2826" s="13">
        <v>-78.833952999999994</v>
      </c>
      <c r="M2826" s="13">
        <v>37.359957999999999</v>
      </c>
      <c r="N2826" s="11">
        <v>-78.517302375059202</v>
      </c>
      <c r="O2826" s="11">
        <v>37.563640772791736</v>
      </c>
      <c r="P2826" s="12">
        <f>VLOOKUP(Table1[[#This Row],[State]],Sheet1!A:G,7,FALSE)</f>
        <v>13</v>
      </c>
      <c r="Q2826" t="str">
        <f>VLOOKUP(Table1[[#This Row],[State]],Sheet1!A:F,6,FALSE)</f>
        <v>Democratic</v>
      </c>
    </row>
    <row r="2827" spans="1:17" x14ac:dyDescent="0.2">
      <c r="A2827" t="s">
        <v>364</v>
      </c>
      <c r="B2827" s="10">
        <v>51013</v>
      </c>
      <c r="C2827" t="s">
        <v>2099</v>
      </c>
      <c r="D2827" s="4">
        <v>117659</v>
      </c>
      <c r="E2827" s="4">
        <v>27037</v>
      </c>
      <c r="F2827">
        <v>2024</v>
      </c>
      <c r="G2827" s="1">
        <f>Table1[[#This Row],[dem_votes]]+Table1[[#This Row],[gop_votes]]</f>
        <v>144696</v>
      </c>
      <c r="H2827" s="7">
        <f>ABS(Table1[[#This Row],[dem_votes]]-Table1[[#This Row],[gop_votes]])</f>
        <v>90622</v>
      </c>
      <c r="I2827" s="5">
        <f>Table1[[#This Row],[margin]]/SUM(Table1[[#This Row],[dem_votes]:[gop_votes]])</f>
        <v>0.62629236468181571</v>
      </c>
      <c r="J2827" s="5">
        <f>Table1[[#This Row],[dem_votes]]/SUM(Table1[[#This Row],[dem_votes]:[gop_votes]])</f>
        <v>0.81314618234090785</v>
      </c>
      <c r="K2827" s="5">
        <f>Table1[[#This Row],[gop_votes]]/SUM(Table1[[#This Row],[dem_votes]:[gop_votes]])</f>
        <v>0.18685381765909218</v>
      </c>
      <c r="L2827" s="13">
        <v>-77.100819999999999</v>
      </c>
      <c r="M2827" s="13">
        <v>38.874899999999997</v>
      </c>
      <c r="N2827" s="11">
        <v>-78.517302375059202</v>
      </c>
      <c r="O2827" s="11">
        <v>37.563640772791736</v>
      </c>
      <c r="P2827" s="12">
        <f>VLOOKUP(Table1[[#This Row],[State]],Sheet1!A:G,7,FALSE)</f>
        <v>13</v>
      </c>
      <c r="Q2827" t="str">
        <f>VLOOKUP(Table1[[#This Row],[State]],Sheet1!A:F,6,FALSE)</f>
        <v>Democratic</v>
      </c>
    </row>
    <row r="2828" spans="1:17" x14ac:dyDescent="0.2">
      <c r="A2828" t="s">
        <v>364</v>
      </c>
      <c r="B2828" s="10">
        <v>51015</v>
      </c>
      <c r="C2828" t="s">
        <v>2100</v>
      </c>
      <c r="D2828" s="4">
        <v>10609</v>
      </c>
      <c r="E2828" s="4">
        <v>33289</v>
      </c>
      <c r="F2828">
        <v>2024</v>
      </c>
      <c r="G2828" s="1">
        <f>Table1[[#This Row],[dem_votes]]+Table1[[#This Row],[gop_votes]]</f>
        <v>43898</v>
      </c>
      <c r="H2828" s="7">
        <f>ABS(Table1[[#This Row],[dem_votes]]-Table1[[#This Row],[gop_votes]])</f>
        <v>22680</v>
      </c>
      <c r="I2828" s="5">
        <f>Table1[[#This Row],[margin]]/SUM(Table1[[#This Row],[dem_votes]:[gop_votes]])</f>
        <v>0.51665223928197179</v>
      </c>
      <c r="J2828" s="5">
        <f>Table1[[#This Row],[dem_votes]]/SUM(Table1[[#This Row],[dem_votes]:[gop_votes]])</f>
        <v>0.24167388035901408</v>
      </c>
      <c r="K2828" s="5">
        <f>Table1[[#This Row],[gop_votes]]/SUM(Table1[[#This Row],[dem_votes]:[gop_votes]])</f>
        <v>0.75832611964098595</v>
      </c>
      <c r="L2828" s="13">
        <v>-79.032140999999996</v>
      </c>
      <c r="M2828" s="13">
        <v>38.128029999999903</v>
      </c>
      <c r="N2828" s="11">
        <v>-78.517302375059202</v>
      </c>
      <c r="O2828" s="11">
        <v>37.563640772791736</v>
      </c>
      <c r="P2828" s="12">
        <f>VLOOKUP(Table1[[#This Row],[State]],Sheet1!A:G,7,FALSE)</f>
        <v>13</v>
      </c>
      <c r="Q2828" t="str">
        <f>VLOOKUP(Table1[[#This Row],[State]],Sheet1!A:F,6,FALSE)</f>
        <v>Democratic</v>
      </c>
    </row>
    <row r="2829" spans="1:17" x14ac:dyDescent="0.2">
      <c r="A2829" t="s">
        <v>364</v>
      </c>
      <c r="B2829" s="10">
        <v>51017</v>
      </c>
      <c r="C2829" t="s">
        <v>1082</v>
      </c>
      <c r="D2829" s="4">
        <v>759</v>
      </c>
      <c r="E2829" s="4">
        <v>1716</v>
      </c>
      <c r="F2829">
        <v>2024</v>
      </c>
      <c r="G2829" s="1">
        <f>Table1[[#This Row],[dem_votes]]+Table1[[#This Row],[gop_votes]]</f>
        <v>2475</v>
      </c>
      <c r="H2829" s="7">
        <f>ABS(Table1[[#This Row],[dem_votes]]-Table1[[#This Row],[gop_votes]])</f>
        <v>957</v>
      </c>
      <c r="I2829" s="5">
        <f>Table1[[#This Row],[margin]]/SUM(Table1[[#This Row],[dem_votes]:[gop_votes]])</f>
        <v>0.38666666666666666</v>
      </c>
      <c r="J2829" s="5">
        <f>Table1[[#This Row],[dem_votes]]/SUM(Table1[[#This Row],[dem_votes]:[gop_votes]])</f>
        <v>0.30666666666666664</v>
      </c>
      <c r="K2829" s="5">
        <f>Table1[[#This Row],[gop_votes]]/SUM(Table1[[#This Row],[dem_votes]:[gop_votes]])</f>
        <v>0.69333333333333336</v>
      </c>
      <c r="L2829" s="13">
        <v>-79.764613999999995</v>
      </c>
      <c r="M2829" s="13">
        <v>38.017865999999998</v>
      </c>
      <c r="N2829" s="11">
        <v>-78.517302375059202</v>
      </c>
      <c r="O2829" s="11">
        <v>37.563640772791736</v>
      </c>
      <c r="P2829" s="12">
        <f>VLOOKUP(Table1[[#This Row],[State]],Sheet1!A:G,7,FALSE)</f>
        <v>13</v>
      </c>
      <c r="Q2829" t="str">
        <f>VLOOKUP(Table1[[#This Row],[State]],Sheet1!A:F,6,FALSE)</f>
        <v>Democratic</v>
      </c>
    </row>
    <row r="2830" spans="1:17" x14ac:dyDescent="0.2">
      <c r="A2830" t="s">
        <v>364</v>
      </c>
      <c r="B2830" s="10">
        <v>51019</v>
      </c>
      <c r="C2830" t="s">
        <v>1785</v>
      </c>
      <c r="D2830" s="4">
        <v>12618</v>
      </c>
      <c r="E2830" s="4">
        <v>40265</v>
      </c>
      <c r="F2830">
        <v>2024</v>
      </c>
      <c r="G2830" s="1">
        <f>Table1[[#This Row],[dem_votes]]+Table1[[#This Row],[gop_votes]]</f>
        <v>52883</v>
      </c>
      <c r="H2830" s="7">
        <f>ABS(Table1[[#This Row],[dem_votes]]-Table1[[#This Row],[gop_votes]])</f>
        <v>27647</v>
      </c>
      <c r="I2830" s="5">
        <f>Table1[[#This Row],[margin]]/SUM(Table1[[#This Row],[dem_votes]:[gop_votes]])</f>
        <v>0.52279560539303749</v>
      </c>
      <c r="J2830" s="5">
        <f>Table1[[#This Row],[dem_votes]]/SUM(Table1[[#This Row],[dem_votes]:[gop_votes]])</f>
        <v>0.23860219730348128</v>
      </c>
      <c r="K2830" s="5">
        <f>Table1[[#This Row],[gop_votes]]/SUM(Table1[[#This Row],[dem_votes]:[gop_votes]])</f>
        <v>0.76139780269651869</v>
      </c>
      <c r="L2830" s="13">
        <v>-79.497893000000005</v>
      </c>
      <c r="M2830" s="13">
        <v>37.314607000000002</v>
      </c>
      <c r="N2830" s="11">
        <v>-78.517302375059202</v>
      </c>
      <c r="O2830" s="11">
        <v>37.563640772791736</v>
      </c>
      <c r="P2830" s="12">
        <f>VLOOKUP(Table1[[#This Row],[State]],Sheet1!A:G,7,FALSE)</f>
        <v>13</v>
      </c>
      <c r="Q2830" t="str">
        <f>VLOOKUP(Table1[[#This Row],[State]],Sheet1!A:F,6,FALSE)</f>
        <v>Democratic</v>
      </c>
    </row>
    <row r="2831" spans="1:17" x14ac:dyDescent="0.2">
      <c r="A2831" t="s">
        <v>364</v>
      </c>
      <c r="B2831" s="10">
        <v>51021</v>
      </c>
      <c r="C2831" t="s">
        <v>2101</v>
      </c>
      <c r="D2831" s="4">
        <v>628</v>
      </c>
      <c r="E2831" s="4">
        <v>3043</v>
      </c>
      <c r="F2831">
        <v>2024</v>
      </c>
      <c r="G2831" s="1">
        <f>Table1[[#This Row],[dem_votes]]+Table1[[#This Row],[gop_votes]]</f>
        <v>3671</v>
      </c>
      <c r="H2831" s="7">
        <f>ABS(Table1[[#This Row],[dem_votes]]-Table1[[#This Row],[gop_votes]])</f>
        <v>2415</v>
      </c>
      <c r="I2831" s="5">
        <f>Table1[[#This Row],[margin]]/SUM(Table1[[#This Row],[dem_votes]:[gop_votes]])</f>
        <v>0.65785889403432307</v>
      </c>
      <c r="J2831" s="5">
        <f>Table1[[#This Row],[dem_votes]]/SUM(Table1[[#This Row],[dem_votes]:[gop_votes]])</f>
        <v>0.17107055298283846</v>
      </c>
      <c r="K2831" s="5">
        <f>Table1[[#This Row],[gop_votes]]/SUM(Table1[[#This Row],[dem_votes]:[gop_votes]])</f>
        <v>0.82892944701716154</v>
      </c>
      <c r="L2831" s="13">
        <v>-81.089354</v>
      </c>
      <c r="M2831" s="13">
        <v>37.150725000000001</v>
      </c>
      <c r="N2831" s="11">
        <v>-78.517302375059202</v>
      </c>
      <c r="O2831" s="11">
        <v>37.563640772791736</v>
      </c>
      <c r="P2831" s="12">
        <f>VLOOKUP(Table1[[#This Row],[State]],Sheet1!A:G,7,FALSE)</f>
        <v>13</v>
      </c>
      <c r="Q2831" t="str">
        <f>VLOOKUP(Table1[[#This Row],[State]],Sheet1!A:F,6,FALSE)</f>
        <v>Democratic</v>
      </c>
    </row>
    <row r="2832" spans="1:17" x14ac:dyDescent="0.2">
      <c r="A2832" t="s">
        <v>364</v>
      </c>
      <c r="B2832" s="10">
        <v>51023</v>
      </c>
      <c r="C2832" t="s">
        <v>2102</v>
      </c>
      <c r="D2832" s="4">
        <v>5519</v>
      </c>
      <c r="E2832" s="4">
        <v>16587</v>
      </c>
      <c r="F2832">
        <v>2024</v>
      </c>
      <c r="G2832" s="1">
        <f>Table1[[#This Row],[dem_votes]]+Table1[[#This Row],[gop_votes]]</f>
        <v>22106</v>
      </c>
      <c r="H2832" s="7">
        <f>ABS(Table1[[#This Row],[dem_votes]]-Table1[[#This Row],[gop_votes]])</f>
        <v>11068</v>
      </c>
      <c r="I2832" s="5">
        <f>Table1[[#This Row],[margin]]/SUM(Table1[[#This Row],[dem_votes]:[gop_votes]])</f>
        <v>0.50067854881027773</v>
      </c>
      <c r="J2832" s="5">
        <f>Table1[[#This Row],[dem_votes]]/SUM(Table1[[#This Row],[dem_votes]:[gop_votes]])</f>
        <v>0.24966072559486113</v>
      </c>
      <c r="K2832" s="5">
        <f>Table1[[#This Row],[gop_votes]]/SUM(Table1[[#This Row],[dem_votes]:[gop_votes]])</f>
        <v>0.75033927440513892</v>
      </c>
      <c r="L2832" s="13">
        <v>-79.851417999999995</v>
      </c>
      <c r="M2832" s="13">
        <v>37.448221999999902</v>
      </c>
      <c r="N2832" s="11">
        <v>-78.517302375059202</v>
      </c>
      <c r="O2832" s="11">
        <v>37.563640772791736</v>
      </c>
      <c r="P2832" s="12">
        <f>VLOOKUP(Table1[[#This Row],[State]],Sheet1!A:G,7,FALSE)</f>
        <v>13</v>
      </c>
      <c r="Q2832" t="str">
        <f>VLOOKUP(Table1[[#This Row],[State]],Sheet1!A:F,6,FALSE)</f>
        <v>Democratic</v>
      </c>
    </row>
    <row r="2833" spans="1:17" x14ac:dyDescent="0.2">
      <c r="A2833" t="s">
        <v>364</v>
      </c>
      <c r="B2833" s="10">
        <v>51025</v>
      </c>
      <c r="C2833" t="s">
        <v>1603</v>
      </c>
      <c r="D2833" s="4">
        <v>4581</v>
      </c>
      <c r="E2833" s="4">
        <v>2642</v>
      </c>
      <c r="F2833">
        <v>2024</v>
      </c>
      <c r="G2833" s="1">
        <f>Table1[[#This Row],[dem_votes]]+Table1[[#This Row],[gop_votes]]</f>
        <v>7223</v>
      </c>
      <c r="H2833" s="7">
        <f>ABS(Table1[[#This Row],[dem_votes]]-Table1[[#This Row],[gop_votes]])</f>
        <v>1939</v>
      </c>
      <c r="I2833" s="5">
        <f>Table1[[#This Row],[margin]]/SUM(Table1[[#This Row],[dem_votes]:[gop_votes]])</f>
        <v>0.26844801329087636</v>
      </c>
      <c r="J2833" s="5">
        <f>Table1[[#This Row],[dem_votes]]/SUM(Table1[[#This Row],[dem_votes]:[gop_votes]])</f>
        <v>0.63422400664543821</v>
      </c>
      <c r="K2833" s="5">
        <f>Table1[[#This Row],[gop_votes]]/SUM(Table1[[#This Row],[dem_votes]:[gop_votes]])</f>
        <v>0.36577599335456179</v>
      </c>
      <c r="L2833" s="13">
        <v>-77.860740000000007</v>
      </c>
      <c r="M2833" s="13">
        <v>36.756799000000001</v>
      </c>
      <c r="N2833" s="11">
        <v>-78.517302375059202</v>
      </c>
      <c r="O2833" s="11">
        <v>37.563640772791736</v>
      </c>
      <c r="P2833" s="12">
        <f>VLOOKUP(Table1[[#This Row],[State]],Sheet1!A:G,7,FALSE)</f>
        <v>13</v>
      </c>
      <c r="Q2833" t="str">
        <f>VLOOKUP(Table1[[#This Row],[State]],Sheet1!A:F,6,FALSE)</f>
        <v>Democratic</v>
      </c>
    </row>
    <row r="2834" spans="1:17" x14ac:dyDescent="0.2">
      <c r="A2834" t="s">
        <v>364</v>
      </c>
      <c r="B2834" s="10">
        <v>51027</v>
      </c>
      <c r="C2834" t="s">
        <v>974</v>
      </c>
      <c r="D2834" s="4">
        <v>1830</v>
      </c>
      <c r="E2834" s="4">
        <v>8686</v>
      </c>
      <c r="F2834">
        <v>2024</v>
      </c>
      <c r="G2834" s="1">
        <f>Table1[[#This Row],[dem_votes]]+Table1[[#This Row],[gop_votes]]</f>
        <v>10516</v>
      </c>
      <c r="H2834" s="7">
        <f>ABS(Table1[[#This Row],[dem_votes]]-Table1[[#This Row],[gop_votes]])</f>
        <v>6856</v>
      </c>
      <c r="I2834" s="5">
        <f>Table1[[#This Row],[margin]]/SUM(Table1[[#This Row],[dem_votes]:[gop_votes]])</f>
        <v>0.65195891974134657</v>
      </c>
      <c r="J2834" s="5">
        <f>Table1[[#This Row],[dem_votes]]/SUM(Table1[[#This Row],[dem_votes]:[gop_votes]])</f>
        <v>0.17402054012932675</v>
      </c>
      <c r="K2834" s="5">
        <f>Table1[[#This Row],[gop_votes]]/SUM(Table1[[#This Row],[dem_votes]:[gop_votes]])</f>
        <v>0.82597945987067323</v>
      </c>
      <c r="L2834" s="13">
        <v>-82.058813999999998</v>
      </c>
      <c r="M2834" s="13">
        <v>37.264125</v>
      </c>
      <c r="N2834" s="11">
        <v>-78.517302375059202</v>
      </c>
      <c r="O2834" s="11">
        <v>37.563640772791736</v>
      </c>
      <c r="P2834" s="12">
        <f>VLOOKUP(Table1[[#This Row],[State]],Sheet1!A:G,7,FALSE)</f>
        <v>13</v>
      </c>
      <c r="Q2834" t="str">
        <f>VLOOKUP(Table1[[#This Row],[State]],Sheet1!A:F,6,FALSE)</f>
        <v>Democratic</v>
      </c>
    </row>
    <row r="2835" spans="1:17" x14ac:dyDescent="0.2">
      <c r="A2835" t="s">
        <v>364</v>
      </c>
      <c r="B2835" s="10">
        <v>51029</v>
      </c>
      <c r="C2835" t="s">
        <v>2103</v>
      </c>
      <c r="D2835" s="4">
        <v>3505</v>
      </c>
      <c r="E2835" s="4">
        <v>4586</v>
      </c>
      <c r="F2835">
        <v>2024</v>
      </c>
      <c r="G2835" s="1">
        <f>Table1[[#This Row],[dem_votes]]+Table1[[#This Row],[gop_votes]]</f>
        <v>8091</v>
      </c>
      <c r="H2835" s="7">
        <f>ABS(Table1[[#This Row],[dem_votes]]-Table1[[#This Row],[gop_votes]])</f>
        <v>1081</v>
      </c>
      <c r="I2835" s="5">
        <f>Table1[[#This Row],[margin]]/SUM(Table1[[#This Row],[dem_votes]:[gop_votes]])</f>
        <v>0.13360524039055741</v>
      </c>
      <c r="J2835" s="5">
        <f>Table1[[#This Row],[dem_votes]]/SUM(Table1[[#This Row],[dem_votes]:[gop_votes]])</f>
        <v>0.43319737980472128</v>
      </c>
      <c r="K2835" s="5">
        <f>Table1[[#This Row],[gop_votes]]/SUM(Table1[[#This Row],[dem_votes]:[gop_votes]])</f>
        <v>0.56680262019527872</v>
      </c>
      <c r="L2835" s="13">
        <v>-78.483453999999995</v>
      </c>
      <c r="M2835" s="13">
        <v>37.582101999999999</v>
      </c>
      <c r="N2835" s="11">
        <v>-78.517302375059202</v>
      </c>
      <c r="O2835" s="11">
        <v>37.563640772791736</v>
      </c>
      <c r="P2835" s="12">
        <f>VLOOKUP(Table1[[#This Row],[State]],Sheet1!A:G,7,FALSE)</f>
        <v>13</v>
      </c>
      <c r="Q2835" t="str">
        <f>VLOOKUP(Table1[[#This Row],[State]],Sheet1!A:F,6,FALSE)</f>
        <v>Democratic</v>
      </c>
    </row>
    <row r="2836" spans="1:17" x14ac:dyDescent="0.2">
      <c r="A2836" t="s">
        <v>364</v>
      </c>
      <c r="B2836" s="10">
        <v>51031</v>
      </c>
      <c r="C2836" t="s">
        <v>1092</v>
      </c>
      <c r="D2836" s="4">
        <v>8114</v>
      </c>
      <c r="E2836" s="4">
        <v>21116</v>
      </c>
      <c r="F2836">
        <v>2024</v>
      </c>
      <c r="G2836" s="1">
        <f>Table1[[#This Row],[dem_votes]]+Table1[[#This Row],[gop_votes]]</f>
        <v>29230</v>
      </c>
      <c r="H2836" s="7">
        <f>ABS(Table1[[#This Row],[dem_votes]]-Table1[[#This Row],[gop_votes]])</f>
        <v>13002</v>
      </c>
      <c r="I2836" s="5">
        <f>Table1[[#This Row],[margin]]/SUM(Table1[[#This Row],[dem_votes]:[gop_votes]])</f>
        <v>0.4448169688676018</v>
      </c>
      <c r="J2836" s="5">
        <f>Table1[[#This Row],[dem_votes]]/SUM(Table1[[#This Row],[dem_votes]:[gop_votes]])</f>
        <v>0.2775915155661991</v>
      </c>
      <c r="K2836" s="5">
        <f>Table1[[#This Row],[gop_votes]]/SUM(Table1[[#This Row],[dem_votes]:[gop_votes]])</f>
        <v>0.7224084844338009</v>
      </c>
      <c r="L2836" s="13">
        <v>-79.165807000000001</v>
      </c>
      <c r="M2836" s="13">
        <v>37.257950000000001</v>
      </c>
      <c r="N2836" s="11">
        <v>-78.517302375059202</v>
      </c>
      <c r="O2836" s="11">
        <v>37.563640772791736</v>
      </c>
      <c r="P2836" s="12">
        <f>VLOOKUP(Table1[[#This Row],[State]],Sheet1!A:G,7,FALSE)</f>
        <v>13</v>
      </c>
      <c r="Q2836" t="str">
        <f>VLOOKUP(Table1[[#This Row],[State]],Sheet1!A:F,6,FALSE)</f>
        <v>Democratic</v>
      </c>
    </row>
    <row r="2837" spans="1:17" x14ac:dyDescent="0.2">
      <c r="A2837" t="s">
        <v>364</v>
      </c>
      <c r="B2837" s="10">
        <v>51033</v>
      </c>
      <c r="C2837" t="s">
        <v>1213</v>
      </c>
      <c r="D2837" s="4">
        <v>8018</v>
      </c>
      <c r="E2837" s="4">
        <v>9452</v>
      </c>
      <c r="F2837">
        <v>2024</v>
      </c>
      <c r="G2837" s="1">
        <f>Table1[[#This Row],[dem_votes]]+Table1[[#This Row],[gop_votes]]</f>
        <v>17470</v>
      </c>
      <c r="H2837" s="7">
        <f>ABS(Table1[[#This Row],[dem_votes]]-Table1[[#This Row],[gop_votes]])</f>
        <v>1434</v>
      </c>
      <c r="I2837" s="5">
        <f>Table1[[#This Row],[margin]]/SUM(Table1[[#This Row],[dem_votes]:[gop_votes]])</f>
        <v>8.2083571837435601E-2</v>
      </c>
      <c r="J2837" s="5">
        <f>Table1[[#This Row],[dem_votes]]/SUM(Table1[[#This Row],[dem_votes]:[gop_votes]])</f>
        <v>0.45895821408128218</v>
      </c>
      <c r="K2837" s="5">
        <f>Table1[[#This Row],[gop_votes]]/SUM(Table1[[#This Row],[dem_votes]:[gop_votes]])</f>
        <v>0.54104178591871777</v>
      </c>
      <c r="L2837" s="13">
        <v>-77.433166</v>
      </c>
      <c r="M2837" s="13">
        <v>38.008600999999999</v>
      </c>
      <c r="N2837" s="11">
        <v>-78.517302375059202</v>
      </c>
      <c r="O2837" s="11">
        <v>37.563640772791736</v>
      </c>
      <c r="P2837" s="12">
        <f>VLOOKUP(Table1[[#This Row],[State]],Sheet1!A:G,7,FALSE)</f>
        <v>13</v>
      </c>
      <c r="Q2837" t="str">
        <f>VLOOKUP(Table1[[#This Row],[State]],Sheet1!A:F,6,FALSE)</f>
        <v>Democratic</v>
      </c>
    </row>
    <row r="2838" spans="1:17" x14ac:dyDescent="0.2">
      <c r="A2838" t="s">
        <v>364</v>
      </c>
      <c r="B2838" s="10">
        <v>51035</v>
      </c>
      <c r="C2838" t="s">
        <v>557</v>
      </c>
      <c r="D2838" s="4">
        <v>3042</v>
      </c>
      <c r="E2838" s="4">
        <v>14026</v>
      </c>
      <c r="F2838">
        <v>2024</v>
      </c>
      <c r="G2838" s="1">
        <f>Table1[[#This Row],[dem_votes]]+Table1[[#This Row],[gop_votes]]</f>
        <v>17068</v>
      </c>
      <c r="H2838" s="7">
        <f>ABS(Table1[[#This Row],[dem_votes]]-Table1[[#This Row],[gop_votes]])</f>
        <v>10984</v>
      </c>
      <c r="I2838" s="5">
        <f>Table1[[#This Row],[margin]]/SUM(Table1[[#This Row],[dem_votes]:[gop_votes]])</f>
        <v>0.6435434731661589</v>
      </c>
      <c r="J2838" s="5">
        <f>Table1[[#This Row],[dem_votes]]/SUM(Table1[[#This Row],[dem_votes]:[gop_votes]])</f>
        <v>0.17822826341692055</v>
      </c>
      <c r="K2838" s="5">
        <f>Table1[[#This Row],[gop_votes]]/SUM(Table1[[#This Row],[dem_votes]:[gop_votes]])</f>
        <v>0.82177173658307945</v>
      </c>
      <c r="L2838" s="13">
        <v>-80.763588999999996</v>
      </c>
      <c r="M2838" s="13">
        <v>36.712893000000001</v>
      </c>
      <c r="N2838" s="11">
        <v>-78.517302375059202</v>
      </c>
      <c r="O2838" s="11">
        <v>37.563640772791736</v>
      </c>
      <c r="P2838" s="12">
        <f>VLOOKUP(Table1[[#This Row],[State]],Sheet1!A:G,7,FALSE)</f>
        <v>13</v>
      </c>
      <c r="Q2838" t="str">
        <f>VLOOKUP(Table1[[#This Row],[State]],Sheet1!A:F,6,FALSE)</f>
        <v>Democratic</v>
      </c>
    </row>
    <row r="2839" spans="1:17" x14ac:dyDescent="0.2">
      <c r="A2839" t="s">
        <v>364</v>
      </c>
      <c r="B2839" s="10">
        <v>51036</v>
      </c>
      <c r="C2839" t="s">
        <v>2104</v>
      </c>
      <c r="D2839" s="4">
        <v>2575</v>
      </c>
      <c r="E2839" s="4">
        <v>1922</v>
      </c>
      <c r="F2839">
        <v>2024</v>
      </c>
      <c r="G2839" s="1">
        <f>Table1[[#This Row],[dem_votes]]+Table1[[#This Row],[gop_votes]]</f>
        <v>4497</v>
      </c>
      <c r="H2839" s="7">
        <f>ABS(Table1[[#This Row],[dem_votes]]-Table1[[#This Row],[gop_votes]])</f>
        <v>653</v>
      </c>
      <c r="I2839" s="5">
        <f>Table1[[#This Row],[margin]]/SUM(Table1[[#This Row],[dem_votes]:[gop_votes]])</f>
        <v>0.14520791638870359</v>
      </c>
      <c r="J2839" s="5">
        <f>Table1[[#This Row],[dem_votes]]/SUM(Table1[[#This Row],[dem_votes]:[gop_votes]])</f>
        <v>0.57260395819435184</v>
      </c>
      <c r="K2839" s="5">
        <f>Table1[[#This Row],[gop_votes]]/SUM(Table1[[#This Row],[dem_votes]:[gop_votes]])</f>
        <v>0.42739604180564822</v>
      </c>
      <c r="L2839" s="13">
        <v>-77.102373</v>
      </c>
      <c r="M2839" s="13">
        <v>37.381883999999999</v>
      </c>
      <c r="N2839" s="11">
        <v>-78.517302375059202</v>
      </c>
      <c r="O2839" s="11">
        <v>37.563640772791736</v>
      </c>
      <c r="P2839" s="12">
        <f>VLOOKUP(Table1[[#This Row],[State]],Sheet1!A:G,7,FALSE)</f>
        <v>13</v>
      </c>
      <c r="Q2839" t="str">
        <f>VLOOKUP(Table1[[#This Row],[State]],Sheet1!A:F,6,FALSE)</f>
        <v>Democratic</v>
      </c>
    </row>
    <row r="2840" spans="1:17" x14ac:dyDescent="0.2">
      <c r="A2840" t="s">
        <v>364</v>
      </c>
      <c r="B2840" s="10">
        <v>51037</v>
      </c>
      <c r="C2840" t="s">
        <v>421</v>
      </c>
      <c r="D2840" s="4">
        <v>2228</v>
      </c>
      <c r="E2840" s="4">
        <v>3481</v>
      </c>
      <c r="F2840">
        <v>2024</v>
      </c>
      <c r="G2840" s="1">
        <f>Table1[[#This Row],[dem_votes]]+Table1[[#This Row],[gop_votes]]</f>
        <v>5709</v>
      </c>
      <c r="H2840" s="7">
        <f>ABS(Table1[[#This Row],[dem_votes]]-Table1[[#This Row],[gop_votes]])</f>
        <v>1253</v>
      </c>
      <c r="I2840" s="5">
        <f>Table1[[#This Row],[margin]]/SUM(Table1[[#This Row],[dem_votes]:[gop_votes]])</f>
        <v>0.21947801716587845</v>
      </c>
      <c r="J2840" s="5">
        <f>Table1[[#This Row],[dem_votes]]/SUM(Table1[[#This Row],[dem_votes]:[gop_votes]])</f>
        <v>0.39026099141706078</v>
      </c>
      <c r="K2840" s="5">
        <f>Table1[[#This Row],[gop_votes]]/SUM(Table1[[#This Row],[dem_votes]:[gop_votes]])</f>
        <v>0.60973900858293917</v>
      </c>
      <c r="L2840" s="13">
        <v>-78.630843999999996</v>
      </c>
      <c r="M2840" s="13">
        <v>37.017567999999997</v>
      </c>
      <c r="N2840" s="11">
        <v>-78.517302375059202</v>
      </c>
      <c r="O2840" s="11">
        <v>37.563640772791736</v>
      </c>
      <c r="P2840" s="12">
        <f>VLOOKUP(Table1[[#This Row],[State]],Sheet1!A:G,7,FALSE)</f>
        <v>13</v>
      </c>
      <c r="Q2840" t="str">
        <f>VLOOKUP(Table1[[#This Row],[State]],Sheet1!A:F,6,FALSE)</f>
        <v>Democratic</v>
      </c>
    </row>
    <row r="2841" spans="1:17" x14ac:dyDescent="0.2">
      <c r="A2841" t="s">
        <v>364</v>
      </c>
      <c r="B2841" s="10">
        <v>51041</v>
      </c>
      <c r="C2841" t="s">
        <v>1825</v>
      </c>
      <c r="D2841" s="4">
        <v>125816</v>
      </c>
      <c r="E2841" s="4">
        <v>96722</v>
      </c>
      <c r="F2841">
        <v>2024</v>
      </c>
      <c r="G2841" s="1">
        <f>Table1[[#This Row],[dem_votes]]+Table1[[#This Row],[gop_votes]]</f>
        <v>222538</v>
      </c>
      <c r="H2841" s="7">
        <f>ABS(Table1[[#This Row],[dem_votes]]-Table1[[#This Row],[gop_votes]])</f>
        <v>29094</v>
      </c>
      <c r="I2841" s="5">
        <f>Table1[[#This Row],[margin]]/SUM(Table1[[#This Row],[dem_votes]:[gop_votes]])</f>
        <v>0.1307372224069597</v>
      </c>
      <c r="J2841" s="5">
        <f>Table1[[#This Row],[dem_votes]]/SUM(Table1[[#This Row],[dem_votes]:[gop_votes]])</f>
        <v>0.56536861120347981</v>
      </c>
      <c r="K2841" s="5">
        <f>Table1[[#This Row],[gop_votes]]/SUM(Table1[[#This Row],[dem_votes]:[gop_votes]])</f>
        <v>0.43463138879652014</v>
      </c>
      <c r="L2841" s="13">
        <v>-77.550555000000003</v>
      </c>
      <c r="M2841" s="13">
        <v>37.418224000000002</v>
      </c>
      <c r="N2841" s="11">
        <v>-78.517302375059202</v>
      </c>
      <c r="O2841" s="11">
        <v>37.563640772791736</v>
      </c>
      <c r="P2841" s="12">
        <f>VLOOKUP(Table1[[#This Row],[State]],Sheet1!A:G,7,FALSE)</f>
        <v>13</v>
      </c>
      <c r="Q2841" t="str">
        <f>VLOOKUP(Table1[[#This Row],[State]],Sheet1!A:F,6,FALSE)</f>
        <v>Democratic</v>
      </c>
    </row>
    <row r="2842" spans="1:17" x14ac:dyDescent="0.2">
      <c r="A2842" t="s">
        <v>364</v>
      </c>
      <c r="B2842" s="10">
        <v>51043</v>
      </c>
      <c r="C2842" t="s">
        <v>492</v>
      </c>
      <c r="D2842" s="4">
        <v>4231</v>
      </c>
      <c r="E2842" s="4">
        <v>5575</v>
      </c>
      <c r="F2842">
        <v>2024</v>
      </c>
      <c r="G2842" s="1">
        <f>Table1[[#This Row],[dem_votes]]+Table1[[#This Row],[gop_votes]]</f>
        <v>9806</v>
      </c>
      <c r="H2842" s="7">
        <f>ABS(Table1[[#This Row],[dem_votes]]-Table1[[#This Row],[gop_votes]])</f>
        <v>1344</v>
      </c>
      <c r="I2842" s="5">
        <f>Table1[[#This Row],[margin]]/SUM(Table1[[#This Row],[dem_votes]:[gop_votes]])</f>
        <v>0.13705894350397715</v>
      </c>
      <c r="J2842" s="5">
        <f>Table1[[#This Row],[dem_votes]]/SUM(Table1[[#This Row],[dem_votes]:[gop_votes]])</f>
        <v>0.43147052824801141</v>
      </c>
      <c r="K2842" s="5">
        <f>Table1[[#This Row],[gop_votes]]/SUM(Table1[[#This Row],[dem_votes]:[gop_votes]])</f>
        <v>0.56852947175198854</v>
      </c>
      <c r="L2842" s="13">
        <v>-77.988093000000006</v>
      </c>
      <c r="M2842" s="13">
        <v>39.129686999999997</v>
      </c>
      <c r="N2842" s="11">
        <v>-78.517302375059202</v>
      </c>
      <c r="O2842" s="11">
        <v>37.563640772791736</v>
      </c>
      <c r="P2842" s="12">
        <f>VLOOKUP(Table1[[#This Row],[State]],Sheet1!A:G,7,FALSE)</f>
        <v>13</v>
      </c>
      <c r="Q2842" t="str">
        <f>VLOOKUP(Table1[[#This Row],[State]],Sheet1!A:F,6,FALSE)</f>
        <v>Democratic</v>
      </c>
    </row>
    <row r="2843" spans="1:17" x14ac:dyDescent="0.2">
      <c r="A2843" t="s">
        <v>364</v>
      </c>
      <c r="B2843" s="10">
        <v>51045</v>
      </c>
      <c r="C2843" t="s">
        <v>1734</v>
      </c>
      <c r="D2843" s="4">
        <v>723</v>
      </c>
      <c r="E2843" s="4">
        <v>2769</v>
      </c>
      <c r="F2843">
        <v>2024</v>
      </c>
      <c r="G2843" s="1">
        <f>Table1[[#This Row],[dem_votes]]+Table1[[#This Row],[gop_votes]]</f>
        <v>3492</v>
      </c>
      <c r="H2843" s="7">
        <f>ABS(Table1[[#This Row],[dem_votes]]-Table1[[#This Row],[gop_votes]])</f>
        <v>2046</v>
      </c>
      <c r="I2843" s="5">
        <f>Table1[[#This Row],[margin]]/SUM(Table1[[#This Row],[dem_votes]:[gop_votes]])</f>
        <v>0.58591065292096223</v>
      </c>
      <c r="J2843" s="5">
        <f>Table1[[#This Row],[dem_votes]]/SUM(Table1[[#This Row],[dem_votes]:[gop_votes]])</f>
        <v>0.20704467353951891</v>
      </c>
      <c r="K2843" s="5">
        <f>Table1[[#This Row],[gop_votes]]/SUM(Table1[[#This Row],[dem_votes]:[gop_votes]])</f>
        <v>0.79295532646048106</v>
      </c>
      <c r="L2843" s="13">
        <v>-80.174521999999996</v>
      </c>
      <c r="M2843" s="13">
        <v>37.476038000000003</v>
      </c>
      <c r="N2843" s="11">
        <v>-78.517302375059202</v>
      </c>
      <c r="O2843" s="11">
        <v>37.563640772791736</v>
      </c>
      <c r="P2843" s="12">
        <f>VLOOKUP(Table1[[#This Row],[State]],Sheet1!A:G,7,FALSE)</f>
        <v>13</v>
      </c>
      <c r="Q2843" t="str">
        <f>VLOOKUP(Table1[[#This Row],[State]],Sheet1!A:F,6,FALSE)</f>
        <v>Democratic</v>
      </c>
    </row>
    <row r="2844" spans="1:17" x14ac:dyDescent="0.2">
      <c r="A2844" t="s">
        <v>364</v>
      </c>
      <c r="B2844" s="10">
        <v>51047</v>
      </c>
      <c r="C2844" t="s">
        <v>2105</v>
      </c>
      <c r="D2844" s="4">
        <v>11721</v>
      </c>
      <c r="E2844" s="4">
        <v>18244</v>
      </c>
      <c r="F2844">
        <v>2024</v>
      </c>
      <c r="G2844" s="1">
        <f>Table1[[#This Row],[dem_votes]]+Table1[[#This Row],[gop_votes]]</f>
        <v>29965</v>
      </c>
      <c r="H2844" s="7">
        <f>ABS(Table1[[#This Row],[dem_votes]]-Table1[[#This Row],[gop_votes]])</f>
        <v>6523</v>
      </c>
      <c r="I2844" s="5">
        <f>Table1[[#This Row],[margin]]/SUM(Table1[[#This Row],[dem_votes]:[gop_votes]])</f>
        <v>0.21768730185216084</v>
      </c>
      <c r="J2844" s="5">
        <f>Table1[[#This Row],[dem_votes]]/SUM(Table1[[#This Row],[dem_votes]:[gop_votes]])</f>
        <v>0.39115634907391955</v>
      </c>
      <c r="K2844" s="5">
        <f>Table1[[#This Row],[gop_votes]]/SUM(Table1[[#This Row],[dem_votes]:[gop_votes]])</f>
        <v>0.60884365092608039</v>
      </c>
      <c r="L2844" s="13">
        <v>-77.997848000000005</v>
      </c>
      <c r="M2844" s="13">
        <v>38.500154999999999</v>
      </c>
      <c r="N2844" s="11">
        <v>-78.517302375059202</v>
      </c>
      <c r="O2844" s="11">
        <v>37.563640772791736</v>
      </c>
      <c r="P2844" s="12">
        <f>VLOOKUP(Table1[[#This Row],[State]],Sheet1!A:G,7,FALSE)</f>
        <v>13</v>
      </c>
      <c r="Q2844" t="str">
        <f>VLOOKUP(Table1[[#This Row],[State]],Sheet1!A:F,6,FALSE)</f>
        <v>Democratic</v>
      </c>
    </row>
    <row r="2845" spans="1:17" x14ac:dyDescent="0.2">
      <c r="A2845" t="s">
        <v>364</v>
      </c>
      <c r="B2845" s="10">
        <v>51049</v>
      </c>
      <c r="C2845" t="s">
        <v>882</v>
      </c>
      <c r="D2845" s="4">
        <v>2241</v>
      </c>
      <c r="E2845" s="4">
        <v>3068</v>
      </c>
      <c r="F2845">
        <v>2024</v>
      </c>
      <c r="G2845" s="1">
        <f>Table1[[#This Row],[dem_votes]]+Table1[[#This Row],[gop_votes]]</f>
        <v>5309</v>
      </c>
      <c r="H2845" s="7">
        <f>ABS(Table1[[#This Row],[dem_votes]]-Table1[[#This Row],[gop_votes]])</f>
        <v>827</v>
      </c>
      <c r="I2845" s="5">
        <f>Table1[[#This Row],[margin]]/SUM(Table1[[#This Row],[dem_votes]:[gop_votes]])</f>
        <v>0.15577321529478244</v>
      </c>
      <c r="J2845" s="5">
        <f>Table1[[#This Row],[dem_votes]]/SUM(Table1[[#This Row],[dem_votes]:[gop_votes]])</f>
        <v>0.42211339235260875</v>
      </c>
      <c r="K2845" s="5">
        <f>Table1[[#This Row],[gop_votes]]/SUM(Table1[[#This Row],[dem_votes]:[gop_votes]])</f>
        <v>0.57788660764739119</v>
      </c>
      <c r="L2845" s="13">
        <v>-78.257306</v>
      </c>
      <c r="M2845" s="13">
        <v>37.483249000000001</v>
      </c>
      <c r="N2845" s="11">
        <v>-78.517302375059202</v>
      </c>
      <c r="O2845" s="11">
        <v>37.563640772791736</v>
      </c>
      <c r="P2845" s="12">
        <f>VLOOKUP(Table1[[#This Row],[State]],Sheet1!A:G,7,FALSE)</f>
        <v>13</v>
      </c>
      <c r="Q2845" t="str">
        <f>VLOOKUP(Table1[[#This Row],[State]],Sheet1!A:F,6,FALSE)</f>
        <v>Democratic</v>
      </c>
    </row>
    <row r="2846" spans="1:17" x14ac:dyDescent="0.2">
      <c r="A2846" t="s">
        <v>364</v>
      </c>
      <c r="B2846" s="10">
        <v>51051</v>
      </c>
      <c r="C2846" t="s">
        <v>2106</v>
      </c>
      <c r="D2846" s="4">
        <v>1793</v>
      </c>
      <c r="E2846" s="4">
        <v>5813</v>
      </c>
      <c r="F2846">
        <v>2024</v>
      </c>
      <c r="G2846" s="1">
        <f>Table1[[#This Row],[dem_votes]]+Table1[[#This Row],[gop_votes]]</f>
        <v>7606</v>
      </c>
      <c r="H2846" s="7">
        <f>ABS(Table1[[#This Row],[dem_votes]]-Table1[[#This Row],[gop_votes]])</f>
        <v>4020</v>
      </c>
      <c r="I2846" s="5">
        <f>Table1[[#This Row],[margin]]/SUM(Table1[[#This Row],[dem_votes]:[gop_votes]])</f>
        <v>0.52853010780962395</v>
      </c>
      <c r="J2846" s="5">
        <f>Table1[[#This Row],[dem_votes]]/SUM(Table1[[#This Row],[dem_votes]:[gop_votes]])</f>
        <v>0.235734946095188</v>
      </c>
      <c r="K2846" s="5">
        <f>Table1[[#This Row],[gop_votes]]/SUM(Table1[[#This Row],[dem_votes]:[gop_votes]])</f>
        <v>0.76426505390481203</v>
      </c>
      <c r="L2846" s="13">
        <v>-82.379283000000001</v>
      </c>
      <c r="M2846" s="13">
        <v>37.142003000000003</v>
      </c>
      <c r="N2846" s="11">
        <v>-78.517302375059202</v>
      </c>
      <c r="O2846" s="11">
        <v>37.563640772791736</v>
      </c>
      <c r="P2846" s="12">
        <f>VLOOKUP(Table1[[#This Row],[State]],Sheet1!A:G,7,FALSE)</f>
        <v>13</v>
      </c>
      <c r="Q2846" t="str">
        <f>VLOOKUP(Table1[[#This Row],[State]],Sheet1!A:F,6,FALSE)</f>
        <v>Democratic</v>
      </c>
    </row>
    <row r="2847" spans="1:17" x14ac:dyDescent="0.2">
      <c r="A2847" t="s">
        <v>364</v>
      </c>
      <c r="B2847" s="10">
        <v>51053</v>
      </c>
      <c r="C2847" t="s">
        <v>2107</v>
      </c>
      <c r="D2847" s="4">
        <v>6277</v>
      </c>
      <c r="E2847" s="4">
        <v>9073</v>
      </c>
      <c r="F2847">
        <v>2024</v>
      </c>
      <c r="G2847" s="1">
        <f>Table1[[#This Row],[dem_votes]]+Table1[[#This Row],[gop_votes]]</f>
        <v>15350</v>
      </c>
      <c r="H2847" s="7">
        <f>ABS(Table1[[#This Row],[dem_votes]]-Table1[[#This Row],[gop_votes]])</f>
        <v>2796</v>
      </c>
      <c r="I2847" s="5">
        <f>Table1[[#This Row],[margin]]/SUM(Table1[[#This Row],[dem_votes]:[gop_votes]])</f>
        <v>0.18214983713355049</v>
      </c>
      <c r="J2847" s="5">
        <f>Table1[[#This Row],[dem_votes]]/SUM(Table1[[#This Row],[dem_votes]:[gop_votes]])</f>
        <v>0.40892508143322476</v>
      </c>
      <c r="K2847" s="5">
        <f>Table1[[#This Row],[gop_votes]]/SUM(Table1[[#This Row],[dem_votes]:[gop_votes]])</f>
        <v>0.5910749185667753</v>
      </c>
      <c r="L2847" s="13">
        <v>-77.560537999999994</v>
      </c>
      <c r="M2847" s="13">
        <v>37.135094000000002</v>
      </c>
      <c r="N2847" s="11">
        <v>-78.517302375059202</v>
      </c>
      <c r="O2847" s="11">
        <v>37.563640772791736</v>
      </c>
      <c r="P2847" s="12">
        <f>VLOOKUP(Table1[[#This Row],[State]],Sheet1!A:G,7,FALSE)</f>
        <v>13</v>
      </c>
      <c r="Q2847" t="str">
        <f>VLOOKUP(Table1[[#This Row],[State]],Sheet1!A:F,6,FALSE)</f>
        <v>Democratic</v>
      </c>
    </row>
    <row r="2848" spans="1:17" x14ac:dyDescent="0.2">
      <c r="A2848" t="s">
        <v>364</v>
      </c>
      <c r="B2848" s="10">
        <v>51057</v>
      </c>
      <c r="C2848" t="s">
        <v>1230</v>
      </c>
      <c r="D2848" s="4">
        <v>3132</v>
      </c>
      <c r="E2848" s="4">
        <v>3132</v>
      </c>
      <c r="F2848">
        <v>2024</v>
      </c>
      <c r="G2848" s="1">
        <f>Table1[[#This Row],[dem_votes]]+Table1[[#This Row],[gop_votes]]</f>
        <v>6264</v>
      </c>
      <c r="H2848" s="7">
        <f>ABS(Table1[[#This Row],[dem_votes]]-Table1[[#This Row],[gop_votes]])</f>
        <v>0</v>
      </c>
      <c r="I2848" s="5">
        <f>Table1[[#This Row],[margin]]/SUM(Table1[[#This Row],[dem_votes]:[gop_votes]])</f>
        <v>0</v>
      </c>
      <c r="J2848" s="5">
        <f>Table1[[#This Row],[dem_votes]]/SUM(Table1[[#This Row],[dem_votes]:[gop_votes]])</f>
        <v>0.5</v>
      </c>
      <c r="K2848" s="5">
        <f>Table1[[#This Row],[gop_votes]]/SUM(Table1[[#This Row],[dem_votes]:[gop_votes]])</f>
        <v>0.5</v>
      </c>
      <c r="L2848" s="13">
        <v>-76.90549</v>
      </c>
      <c r="M2848" s="13">
        <v>37.911271999999997</v>
      </c>
      <c r="N2848" s="11">
        <v>-78.517302375059202</v>
      </c>
      <c r="O2848" s="11">
        <v>37.563640772791736</v>
      </c>
      <c r="P2848" s="12">
        <f>VLOOKUP(Table1[[#This Row],[State]],Sheet1!A:G,7,FALSE)</f>
        <v>13</v>
      </c>
      <c r="Q2848" t="str">
        <f>VLOOKUP(Table1[[#This Row],[State]],Sheet1!A:F,6,FALSE)</f>
        <v>Democratic</v>
      </c>
    </row>
    <row r="2849" spans="1:17" x14ac:dyDescent="0.2">
      <c r="A2849" t="s">
        <v>364</v>
      </c>
      <c r="B2849" s="10">
        <v>51059</v>
      </c>
      <c r="C2849" t="s">
        <v>2108</v>
      </c>
      <c r="D2849" s="4">
        <v>471877</v>
      </c>
      <c r="E2849" s="4">
        <v>172654</v>
      </c>
      <c r="F2849">
        <v>2024</v>
      </c>
      <c r="G2849" s="1">
        <f>Table1[[#This Row],[dem_votes]]+Table1[[#This Row],[gop_votes]]</f>
        <v>644531</v>
      </c>
      <c r="H2849" s="7">
        <f>ABS(Table1[[#This Row],[dem_votes]]-Table1[[#This Row],[gop_votes]])</f>
        <v>299223</v>
      </c>
      <c r="I2849" s="5">
        <f>Table1[[#This Row],[margin]]/SUM(Table1[[#This Row],[dem_votes]:[gop_votes]])</f>
        <v>0.4642491982542345</v>
      </c>
      <c r="J2849" s="5">
        <f>Table1[[#This Row],[dem_votes]]/SUM(Table1[[#This Row],[dem_votes]:[gop_votes]])</f>
        <v>0.73212459912711725</v>
      </c>
      <c r="K2849" s="5">
        <f>Table1[[#This Row],[gop_votes]]/SUM(Table1[[#This Row],[dem_votes]:[gop_votes]])</f>
        <v>0.26787540087288275</v>
      </c>
      <c r="L2849" s="13">
        <v>-77.258936000000006</v>
      </c>
      <c r="M2849" s="13">
        <v>38.843733999999998</v>
      </c>
      <c r="N2849" s="11">
        <v>-78.517302375059202</v>
      </c>
      <c r="O2849" s="11">
        <v>37.563640772791736</v>
      </c>
      <c r="P2849" s="12">
        <f>VLOOKUP(Table1[[#This Row],[State]],Sheet1!A:G,7,FALSE)</f>
        <v>13</v>
      </c>
      <c r="Q2849" t="str">
        <f>VLOOKUP(Table1[[#This Row],[State]],Sheet1!A:F,6,FALSE)</f>
        <v>Democratic</v>
      </c>
    </row>
    <row r="2850" spans="1:17" x14ac:dyDescent="0.2">
      <c r="A2850" t="s">
        <v>364</v>
      </c>
      <c r="B2850" s="10">
        <v>51061</v>
      </c>
      <c r="C2850" t="s">
        <v>2109</v>
      </c>
      <c r="D2850" s="4">
        <v>19357</v>
      </c>
      <c r="E2850" s="4">
        <v>27233</v>
      </c>
      <c r="F2850">
        <v>2024</v>
      </c>
      <c r="G2850" s="1">
        <f>Table1[[#This Row],[dem_votes]]+Table1[[#This Row],[gop_votes]]</f>
        <v>46590</v>
      </c>
      <c r="H2850" s="7">
        <f>ABS(Table1[[#This Row],[dem_votes]]-Table1[[#This Row],[gop_votes]])</f>
        <v>7876</v>
      </c>
      <c r="I2850" s="5">
        <f>Table1[[#This Row],[margin]]/SUM(Table1[[#This Row],[dem_votes]:[gop_votes]])</f>
        <v>0.1690491521785791</v>
      </c>
      <c r="J2850" s="5">
        <f>Table1[[#This Row],[dem_votes]]/SUM(Table1[[#This Row],[dem_votes]:[gop_votes]])</f>
        <v>0.41547542391071046</v>
      </c>
      <c r="K2850" s="5">
        <f>Table1[[#This Row],[gop_votes]]/SUM(Table1[[#This Row],[dem_votes]:[gop_votes]])</f>
        <v>0.58452457608928954</v>
      </c>
      <c r="L2850" s="13">
        <v>-77.777193999999994</v>
      </c>
      <c r="M2850" s="13">
        <v>38.696040999999902</v>
      </c>
      <c r="N2850" s="11">
        <v>-78.517302375059202</v>
      </c>
      <c r="O2850" s="11">
        <v>37.563640772791736</v>
      </c>
      <c r="P2850" s="12">
        <f>VLOOKUP(Table1[[#This Row],[State]],Sheet1!A:G,7,FALSE)</f>
        <v>13</v>
      </c>
      <c r="Q2850" t="str">
        <f>VLOOKUP(Table1[[#This Row],[State]],Sheet1!A:F,6,FALSE)</f>
        <v>Democratic</v>
      </c>
    </row>
    <row r="2851" spans="1:17" x14ac:dyDescent="0.2">
      <c r="A2851" t="s">
        <v>364</v>
      </c>
      <c r="B2851" s="10">
        <v>51063</v>
      </c>
      <c r="C2851" t="s">
        <v>762</v>
      </c>
      <c r="D2851" s="4">
        <v>2965</v>
      </c>
      <c r="E2851" s="4">
        <v>6846</v>
      </c>
      <c r="F2851">
        <v>2024</v>
      </c>
      <c r="G2851" s="1">
        <f>Table1[[#This Row],[dem_votes]]+Table1[[#This Row],[gop_votes]]</f>
        <v>9811</v>
      </c>
      <c r="H2851" s="7">
        <f>ABS(Table1[[#This Row],[dem_votes]]-Table1[[#This Row],[gop_votes]])</f>
        <v>3881</v>
      </c>
      <c r="I2851" s="5">
        <f>Table1[[#This Row],[margin]]/SUM(Table1[[#This Row],[dem_votes]:[gop_votes]])</f>
        <v>0.3955763938436449</v>
      </c>
      <c r="J2851" s="5">
        <f>Table1[[#This Row],[dem_votes]]/SUM(Table1[[#This Row],[dem_votes]:[gop_votes]])</f>
        <v>0.30221180307817758</v>
      </c>
      <c r="K2851" s="5">
        <f>Table1[[#This Row],[gop_votes]]/SUM(Table1[[#This Row],[dem_votes]:[gop_votes]])</f>
        <v>0.69778819692182248</v>
      </c>
      <c r="L2851" s="13">
        <v>-80.342686</v>
      </c>
      <c r="M2851" s="13">
        <v>36.944158000000002</v>
      </c>
      <c r="N2851" s="11">
        <v>-78.517302375059202</v>
      </c>
      <c r="O2851" s="11">
        <v>37.563640772791736</v>
      </c>
      <c r="P2851" s="12">
        <f>VLOOKUP(Table1[[#This Row],[State]],Sheet1!A:G,7,FALSE)</f>
        <v>13</v>
      </c>
      <c r="Q2851" t="str">
        <f>VLOOKUP(Table1[[#This Row],[State]],Sheet1!A:F,6,FALSE)</f>
        <v>Democratic</v>
      </c>
    </row>
    <row r="2852" spans="1:17" x14ac:dyDescent="0.2">
      <c r="A2852" t="s">
        <v>364</v>
      </c>
      <c r="B2852" s="10">
        <v>51065</v>
      </c>
      <c r="C2852" t="s">
        <v>2110</v>
      </c>
      <c r="D2852" s="4">
        <v>8285</v>
      </c>
      <c r="E2852" s="4">
        <v>8955</v>
      </c>
      <c r="F2852">
        <v>2024</v>
      </c>
      <c r="G2852" s="1">
        <f>Table1[[#This Row],[dem_votes]]+Table1[[#This Row],[gop_votes]]</f>
        <v>17240</v>
      </c>
      <c r="H2852" s="7">
        <f>ABS(Table1[[#This Row],[dem_votes]]-Table1[[#This Row],[gop_votes]])</f>
        <v>670</v>
      </c>
      <c r="I2852" s="5">
        <f>Table1[[#This Row],[margin]]/SUM(Table1[[#This Row],[dem_votes]:[gop_votes]])</f>
        <v>3.88631090487239E-2</v>
      </c>
      <c r="J2852" s="5">
        <f>Table1[[#This Row],[dem_votes]]/SUM(Table1[[#This Row],[dem_votes]:[gop_votes]])</f>
        <v>0.48056844547563804</v>
      </c>
      <c r="K2852" s="5">
        <f>Table1[[#This Row],[gop_votes]]/SUM(Table1[[#This Row],[dem_votes]:[gop_votes]])</f>
        <v>0.51943155452436196</v>
      </c>
      <c r="L2852" s="13">
        <v>-78.301879</v>
      </c>
      <c r="M2852" s="13">
        <v>37.888174999999997</v>
      </c>
      <c r="N2852" s="11">
        <v>-78.517302375059202</v>
      </c>
      <c r="O2852" s="11">
        <v>37.563640772791736</v>
      </c>
      <c r="P2852" s="12">
        <f>VLOOKUP(Table1[[#This Row],[State]],Sheet1!A:G,7,FALSE)</f>
        <v>13</v>
      </c>
      <c r="Q2852" t="str">
        <f>VLOOKUP(Table1[[#This Row],[State]],Sheet1!A:F,6,FALSE)</f>
        <v>Democratic</v>
      </c>
    </row>
    <row r="2853" spans="1:17" x14ac:dyDescent="0.2">
      <c r="A2853" t="s">
        <v>364</v>
      </c>
      <c r="B2853" s="10">
        <v>51067</v>
      </c>
      <c r="C2853" t="s">
        <v>431</v>
      </c>
      <c r="D2853" s="4">
        <v>8211</v>
      </c>
      <c r="E2853" s="4">
        <v>23140</v>
      </c>
      <c r="F2853">
        <v>2024</v>
      </c>
      <c r="G2853" s="1">
        <f>Table1[[#This Row],[dem_votes]]+Table1[[#This Row],[gop_votes]]</f>
        <v>31351</v>
      </c>
      <c r="H2853" s="7">
        <f>ABS(Table1[[#This Row],[dem_votes]]-Table1[[#This Row],[gop_votes]])</f>
        <v>14929</v>
      </c>
      <c r="I2853" s="5">
        <f>Table1[[#This Row],[margin]]/SUM(Table1[[#This Row],[dem_votes]:[gop_votes]])</f>
        <v>0.47618895729003857</v>
      </c>
      <c r="J2853" s="5">
        <f>Table1[[#This Row],[dem_votes]]/SUM(Table1[[#This Row],[dem_votes]:[gop_votes]])</f>
        <v>0.26190552135498069</v>
      </c>
      <c r="K2853" s="5">
        <f>Table1[[#This Row],[gop_votes]]/SUM(Table1[[#This Row],[dem_votes]:[gop_votes]])</f>
        <v>0.73809447864501931</v>
      </c>
      <c r="L2853" s="13">
        <v>-79.861232000000001</v>
      </c>
      <c r="M2853" s="13">
        <v>37.016003999999903</v>
      </c>
      <c r="N2853" s="11">
        <v>-78.517302375059202</v>
      </c>
      <c r="O2853" s="11">
        <v>37.563640772791736</v>
      </c>
      <c r="P2853" s="12">
        <f>VLOOKUP(Table1[[#This Row],[State]],Sheet1!A:G,7,FALSE)</f>
        <v>13</v>
      </c>
      <c r="Q2853" t="str">
        <f>VLOOKUP(Table1[[#This Row],[State]],Sheet1!A:F,6,FALSE)</f>
        <v>Democratic</v>
      </c>
    </row>
    <row r="2854" spans="1:17" x14ac:dyDescent="0.2">
      <c r="A2854" t="s">
        <v>364</v>
      </c>
      <c r="B2854" s="10">
        <v>51069</v>
      </c>
      <c r="C2854" t="s">
        <v>1217</v>
      </c>
      <c r="D2854" s="4">
        <v>19655</v>
      </c>
      <c r="E2854" s="4">
        <v>34753</v>
      </c>
      <c r="F2854">
        <v>2024</v>
      </c>
      <c r="G2854" s="1">
        <f>Table1[[#This Row],[dem_votes]]+Table1[[#This Row],[gop_votes]]</f>
        <v>54408</v>
      </c>
      <c r="H2854" s="7">
        <f>ABS(Table1[[#This Row],[dem_votes]]-Table1[[#This Row],[gop_votes]])</f>
        <v>15098</v>
      </c>
      <c r="I2854" s="5">
        <f>Table1[[#This Row],[margin]]/SUM(Table1[[#This Row],[dem_votes]:[gop_votes]])</f>
        <v>0.27749595647698866</v>
      </c>
      <c r="J2854" s="5">
        <f>Table1[[#This Row],[dem_votes]]/SUM(Table1[[#This Row],[dem_votes]:[gop_votes]])</f>
        <v>0.36125202176150567</v>
      </c>
      <c r="K2854" s="5">
        <f>Table1[[#This Row],[gop_votes]]/SUM(Table1[[#This Row],[dem_votes]:[gop_votes]])</f>
        <v>0.63874797823849438</v>
      </c>
      <c r="L2854" s="13">
        <v>-78.193089000000001</v>
      </c>
      <c r="M2854" s="13">
        <v>39.168677000000002</v>
      </c>
      <c r="N2854" s="11">
        <v>-78.517302375059202</v>
      </c>
      <c r="O2854" s="11">
        <v>37.563640772791736</v>
      </c>
      <c r="P2854" s="12">
        <f>VLOOKUP(Table1[[#This Row],[State]],Sheet1!A:G,7,FALSE)</f>
        <v>13</v>
      </c>
      <c r="Q2854" t="str">
        <f>VLOOKUP(Table1[[#This Row],[State]],Sheet1!A:F,6,FALSE)</f>
        <v>Democratic</v>
      </c>
    </row>
    <row r="2855" spans="1:17" x14ac:dyDescent="0.2">
      <c r="A2855" t="s">
        <v>364</v>
      </c>
      <c r="B2855" s="10">
        <v>51071</v>
      </c>
      <c r="C2855" t="s">
        <v>1890</v>
      </c>
      <c r="D2855" s="4">
        <v>2662</v>
      </c>
      <c r="E2855" s="4">
        <v>7167</v>
      </c>
      <c r="F2855">
        <v>2024</v>
      </c>
      <c r="G2855" s="1">
        <f>Table1[[#This Row],[dem_votes]]+Table1[[#This Row],[gop_votes]]</f>
        <v>9829</v>
      </c>
      <c r="H2855" s="7">
        <f>ABS(Table1[[#This Row],[dem_votes]]-Table1[[#This Row],[gop_votes]])</f>
        <v>4505</v>
      </c>
      <c r="I2855" s="5">
        <f>Table1[[#This Row],[margin]]/SUM(Table1[[#This Row],[dem_votes]:[gop_votes]])</f>
        <v>0.45833757248957169</v>
      </c>
      <c r="J2855" s="5">
        <f>Table1[[#This Row],[dem_votes]]/SUM(Table1[[#This Row],[dem_votes]:[gop_votes]])</f>
        <v>0.27083121375521418</v>
      </c>
      <c r="K2855" s="5">
        <f>Table1[[#This Row],[gop_votes]]/SUM(Table1[[#This Row],[dem_votes]:[gop_votes]])</f>
        <v>0.72916878624478587</v>
      </c>
      <c r="L2855" s="13">
        <v>-80.716890000000006</v>
      </c>
      <c r="M2855" s="13">
        <v>37.317608999999997</v>
      </c>
      <c r="N2855" s="11">
        <v>-78.517302375059202</v>
      </c>
      <c r="O2855" s="11">
        <v>37.563640772791736</v>
      </c>
      <c r="P2855" s="12">
        <f>VLOOKUP(Table1[[#This Row],[State]],Sheet1!A:G,7,FALSE)</f>
        <v>13</v>
      </c>
      <c r="Q2855" t="str">
        <f>VLOOKUP(Table1[[#This Row],[State]],Sheet1!A:F,6,FALSE)</f>
        <v>Democratic</v>
      </c>
    </row>
    <row r="2856" spans="1:17" x14ac:dyDescent="0.2">
      <c r="A2856" t="s">
        <v>364</v>
      </c>
      <c r="B2856" s="10">
        <v>51073</v>
      </c>
      <c r="C2856" t="s">
        <v>1533</v>
      </c>
      <c r="D2856" s="4">
        <v>7043</v>
      </c>
      <c r="E2856" s="4">
        <v>15892</v>
      </c>
      <c r="F2856">
        <v>2024</v>
      </c>
      <c r="G2856" s="1">
        <f>Table1[[#This Row],[dem_votes]]+Table1[[#This Row],[gop_votes]]</f>
        <v>22935</v>
      </c>
      <c r="H2856" s="7">
        <f>ABS(Table1[[#This Row],[dem_votes]]-Table1[[#This Row],[gop_votes]])</f>
        <v>8849</v>
      </c>
      <c r="I2856" s="5">
        <f>Table1[[#This Row],[margin]]/SUM(Table1[[#This Row],[dem_votes]:[gop_votes]])</f>
        <v>0.38582951820361894</v>
      </c>
      <c r="J2856" s="5">
        <f>Table1[[#This Row],[dem_votes]]/SUM(Table1[[#This Row],[dem_votes]:[gop_votes]])</f>
        <v>0.30708524089819056</v>
      </c>
      <c r="K2856" s="5">
        <f>Table1[[#This Row],[gop_votes]]/SUM(Table1[[#This Row],[dem_votes]:[gop_votes]])</f>
        <v>0.69291475910180944</v>
      </c>
      <c r="L2856" s="13">
        <v>-76.530946999999998</v>
      </c>
      <c r="M2856" s="13">
        <v>37.377825000000001</v>
      </c>
      <c r="N2856" s="11">
        <v>-78.517302375059202</v>
      </c>
      <c r="O2856" s="11">
        <v>37.563640772791736</v>
      </c>
      <c r="P2856" s="12">
        <f>VLOOKUP(Table1[[#This Row],[State]],Sheet1!A:G,7,FALSE)</f>
        <v>13</v>
      </c>
      <c r="Q2856" t="str">
        <f>VLOOKUP(Table1[[#This Row],[State]],Sheet1!A:F,6,FALSE)</f>
        <v>Democratic</v>
      </c>
    </row>
    <row r="2857" spans="1:17" x14ac:dyDescent="0.2">
      <c r="A2857" t="s">
        <v>364</v>
      </c>
      <c r="B2857" s="10">
        <v>51075</v>
      </c>
      <c r="C2857" t="s">
        <v>2111</v>
      </c>
      <c r="D2857" s="4">
        <v>7563</v>
      </c>
      <c r="E2857" s="4">
        <v>11002</v>
      </c>
      <c r="F2857">
        <v>2024</v>
      </c>
      <c r="G2857" s="1">
        <f>Table1[[#This Row],[dem_votes]]+Table1[[#This Row],[gop_votes]]</f>
        <v>18565</v>
      </c>
      <c r="H2857" s="7">
        <f>ABS(Table1[[#This Row],[dem_votes]]-Table1[[#This Row],[gop_votes]])</f>
        <v>3439</v>
      </c>
      <c r="I2857" s="5">
        <f>Table1[[#This Row],[margin]]/SUM(Table1[[#This Row],[dem_votes]:[gop_votes]])</f>
        <v>0.18524104497710747</v>
      </c>
      <c r="J2857" s="5">
        <f>Table1[[#This Row],[dem_votes]]/SUM(Table1[[#This Row],[dem_votes]:[gop_votes]])</f>
        <v>0.40737947751144626</v>
      </c>
      <c r="K2857" s="5">
        <f>Table1[[#This Row],[gop_votes]]/SUM(Table1[[#This Row],[dem_votes]:[gop_votes]])</f>
        <v>0.59262052248855368</v>
      </c>
      <c r="L2857" s="13">
        <v>-77.851860000000002</v>
      </c>
      <c r="M2857" s="13">
        <v>37.703091000000001</v>
      </c>
      <c r="N2857" s="11">
        <v>-78.517302375059202</v>
      </c>
      <c r="O2857" s="11">
        <v>37.563640772791736</v>
      </c>
      <c r="P2857" s="12">
        <f>VLOOKUP(Table1[[#This Row],[State]],Sheet1!A:G,7,FALSE)</f>
        <v>13</v>
      </c>
      <c r="Q2857" t="str">
        <f>VLOOKUP(Table1[[#This Row],[State]],Sheet1!A:F,6,FALSE)</f>
        <v>Democratic</v>
      </c>
    </row>
    <row r="2858" spans="1:17" x14ac:dyDescent="0.2">
      <c r="A2858" t="s">
        <v>364</v>
      </c>
      <c r="B2858" s="10">
        <v>51077</v>
      </c>
      <c r="C2858" t="s">
        <v>1102</v>
      </c>
      <c r="D2858" s="4">
        <v>2049</v>
      </c>
      <c r="E2858" s="4">
        <v>6735</v>
      </c>
      <c r="F2858">
        <v>2024</v>
      </c>
      <c r="G2858" s="1">
        <f>Table1[[#This Row],[dem_votes]]+Table1[[#This Row],[gop_votes]]</f>
        <v>8784</v>
      </c>
      <c r="H2858" s="7">
        <f>ABS(Table1[[#This Row],[dem_votes]]-Table1[[#This Row],[gop_votes]])</f>
        <v>4686</v>
      </c>
      <c r="I2858" s="5">
        <f>Table1[[#This Row],[margin]]/SUM(Table1[[#This Row],[dem_votes]:[gop_votes]])</f>
        <v>0.53346994535519121</v>
      </c>
      <c r="J2858" s="5">
        <f>Table1[[#This Row],[dem_votes]]/SUM(Table1[[#This Row],[dem_votes]:[gop_votes]])</f>
        <v>0.23326502732240437</v>
      </c>
      <c r="K2858" s="5">
        <f>Table1[[#This Row],[gop_votes]]/SUM(Table1[[#This Row],[dem_votes]:[gop_votes]])</f>
        <v>0.76673497267759561</v>
      </c>
      <c r="L2858" s="13">
        <v>-81.119299999999996</v>
      </c>
      <c r="M2858" s="13">
        <v>36.648238999999997</v>
      </c>
      <c r="N2858" s="11">
        <v>-78.517302375059202</v>
      </c>
      <c r="O2858" s="11">
        <v>37.563640772791736</v>
      </c>
      <c r="P2858" s="12">
        <f>VLOOKUP(Table1[[#This Row],[State]],Sheet1!A:G,7,FALSE)</f>
        <v>13</v>
      </c>
      <c r="Q2858" t="str">
        <f>VLOOKUP(Table1[[#This Row],[State]],Sheet1!A:F,6,FALSE)</f>
        <v>Democratic</v>
      </c>
    </row>
    <row r="2859" spans="1:17" x14ac:dyDescent="0.2">
      <c r="A2859" t="s">
        <v>364</v>
      </c>
      <c r="B2859" s="10">
        <v>51079</v>
      </c>
      <c r="C2859" t="s">
        <v>508</v>
      </c>
      <c r="D2859" s="4">
        <v>4678</v>
      </c>
      <c r="E2859" s="4">
        <v>7686</v>
      </c>
      <c r="F2859">
        <v>2024</v>
      </c>
      <c r="G2859" s="1">
        <f>Table1[[#This Row],[dem_votes]]+Table1[[#This Row],[gop_votes]]</f>
        <v>12364</v>
      </c>
      <c r="H2859" s="7">
        <f>ABS(Table1[[#This Row],[dem_votes]]-Table1[[#This Row],[gop_votes]])</f>
        <v>3008</v>
      </c>
      <c r="I2859" s="5">
        <f>Table1[[#This Row],[margin]]/SUM(Table1[[#This Row],[dem_votes]:[gop_votes]])</f>
        <v>0.24328696214817211</v>
      </c>
      <c r="J2859" s="5">
        <f>Table1[[#This Row],[dem_votes]]/SUM(Table1[[#This Row],[dem_votes]:[gop_votes]])</f>
        <v>0.37835651892591393</v>
      </c>
      <c r="K2859" s="5">
        <f>Table1[[#This Row],[gop_votes]]/SUM(Table1[[#This Row],[dem_votes]:[gop_votes]])</f>
        <v>0.62164348107408607</v>
      </c>
      <c r="L2859" s="13">
        <v>-78.422181999999907</v>
      </c>
      <c r="M2859" s="13">
        <v>38.254353000000002</v>
      </c>
      <c r="N2859" s="11">
        <v>-78.517302375059202</v>
      </c>
      <c r="O2859" s="11">
        <v>37.563640772791736</v>
      </c>
      <c r="P2859" s="12">
        <f>VLOOKUP(Table1[[#This Row],[State]],Sheet1!A:G,7,FALSE)</f>
        <v>13</v>
      </c>
      <c r="Q2859" t="str">
        <f>VLOOKUP(Table1[[#This Row],[State]],Sheet1!A:F,6,FALSE)</f>
        <v>Democratic</v>
      </c>
    </row>
    <row r="2860" spans="1:17" x14ac:dyDescent="0.2">
      <c r="A2860" t="s">
        <v>364</v>
      </c>
      <c r="B2860" s="10">
        <v>51081</v>
      </c>
      <c r="C2860" t="s">
        <v>2112</v>
      </c>
      <c r="D2860" s="4">
        <v>2511</v>
      </c>
      <c r="E2860" s="4">
        <v>1490</v>
      </c>
      <c r="F2860">
        <v>2024</v>
      </c>
      <c r="G2860" s="1">
        <f>Table1[[#This Row],[dem_votes]]+Table1[[#This Row],[gop_votes]]</f>
        <v>4001</v>
      </c>
      <c r="H2860" s="7">
        <f>ABS(Table1[[#This Row],[dem_votes]]-Table1[[#This Row],[gop_votes]])</f>
        <v>1021</v>
      </c>
      <c r="I2860" s="5">
        <f>Table1[[#This Row],[margin]]/SUM(Table1[[#This Row],[dem_votes]:[gop_votes]])</f>
        <v>0.25518620344913773</v>
      </c>
      <c r="J2860" s="5">
        <f>Table1[[#This Row],[dem_votes]]/SUM(Table1[[#This Row],[dem_votes]:[gop_votes]])</f>
        <v>0.62759310172456884</v>
      </c>
      <c r="K2860" s="5">
        <f>Table1[[#This Row],[gop_votes]]/SUM(Table1[[#This Row],[dem_votes]:[gop_votes]])</f>
        <v>0.37240689827543116</v>
      </c>
      <c r="L2860" s="13">
        <v>-77.537370999999993</v>
      </c>
      <c r="M2860" s="13">
        <v>36.721193999999997</v>
      </c>
      <c r="N2860" s="11">
        <v>-78.517302375059202</v>
      </c>
      <c r="O2860" s="11">
        <v>37.563640772791736</v>
      </c>
      <c r="P2860" s="12">
        <f>VLOOKUP(Table1[[#This Row],[State]],Sheet1!A:G,7,FALSE)</f>
        <v>13</v>
      </c>
      <c r="Q2860" t="str">
        <f>VLOOKUP(Table1[[#This Row],[State]],Sheet1!A:F,6,FALSE)</f>
        <v>Democratic</v>
      </c>
    </row>
    <row r="2861" spans="1:17" x14ac:dyDescent="0.2">
      <c r="A2861" t="s">
        <v>364</v>
      </c>
      <c r="B2861" s="10">
        <v>51083</v>
      </c>
      <c r="C2861" t="s">
        <v>1623</v>
      </c>
      <c r="D2861" s="4">
        <v>7812</v>
      </c>
      <c r="E2861" s="4">
        <v>10269</v>
      </c>
      <c r="F2861">
        <v>2024</v>
      </c>
      <c r="G2861" s="1">
        <f>Table1[[#This Row],[dem_votes]]+Table1[[#This Row],[gop_votes]]</f>
        <v>18081</v>
      </c>
      <c r="H2861" s="7">
        <f>ABS(Table1[[#This Row],[dem_votes]]-Table1[[#This Row],[gop_votes]])</f>
        <v>2457</v>
      </c>
      <c r="I2861" s="5">
        <f>Table1[[#This Row],[margin]]/SUM(Table1[[#This Row],[dem_votes]:[gop_votes]])</f>
        <v>0.13588850174216027</v>
      </c>
      <c r="J2861" s="5">
        <f>Table1[[#This Row],[dem_votes]]/SUM(Table1[[#This Row],[dem_votes]:[gop_votes]])</f>
        <v>0.43205574912891986</v>
      </c>
      <c r="K2861" s="5">
        <f>Table1[[#This Row],[gop_votes]]/SUM(Table1[[#This Row],[dem_votes]:[gop_votes]])</f>
        <v>0.56794425087108014</v>
      </c>
      <c r="L2861" s="13">
        <v>-78.927106999999907</v>
      </c>
      <c r="M2861" s="13">
        <v>36.750029999999903</v>
      </c>
      <c r="N2861" s="11">
        <v>-78.517302375059202</v>
      </c>
      <c r="O2861" s="11">
        <v>37.563640772791736</v>
      </c>
      <c r="P2861" s="12">
        <f>VLOOKUP(Table1[[#This Row],[State]],Sheet1!A:G,7,FALSE)</f>
        <v>13</v>
      </c>
      <c r="Q2861" t="str">
        <f>VLOOKUP(Table1[[#This Row],[State]],Sheet1!A:F,6,FALSE)</f>
        <v>Democratic</v>
      </c>
    </row>
    <row r="2862" spans="1:17" x14ac:dyDescent="0.2">
      <c r="A2862" t="s">
        <v>364</v>
      </c>
      <c r="B2862" s="10">
        <v>51085</v>
      </c>
      <c r="C2862" t="s">
        <v>2113</v>
      </c>
      <c r="D2862" s="4">
        <v>28939</v>
      </c>
      <c r="E2862" s="4">
        <v>47276</v>
      </c>
      <c r="F2862">
        <v>2024</v>
      </c>
      <c r="G2862" s="1">
        <f>Table1[[#This Row],[dem_votes]]+Table1[[#This Row],[gop_votes]]</f>
        <v>76215</v>
      </c>
      <c r="H2862" s="7">
        <f>ABS(Table1[[#This Row],[dem_votes]]-Table1[[#This Row],[gop_votes]])</f>
        <v>18337</v>
      </c>
      <c r="I2862" s="5">
        <f>Table1[[#This Row],[margin]]/SUM(Table1[[#This Row],[dem_votes]:[gop_votes]])</f>
        <v>0.24059568326444924</v>
      </c>
      <c r="J2862" s="5">
        <f>Table1[[#This Row],[dem_votes]]/SUM(Table1[[#This Row],[dem_votes]:[gop_votes]])</f>
        <v>0.37970215836777538</v>
      </c>
      <c r="K2862" s="5">
        <f>Table1[[#This Row],[gop_votes]]/SUM(Table1[[#This Row],[dem_votes]:[gop_votes]])</f>
        <v>0.62029784163222468</v>
      </c>
      <c r="L2862" s="13">
        <v>-77.420160999999993</v>
      </c>
      <c r="M2862" s="13">
        <v>37.687345000000001</v>
      </c>
      <c r="N2862" s="11">
        <v>-78.517302375059202</v>
      </c>
      <c r="O2862" s="11">
        <v>37.563640772791736</v>
      </c>
      <c r="P2862" s="12">
        <f>VLOOKUP(Table1[[#This Row],[State]],Sheet1!A:G,7,FALSE)</f>
        <v>13</v>
      </c>
      <c r="Q2862" t="str">
        <f>VLOOKUP(Table1[[#This Row],[State]],Sheet1!A:F,6,FALSE)</f>
        <v>Democratic</v>
      </c>
    </row>
    <row r="2863" spans="1:17" x14ac:dyDescent="0.2">
      <c r="A2863" t="s">
        <v>364</v>
      </c>
      <c r="B2863" s="10">
        <v>51087</v>
      </c>
      <c r="C2863" t="s">
        <v>2114</v>
      </c>
      <c r="D2863" s="4">
        <v>133879</v>
      </c>
      <c r="E2863" s="4">
        <v>63191</v>
      </c>
      <c r="F2863">
        <v>2024</v>
      </c>
      <c r="G2863" s="1">
        <f>Table1[[#This Row],[dem_votes]]+Table1[[#This Row],[gop_votes]]</f>
        <v>197070</v>
      </c>
      <c r="H2863" s="7">
        <f>ABS(Table1[[#This Row],[dem_votes]]-Table1[[#This Row],[gop_votes]])</f>
        <v>70688</v>
      </c>
      <c r="I2863" s="5">
        <f>Table1[[#This Row],[margin]]/SUM(Table1[[#This Row],[dem_votes]:[gop_votes]])</f>
        <v>0.35869487999188104</v>
      </c>
      <c r="J2863" s="5">
        <f>Table1[[#This Row],[dem_votes]]/SUM(Table1[[#This Row],[dem_votes]:[gop_votes]])</f>
        <v>0.67934743999594049</v>
      </c>
      <c r="K2863" s="5">
        <f>Table1[[#This Row],[gop_votes]]/SUM(Table1[[#This Row],[dem_votes]:[gop_votes]])</f>
        <v>0.32065256000405945</v>
      </c>
      <c r="L2863" s="13">
        <v>-77.495683</v>
      </c>
      <c r="M2863" s="13">
        <v>37.602759999999897</v>
      </c>
      <c r="N2863" s="11">
        <v>-78.517302375059202</v>
      </c>
      <c r="O2863" s="11">
        <v>37.563640772791736</v>
      </c>
      <c r="P2863" s="12">
        <f>VLOOKUP(Table1[[#This Row],[State]],Sheet1!A:G,7,FALSE)</f>
        <v>13</v>
      </c>
      <c r="Q2863" t="str">
        <f>VLOOKUP(Table1[[#This Row],[State]],Sheet1!A:F,6,FALSE)</f>
        <v>Democratic</v>
      </c>
    </row>
    <row r="2864" spans="1:17" x14ac:dyDescent="0.2">
      <c r="A2864" t="s">
        <v>364</v>
      </c>
      <c r="B2864" s="10">
        <v>51089</v>
      </c>
      <c r="C2864" t="s">
        <v>510</v>
      </c>
      <c r="D2864" s="4">
        <v>8952</v>
      </c>
      <c r="E2864" s="4">
        <v>16790</v>
      </c>
      <c r="F2864">
        <v>2024</v>
      </c>
      <c r="G2864" s="1">
        <f>Table1[[#This Row],[dem_votes]]+Table1[[#This Row],[gop_votes]]</f>
        <v>25742</v>
      </c>
      <c r="H2864" s="7">
        <f>ABS(Table1[[#This Row],[dem_votes]]-Table1[[#This Row],[gop_votes]])</f>
        <v>7838</v>
      </c>
      <c r="I2864" s="5">
        <f>Table1[[#This Row],[margin]]/SUM(Table1[[#This Row],[dem_votes]:[gop_votes]])</f>
        <v>0.30448294615802968</v>
      </c>
      <c r="J2864" s="5">
        <f>Table1[[#This Row],[dem_votes]]/SUM(Table1[[#This Row],[dem_votes]:[gop_votes]])</f>
        <v>0.34775852692098513</v>
      </c>
      <c r="K2864" s="5">
        <f>Table1[[#This Row],[gop_votes]]/SUM(Table1[[#This Row],[dem_votes]:[gop_votes]])</f>
        <v>0.65224147307901481</v>
      </c>
      <c r="L2864" s="13">
        <v>-79.903131999999999</v>
      </c>
      <c r="M2864" s="13">
        <v>36.690407</v>
      </c>
      <c r="N2864" s="11">
        <v>-78.517302375059202</v>
      </c>
      <c r="O2864" s="11">
        <v>37.563640772791736</v>
      </c>
      <c r="P2864" s="12">
        <f>VLOOKUP(Table1[[#This Row],[State]],Sheet1!A:G,7,FALSE)</f>
        <v>13</v>
      </c>
      <c r="Q2864" t="str">
        <f>VLOOKUP(Table1[[#This Row],[State]],Sheet1!A:F,6,FALSE)</f>
        <v>Democratic</v>
      </c>
    </row>
    <row r="2865" spans="1:17" x14ac:dyDescent="0.2">
      <c r="A2865" t="s">
        <v>364</v>
      </c>
      <c r="B2865" s="10">
        <v>51091</v>
      </c>
      <c r="C2865" t="s">
        <v>1704</v>
      </c>
      <c r="D2865" s="4">
        <v>432</v>
      </c>
      <c r="E2865" s="4">
        <v>1025</v>
      </c>
      <c r="F2865">
        <v>2024</v>
      </c>
      <c r="G2865" s="1">
        <f>Table1[[#This Row],[dem_votes]]+Table1[[#This Row],[gop_votes]]</f>
        <v>1457</v>
      </c>
      <c r="H2865" s="7">
        <f>ABS(Table1[[#This Row],[dem_votes]]-Table1[[#This Row],[gop_votes]])</f>
        <v>593</v>
      </c>
      <c r="I2865" s="5">
        <f>Table1[[#This Row],[margin]]/SUM(Table1[[#This Row],[dem_votes]:[gop_votes]])</f>
        <v>0.4070006863417982</v>
      </c>
      <c r="J2865" s="5">
        <f>Table1[[#This Row],[dem_votes]]/SUM(Table1[[#This Row],[dem_votes]:[gop_votes]])</f>
        <v>0.2964996568291009</v>
      </c>
      <c r="K2865" s="5">
        <f>Table1[[#This Row],[gop_votes]]/SUM(Table1[[#This Row],[dem_votes]:[gop_votes]])</f>
        <v>0.70350034317089916</v>
      </c>
      <c r="L2865" s="13">
        <v>-79.568795999999907</v>
      </c>
      <c r="M2865" s="13">
        <v>38.386074000000001</v>
      </c>
      <c r="N2865" s="11">
        <v>-78.517302375059202</v>
      </c>
      <c r="O2865" s="11">
        <v>37.563640772791736</v>
      </c>
      <c r="P2865" s="12">
        <f>VLOOKUP(Table1[[#This Row],[State]],Sheet1!A:G,7,FALSE)</f>
        <v>13</v>
      </c>
      <c r="Q2865" t="str">
        <f>VLOOKUP(Table1[[#This Row],[State]],Sheet1!A:F,6,FALSE)</f>
        <v>Democratic</v>
      </c>
    </row>
    <row r="2866" spans="1:17" x14ac:dyDescent="0.2">
      <c r="A2866" t="s">
        <v>364</v>
      </c>
      <c r="B2866" s="10">
        <v>51093</v>
      </c>
      <c r="C2866" t="s">
        <v>2115</v>
      </c>
      <c r="D2866" s="4">
        <v>9833</v>
      </c>
      <c r="E2866" s="4">
        <v>14754</v>
      </c>
      <c r="F2866">
        <v>2024</v>
      </c>
      <c r="G2866" s="1">
        <f>Table1[[#This Row],[dem_votes]]+Table1[[#This Row],[gop_votes]]</f>
        <v>24587</v>
      </c>
      <c r="H2866" s="7">
        <f>ABS(Table1[[#This Row],[dem_votes]]-Table1[[#This Row],[gop_votes]])</f>
        <v>4921</v>
      </c>
      <c r="I2866" s="5">
        <f>Table1[[#This Row],[margin]]/SUM(Table1[[#This Row],[dem_votes]:[gop_votes]])</f>
        <v>0.20014641883922399</v>
      </c>
      <c r="J2866" s="5">
        <f>Table1[[#This Row],[dem_votes]]/SUM(Table1[[#This Row],[dem_votes]:[gop_votes]])</f>
        <v>0.39992679058038799</v>
      </c>
      <c r="K2866" s="5">
        <f>Table1[[#This Row],[gop_votes]]/SUM(Table1[[#This Row],[dem_votes]:[gop_votes]])</f>
        <v>0.60007320941961195</v>
      </c>
      <c r="L2866" s="13">
        <v>-76.655375000000006</v>
      </c>
      <c r="M2866" s="13">
        <v>36.921892</v>
      </c>
      <c r="N2866" s="11">
        <v>-78.517302375059202</v>
      </c>
      <c r="O2866" s="11">
        <v>37.563640772791736</v>
      </c>
      <c r="P2866" s="12">
        <f>VLOOKUP(Table1[[#This Row],[State]],Sheet1!A:G,7,FALSE)</f>
        <v>13</v>
      </c>
      <c r="Q2866" t="str">
        <f>VLOOKUP(Table1[[#This Row],[State]],Sheet1!A:F,6,FALSE)</f>
        <v>Democratic</v>
      </c>
    </row>
    <row r="2867" spans="1:17" x14ac:dyDescent="0.2">
      <c r="A2867" t="s">
        <v>364</v>
      </c>
      <c r="B2867" s="10">
        <v>51095</v>
      </c>
      <c r="C2867" t="s">
        <v>2116</v>
      </c>
      <c r="D2867" s="4">
        <v>30406</v>
      </c>
      <c r="E2867" s="4">
        <v>24831</v>
      </c>
      <c r="F2867">
        <v>2024</v>
      </c>
      <c r="G2867" s="1">
        <f>Table1[[#This Row],[dem_votes]]+Table1[[#This Row],[gop_votes]]</f>
        <v>55237</v>
      </c>
      <c r="H2867" s="7">
        <f>ABS(Table1[[#This Row],[dem_votes]]-Table1[[#This Row],[gop_votes]])</f>
        <v>5575</v>
      </c>
      <c r="I2867" s="5">
        <f>Table1[[#This Row],[margin]]/SUM(Table1[[#This Row],[dem_votes]:[gop_votes]])</f>
        <v>0.10092872531093289</v>
      </c>
      <c r="J2867" s="5">
        <f>Table1[[#This Row],[dem_votes]]/SUM(Table1[[#This Row],[dem_votes]:[gop_votes]])</f>
        <v>0.5504643626554665</v>
      </c>
      <c r="K2867" s="5">
        <f>Table1[[#This Row],[gop_votes]]/SUM(Table1[[#This Row],[dem_votes]:[gop_votes]])</f>
        <v>0.44953563734453356</v>
      </c>
      <c r="L2867" s="13">
        <v>-76.757656999999995</v>
      </c>
      <c r="M2867" s="13">
        <v>37.294786000000002</v>
      </c>
      <c r="N2867" s="11">
        <v>-78.517302375059202</v>
      </c>
      <c r="O2867" s="11">
        <v>37.563640772791736</v>
      </c>
      <c r="P2867" s="12">
        <f>VLOOKUP(Table1[[#This Row],[State]],Sheet1!A:G,7,FALSE)</f>
        <v>13</v>
      </c>
      <c r="Q2867" t="str">
        <f>VLOOKUP(Table1[[#This Row],[State]],Sheet1!A:F,6,FALSE)</f>
        <v>Democratic</v>
      </c>
    </row>
    <row r="2868" spans="1:17" x14ac:dyDescent="0.2">
      <c r="A2868" t="s">
        <v>364</v>
      </c>
      <c r="B2868" s="10">
        <v>51097</v>
      </c>
      <c r="C2868" t="s">
        <v>2117</v>
      </c>
      <c r="D2868" s="4">
        <v>1576</v>
      </c>
      <c r="E2868" s="4">
        <v>2538</v>
      </c>
      <c r="F2868">
        <v>2024</v>
      </c>
      <c r="G2868" s="1">
        <f>Table1[[#This Row],[dem_votes]]+Table1[[#This Row],[gop_votes]]</f>
        <v>4114</v>
      </c>
      <c r="H2868" s="7">
        <f>ABS(Table1[[#This Row],[dem_votes]]-Table1[[#This Row],[gop_votes]])</f>
        <v>962</v>
      </c>
      <c r="I2868" s="5">
        <f>Table1[[#This Row],[margin]]/SUM(Table1[[#This Row],[dem_votes]:[gop_votes]])</f>
        <v>0.23383568303354399</v>
      </c>
      <c r="J2868" s="5">
        <f>Table1[[#This Row],[dem_votes]]/SUM(Table1[[#This Row],[dem_votes]:[gop_votes]])</f>
        <v>0.38308215848322802</v>
      </c>
      <c r="K2868" s="5">
        <f>Table1[[#This Row],[gop_votes]]/SUM(Table1[[#This Row],[dem_votes]:[gop_votes]])</f>
        <v>0.61691784151677198</v>
      </c>
      <c r="L2868" s="13">
        <v>-76.89237</v>
      </c>
      <c r="M2868" s="13">
        <v>37.699157999999997</v>
      </c>
      <c r="N2868" s="11">
        <v>-78.517302375059202</v>
      </c>
      <c r="O2868" s="11">
        <v>37.563640772791736</v>
      </c>
      <c r="P2868" s="12">
        <f>VLOOKUP(Table1[[#This Row],[State]],Sheet1!A:G,7,FALSE)</f>
        <v>13</v>
      </c>
      <c r="Q2868" t="str">
        <f>VLOOKUP(Table1[[#This Row],[State]],Sheet1!A:F,6,FALSE)</f>
        <v>Democratic</v>
      </c>
    </row>
    <row r="2869" spans="1:17" x14ac:dyDescent="0.2">
      <c r="A2869" t="s">
        <v>364</v>
      </c>
      <c r="B2869" s="10">
        <v>51099</v>
      </c>
      <c r="C2869" t="s">
        <v>2118</v>
      </c>
      <c r="D2869" s="4">
        <v>5916</v>
      </c>
      <c r="E2869" s="4">
        <v>9607</v>
      </c>
      <c r="F2869">
        <v>2024</v>
      </c>
      <c r="G2869" s="1">
        <f>Table1[[#This Row],[dem_votes]]+Table1[[#This Row],[gop_votes]]</f>
        <v>15523</v>
      </c>
      <c r="H2869" s="7">
        <f>ABS(Table1[[#This Row],[dem_votes]]-Table1[[#This Row],[gop_votes]])</f>
        <v>3691</v>
      </c>
      <c r="I2869" s="5">
        <f>Table1[[#This Row],[margin]]/SUM(Table1[[#This Row],[dem_votes]:[gop_votes]])</f>
        <v>0.23777620305353347</v>
      </c>
      <c r="J2869" s="5">
        <f>Table1[[#This Row],[dem_votes]]/SUM(Table1[[#This Row],[dem_votes]:[gop_votes]])</f>
        <v>0.38111189847323329</v>
      </c>
      <c r="K2869" s="5">
        <f>Table1[[#This Row],[gop_votes]]/SUM(Table1[[#This Row],[dem_votes]:[gop_votes]])</f>
        <v>0.61888810152676677</v>
      </c>
      <c r="L2869" s="13">
        <v>-77.162858</v>
      </c>
      <c r="M2869" s="13">
        <v>38.291253999999903</v>
      </c>
      <c r="N2869" s="11">
        <v>-78.517302375059202</v>
      </c>
      <c r="O2869" s="11">
        <v>37.563640772791736</v>
      </c>
      <c r="P2869" s="12">
        <f>VLOOKUP(Table1[[#This Row],[State]],Sheet1!A:G,7,FALSE)</f>
        <v>13</v>
      </c>
      <c r="Q2869" t="str">
        <f>VLOOKUP(Table1[[#This Row],[State]],Sheet1!A:F,6,FALSE)</f>
        <v>Democratic</v>
      </c>
    </row>
    <row r="2870" spans="1:17" x14ac:dyDescent="0.2">
      <c r="A2870" t="s">
        <v>364</v>
      </c>
      <c r="B2870" s="10">
        <v>51101</v>
      </c>
      <c r="C2870" t="s">
        <v>2119</v>
      </c>
      <c r="D2870" s="4">
        <v>3346</v>
      </c>
      <c r="E2870" s="4">
        <v>8277</v>
      </c>
      <c r="F2870">
        <v>2024</v>
      </c>
      <c r="G2870" s="1">
        <f>Table1[[#This Row],[dem_votes]]+Table1[[#This Row],[gop_votes]]</f>
        <v>11623</v>
      </c>
      <c r="H2870" s="7">
        <f>ABS(Table1[[#This Row],[dem_votes]]-Table1[[#This Row],[gop_votes]])</f>
        <v>4931</v>
      </c>
      <c r="I2870" s="5">
        <f>Table1[[#This Row],[margin]]/SUM(Table1[[#This Row],[dem_votes]:[gop_votes]])</f>
        <v>0.42424503140325215</v>
      </c>
      <c r="J2870" s="5">
        <f>Table1[[#This Row],[dem_votes]]/SUM(Table1[[#This Row],[dem_votes]:[gop_votes]])</f>
        <v>0.2878774842983739</v>
      </c>
      <c r="K2870" s="5">
        <f>Table1[[#This Row],[gop_votes]]/SUM(Table1[[#This Row],[dem_votes]:[gop_votes]])</f>
        <v>0.7121225157016261</v>
      </c>
      <c r="L2870" s="13">
        <v>-77.056730000000002</v>
      </c>
      <c r="M2870" s="13">
        <v>37.702615999999999</v>
      </c>
      <c r="N2870" s="11">
        <v>-78.517302375059202</v>
      </c>
      <c r="O2870" s="11">
        <v>37.563640772791736</v>
      </c>
      <c r="P2870" s="12">
        <f>VLOOKUP(Table1[[#This Row],[State]],Sheet1!A:G,7,FALSE)</f>
        <v>13</v>
      </c>
      <c r="Q2870" t="str">
        <f>VLOOKUP(Table1[[#This Row],[State]],Sheet1!A:F,6,FALSE)</f>
        <v>Democratic</v>
      </c>
    </row>
    <row r="2871" spans="1:17" x14ac:dyDescent="0.2">
      <c r="A2871" t="s">
        <v>364</v>
      </c>
      <c r="B2871" s="10">
        <v>51103</v>
      </c>
      <c r="C2871" t="s">
        <v>1496</v>
      </c>
      <c r="D2871" s="4">
        <v>3494</v>
      </c>
      <c r="E2871" s="4">
        <v>3647</v>
      </c>
      <c r="F2871">
        <v>2024</v>
      </c>
      <c r="G2871" s="1">
        <f>Table1[[#This Row],[dem_votes]]+Table1[[#This Row],[gop_votes]]</f>
        <v>7141</v>
      </c>
      <c r="H2871" s="7">
        <f>ABS(Table1[[#This Row],[dem_votes]]-Table1[[#This Row],[gop_votes]])</f>
        <v>153</v>
      </c>
      <c r="I2871" s="5">
        <f>Table1[[#This Row],[margin]]/SUM(Table1[[#This Row],[dem_votes]:[gop_votes]])</f>
        <v>2.1425570648368576E-2</v>
      </c>
      <c r="J2871" s="5">
        <f>Table1[[#This Row],[dem_votes]]/SUM(Table1[[#This Row],[dem_votes]:[gop_votes]])</f>
        <v>0.48928721467581571</v>
      </c>
      <c r="K2871" s="5">
        <f>Table1[[#This Row],[gop_votes]]/SUM(Table1[[#This Row],[dem_votes]:[gop_votes]])</f>
        <v>0.51071278532418429</v>
      </c>
      <c r="L2871" s="13">
        <v>-76.437123</v>
      </c>
      <c r="M2871" s="13">
        <v>37.703890000000001</v>
      </c>
      <c r="N2871" s="11">
        <v>-78.517302375059202</v>
      </c>
      <c r="O2871" s="11">
        <v>37.563640772791736</v>
      </c>
      <c r="P2871" s="12">
        <f>VLOOKUP(Table1[[#This Row],[State]],Sheet1!A:G,7,FALSE)</f>
        <v>13</v>
      </c>
      <c r="Q2871" t="str">
        <f>VLOOKUP(Table1[[#This Row],[State]],Sheet1!A:F,6,FALSE)</f>
        <v>Democratic</v>
      </c>
    </row>
    <row r="2872" spans="1:17" x14ac:dyDescent="0.2">
      <c r="A2872" t="s">
        <v>364</v>
      </c>
      <c r="B2872" s="10">
        <v>51105</v>
      </c>
      <c r="C2872" t="s">
        <v>448</v>
      </c>
      <c r="D2872" s="4">
        <v>1922</v>
      </c>
      <c r="E2872" s="4">
        <v>8786</v>
      </c>
      <c r="F2872">
        <v>2024</v>
      </c>
      <c r="G2872" s="1">
        <f>Table1[[#This Row],[dem_votes]]+Table1[[#This Row],[gop_votes]]</f>
        <v>10708</v>
      </c>
      <c r="H2872" s="7">
        <f>ABS(Table1[[#This Row],[dem_votes]]-Table1[[#This Row],[gop_votes]])</f>
        <v>6864</v>
      </c>
      <c r="I2872" s="5">
        <f>Table1[[#This Row],[margin]]/SUM(Table1[[#This Row],[dem_votes]:[gop_votes]])</f>
        <v>0.64101606275681733</v>
      </c>
      <c r="J2872" s="5">
        <f>Table1[[#This Row],[dem_votes]]/SUM(Table1[[#This Row],[dem_votes]:[gop_votes]])</f>
        <v>0.17949196862159134</v>
      </c>
      <c r="K2872" s="5">
        <f>Table1[[#This Row],[gop_votes]]/SUM(Table1[[#This Row],[dem_votes]:[gop_votes]])</f>
        <v>0.82050803137840866</v>
      </c>
      <c r="L2872" s="13">
        <v>-83.103165000000004</v>
      </c>
      <c r="M2872" s="13">
        <v>36.715746000000003</v>
      </c>
      <c r="N2872" s="11">
        <v>-78.517302375059202</v>
      </c>
      <c r="O2872" s="11">
        <v>37.563640772791736</v>
      </c>
      <c r="P2872" s="12">
        <f>VLOOKUP(Table1[[#This Row],[State]],Sheet1!A:G,7,FALSE)</f>
        <v>13</v>
      </c>
      <c r="Q2872" t="str">
        <f>VLOOKUP(Table1[[#This Row],[State]],Sheet1!A:F,6,FALSE)</f>
        <v>Democratic</v>
      </c>
    </row>
    <row r="2873" spans="1:17" x14ac:dyDescent="0.2">
      <c r="A2873" t="s">
        <v>364</v>
      </c>
      <c r="B2873" s="10">
        <v>51107</v>
      </c>
      <c r="C2873" t="s">
        <v>2120</v>
      </c>
      <c r="D2873" s="4">
        <v>179112</v>
      </c>
      <c r="E2873" s="4">
        <v>90441</v>
      </c>
      <c r="F2873">
        <v>2024</v>
      </c>
      <c r="G2873" s="1">
        <f>Table1[[#This Row],[dem_votes]]+Table1[[#This Row],[gop_votes]]</f>
        <v>269553</v>
      </c>
      <c r="H2873" s="7">
        <f>ABS(Table1[[#This Row],[dem_votes]]-Table1[[#This Row],[gop_votes]])</f>
        <v>88671</v>
      </c>
      <c r="I2873" s="5">
        <f>Table1[[#This Row],[margin]]/SUM(Table1[[#This Row],[dem_votes]:[gop_votes]])</f>
        <v>0.32895571557356068</v>
      </c>
      <c r="J2873" s="5">
        <f>Table1[[#This Row],[dem_votes]]/SUM(Table1[[#This Row],[dem_votes]:[gop_votes]])</f>
        <v>0.66447785778678037</v>
      </c>
      <c r="K2873" s="5">
        <f>Table1[[#This Row],[gop_votes]]/SUM(Table1[[#This Row],[dem_votes]:[gop_votes]])</f>
        <v>0.33552214221321969</v>
      </c>
      <c r="L2873" s="13">
        <v>-77.510676000000004</v>
      </c>
      <c r="M2873" s="13">
        <v>39.047874</v>
      </c>
      <c r="N2873" s="11">
        <v>-78.517302375059202</v>
      </c>
      <c r="O2873" s="11">
        <v>37.563640772791736</v>
      </c>
      <c r="P2873" s="12">
        <f>VLOOKUP(Table1[[#This Row],[State]],Sheet1!A:G,7,FALSE)</f>
        <v>13</v>
      </c>
      <c r="Q2873" t="str">
        <f>VLOOKUP(Table1[[#This Row],[State]],Sheet1!A:F,6,FALSE)</f>
        <v>Democratic</v>
      </c>
    </row>
    <row r="2874" spans="1:17" x14ac:dyDescent="0.2">
      <c r="A2874" t="s">
        <v>364</v>
      </c>
      <c r="B2874" s="10">
        <v>51109</v>
      </c>
      <c r="C2874" t="s">
        <v>990</v>
      </c>
      <c r="D2874" s="4">
        <v>8904</v>
      </c>
      <c r="E2874" s="4">
        <v>15782</v>
      </c>
      <c r="F2874">
        <v>2024</v>
      </c>
      <c r="G2874" s="1">
        <f>Table1[[#This Row],[dem_votes]]+Table1[[#This Row],[gop_votes]]</f>
        <v>24686</v>
      </c>
      <c r="H2874" s="7">
        <f>ABS(Table1[[#This Row],[dem_votes]]-Table1[[#This Row],[gop_votes]])</f>
        <v>6878</v>
      </c>
      <c r="I2874" s="5">
        <f>Table1[[#This Row],[margin]]/SUM(Table1[[#This Row],[dem_votes]:[gop_votes]])</f>
        <v>0.27861946042291175</v>
      </c>
      <c r="J2874" s="5">
        <f>Table1[[#This Row],[dem_votes]]/SUM(Table1[[#This Row],[dem_votes]:[gop_votes]])</f>
        <v>0.36069026978854413</v>
      </c>
      <c r="K2874" s="5">
        <f>Table1[[#This Row],[gop_votes]]/SUM(Table1[[#This Row],[dem_votes]:[gop_votes]])</f>
        <v>0.63930973021145587</v>
      </c>
      <c r="L2874" s="13">
        <v>-77.965373</v>
      </c>
      <c r="M2874" s="13">
        <v>37.979376000000002</v>
      </c>
      <c r="N2874" s="11">
        <v>-78.517302375059202</v>
      </c>
      <c r="O2874" s="11">
        <v>37.563640772791736</v>
      </c>
      <c r="P2874" s="12">
        <f>VLOOKUP(Table1[[#This Row],[State]],Sheet1!A:G,7,FALSE)</f>
        <v>13</v>
      </c>
      <c r="Q2874" t="str">
        <f>VLOOKUP(Table1[[#This Row],[State]],Sheet1!A:F,6,FALSE)</f>
        <v>Democratic</v>
      </c>
    </row>
    <row r="2875" spans="1:17" x14ac:dyDescent="0.2">
      <c r="A2875" t="s">
        <v>364</v>
      </c>
      <c r="B2875" s="10">
        <v>51111</v>
      </c>
      <c r="C2875" t="s">
        <v>2121</v>
      </c>
      <c r="D2875" s="4">
        <v>2401</v>
      </c>
      <c r="E2875" s="4">
        <v>3192</v>
      </c>
      <c r="F2875">
        <v>2024</v>
      </c>
      <c r="G2875" s="1">
        <f>Table1[[#This Row],[dem_votes]]+Table1[[#This Row],[gop_votes]]</f>
        <v>5593</v>
      </c>
      <c r="H2875" s="7">
        <f>ABS(Table1[[#This Row],[dem_votes]]-Table1[[#This Row],[gop_votes]])</f>
        <v>791</v>
      </c>
      <c r="I2875" s="5">
        <f>Table1[[#This Row],[margin]]/SUM(Table1[[#This Row],[dem_votes]:[gop_votes]])</f>
        <v>0.1414267834793492</v>
      </c>
      <c r="J2875" s="5">
        <f>Table1[[#This Row],[dem_votes]]/SUM(Table1[[#This Row],[dem_votes]:[gop_votes]])</f>
        <v>0.42928660826032539</v>
      </c>
      <c r="K2875" s="5">
        <f>Table1[[#This Row],[gop_votes]]/SUM(Table1[[#This Row],[dem_votes]:[gop_votes]])</f>
        <v>0.57071339173967461</v>
      </c>
      <c r="L2875" s="13">
        <v>-78.216530000000006</v>
      </c>
      <c r="M2875" s="13">
        <v>36.970055000000002</v>
      </c>
      <c r="N2875" s="11">
        <v>-78.517302375059202</v>
      </c>
      <c r="O2875" s="11">
        <v>37.563640772791736</v>
      </c>
      <c r="P2875" s="12">
        <f>VLOOKUP(Table1[[#This Row],[State]],Sheet1!A:G,7,FALSE)</f>
        <v>13</v>
      </c>
      <c r="Q2875" t="str">
        <f>VLOOKUP(Table1[[#This Row],[State]],Sheet1!A:F,6,FALSE)</f>
        <v>Democratic</v>
      </c>
    </row>
    <row r="2876" spans="1:17" x14ac:dyDescent="0.2">
      <c r="A2876" t="s">
        <v>364</v>
      </c>
      <c r="B2876" s="10">
        <v>51113</v>
      </c>
      <c r="C2876" t="s">
        <v>452</v>
      </c>
      <c r="D2876" s="4">
        <v>2707</v>
      </c>
      <c r="E2876" s="4">
        <v>5819</v>
      </c>
      <c r="F2876">
        <v>2024</v>
      </c>
      <c r="G2876" s="1">
        <f>Table1[[#This Row],[dem_votes]]+Table1[[#This Row],[gop_votes]]</f>
        <v>8526</v>
      </c>
      <c r="H2876" s="7">
        <f>ABS(Table1[[#This Row],[dem_votes]]-Table1[[#This Row],[gop_votes]])</f>
        <v>3112</v>
      </c>
      <c r="I2876" s="5">
        <f>Table1[[#This Row],[margin]]/SUM(Table1[[#This Row],[dem_votes]:[gop_votes]])</f>
        <v>0.36500117288294626</v>
      </c>
      <c r="J2876" s="5">
        <f>Table1[[#This Row],[dem_votes]]/SUM(Table1[[#This Row],[dem_votes]:[gop_votes]])</f>
        <v>0.31749941355852684</v>
      </c>
      <c r="K2876" s="5">
        <f>Table1[[#This Row],[gop_votes]]/SUM(Table1[[#This Row],[dem_votes]:[gop_votes]])</f>
        <v>0.68250058644147316</v>
      </c>
      <c r="L2876" s="13">
        <v>-78.235159999999993</v>
      </c>
      <c r="M2876" s="13">
        <v>38.378917000000001</v>
      </c>
      <c r="N2876" s="11">
        <v>-78.517302375059202</v>
      </c>
      <c r="O2876" s="11">
        <v>37.563640772791736</v>
      </c>
      <c r="P2876" s="12">
        <f>VLOOKUP(Table1[[#This Row],[State]],Sheet1!A:G,7,FALSE)</f>
        <v>13</v>
      </c>
      <c r="Q2876" t="str">
        <f>VLOOKUP(Table1[[#This Row],[State]],Sheet1!A:F,6,FALSE)</f>
        <v>Democratic</v>
      </c>
    </row>
    <row r="2877" spans="1:17" x14ac:dyDescent="0.2">
      <c r="A2877" t="s">
        <v>364</v>
      </c>
      <c r="B2877" s="10">
        <v>51115</v>
      </c>
      <c r="C2877" t="s">
        <v>2122</v>
      </c>
      <c r="D2877" s="4">
        <v>1745</v>
      </c>
      <c r="E2877" s="4">
        <v>3914</v>
      </c>
      <c r="F2877">
        <v>2024</v>
      </c>
      <c r="G2877" s="1">
        <f>Table1[[#This Row],[dem_votes]]+Table1[[#This Row],[gop_votes]]</f>
        <v>5659</v>
      </c>
      <c r="H2877" s="7">
        <f>ABS(Table1[[#This Row],[dem_votes]]-Table1[[#This Row],[gop_votes]])</f>
        <v>2169</v>
      </c>
      <c r="I2877" s="5">
        <f>Table1[[#This Row],[margin]]/SUM(Table1[[#This Row],[dem_votes]:[gop_votes]])</f>
        <v>0.38328326559462805</v>
      </c>
      <c r="J2877" s="5">
        <f>Table1[[#This Row],[dem_votes]]/SUM(Table1[[#This Row],[dem_votes]:[gop_votes]])</f>
        <v>0.308358367202686</v>
      </c>
      <c r="K2877" s="5">
        <f>Table1[[#This Row],[gop_votes]]/SUM(Table1[[#This Row],[dem_votes]:[gop_votes]])</f>
        <v>0.69164163279731405</v>
      </c>
      <c r="L2877" s="13">
        <v>-76.342951999999997</v>
      </c>
      <c r="M2877" s="13">
        <v>37.444144000000001</v>
      </c>
      <c r="N2877" s="11">
        <v>-78.517302375059202</v>
      </c>
      <c r="O2877" s="11">
        <v>37.563640772791736</v>
      </c>
      <c r="P2877" s="12">
        <f>VLOOKUP(Table1[[#This Row],[State]],Sheet1!A:G,7,FALSE)</f>
        <v>13</v>
      </c>
      <c r="Q2877" t="str">
        <f>VLOOKUP(Table1[[#This Row],[State]],Sheet1!A:F,6,FALSE)</f>
        <v>Democratic</v>
      </c>
    </row>
    <row r="2878" spans="1:17" x14ac:dyDescent="0.2">
      <c r="A2878" t="s">
        <v>364</v>
      </c>
      <c r="B2878" s="10">
        <v>51117</v>
      </c>
      <c r="C2878" t="s">
        <v>1633</v>
      </c>
      <c r="D2878" s="4">
        <v>6899</v>
      </c>
      <c r="E2878" s="4">
        <v>8148</v>
      </c>
      <c r="F2878">
        <v>2024</v>
      </c>
      <c r="G2878" s="1">
        <f>Table1[[#This Row],[dem_votes]]+Table1[[#This Row],[gop_votes]]</f>
        <v>15047</v>
      </c>
      <c r="H2878" s="7">
        <f>ABS(Table1[[#This Row],[dem_votes]]-Table1[[#This Row],[gop_votes]])</f>
        <v>1249</v>
      </c>
      <c r="I2878" s="5">
        <f>Table1[[#This Row],[margin]]/SUM(Table1[[#This Row],[dem_votes]:[gop_votes]])</f>
        <v>8.3006579384594936E-2</v>
      </c>
      <c r="J2878" s="5">
        <f>Table1[[#This Row],[dem_votes]]/SUM(Table1[[#This Row],[dem_votes]:[gop_votes]])</f>
        <v>0.45849671030770256</v>
      </c>
      <c r="K2878" s="5">
        <f>Table1[[#This Row],[gop_votes]]/SUM(Table1[[#This Row],[dem_votes]:[gop_votes]])</f>
        <v>0.54150328969229744</v>
      </c>
      <c r="L2878" s="13">
        <v>-78.320814999999996</v>
      </c>
      <c r="M2878" s="13">
        <v>36.691889000000003</v>
      </c>
      <c r="N2878" s="11">
        <v>-78.517302375059202</v>
      </c>
      <c r="O2878" s="11">
        <v>37.563640772791736</v>
      </c>
      <c r="P2878" s="12">
        <f>VLOOKUP(Table1[[#This Row],[State]],Sheet1!A:G,7,FALSE)</f>
        <v>13</v>
      </c>
      <c r="Q2878" t="str">
        <f>VLOOKUP(Table1[[#This Row],[State]],Sheet1!A:F,6,FALSE)</f>
        <v>Democratic</v>
      </c>
    </row>
    <row r="2879" spans="1:17" x14ac:dyDescent="0.2">
      <c r="A2879" t="s">
        <v>364</v>
      </c>
      <c r="B2879" s="10">
        <v>51119</v>
      </c>
      <c r="C2879" t="s">
        <v>716</v>
      </c>
      <c r="D2879" s="4">
        <v>2509</v>
      </c>
      <c r="E2879" s="4">
        <v>4334</v>
      </c>
      <c r="F2879">
        <v>2024</v>
      </c>
      <c r="G2879" s="1">
        <f>Table1[[#This Row],[dem_votes]]+Table1[[#This Row],[gop_votes]]</f>
        <v>6843</v>
      </c>
      <c r="H2879" s="7">
        <f>ABS(Table1[[#This Row],[dem_votes]]-Table1[[#This Row],[gop_votes]])</f>
        <v>1825</v>
      </c>
      <c r="I2879" s="5">
        <f>Table1[[#This Row],[margin]]/SUM(Table1[[#This Row],[dem_votes]:[gop_votes]])</f>
        <v>0.26669589361391205</v>
      </c>
      <c r="J2879" s="5">
        <f>Table1[[#This Row],[dem_votes]]/SUM(Table1[[#This Row],[dem_votes]:[gop_votes]])</f>
        <v>0.366652053193044</v>
      </c>
      <c r="K2879" s="5">
        <f>Table1[[#This Row],[gop_votes]]/SUM(Table1[[#This Row],[dem_votes]:[gop_votes]])</f>
        <v>0.63334794680695605</v>
      </c>
      <c r="L2879" s="13">
        <v>-76.504547000000002</v>
      </c>
      <c r="M2879" s="13">
        <v>37.601650999999997</v>
      </c>
      <c r="N2879" s="11">
        <v>-78.517302375059202</v>
      </c>
      <c r="O2879" s="11">
        <v>37.563640772791736</v>
      </c>
      <c r="P2879" s="12">
        <f>VLOOKUP(Table1[[#This Row],[State]],Sheet1!A:G,7,FALSE)</f>
        <v>13</v>
      </c>
      <c r="Q2879" t="str">
        <f>VLOOKUP(Table1[[#This Row],[State]],Sheet1!A:F,6,FALSE)</f>
        <v>Democratic</v>
      </c>
    </row>
    <row r="2880" spans="1:17" x14ac:dyDescent="0.2">
      <c r="A2880" t="s">
        <v>364</v>
      </c>
      <c r="B2880" s="10">
        <v>51121</v>
      </c>
      <c r="C2880" t="s">
        <v>521</v>
      </c>
      <c r="D2880" s="4">
        <v>24812</v>
      </c>
      <c r="E2880" s="4">
        <v>21245</v>
      </c>
      <c r="F2880">
        <v>2024</v>
      </c>
      <c r="G2880" s="1">
        <f>Table1[[#This Row],[dem_votes]]+Table1[[#This Row],[gop_votes]]</f>
        <v>46057</v>
      </c>
      <c r="H2880" s="7">
        <f>ABS(Table1[[#This Row],[dem_votes]]-Table1[[#This Row],[gop_votes]])</f>
        <v>3567</v>
      </c>
      <c r="I2880" s="5">
        <f>Table1[[#This Row],[margin]]/SUM(Table1[[#This Row],[dem_votes]:[gop_votes]])</f>
        <v>7.7447510693271382E-2</v>
      </c>
      <c r="J2880" s="5">
        <f>Table1[[#This Row],[dem_votes]]/SUM(Table1[[#This Row],[dem_votes]:[gop_votes]])</f>
        <v>0.53872375534663564</v>
      </c>
      <c r="K2880" s="5">
        <f>Table1[[#This Row],[gop_votes]]/SUM(Table1[[#This Row],[dem_votes]:[gop_votes]])</f>
        <v>0.46127624465336431</v>
      </c>
      <c r="L2880" s="13">
        <v>-80.412335999999996</v>
      </c>
      <c r="M2880" s="13">
        <v>37.189630999999999</v>
      </c>
      <c r="N2880" s="11">
        <v>-78.517302375059202</v>
      </c>
      <c r="O2880" s="11">
        <v>37.563640772791736</v>
      </c>
      <c r="P2880" s="12">
        <f>VLOOKUP(Table1[[#This Row],[State]],Sheet1!A:G,7,FALSE)</f>
        <v>13</v>
      </c>
      <c r="Q2880" t="str">
        <f>VLOOKUP(Table1[[#This Row],[State]],Sheet1!A:F,6,FALSE)</f>
        <v>Democratic</v>
      </c>
    </row>
    <row r="2881" spans="1:17" x14ac:dyDescent="0.2">
      <c r="A2881" t="s">
        <v>364</v>
      </c>
      <c r="B2881" s="10">
        <v>51125</v>
      </c>
      <c r="C2881" t="s">
        <v>1121</v>
      </c>
      <c r="D2881" s="4">
        <v>4361</v>
      </c>
      <c r="E2881" s="4">
        <v>4987</v>
      </c>
      <c r="F2881">
        <v>2024</v>
      </c>
      <c r="G2881" s="1">
        <f>Table1[[#This Row],[dem_votes]]+Table1[[#This Row],[gop_votes]]</f>
        <v>9348</v>
      </c>
      <c r="H2881" s="7">
        <f>ABS(Table1[[#This Row],[dem_votes]]-Table1[[#This Row],[gop_votes]])</f>
        <v>626</v>
      </c>
      <c r="I2881" s="5">
        <f>Table1[[#This Row],[margin]]/SUM(Table1[[#This Row],[dem_votes]:[gop_votes]])</f>
        <v>6.6966195977749249E-2</v>
      </c>
      <c r="J2881" s="5">
        <f>Table1[[#This Row],[dem_votes]]/SUM(Table1[[#This Row],[dem_votes]:[gop_votes]])</f>
        <v>0.46651690201112539</v>
      </c>
      <c r="K2881" s="5">
        <f>Table1[[#This Row],[gop_votes]]/SUM(Table1[[#This Row],[dem_votes]:[gop_votes]])</f>
        <v>0.53348309798887461</v>
      </c>
      <c r="L2881" s="13">
        <v>-78.871690999999998</v>
      </c>
      <c r="M2881" s="13">
        <v>37.810028000000003</v>
      </c>
      <c r="N2881" s="11">
        <v>-78.517302375059202</v>
      </c>
      <c r="O2881" s="11">
        <v>37.563640772791736</v>
      </c>
      <c r="P2881" s="12">
        <f>VLOOKUP(Table1[[#This Row],[State]],Sheet1!A:G,7,FALSE)</f>
        <v>13</v>
      </c>
      <c r="Q2881" t="str">
        <f>VLOOKUP(Table1[[#This Row],[State]],Sheet1!A:F,6,FALSE)</f>
        <v>Democratic</v>
      </c>
    </row>
    <row r="2882" spans="1:17" x14ac:dyDescent="0.2">
      <c r="A2882" t="s">
        <v>364</v>
      </c>
      <c r="B2882" s="10">
        <v>51127</v>
      </c>
      <c r="C2882" t="s">
        <v>2123</v>
      </c>
      <c r="D2882" s="4">
        <v>5197</v>
      </c>
      <c r="E2882" s="4">
        <v>11113</v>
      </c>
      <c r="F2882">
        <v>2024</v>
      </c>
      <c r="G2882" s="1">
        <f>Table1[[#This Row],[dem_votes]]+Table1[[#This Row],[gop_votes]]</f>
        <v>16310</v>
      </c>
      <c r="H2882" s="7">
        <f>ABS(Table1[[#This Row],[dem_votes]]-Table1[[#This Row],[gop_votes]])</f>
        <v>5916</v>
      </c>
      <c r="I2882" s="5">
        <f>Table1[[#This Row],[margin]]/SUM(Table1[[#This Row],[dem_votes]:[gop_votes]])</f>
        <v>0.36272225628448806</v>
      </c>
      <c r="J2882" s="5">
        <f>Table1[[#This Row],[dem_votes]]/SUM(Table1[[#This Row],[dem_votes]:[gop_votes]])</f>
        <v>0.31863887185775597</v>
      </c>
      <c r="K2882" s="5">
        <f>Table1[[#This Row],[gop_votes]]/SUM(Table1[[#This Row],[dem_votes]:[gop_votes]])</f>
        <v>0.68136112814224403</v>
      </c>
      <c r="L2882" s="13">
        <v>-77.037030999999999</v>
      </c>
      <c r="M2882" s="13">
        <v>37.497253000000001</v>
      </c>
      <c r="N2882" s="11">
        <v>-78.517302375059202</v>
      </c>
      <c r="O2882" s="11">
        <v>37.563640772791736</v>
      </c>
      <c r="P2882" s="12">
        <f>VLOOKUP(Table1[[#This Row],[State]],Sheet1!A:G,7,FALSE)</f>
        <v>13</v>
      </c>
      <c r="Q2882" t="str">
        <f>VLOOKUP(Table1[[#This Row],[State]],Sheet1!A:F,6,FALSE)</f>
        <v>Democratic</v>
      </c>
    </row>
    <row r="2883" spans="1:17" x14ac:dyDescent="0.2">
      <c r="A2883" t="s">
        <v>364</v>
      </c>
      <c r="B2883" s="10">
        <v>51131</v>
      </c>
      <c r="C2883" t="s">
        <v>1637</v>
      </c>
      <c r="D2883" s="4">
        <v>3621</v>
      </c>
      <c r="E2883" s="4">
        <v>2706</v>
      </c>
      <c r="F2883">
        <v>2024</v>
      </c>
      <c r="G2883" s="1">
        <f>Table1[[#This Row],[dem_votes]]+Table1[[#This Row],[gop_votes]]</f>
        <v>6327</v>
      </c>
      <c r="H2883" s="7">
        <f>ABS(Table1[[#This Row],[dem_votes]]-Table1[[#This Row],[gop_votes]])</f>
        <v>915</v>
      </c>
      <c r="I2883" s="5">
        <f>Table1[[#This Row],[margin]]/SUM(Table1[[#This Row],[dem_votes]:[gop_votes]])</f>
        <v>0.14461830251303937</v>
      </c>
      <c r="J2883" s="5">
        <f>Table1[[#This Row],[dem_votes]]/SUM(Table1[[#This Row],[dem_votes]:[gop_votes]])</f>
        <v>0.57230915125651971</v>
      </c>
      <c r="K2883" s="5">
        <f>Table1[[#This Row],[gop_votes]]/SUM(Table1[[#This Row],[dem_votes]:[gop_votes]])</f>
        <v>0.42769084874348035</v>
      </c>
      <c r="L2883" s="13">
        <v>-75.917593999999994</v>
      </c>
      <c r="M2883" s="13">
        <v>37.389507999999999</v>
      </c>
      <c r="N2883" s="11">
        <v>-78.517302375059202</v>
      </c>
      <c r="O2883" s="11">
        <v>37.563640772791736</v>
      </c>
      <c r="P2883" s="12">
        <f>VLOOKUP(Table1[[#This Row],[State]],Sheet1!A:G,7,FALSE)</f>
        <v>13</v>
      </c>
      <c r="Q2883" t="str">
        <f>VLOOKUP(Table1[[#This Row],[State]],Sheet1!A:F,6,FALSE)</f>
        <v>Democratic</v>
      </c>
    </row>
    <row r="2884" spans="1:17" x14ac:dyDescent="0.2">
      <c r="A2884" t="s">
        <v>364</v>
      </c>
      <c r="B2884" s="10">
        <v>51133</v>
      </c>
      <c r="C2884" t="s">
        <v>1808</v>
      </c>
      <c r="D2884" s="4">
        <v>3309</v>
      </c>
      <c r="E2884" s="4">
        <v>4544</v>
      </c>
      <c r="F2884">
        <v>2024</v>
      </c>
      <c r="G2884" s="1">
        <f>Table1[[#This Row],[dem_votes]]+Table1[[#This Row],[gop_votes]]</f>
        <v>7853</v>
      </c>
      <c r="H2884" s="7">
        <f>ABS(Table1[[#This Row],[dem_votes]]-Table1[[#This Row],[gop_votes]])</f>
        <v>1235</v>
      </c>
      <c r="I2884" s="5">
        <f>Table1[[#This Row],[margin]]/SUM(Table1[[#This Row],[dem_votes]:[gop_votes]])</f>
        <v>0.15726473958996562</v>
      </c>
      <c r="J2884" s="5">
        <f>Table1[[#This Row],[dem_votes]]/SUM(Table1[[#This Row],[dem_votes]:[gop_votes]])</f>
        <v>0.42136763020501722</v>
      </c>
      <c r="K2884" s="5">
        <f>Table1[[#This Row],[gop_votes]]/SUM(Table1[[#This Row],[dem_votes]:[gop_votes]])</f>
        <v>0.57863236979498278</v>
      </c>
      <c r="L2884" s="13">
        <v>-76.414247000000003</v>
      </c>
      <c r="M2884" s="13">
        <v>37.890864999999998</v>
      </c>
      <c r="N2884" s="11">
        <v>-78.517302375059202</v>
      </c>
      <c r="O2884" s="11">
        <v>37.563640772791736</v>
      </c>
      <c r="P2884" s="12">
        <f>VLOOKUP(Table1[[#This Row],[State]],Sheet1!A:G,7,FALSE)</f>
        <v>13</v>
      </c>
      <c r="Q2884" t="str">
        <f>VLOOKUP(Table1[[#This Row],[State]],Sheet1!A:F,6,FALSE)</f>
        <v>Democratic</v>
      </c>
    </row>
    <row r="2885" spans="1:17" x14ac:dyDescent="0.2">
      <c r="A2885" t="s">
        <v>364</v>
      </c>
      <c r="B2885" s="10">
        <v>51135</v>
      </c>
      <c r="C2885" t="s">
        <v>2124</v>
      </c>
      <c r="D2885" s="4">
        <v>2850</v>
      </c>
      <c r="E2885" s="4">
        <v>3655</v>
      </c>
      <c r="F2885">
        <v>2024</v>
      </c>
      <c r="G2885" s="1">
        <f>Table1[[#This Row],[dem_votes]]+Table1[[#This Row],[gop_votes]]</f>
        <v>6505</v>
      </c>
      <c r="H2885" s="7">
        <f>ABS(Table1[[#This Row],[dem_votes]]-Table1[[#This Row],[gop_votes]])</f>
        <v>805</v>
      </c>
      <c r="I2885" s="5">
        <f>Table1[[#This Row],[margin]]/SUM(Table1[[#This Row],[dem_votes]:[gop_votes]])</f>
        <v>0.12375096079938509</v>
      </c>
      <c r="J2885" s="5">
        <f>Table1[[#This Row],[dem_votes]]/SUM(Table1[[#This Row],[dem_votes]:[gop_votes]])</f>
        <v>0.43812451960030746</v>
      </c>
      <c r="K2885" s="5">
        <f>Table1[[#This Row],[gop_votes]]/SUM(Table1[[#This Row],[dem_votes]:[gop_votes]])</f>
        <v>0.5618754803996926</v>
      </c>
      <c r="L2885" s="13">
        <v>-78.075206999999907</v>
      </c>
      <c r="M2885" s="13">
        <v>37.144866</v>
      </c>
      <c r="N2885" s="11">
        <v>-78.517302375059202</v>
      </c>
      <c r="O2885" s="11">
        <v>37.563640772791736</v>
      </c>
      <c r="P2885" s="12">
        <f>VLOOKUP(Table1[[#This Row],[State]],Sheet1!A:G,7,FALSE)</f>
        <v>13</v>
      </c>
      <c r="Q2885" t="str">
        <f>VLOOKUP(Table1[[#This Row],[State]],Sheet1!A:F,6,FALSE)</f>
        <v>Democratic</v>
      </c>
    </row>
    <row r="2886" spans="1:17" x14ac:dyDescent="0.2">
      <c r="A2886" t="s">
        <v>364</v>
      </c>
      <c r="B2886" s="10">
        <v>51137</v>
      </c>
      <c r="C2886" t="s">
        <v>461</v>
      </c>
      <c r="D2886" s="4">
        <v>8577</v>
      </c>
      <c r="E2886" s="4">
        <v>14124</v>
      </c>
      <c r="F2886">
        <v>2024</v>
      </c>
      <c r="G2886" s="1">
        <f>Table1[[#This Row],[dem_votes]]+Table1[[#This Row],[gop_votes]]</f>
        <v>22701</v>
      </c>
      <c r="H2886" s="7">
        <f>ABS(Table1[[#This Row],[dem_votes]]-Table1[[#This Row],[gop_votes]])</f>
        <v>5547</v>
      </c>
      <c r="I2886" s="5">
        <f>Table1[[#This Row],[margin]]/SUM(Table1[[#This Row],[dem_votes]:[gop_votes]])</f>
        <v>0.24435046914232852</v>
      </c>
      <c r="J2886" s="5">
        <f>Table1[[#This Row],[dem_votes]]/SUM(Table1[[#This Row],[dem_votes]:[gop_votes]])</f>
        <v>0.37782476542883575</v>
      </c>
      <c r="K2886" s="5">
        <f>Table1[[#This Row],[gop_votes]]/SUM(Table1[[#This Row],[dem_votes]:[gop_votes]])</f>
        <v>0.6221752345711643</v>
      </c>
      <c r="L2886" s="13">
        <v>-77.966785000000002</v>
      </c>
      <c r="M2886" s="13">
        <v>38.267152000000003</v>
      </c>
      <c r="N2886" s="11">
        <v>-78.517302375059202</v>
      </c>
      <c r="O2886" s="11">
        <v>37.563640772791736</v>
      </c>
      <c r="P2886" s="12">
        <f>VLOOKUP(Table1[[#This Row],[State]],Sheet1!A:G,7,FALSE)</f>
        <v>13</v>
      </c>
      <c r="Q2886" t="str">
        <f>VLOOKUP(Table1[[#This Row],[State]],Sheet1!A:F,6,FALSE)</f>
        <v>Democratic</v>
      </c>
    </row>
    <row r="2887" spans="1:17" x14ac:dyDescent="0.2">
      <c r="A2887" t="s">
        <v>364</v>
      </c>
      <c r="B2887" s="10">
        <v>51139</v>
      </c>
      <c r="C2887" t="s">
        <v>998</v>
      </c>
      <c r="D2887" s="4">
        <v>2922</v>
      </c>
      <c r="E2887" s="4">
        <v>10333</v>
      </c>
      <c r="F2887">
        <v>2024</v>
      </c>
      <c r="G2887" s="1">
        <f>Table1[[#This Row],[dem_votes]]+Table1[[#This Row],[gop_votes]]</f>
        <v>13255</v>
      </c>
      <c r="H2887" s="7">
        <f>ABS(Table1[[#This Row],[dem_votes]]-Table1[[#This Row],[gop_votes]])</f>
        <v>7411</v>
      </c>
      <c r="I2887" s="5">
        <f>Table1[[#This Row],[margin]]/SUM(Table1[[#This Row],[dem_votes]:[gop_votes]])</f>
        <v>0.55910976989815164</v>
      </c>
      <c r="J2887" s="5">
        <f>Table1[[#This Row],[dem_votes]]/SUM(Table1[[#This Row],[dem_votes]:[gop_votes]])</f>
        <v>0.22044511505092418</v>
      </c>
      <c r="K2887" s="5">
        <f>Table1[[#This Row],[gop_votes]]/SUM(Table1[[#This Row],[dem_votes]:[gop_votes]])</f>
        <v>0.77955488494907577</v>
      </c>
      <c r="L2887" s="13">
        <v>-78.500392000000005</v>
      </c>
      <c r="M2887" s="13">
        <v>38.604440999999902</v>
      </c>
      <c r="N2887" s="11">
        <v>-78.517302375059202</v>
      </c>
      <c r="O2887" s="11">
        <v>37.563640772791736</v>
      </c>
      <c r="P2887" s="12">
        <f>VLOOKUP(Table1[[#This Row],[State]],Sheet1!A:G,7,FALSE)</f>
        <v>13</v>
      </c>
      <c r="Q2887" t="str">
        <f>VLOOKUP(Table1[[#This Row],[State]],Sheet1!A:F,6,FALSE)</f>
        <v>Democratic</v>
      </c>
    </row>
    <row r="2888" spans="1:17" x14ac:dyDescent="0.2">
      <c r="A2888" t="s">
        <v>364</v>
      </c>
      <c r="B2888" s="10">
        <v>51141</v>
      </c>
      <c r="C2888" t="s">
        <v>2125</v>
      </c>
      <c r="D2888" s="4">
        <v>2102</v>
      </c>
      <c r="E2888" s="4">
        <v>7804</v>
      </c>
      <c r="F2888">
        <v>2024</v>
      </c>
      <c r="G2888" s="1">
        <f>Table1[[#This Row],[dem_votes]]+Table1[[#This Row],[gop_votes]]</f>
        <v>9906</v>
      </c>
      <c r="H2888" s="7">
        <f>ABS(Table1[[#This Row],[dem_votes]]-Table1[[#This Row],[gop_votes]])</f>
        <v>5702</v>
      </c>
      <c r="I2888" s="5">
        <f>Table1[[#This Row],[margin]]/SUM(Table1[[#This Row],[dem_votes]:[gop_votes]])</f>
        <v>0.5756107409650717</v>
      </c>
      <c r="J2888" s="5">
        <f>Table1[[#This Row],[dem_votes]]/SUM(Table1[[#This Row],[dem_votes]:[gop_votes]])</f>
        <v>0.21219462951746415</v>
      </c>
      <c r="K2888" s="5">
        <f>Table1[[#This Row],[gop_votes]]/SUM(Table1[[#This Row],[dem_votes]:[gop_votes]])</f>
        <v>0.78780537048253585</v>
      </c>
      <c r="L2888" s="13">
        <v>-80.282112999999995</v>
      </c>
      <c r="M2888" s="13">
        <v>36.655723999999999</v>
      </c>
      <c r="N2888" s="11">
        <v>-78.517302375059202</v>
      </c>
      <c r="O2888" s="11">
        <v>37.563640772791736</v>
      </c>
      <c r="P2888" s="12">
        <f>VLOOKUP(Table1[[#This Row],[State]],Sheet1!A:G,7,FALSE)</f>
        <v>13</v>
      </c>
      <c r="Q2888" t="str">
        <f>VLOOKUP(Table1[[#This Row],[State]],Sheet1!A:F,6,FALSE)</f>
        <v>Democratic</v>
      </c>
    </row>
    <row r="2889" spans="1:17" x14ac:dyDescent="0.2">
      <c r="A2889" t="s">
        <v>364</v>
      </c>
      <c r="B2889" s="10">
        <v>51143</v>
      </c>
      <c r="C2889" t="s">
        <v>2126</v>
      </c>
      <c r="D2889" s="4">
        <v>9855</v>
      </c>
      <c r="E2889" s="4">
        <v>23638</v>
      </c>
      <c r="F2889">
        <v>2024</v>
      </c>
      <c r="G2889" s="1">
        <f>Table1[[#This Row],[dem_votes]]+Table1[[#This Row],[gop_votes]]</f>
        <v>33493</v>
      </c>
      <c r="H2889" s="7">
        <f>ABS(Table1[[#This Row],[dem_votes]]-Table1[[#This Row],[gop_votes]])</f>
        <v>13783</v>
      </c>
      <c r="I2889" s="5">
        <f>Table1[[#This Row],[margin]]/SUM(Table1[[#This Row],[dem_votes]:[gop_votes]])</f>
        <v>0.41151882482906876</v>
      </c>
      <c r="J2889" s="5">
        <f>Table1[[#This Row],[dem_votes]]/SUM(Table1[[#This Row],[dem_votes]:[gop_votes]])</f>
        <v>0.29424058758546562</v>
      </c>
      <c r="K2889" s="5">
        <f>Table1[[#This Row],[gop_votes]]/SUM(Table1[[#This Row],[dem_votes]:[gop_votes]])</f>
        <v>0.70575941241453433</v>
      </c>
      <c r="L2889" s="13">
        <v>-79.409643000000003</v>
      </c>
      <c r="M2889" s="13">
        <v>36.772086000000002</v>
      </c>
      <c r="N2889" s="11">
        <v>-78.517302375059202</v>
      </c>
      <c r="O2889" s="11">
        <v>37.563640772791736</v>
      </c>
      <c r="P2889" s="12">
        <f>VLOOKUP(Table1[[#This Row],[State]],Sheet1!A:G,7,FALSE)</f>
        <v>13</v>
      </c>
      <c r="Q2889" t="str">
        <f>VLOOKUP(Table1[[#This Row],[State]],Sheet1!A:F,6,FALSE)</f>
        <v>Democratic</v>
      </c>
    </row>
    <row r="2890" spans="1:17" x14ac:dyDescent="0.2">
      <c r="A2890" t="s">
        <v>364</v>
      </c>
      <c r="B2890" s="10">
        <v>51145</v>
      </c>
      <c r="C2890" t="s">
        <v>2127</v>
      </c>
      <c r="D2890" s="4">
        <v>5897</v>
      </c>
      <c r="E2890" s="4">
        <v>15889</v>
      </c>
      <c r="F2890">
        <v>2024</v>
      </c>
      <c r="G2890" s="1">
        <f>Table1[[#This Row],[dem_votes]]+Table1[[#This Row],[gop_votes]]</f>
        <v>21786</v>
      </c>
      <c r="H2890" s="7">
        <f>ABS(Table1[[#This Row],[dem_votes]]-Table1[[#This Row],[gop_votes]])</f>
        <v>9992</v>
      </c>
      <c r="I2890" s="5">
        <f>Table1[[#This Row],[margin]]/SUM(Table1[[#This Row],[dem_votes]:[gop_votes]])</f>
        <v>0.45864316533553656</v>
      </c>
      <c r="J2890" s="5">
        <f>Table1[[#This Row],[dem_votes]]/SUM(Table1[[#This Row],[dem_votes]:[gop_votes]])</f>
        <v>0.27067841733223169</v>
      </c>
      <c r="K2890" s="5">
        <f>Table1[[#This Row],[gop_votes]]/SUM(Table1[[#This Row],[dem_votes]:[gop_votes]])</f>
        <v>0.72932158266776825</v>
      </c>
      <c r="L2890" s="13">
        <v>-77.872664</v>
      </c>
      <c r="M2890" s="13">
        <v>37.546341999999903</v>
      </c>
      <c r="N2890" s="11">
        <v>-78.517302375059202</v>
      </c>
      <c r="O2890" s="11">
        <v>37.563640772791736</v>
      </c>
      <c r="P2890" s="12">
        <f>VLOOKUP(Table1[[#This Row],[State]],Sheet1!A:G,7,FALSE)</f>
        <v>13</v>
      </c>
      <c r="Q2890" t="str">
        <f>VLOOKUP(Table1[[#This Row],[State]],Sheet1!A:F,6,FALSE)</f>
        <v>Democratic</v>
      </c>
    </row>
    <row r="2891" spans="1:17" x14ac:dyDescent="0.2">
      <c r="A2891" t="s">
        <v>364</v>
      </c>
      <c r="B2891" s="10">
        <v>51147</v>
      </c>
      <c r="C2891" t="s">
        <v>2128</v>
      </c>
      <c r="D2891" s="4">
        <v>5128</v>
      </c>
      <c r="E2891" s="4">
        <v>4167</v>
      </c>
      <c r="F2891">
        <v>2024</v>
      </c>
      <c r="G2891" s="1">
        <f>Table1[[#This Row],[dem_votes]]+Table1[[#This Row],[gop_votes]]</f>
        <v>9295</v>
      </c>
      <c r="H2891" s="7">
        <f>ABS(Table1[[#This Row],[dem_votes]]-Table1[[#This Row],[gop_votes]])</f>
        <v>961</v>
      </c>
      <c r="I2891" s="5">
        <f>Table1[[#This Row],[margin]]/SUM(Table1[[#This Row],[dem_votes]:[gop_votes]])</f>
        <v>0.10338891877353416</v>
      </c>
      <c r="J2891" s="5">
        <f>Table1[[#This Row],[dem_votes]]/SUM(Table1[[#This Row],[dem_votes]:[gop_votes]])</f>
        <v>0.55169445938676709</v>
      </c>
      <c r="K2891" s="5">
        <f>Table1[[#This Row],[gop_votes]]/SUM(Table1[[#This Row],[dem_votes]:[gop_votes]])</f>
        <v>0.44830554061323291</v>
      </c>
      <c r="L2891" s="13">
        <v>-78.423416000000003</v>
      </c>
      <c r="M2891" s="13">
        <v>37.259322999999902</v>
      </c>
      <c r="N2891" s="11">
        <v>-78.517302375059202</v>
      </c>
      <c r="O2891" s="11">
        <v>37.563640772791736</v>
      </c>
      <c r="P2891" s="12">
        <f>VLOOKUP(Table1[[#This Row],[State]],Sheet1!A:G,7,FALSE)</f>
        <v>13</v>
      </c>
      <c r="Q2891" t="str">
        <f>VLOOKUP(Table1[[#This Row],[State]],Sheet1!A:F,6,FALSE)</f>
        <v>Democratic</v>
      </c>
    </row>
    <row r="2892" spans="1:17" x14ac:dyDescent="0.2">
      <c r="A2892" t="s">
        <v>364</v>
      </c>
      <c r="B2892" s="10">
        <v>51149</v>
      </c>
      <c r="C2892" t="s">
        <v>2129</v>
      </c>
      <c r="D2892" s="4">
        <v>7407</v>
      </c>
      <c r="E2892" s="4">
        <v>10663</v>
      </c>
      <c r="F2892">
        <v>2024</v>
      </c>
      <c r="G2892" s="1">
        <f>Table1[[#This Row],[dem_votes]]+Table1[[#This Row],[gop_votes]]</f>
        <v>18070</v>
      </c>
      <c r="H2892" s="7">
        <f>ABS(Table1[[#This Row],[dem_votes]]-Table1[[#This Row],[gop_votes]])</f>
        <v>3256</v>
      </c>
      <c r="I2892" s="5">
        <f>Table1[[#This Row],[margin]]/SUM(Table1[[#This Row],[dem_votes]:[gop_votes]])</f>
        <v>0.18018815716657444</v>
      </c>
      <c r="J2892" s="5">
        <f>Table1[[#This Row],[dem_votes]]/SUM(Table1[[#This Row],[dem_votes]:[gop_votes]])</f>
        <v>0.40990592141671278</v>
      </c>
      <c r="K2892" s="5">
        <f>Table1[[#This Row],[gop_votes]]/SUM(Table1[[#This Row],[dem_votes]:[gop_votes]])</f>
        <v>0.59009407858328722</v>
      </c>
      <c r="L2892" s="13">
        <v>-77.293227000000002</v>
      </c>
      <c r="M2892" s="13">
        <v>37.215406000000002</v>
      </c>
      <c r="N2892" s="11">
        <v>-78.517302375059202</v>
      </c>
      <c r="O2892" s="11">
        <v>37.563640772791736</v>
      </c>
      <c r="P2892" s="12">
        <f>VLOOKUP(Table1[[#This Row],[State]],Sheet1!A:G,7,FALSE)</f>
        <v>13</v>
      </c>
      <c r="Q2892" t="str">
        <f>VLOOKUP(Table1[[#This Row],[State]],Sheet1!A:F,6,FALSE)</f>
        <v>Democratic</v>
      </c>
    </row>
    <row r="2893" spans="1:17" x14ac:dyDescent="0.2">
      <c r="A2893" t="s">
        <v>364</v>
      </c>
      <c r="B2893" s="10">
        <v>51153</v>
      </c>
      <c r="C2893" t="s">
        <v>2130</v>
      </c>
      <c r="D2893" s="4">
        <v>168094</v>
      </c>
      <c r="E2893" s="4">
        <v>83116</v>
      </c>
      <c r="F2893">
        <v>2024</v>
      </c>
      <c r="G2893" s="1">
        <f>Table1[[#This Row],[dem_votes]]+Table1[[#This Row],[gop_votes]]</f>
        <v>251210</v>
      </c>
      <c r="H2893" s="7">
        <f>ABS(Table1[[#This Row],[dem_votes]]-Table1[[#This Row],[gop_votes]])</f>
        <v>84978</v>
      </c>
      <c r="I2893" s="5">
        <f>Table1[[#This Row],[margin]]/SUM(Table1[[#This Row],[dem_votes]:[gop_votes]])</f>
        <v>0.33827475020898851</v>
      </c>
      <c r="J2893" s="5">
        <f>Table1[[#This Row],[dem_votes]]/SUM(Table1[[#This Row],[dem_votes]:[gop_votes]])</f>
        <v>0.66913737510449423</v>
      </c>
      <c r="K2893" s="5">
        <f>Table1[[#This Row],[gop_votes]]/SUM(Table1[[#This Row],[dem_votes]:[gop_votes]])</f>
        <v>0.33086262489550577</v>
      </c>
      <c r="L2893" s="13">
        <v>-77.409683000000001</v>
      </c>
      <c r="M2893" s="13">
        <v>38.691635999999903</v>
      </c>
      <c r="N2893" s="11">
        <v>-78.517302375059202</v>
      </c>
      <c r="O2893" s="11">
        <v>37.563640772791736</v>
      </c>
      <c r="P2893" s="12">
        <f>VLOOKUP(Table1[[#This Row],[State]],Sheet1!A:G,7,FALSE)</f>
        <v>13</v>
      </c>
      <c r="Q2893" t="str">
        <f>VLOOKUP(Table1[[#This Row],[State]],Sheet1!A:F,6,FALSE)</f>
        <v>Democratic</v>
      </c>
    </row>
    <row r="2894" spans="1:17" x14ac:dyDescent="0.2">
      <c r="A2894" t="s">
        <v>364</v>
      </c>
      <c r="B2894" s="10">
        <v>51155</v>
      </c>
      <c r="C2894" t="s">
        <v>591</v>
      </c>
      <c r="D2894" s="4">
        <v>4899</v>
      </c>
      <c r="E2894" s="4">
        <v>12341</v>
      </c>
      <c r="F2894">
        <v>2024</v>
      </c>
      <c r="G2894" s="1">
        <f>Table1[[#This Row],[dem_votes]]+Table1[[#This Row],[gop_votes]]</f>
        <v>17240</v>
      </c>
      <c r="H2894" s="7">
        <f>ABS(Table1[[#This Row],[dem_votes]]-Table1[[#This Row],[gop_votes]])</f>
        <v>7442</v>
      </c>
      <c r="I2894" s="5">
        <f>Table1[[#This Row],[margin]]/SUM(Table1[[#This Row],[dem_votes]:[gop_votes]])</f>
        <v>0.43167053364269142</v>
      </c>
      <c r="J2894" s="5">
        <f>Table1[[#This Row],[dem_votes]]/SUM(Table1[[#This Row],[dem_votes]:[gop_votes]])</f>
        <v>0.28416473317865432</v>
      </c>
      <c r="K2894" s="5">
        <f>Table1[[#This Row],[gop_votes]]/SUM(Table1[[#This Row],[dem_votes]:[gop_votes]])</f>
        <v>0.71583526682134568</v>
      </c>
      <c r="L2894" s="13">
        <v>-80.705779000000007</v>
      </c>
      <c r="M2894" s="13">
        <v>37.081528999999897</v>
      </c>
      <c r="N2894" s="11">
        <v>-78.517302375059202</v>
      </c>
      <c r="O2894" s="11">
        <v>37.563640772791736</v>
      </c>
      <c r="P2894" s="12">
        <f>VLOOKUP(Table1[[#This Row],[State]],Sheet1!A:G,7,FALSE)</f>
        <v>13</v>
      </c>
      <c r="Q2894" t="str">
        <f>VLOOKUP(Table1[[#This Row],[State]],Sheet1!A:F,6,FALSE)</f>
        <v>Democratic</v>
      </c>
    </row>
    <row r="2895" spans="1:17" x14ac:dyDescent="0.2">
      <c r="A2895" t="s">
        <v>364</v>
      </c>
      <c r="B2895" s="10">
        <v>51157</v>
      </c>
      <c r="C2895" t="s">
        <v>2131</v>
      </c>
      <c r="D2895" s="4">
        <v>2136</v>
      </c>
      <c r="E2895" s="4">
        <v>2940</v>
      </c>
      <c r="F2895">
        <v>2024</v>
      </c>
      <c r="G2895" s="1">
        <f>Table1[[#This Row],[dem_votes]]+Table1[[#This Row],[gop_votes]]</f>
        <v>5076</v>
      </c>
      <c r="H2895" s="7">
        <f>ABS(Table1[[#This Row],[dem_votes]]-Table1[[#This Row],[gop_votes]])</f>
        <v>804</v>
      </c>
      <c r="I2895" s="5">
        <f>Table1[[#This Row],[margin]]/SUM(Table1[[#This Row],[dem_votes]:[gop_votes]])</f>
        <v>0.15839243498817968</v>
      </c>
      <c r="J2895" s="5">
        <f>Table1[[#This Row],[dem_votes]]/SUM(Table1[[#This Row],[dem_votes]:[gop_votes]])</f>
        <v>0.42080378250591016</v>
      </c>
      <c r="K2895" s="5">
        <f>Table1[[#This Row],[gop_votes]]/SUM(Table1[[#This Row],[dem_votes]:[gop_votes]])</f>
        <v>0.57919621749408978</v>
      </c>
      <c r="L2895" s="13">
        <v>-78.124494999999996</v>
      </c>
      <c r="M2895" s="13">
        <v>38.692393000000003</v>
      </c>
      <c r="N2895" s="11">
        <v>-78.517302375059202</v>
      </c>
      <c r="O2895" s="11">
        <v>37.563640772791736</v>
      </c>
      <c r="P2895" s="12">
        <f>VLOOKUP(Table1[[#This Row],[State]],Sheet1!A:G,7,FALSE)</f>
        <v>13</v>
      </c>
      <c r="Q2895" t="str">
        <f>VLOOKUP(Table1[[#This Row],[State]],Sheet1!A:F,6,FALSE)</f>
        <v>Democratic</v>
      </c>
    </row>
    <row r="2896" spans="1:17" x14ac:dyDescent="0.2">
      <c r="A2896" t="s">
        <v>364</v>
      </c>
      <c r="B2896" s="10">
        <v>51159</v>
      </c>
      <c r="C2896" t="s">
        <v>799</v>
      </c>
      <c r="D2896" s="4">
        <v>1515</v>
      </c>
      <c r="E2896" s="4">
        <v>2545</v>
      </c>
      <c r="F2896">
        <v>2024</v>
      </c>
      <c r="G2896" s="1">
        <f>Table1[[#This Row],[dem_votes]]+Table1[[#This Row],[gop_votes]]</f>
        <v>4060</v>
      </c>
      <c r="H2896" s="7">
        <f>ABS(Table1[[#This Row],[dem_votes]]-Table1[[#This Row],[gop_votes]])</f>
        <v>1030</v>
      </c>
      <c r="I2896" s="5">
        <f>Table1[[#This Row],[margin]]/SUM(Table1[[#This Row],[dem_votes]:[gop_votes]])</f>
        <v>0.2536945812807882</v>
      </c>
      <c r="J2896" s="5">
        <f>Table1[[#This Row],[dem_votes]]/SUM(Table1[[#This Row],[dem_votes]:[gop_votes]])</f>
        <v>0.37315270935960593</v>
      </c>
      <c r="K2896" s="5">
        <f>Table1[[#This Row],[gop_votes]]/SUM(Table1[[#This Row],[dem_votes]:[gop_votes]])</f>
        <v>0.62684729064039413</v>
      </c>
      <c r="L2896" s="13">
        <v>-76.715070999999995</v>
      </c>
      <c r="M2896" s="13">
        <v>37.948659999999997</v>
      </c>
      <c r="N2896" s="11">
        <v>-78.517302375059202</v>
      </c>
      <c r="O2896" s="11">
        <v>37.563640772791736</v>
      </c>
      <c r="P2896" s="12">
        <f>VLOOKUP(Table1[[#This Row],[State]],Sheet1!A:G,7,FALSE)</f>
        <v>13</v>
      </c>
      <c r="Q2896" t="str">
        <f>VLOOKUP(Table1[[#This Row],[State]],Sheet1!A:F,6,FALSE)</f>
        <v>Democratic</v>
      </c>
    </row>
    <row r="2897" spans="1:17" x14ac:dyDescent="0.2">
      <c r="A2897" t="s">
        <v>364</v>
      </c>
      <c r="B2897" s="10">
        <v>51161</v>
      </c>
      <c r="C2897" t="s">
        <v>2132</v>
      </c>
      <c r="D2897" s="4">
        <v>21096</v>
      </c>
      <c r="E2897" s="4">
        <v>34316</v>
      </c>
      <c r="F2897">
        <v>2024</v>
      </c>
      <c r="G2897" s="1">
        <f>Table1[[#This Row],[dem_votes]]+Table1[[#This Row],[gop_votes]]</f>
        <v>55412</v>
      </c>
      <c r="H2897" s="7">
        <f>ABS(Table1[[#This Row],[dem_votes]]-Table1[[#This Row],[gop_votes]])</f>
        <v>13220</v>
      </c>
      <c r="I2897" s="5">
        <f>Table1[[#This Row],[margin]]/SUM(Table1[[#This Row],[dem_votes]:[gop_votes]])</f>
        <v>0.23857648162852813</v>
      </c>
      <c r="J2897" s="5">
        <f>Table1[[#This Row],[dem_votes]]/SUM(Table1[[#This Row],[dem_votes]:[gop_votes]])</f>
        <v>0.38071175918573597</v>
      </c>
      <c r="K2897" s="5">
        <f>Table1[[#This Row],[gop_votes]]/SUM(Table1[[#This Row],[dem_votes]:[gop_votes]])</f>
        <v>0.61928824081426403</v>
      </c>
      <c r="L2897" s="13">
        <v>-79.989575000000002</v>
      </c>
      <c r="M2897" s="13">
        <v>37.271414</v>
      </c>
      <c r="N2897" s="11">
        <v>-78.517302375059202</v>
      </c>
      <c r="O2897" s="11">
        <v>37.563640772791736</v>
      </c>
      <c r="P2897" s="12">
        <f>VLOOKUP(Table1[[#This Row],[State]],Sheet1!A:G,7,FALSE)</f>
        <v>13</v>
      </c>
      <c r="Q2897" t="str">
        <f>VLOOKUP(Table1[[#This Row],[State]],Sheet1!A:F,6,FALSE)</f>
        <v>Democratic</v>
      </c>
    </row>
    <row r="2898" spans="1:17" x14ac:dyDescent="0.2">
      <c r="A2898" t="s">
        <v>364</v>
      </c>
      <c r="B2898" s="10">
        <v>51163</v>
      </c>
      <c r="C2898" t="s">
        <v>2133</v>
      </c>
      <c r="D2898" s="4">
        <v>3849</v>
      </c>
      <c r="E2898" s="4">
        <v>8951</v>
      </c>
      <c r="F2898">
        <v>2024</v>
      </c>
      <c r="G2898" s="1">
        <f>Table1[[#This Row],[dem_votes]]+Table1[[#This Row],[gop_votes]]</f>
        <v>12800</v>
      </c>
      <c r="H2898" s="7">
        <f>ABS(Table1[[#This Row],[dem_votes]]-Table1[[#This Row],[gop_votes]])</f>
        <v>5102</v>
      </c>
      <c r="I2898" s="5">
        <f>Table1[[#This Row],[margin]]/SUM(Table1[[#This Row],[dem_votes]:[gop_votes]])</f>
        <v>0.39859375000000002</v>
      </c>
      <c r="J2898" s="5">
        <f>Table1[[#This Row],[dem_votes]]/SUM(Table1[[#This Row],[dem_votes]:[gop_votes]])</f>
        <v>0.30070312500000002</v>
      </c>
      <c r="K2898" s="5">
        <f>Table1[[#This Row],[gop_votes]]/SUM(Table1[[#This Row],[dem_votes]:[gop_votes]])</f>
        <v>0.69929687500000004</v>
      </c>
      <c r="L2898" s="13">
        <v>-79.428058999999905</v>
      </c>
      <c r="M2898" s="13">
        <v>37.786365000000004</v>
      </c>
      <c r="N2898" s="11">
        <v>-78.517302375059202</v>
      </c>
      <c r="O2898" s="11">
        <v>37.563640772791736</v>
      </c>
      <c r="P2898" s="12">
        <f>VLOOKUP(Table1[[#This Row],[State]],Sheet1!A:G,7,FALSE)</f>
        <v>13</v>
      </c>
      <c r="Q2898" t="str">
        <f>VLOOKUP(Table1[[#This Row],[State]],Sheet1!A:F,6,FALSE)</f>
        <v>Democratic</v>
      </c>
    </row>
    <row r="2899" spans="1:17" x14ac:dyDescent="0.2">
      <c r="A2899" t="s">
        <v>364</v>
      </c>
      <c r="B2899" s="10">
        <v>51165</v>
      </c>
      <c r="C2899" t="s">
        <v>1527</v>
      </c>
      <c r="D2899" s="4">
        <v>13034</v>
      </c>
      <c r="E2899" s="4">
        <v>33146</v>
      </c>
      <c r="F2899">
        <v>2024</v>
      </c>
      <c r="G2899" s="1">
        <f>Table1[[#This Row],[dem_votes]]+Table1[[#This Row],[gop_votes]]</f>
        <v>46180</v>
      </c>
      <c r="H2899" s="7">
        <f>ABS(Table1[[#This Row],[dem_votes]]-Table1[[#This Row],[gop_votes]])</f>
        <v>20112</v>
      </c>
      <c r="I2899" s="5">
        <f>Table1[[#This Row],[margin]]/SUM(Table1[[#This Row],[dem_votes]:[gop_votes]])</f>
        <v>0.43551320918146386</v>
      </c>
      <c r="J2899" s="5">
        <f>Table1[[#This Row],[dem_votes]]/SUM(Table1[[#This Row],[dem_votes]:[gop_votes]])</f>
        <v>0.28224339540926807</v>
      </c>
      <c r="K2899" s="5">
        <f>Table1[[#This Row],[gop_votes]]/SUM(Table1[[#This Row],[dem_votes]:[gop_votes]])</f>
        <v>0.71775660459073187</v>
      </c>
      <c r="L2899" s="13">
        <v>-78.837194999999994</v>
      </c>
      <c r="M2899" s="13">
        <v>38.454850999999998</v>
      </c>
      <c r="N2899" s="11">
        <v>-78.517302375059202</v>
      </c>
      <c r="O2899" s="11">
        <v>37.563640772791736</v>
      </c>
      <c r="P2899" s="12">
        <f>VLOOKUP(Table1[[#This Row],[State]],Sheet1!A:G,7,FALSE)</f>
        <v>13</v>
      </c>
      <c r="Q2899" t="str">
        <f>VLOOKUP(Table1[[#This Row],[State]],Sheet1!A:F,6,FALSE)</f>
        <v>Democratic</v>
      </c>
    </row>
    <row r="2900" spans="1:17" x14ac:dyDescent="0.2">
      <c r="A2900" t="s">
        <v>364</v>
      </c>
      <c r="B2900" s="10">
        <v>51167</v>
      </c>
      <c r="C2900" t="s">
        <v>527</v>
      </c>
      <c r="D2900" s="4">
        <v>2803</v>
      </c>
      <c r="E2900" s="4">
        <v>12203</v>
      </c>
      <c r="F2900">
        <v>2024</v>
      </c>
      <c r="G2900" s="1">
        <f>Table1[[#This Row],[dem_votes]]+Table1[[#This Row],[gop_votes]]</f>
        <v>15006</v>
      </c>
      <c r="H2900" s="7">
        <f>ABS(Table1[[#This Row],[dem_votes]]-Table1[[#This Row],[gop_votes]])</f>
        <v>9400</v>
      </c>
      <c r="I2900" s="5">
        <f>Table1[[#This Row],[margin]]/SUM(Table1[[#This Row],[dem_votes]:[gop_votes]])</f>
        <v>0.62641610022657601</v>
      </c>
      <c r="J2900" s="5">
        <f>Table1[[#This Row],[dem_votes]]/SUM(Table1[[#This Row],[dem_votes]:[gop_votes]])</f>
        <v>0.18679194988671199</v>
      </c>
      <c r="K2900" s="5">
        <f>Table1[[#This Row],[gop_votes]]/SUM(Table1[[#This Row],[dem_votes]:[gop_votes]])</f>
        <v>0.81320805011328801</v>
      </c>
      <c r="L2900" s="13">
        <v>-82.090611999999993</v>
      </c>
      <c r="M2900" s="13">
        <v>36.935284000000003</v>
      </c>
      <c r="N2900" s="11">
        <v>-78.517302375059202</v>
      </c>
      <c r="O2900" s="11">
        <v>37.563640772791736</v>
      </c>
      <c r="P2900" s="12">
        <f>VLOOKUP(Table1[[#This Row],[State]],Sheet1!A:G,7,FALSE)</f>
        <v>13</v>
      </c>
      <c r="Q2900" t="str">
        <f>VLOOKUP(Table1[[#This Row],[State]],Sheet1!A:F,6,FALSE)</f>
        <v>Democratic</v>
      </c>
    </row>
    <row r="2901" spans="1:17" x14ac:dyDescent="0.2">
      <c r="A2901" t="s">
        <v>364</v>
      </c>
      <c r="B2901" s="10">
        <v>51169</v>
      </c>
      <c r="C2901" t="s">
        <v>594</v>
      </c>
      <c r="D2901" s="4">
        <v>2135</v>
      </c>
      <c r="E2901" s="4">
        <v>9620</v>
      </c>
      <c r="F2901">
        <v>2024</v>
      </c>
      <c r="G2901" s="1">
        <f>Table1[[#This Row],[dem_votes]]+Table1[[#This Row],[gop_votes]]</f>
        <v>11755</v>
      </c>
      <c r="H2901" s="7">
        <f>ABS(Table1[[#This Row],[dem_votes]]-Table1[[#This Row],[gop_votes]])</f>
        <v>7485</v>
      </c>
      <c r="I2901" s="5">
        <f>Table1[[#This Row],[margin]]/SUM(Table1[[#This Row],[dem_votes]:[gop_votes]])</f>
        <v>0.63675031901318591</v>
      </c>
      <c r="J2901" s="5">
        <f>Table1[[#This Row],[dem_votes]]/SUM(Table1[[#This Row],[dem_votes]:[gop_votes]])</f>
        <v>0.18162484049340705</v>
      </c>
      <c r="K2901" s="5">
        <f>Table1[[#This Row],[gop_votes]]/SUM(Table1[[#This Row],[dem_votes]:[gop_votes]])</f>
        <v>0.8183751595065929</v>
      </c>
      <c r="L2901" s="13">
        <v>-82.594257999999996</v>
      </c>
      <c r="M2901" s="13">
        <v>36.684531999999997</v>
      </c>
      <c r="N2901" s="11">
        <v>-78.517302375059202</v>
      </c>
      <c r="O2901" s="11">
        <v>37.563640772791736</v>
      </c>
      <c r="P2901" s="12">
        <f>VLOOKUP(Table1[[#This Row],[State]],Sheet1!A:G,7,FALSE)</f>
        <v>13</v>
      </c>
      <c r="Q2901" t="str">
        <f>VLOOKUP(Table1[[#This Row],[State]],Sheet1!A:F,6,FALSE)</f>
        <v>Democratic</v>
      </c>
    </row>
    <row r="2902" spans="1:17" x14ac:dyDescent="0.2">
      <c r="A2902" t="s">
        <v>364</v>
      </c>
      <c r="B2902" s="10">
        <v>51171</v>
      </c>
      <c r="C2902" t="s">
        <v>2134</v>
      </c>
      <c r="D2902" s="4">
        <v>6743</v>
      </c>
      <c r="E2902" s="4">
        <v>17773</v>
      </c>
      <c r="F2902">
        <v>2024</v>
      </c>
      <c r="G2902" s="1">
        <f>Table1[[#This Row],[dem_votes]]+Table1[[#This Row],[gop_votes]]</f>
        <v>24516</v>
      </c>
      <c r="H2902" s="7">
        <f>ABS(Table1[[#This Row],[dem_votes]]-Table1[[#This Row],[gop_votes]])</f>
        <v>11030</v>
      </c>
      <c r="I2902" s="5">
        <f>Table1[[#This Row],[margin]]/SUM(Table1[[#This Row],[dem_votes]:[gop_votes]])</f>
        <v>0.44991026268559309</v>
      </c>
      <c r="J2902" s="5">
        <f>Table1[[#This Row],[dem_votes]]/SUM(Table1[[#This Row],[dem_votes]:[gop_votes]])</f>
        <v>0.27504486865720346</v>
      </c>
      <c r="K2902" s="5">
        <f>Table1[[#This Row],[gop_votes]]/SUM(Table1[[#This Row],[dem_votes]:[gop_votes]])</f>
        <v>0.72495513134279654</v>
      </c>
      <c r="L2902" s="13">
        <v>-78.529663999999997</v>
      </c>
      <c r="M2902" s="13">
        <v>38.868250000000003</v>
      </c>
      <c r="N2902" s="11">
        <v>-78.517302375059202</v>
      </c>
      <c r="O2902" s="11">
        <v>37.563640772791736</v>
      </c>
      <c r="P2902" s="12">
        <f>VLOOKUP(Table1[[#This Row],[State]],Sheet1!A:G,7,FALSE)</f>
        <v>13</v>
      </c>
      <c r="Q2902" t="str">
        <f>VLOOKUP(Table1[[#This Row],[State]],Sheet1!A:F,6,FALSE)</f>
        <v>Democratic</v>
      </c>
    </row>
    <row r="2903" spans="1:17" x14ac:dyDescent="0.2">
      <c r="A2903" t="s">
        <v>364</v>
      </c>
      <c r="B2903" s="10">
        <v>51173</v>
      </c>
      <c r="C2903" t="s">
        <v>2135</v>
      </c>
      <c r="D2903" s="4">
        <v>3695</v>
      </c>
      <c r="E2903" s="4">
        <v>10805</v>
      </c>
      <c r="F2903">
        <v>2024</v>
      </c>
      <c r="G2903" s="1">
        <f>Table1[[#This Row],[dem_votes]]+Table1[[#This Row],[gop_votes]]</f>
        <v>14500</v>
      </c>
      <c r="H2903" s="7">
        <f>ABS(Table1[[#This Row],[dem_votes]]-Table1[[#This Row],[gop_votes]])</f>
        <v>7110</v>
      </c>
      <c r="I2903" s="5">
        <f>Table1[[#This Row],[margin]]/SUM(Table1[[#This Row],[dem_votes]:[gop_votes]])</f>
        <v>0.4903448275862069</v>
      </c>
      <c r="J2903" s="5">
        <f>Table1[[#This Row],[dem_votes]]/SUM(Table1[[#This Row],[dem_votes]:[gop_votes]])</f>
        <v>0.25482758620689655</v>
      </c>
      <c r="K2903" s="5">
        <f>Table1[[#This Row],[gop_votes]]/SUM(Table1[[#This Row],[dem_votes]:[gop_votes]])</f>
        <v>0.74517241379310339</v>
      </c>
      <c r="L2903" s="13">
        <v>-81.574230999999997</v>
      </c>
      <c r="M2903" s="13">
        <v>36.829256999999998</v>
      </c>
      <c r="N2903" s="11">
        <v>-78.517302375059202</v>
      </c>
      <c r="O2903" s="11">
        <v>37.563640772791736</v>
      </c>
      <c r="P2903" s="12">
        <f>VLOOKUP(Table1[[#This Row],[State]],Sheet1!A:G,7,FALSE)</f>
        <v>13</v>
      </c>
      <c r="Q2903" t="str">
        <f>VLOOKUP(Table1[[#This Row],[State]],Sheet1!A:F,6,FALSE)</f>
        <v>Democratic</v>
      </c>
    </row>
    <row r="2904" spans="1:17" x14ac:dyDescent="0.2">
      <c r="A2904" t="s">
        <v>364</v>
      </c>
      <c r="B2904" s="10">
        <v>51175</v>
      </c>
      <c r="C2904" t="s">
        <v>2136</v>
      </c>
      <c r="D2904" s="4">
        <v>3781</v>
      </c>
      <c r="E2904" s="4">
        <v>5495</v>
      </c>
      <c r="F2904">
        <v>2024</v>
      </c>
      <c r="G2904" s="1">
        <f>Table1[[#This Row],[dem_votes]]+Table1[[#This Row],[gop_votes]]</f>
        <v>9276</v>
      </c>
      <c r="H2904" s="7">
        <f>ABS(Table1[[#This Row],[dem_votes]]-Table1[[#This Row],[gop_votes]])</f>
        <v>1714</v>
      </c>
      <c r="I2904" s="5">
        <f>Table1[[#This Row],[margin]]/SUM(Table1[[#This Row],[dem_votes]:[gop_votes]])</f>
        <v>0.18477792151789565</v>
      </c>
      <c r="J2904" s="5">
        <f>Table1[[#This Row],[dem_votes]]/SUM(Table1[[#This Row],[dem_votes]:[gop_votes]])</f>
        <v>0.40761103924105219</v>
      </c>
      <c r="K2904" s="5">
        <f>Table1[[#This Row],[gop_votes]]/SUM(Table1[[#This Row],[dem_votes]:[gop_votes]])</f>
        <v>0.59238896075894787</v>
      </c>
      <c r="L2904" s="13">
        <v>-77.070644999999999</v>
      </c>
      <c r="M2904" s="13">
        <v>36.714729999999903</v>
      </c>
      <c r="N2904" s="11">
        <v>-78.517302375059202</v>
      </c>
      <c r="O2904" s="11">
        <v>37.563640772791736</v>
      </c>
      <c r="P2904" s="12">
        <f>VLOOKUP(Table1[[#This Row],[State]],Sheet1!A:G,7,FALSE)</f>
        <v>13</v>
      </c>
      <c r="Q2904" t="str">
        <f>VLOOKUP(Table1[[#This Row],[State]],Sheet1!A:F,6,FALSE)</f>
        <v>Democratic</v>
      </c>
    </row>
    <row r="2905" spans="1:17" x14ac:dyDescent="0.2">
      <c r="A2905" t="s">
        <v>364</v>
      </c>
      <c r="B2905" s="10">
        <v>51177</v>
      </c>
      <c r="C2905" t="s">
        <v>2137</v>
      </c>
      <c r="D2905" s="4">
        <v>39991</v>
      </c>
      <c r="E2905" s="4">
        <v>44026</v>
      </c>
      <c r="F2905">
        <v>2024</v>
      </c>
      <c r="G2905" s="1">
        <f>Table1[[#This Row],[dem_votes]]+Table1[[#This Row],[gop_votes]]</f>
        <v>84017</v>
      </c>
      <c r="H2905" s="7">
        <f>ABS(Table1[[#This Row],[dem_votes]]-Table1[[#This Row],[gop_votes]])</f>
        <v>4035</v>
      </c>
      <c r="I2905" s="5">
        <f>Table1[[#This Row],[margin]]/SUM(Table1[[#This Row],[dem_votes]:[gop_votes]])</f>
        <v>4.802599473915993E-2</v>
      </c>
      <c r="J2905" s="5">
        <f>Table1[[#This Row],[dem_votes]]/SUM(Table1[[#This Row],[dem_votes]:[gop_votes]])</f>
        <v>0.47598700263042004</v>
      </c>
      <c r="K2905" s="5">
        <f>Table1[[#This Row],[gop_votes]]/SUM(Table1[[#This Row],[dem_votes]:[gop_votes]])</f>
        <v>0.52401299736957996</v>
      </c>
      <c r="L2905" s="13">
        <v>-77.571233999999905</v>
      </c>
      <c r="M2905" s="13">
        <v>38.238928000000001</v>
      </c>
      <c r="N2905" s="11">
        <v>-78.517302375059202</v>
      </c>
      <c r="O2905" s="11">
        <v>37.563640772791736</v>
      </c>
      <c r="P2905" s="12">
        <f>VLOOKUP(Table1[[#This Row],[State]],Sheet1!A:G,7,FALSE)</f>
        <v>13</v>
      </c>
      <c r="Q2905" t="str">
        <f>VLOOKUP(Table1[[#This Row],[State]],Sheet1!A:F,6,FALSE)</f>
        <v>Democratic</v>
      </c>
    </row>
    <row r="2906" spans="1:17" x14ac:dyDescent="0.2">
      <c r="A2906" t="s">
        <v>364</v>
      </c>
      <c r="B2906" s="10">
        <v>51179</v>
      </c>
      <c r="C2906" t="s">
        <v>1069</v>
      </c>
      <c r="D2906" s="4">
        <v>49053</v>
      </c>
      <c r="E2906" s="4">
        <v>41315</v>
      </c>
      <c r="F2906">
        <v>2024</v>
      </c>
      <c r="G2906" s="1">
        <f>Table1[[#This Row],[dem_votes]]+Table1[[#This Row],[gop_votes]]</f>
        <v>90368</v>
      </c>
      <c r="H2906" s="7">
        <f>ABS(Table1[[#This Row],[dem_votes]]-Table1[[#This Row],[gop_votes]])</f>
        <v>7738</v>
      </c>
      <c r="I2906" s="5">
        <f>Table1[[#This Row],[margin]]/SUM(Table1[[#This Row],[dem_votes]:[gop_votes]])</f>
        <v>8.5627655807365435E-2</v>
      </c>
      <c r="J2906" s="5">
        <f>Table1[[#This Row],[dem_votes]]/SUM(Table1[[#This Row],[dem_votes]:[gop_votes]])</f>
        <v>0.54281382790368271</v>
      </c>
      <c r="K2906" s="5">
        <f>Table1[[#This Row],[gop_votes]]/SUM(Table1[[#This Row],[dem_votes]:[gop_votes]])</f>
        <v>0.45718617209631729</v>
      </c>
      <c r="L2906" s="13">
        <v>-77.447823</v>
      </c>
      <c r="M2906" s="13">
        <v>38.416536000000001</v>
      </c>
      <c r="N2906" s="11">
        <v>-78.517302375059202</v>
      </c>
      <c r="O2906" s="11">
        <v>37.563640772791736</v>
      </c>
      <c r="P2906" s="12">
        <f>VLOOKUP(Table1[[#This Row],[State]],Sheet1!A:G,7,FALSE)</f>
        <v>13</v>
      </c>
      <c r="Q2906" t="str">
        <f>VLOOKUP(Table1[[#This Row],[State]],Sheet1!A:F,6,FALSE)</f>
        <v>Democratic</v>
      </c>
    </row>
    <row r="2907" spans="1:17" x14ac:dyDescent="0.2">
      <c r="A2907" t="s">
        <v>364</v>
      </c>
      <c r="B2907" s="10">
        <v>51181</v>
      </c>
      <c r="C2907" t="s">
        <v>1650</v>
      </c>
      <c r="D2907" s="4">
        <v>2320</v>
      </c>
      <c r="E2907" s="4">
        <v>1878</v>
      </c>
      <c r="F2907">
        <v>2024</v>
      </c>
      <c r="G2907" s="1">
        <f>Table1[[#This Row],[dem_votes]]+Table1[[#This Row],[gop_votes]]</f>
        <v>4198</v>
      </c>
      <c r="H2907" s="7">
        <f>ABS(Table1[[#This Row],[dem_votes]]-Table1[[#This Row],[gop_votes]])</f>
        <v>442</v>
      </c>
      <c r="I2907" s="5">
        <f>Table1[[#This Row],[margin]]/SUM(Table1[[#This Row],[dem_votes]:[gop_votes]])</f>
        <v>0.10528823249166269</v>
      </c>
      <c r="J2907" s="5">
        <f>Table1[[#This Row],[dem_votes]]/SUM(Table1[[#This Row],[dem_votes]:[gop_votes]])</f>
        <v>0.55264411624583132</v>
      </c>
      <c r="K2907" s="5">
        <f>Table1[[#This Row],[gop_votes]]/SUM(Table1[[#This Row],[dem_votes]:[gop_votes]])</f>
        <v>0.44735588375416863</v>
      </c>
      <c r="L2907" s="13">
        <v>-76.867195999999893</v>
      </c>
      <c r="M2907" s="13">
        <v>37.118648</v>
      </c>
      <c r="N2907" s="11">
        <v>-78.517302375059202</v>
      </c>
      <c r="O2907" s="11">
        <v>37.563640772791736</v>
      </c>
      <c r="P2907" s="12">
        <f>VLOOKUP(Table1[[#This Row],[State]],Sheet1!A:G,7,FALSE)</f>
        <v>13</v>
      </c>
      <c r="Q2907" t="str">
        <f>VLOOKUP(Table1[[#This Row],[State]],Sheet1!A:F,6,FALSE)</f>
        <v>Democratic</v>
      </c>
    </row>
    <row r="2908" spans="1:17" x14ac:dyDescent="0.2">
      <c r="A2908" t="s">
        <v>364</v>
      </c>
      <c r="B2908" s="10">
        <v>51183</v>
      </c>
      <c r="C2908" t="s">
        <v>413</v>
      </c>
      <c r="D2908" s="4">
        <v>2785</v>
      </c>
      <c r="E2908" s="4">
        <v>1876</v>
      </c>
      <c r="F2908">
        <v>2024</v>
      </c>
      <c r="G2908" s="1">
        <f>Table1[[#This Row],[dem_votes]]+Table1[[#This Row],[gop_votes]]</f>
        <v>4661</v>
      </c>
      <c r="H2908" s="7">
        <f>ABS(Table1[[#This Row],[dem_votes]]-Table1[[#This Row],[gop_votes]])</f>
        <v>909</v>
      </c>
      <c r="I2908" s="5">
        <f>Table1[[#This Row],[margin]]/SUM(Table1[[#This Row],[dem_votes]:[gop_votes]])</f>
        <v>0.19502252735464493</v>
      </c>
      <c r="J2908" s="5">
        <f>Table1[[#This Row],[dem_votes]]/SUM(Table1[[#This Row],[dem_votes]:[gop_votes]])</f>
        <v>0.59751126367732244</v>
      </c>
      <c r="K2908" s="5">
        <f>Table1[[#This Row],[gop_votes]]/SUM(Table1[[#This Row],[dem_votes]:[gop_votes]])</f>
        <v>0.40248873632267751</v>
      </c>
      <c r="L2908" s="13">
        <v>-77.210307</v>
      </c>
      <c r="M2908" s="13">
        <v>36.972121000000001</v>
      </c>
      <c r="N2908" s="11">
        <v>-78.517302375059202</v>
      </c>
      <c r="O2908" s="11">
        <v>37.563640772791736</v>
      </c>
      <c r="P2908" s="12">
        <f>VLOOKUP(Table1[[#This Row],[State]],Sheet1!A:G,7,FALSE)</f>
        <v>13</v>
      </c>
      <c r="Q2908" t="str">
        <f>VLOOKUP(Table1[[#This Row],[State]],Sheet1!A:F,6,FALSE)</f>
        <v>Democratic</v>
      </c>
    </row>
    <row r="2909" spans="1:17" x14ac:dyDescent="0.2">
      <c r="A2909" t="s">
        <v>364</v>
      </c>
      <c r="B2909" s="10">
        <v>51185</v>
      </c>
      <c r="C2909" t="s">
        <v>919</v>
      </c>
      <c r="D2909" s="4">
        <v>3994</v>
      </c>
      <c r="E2909" s="4">
        <v>17787</v>
      </c>
      <c r="F2909">
        <v>2024</v>
      </c>
      <c r="G2909" s="1">
        <f>Table1[[#This Row],[dem_votes]]+Table1[[#This Row],[gop_votes]]</f>
        <v>21781</v>
      </c>
      <c r="H2909" s="7">
        <f>ABS(Table1[[#This Row],[dem_votes]]-Table1[[#This Row],[gop_votes]])</f>
        <v>13793</v>
      </c>
      <c r="I2909" s="5">
        <f>Table1[[#This Row],[margin]]/SUM(Table1[[#This Row],[dem_votes]:[gop_votes]])</f>
        <v>0.63325834442863049</v>
      </c>
      <c r="J2909" s="5">
        <f>Table1[[#This Row],[dem_votes]]/SUM(Table1[[#This Row],[dem_votes]:[gop_votes]])</f>
        <v>0.18337082778568478</v>
      </c>
      <c r="K2909" s="5">
        <f>Table1[[#This Row],[gop_votes]]/SUM(Table1[[#This Row],[dem_votes]:[gop_votes]])</f>
        <v>0.81662917221431519</v>
      </c>
      <c r="L2909" s="13">
        <v>-81.566563000000002</v>
      </c>
      <c r="M2909" s="13">
        <v>37.147548999999998</v>
      </c>
      <c r="N2909" s="11">
        <v>-78.517302375059202</v>
      </c>
      <c r="O2909" s="11">
        <v>37.563640772791736</v>
      </c>
      <c r="P2909" s="12">
        <f>VLOOKUP(Table1[[#This Row],[State]],Sheet1!A:G,7,FALSE)</f>
        <v>13</v>
      </c>
      <c r="Q2909" t="str">
        <f>VLOOKUP(Table1[[#This Row],[State]],Sheet1!A:F,6,FALSE)</f>
        <v>Democratic</v>
      </c>
    </row>
    <row r="2910" spans="1:17" x14ac:dyDescent="0.2">
      <c r="A2910" t="s">
        <v>364</v>
      </c>
      <c r="B2910" s="10">
        <v>51187</v>
      </c>
      <c r="C2910" t="s">
        <v>821</v>
      </c>
      <c r="D2910" s="4">
        <v>6640</v>
      </c>
      <c r="E2910" s="4">
        <v>16199</v>
      </c>
      <c r="F2910">
        <v>2024</v>
      </c>
      <c r="G2910" s="1">
        <f>Table1[[#This Row],[dem_votes]]+Table1[[#This Row],[gop_votes]]</f>
        <v>22839</v>
      </c>
      <c r="H2910" s="7">
        <f>ABS(Table1[[#This Row],[dem_votes]]-Table1[[#This Row],[gop_votes]])</f>
        <v>9559</v>
      </c>
      <c r="I2910" s="5">
        <f>Table1[[#This Row],[margin]]/SUM(Table1[[#This Row],[dem_votes]:[gop_votes]])</f>
        <v>0.41853846490651953</v>
      </c>
      <c r="J2910" s="5">
        <f>Table1[[#This Row],[dem_votes]]/SUM(Table1[[#This Row],[dem_votes]:[gop_votes]])</f>
        <v>0.29073076754674021</v>
      </c>
      <c r="K2910" s="5">
        <f>Table1[[#This Row],[gop_votes]]/SUM(Table1[[#This Row],[dem_votes]:[gop_votes]])</f>
        <v>0.70926923245325979</v>
      </c>
      <c r="L2910" s="13">
        <v>-78.179260999999997</v>
      </c>
      <c r="M2910" s="13">
        <v>38.925067999999897</v>
      </c>
      <c r="N2910" s="11">
        <v>-78.517302375059202</v>
      </c>
      <c r="O2910" s="11">
        <v>37.563640772791736</v>
      </c>
      <c r="P2910" s="12">
        <f>VLOOKUP(Table1[[#This Row],[State]],Sheet1!A:G,7,FALSE)</f>
        <v>13</v>
      </c>
      <c r="Q2910" t="str">
        <f>VLOOKUP(Table1[[#This Row],[State]],Sheet1!A:F,6,FALSE)</f>
        <v>Democratic</v>
      </c>
    </row>
    <row r="2911" spans="1:17" x14ac:dyDescent="0.2">
      <c r="A2911" t="s">
        <v>364</v>
      </c>
      <c r="B2911" s="10">
        <v>51191</v>
      </c>
      <c r="C2911" t="s">
        <v>480</v>
      </c>
      <c r="D2911" s="4">
        <v>6520</v>
      </c>
      <c r="E2911" s="4">
        <v>23123</v>
      </c>
      <c r="F2911">
        <v>2024</v>
      </c>
      <c r="G2911" s="1">
        <f>Table1[[#This Row],[dem_votes]]+Table1[[#This Row],[gop_votes]]</f>
        <v>29643</v>
      </c>
      <c r="H2911" s="7">
        <f>ABS(Table1[[#This Row],[dem_votes]]-Table1[[#This Row],[gop_votes]])</f>
        <v>16603</v>
      </c>
      <c r="I2911" s="5">
        <f>Table1[[#This Row],[margin]]/SUM(Table1[[#This Row],[dem_votes]:[gop_votes]])</f>
        <v>0.5600985055493708</v>
      </c>
      <c r="J2911" s="5">
        <f>Table1[[#This Row],[dem_votes]]/SUM(Table1[[#This Row],[dem_votes]:[gop_votes]])</f>
        <v>0.21995074722531457</v>
      </c>
      <c r="K2911" s="5">
        <f>Table1[[#This Row],[gop_votes]]/SUM(Table1[[#This Row],[dem_votes]:[gop_votes]])</f>
        <v>0.7800492527746854</v>
      </c>
      <c r="L2911" s="13">
        <v>-81.972245999999998</v>
      </c>
      <c r="M2911" s="13">
        <v>36.703578999999998</v>
      </c>
      <c r="N2911" s="11">
        <v>-78.517302375059202</v>
      </c>
      <c r="O2911" s="11">
        <v>37.563640772791736</v>
      </c>
      <c r="P2911" s="12">
        <f>VLOOKUP(Table1[[#This Row],[State]],Sheet1!A:G,7,FALSE)</f>
        <v>13</v>
      </c>
      <c r="Q2911" t="str">
        <f>VLOOKUP(Table1[[#This Row],[State]],Sheet1!A:F,6,FALSE)</f>
        <v>Democratic</v>
      </c>
    </row>
    <row r="2912" spans="1:17" x14ac:dyDescent="0.2">
      <c r="A2912" t="s">
        <v>364</v>
      </c>
      <c r="B2912" s="10">
        <v>51193</v>
      </c>
      <c r="C2912" t="s">
        <v>1815</v>
      </c>
      <c r="D2912" s="4">
        <v>4558</v>
      </c>
      <c r="E2912" s="4">
        <v>5654</v>
      </c>
      <c r="F2912">
        <v>2024</v>
      </c>
      <c r="G2912" s="1">
        <f>Table1[[#This Row],[dem_votes]]+Table1[[#This Row],[gop_votes]]</f>
        <v>10212</v>
      </c>
      <c r="H2912" s="7">
        <f>ABS(Table1[[#This Row],[dem_votes]]-Table1[[#This Row],[gop_votes]])</f>
        <v>1096</v>
      </c>
      <c r="I2912" s="5">
        <f>Table1[[#This Row],[margin]]/SUM(Table1[[#This Row],[dem_votes]:[gop_votes]])</f>
        <v>0.10732471602036819</v>
      </c>
      <c r="J2912" s="5">
        <f>Table1[[#This Row],[dem_votes]]/SUM(Table1[[#This Row],[dem_votes]:[gop_votes]])</f>
        <v>0.4463376419898159</v>
      </c>
      <c r="K2912" s="5">
        <f>Table1[[#This Row],[gop_votes]]/SUM(Table1[[#This Row],[dem_votes]:[gop_votes]])</f>
        <v>0.55366235801018415</v>
      </c>
      <c r="L2912" s="13">
        <v>-76.844010999999995</v>
      </c>
      <c r="M2912" s="13">
        <v>38.155268999999997</v>
      </c>
      <c r="N2912" s="11">
        <v>-78.517302375059202</v>
      </c>
      <c r="O2912" s="11">
        <v>37.563640772791736</v>
      </c>
      <c r="P2912" s="12">
        <f>VLOOKUP(Table1[[#This Row],[State]],Sheet1!A:G,7,FALSE)</f>
        <v>13</v>
      </c>
      <c r="Q2912" t="str">
        <f>VLOOKUP(Table1[[#This Row],[State]],Sheet1!A:F,6,FALSE)</f>
        <v>Democratic</v>
      </c>
    </row>
    <row r="2913" spans="1:17" x14ac:dyDescent="0.2">
      <c r="A2913" t="s">
        <v>364</v>
      </c>
      <c r="B2913" s="10">
        <v>51195</v>
      </c>
      <c r="C2913" t="s">
        <v>2065</v>
      </c>
      <c r="D2913" s="4">
        <v>3471</v>
      </c>
      <c r="E2913" s="4">
        <v>14196</v>
      </c>
      <c r="F2913">
        <v>2024</v>
      </c>
      <c r="G2913" s="1">
        <f>Table1[[#This Row],[dem_votes]]+Table1[[#This Row],[gop_votes]]</f>
        <v>17667</v>
      </c>
      <c r="H2913" s="7">
        <f>ABS(Table1[[#This Row],[dem_votes]]-Table1[[#This Row],[gop_votes]])</f>
        <v>10725</v>
      </c>
      <c r="I2913" s="5">
        <f>Table1[[#This Row],[margin]]/SUM(Table1[[#This Row],[dem_votes]:[gop_votes]])</f>
        <v>0.60706401766004414</v>
      </c>
      <c r="J2913" s="5">
        <f>Table1[[#This Row],[dem_votes]]/SUM(Table1[[#This Row],[dem_votes]:[gop_votes]])</f>
        <v>0.19646799116997793</v>
      </c>
      <c r="K2913" s="5">
        <f>Table1[[#This Row],[gop_votes]]/SUM(Table1[[#This Row],[dem_votes]:[gop_votes]])</f>
        <v>0.80353200883002207</v>
      </c>
      <c r="L2913" s="13">
        <v>-82.609348999999995</v>
      </c>
      <c r="M2913" s="13">
        <v>36.952921999999901</v>
      </c>
      <c r="N2913" s="11">
        <v>-78.517302375059202</v>
      </c>
      <c r="O2913" s="11">
        <v>37.563640772791736</v>
      </c>
      <c r="P2913" s="12">
        <f>VLOOKUP(Table1[[#This Row],[State]],Sheet1!A:G,7,FALSE)</f>
        <v>13</v>
      </c>
      <c r="Q2913" t="str">
        <f>VLOOKUP(Table1[[#This Row],[State]],Sheet1!A:F,6,FALSE)</f>
        <v>Democratic</v>
      </c>
    </row>
    <row r="2914" spans="1:17" x14ac:dyDescent="0.2">
      <c r="A2914" t="s">
        <v>364</v>
      </c>
      <c r="B2914" s="10">
        <v>51197</v>
      </c>
      <c r="C2914" t="s">
        <v>2138</v>
      </c>
      <c r="D2914" s="4">
        <v>3177</v>
      </c>
      <c r="E2914" s="4">
        <v>12645</v>
      </c>
      <c r="F2914">
        <v>2024</v>
      </c>
      <c r="G2914" s="1">
        <f>Table1[[#This Row],[dem_votes]]+Table1[[#This Row],[gop_votes]]</f>
        <v>15822</v>
      </c>
      <c r="H2914" s="7">
        <f>ABS(Table1[[#This Row],[dem_votes]]-Table1[[#This Row],[gop_votes]])</f>
        <v>9468</v>
      </c>
      <c r="I2914" s="5">
        <f>Table1[[#This Row],[margin]]/SUM(Table1[[#This Row],[dem_votes]:[gop_votes]])</f>
        <v>0.5984072810011376</v>
      </c>
      <c r="J2914" s="5">
        <f>Table1[[#This Row],[dem_votes]]/SUM(Table1[[#This Row],[dem_votes]:[gop_votes]])</f>
        <v>0.20079635949943117</v>
      </c>
      <c r="K2914" s="5">
        <f>Table1[[#This Row],[gop_votes]]/SUM(Table1[[#This Row],[dem_votes]:[gop_votes]])</f>
        <v>0.7992036405005688</v>
      </c>
      <c r="L2914" s="13">
        <v>-81.066298000000003</v>
      </c>
      <c r="M2914" s="13">
        <v>36.919122999999999</v>
      </c>
      <c r="N2914" s="11">
        <v>-78.517302375059202</v>
      </c>
      <c r="O2914" s="11">
        <v>37.563640772791736</v>
      </c>
      <c r="P2914" s="12">
        <f>VLOOKUP(Table1[[#This Row],[State]],Sheet1!A:G,7,FALSE)</f>
        <v>13</v>
      </c>
      <c r="Q2914" t="str">
        <f>VLOOKUP(Table1[[#This Row],[State]],Sheet1!A:F,6,FALSE)</f>
        <v>Democratic</v>
      </c>
    </row>
    <row r="2915" spans="1:17" x14ac:dyDescent="0.2">
      <c r="A2915" t="s">
        <v>364</v>
      </c>
      <c r="B2915" s="10">
        <v>51199</v>
      </c>
      <c r="C2915" t="s">
        <v>1208</v>
      </c>
      <c r="D2915" s="4">
        <v>19723</v>
      </c>
      <c r="E2915" s="4">
        <v>20876</v>
      </c>
      <c r="F2915">
        <v>2024</v>
      </c>
      <c r="G2915" s="1">
        <f>Table1[[#This Row],[dem_votes]]+Table1[[#This Row],[gop_votes]]</f>
        <v>40599</v>
      </c>
      <c r="H2915" s="7">
        <f>ABS(Table1[[#This Row],[dem_votes]]-Table1[[#This Row],[gop_votes]])</f>
        <v>1153</v>
      </c>
      <c r="I2915" s="5">
        <f>Table1[[#This Row],[margin]]/SUM(Table1[[#This Row],[dem_votes]:[gop_votes]])</f>
        <v>2.8399714278676814E-2</v>
      </c>
      <c r="J2915" s="5">
        <f>Table1[[#This Row],[dem_votes]]/SUM(Table1[[#This Row],[dem_votes]:[gop_votes]])</f>
        <v>0.48580014286066159</v>
      </c>
      <c r="K2915" s="5">
        <f>Table1[[#This Row],[gop_votes]]/SUM(Table1[[#This Row],[dem_votes]:[gop_votes]])</f>
        <v>0.51419985713933836</v>
      </c>
      <c r="L2915" s="13">
        <v>-76.491929999999996</v>
      </c>
      <c r="M2915" s="13">
        <v>37.172278999999897</v>
      </c>
      <c r="N2915" s="11">
        <v>-78.517302375059202</v>
      </c>
      <c r="O2915" s="11">
        <v>37.563640772791736</v>
      </c>
      <c r="P2915" s="12">
        <f>VLOOKUP(Table1[[#This Row],[State]],Sheet1!A:G,7,FALSE)</f>
        <v>13</v>
      </c>
      <c r="Q2915" t="str">
        <f>VLOOKUP(Table1[[#This Row],[State]],Sheet1!A:F,6,FALSE)</f>
        <v>Democratic</v>
      </c>
    </row>
    <row r="2916" spans="1:17" x14ac:dyDescent="0.2">
      <c r="A2916" t="s">
        <v>364</v>
      </c>
      <c r="B2916" s="10">
        <v>51510</v>
      </c>
      <c r="C2916" t="s">
        <v>872</v>
      </c>
      <c r="D2916" s="4">
        <v>73264</v>
      </c>
      <c r="E2916" s="4">
        <v>16040</v>
      </c>
      <c r="F2916">
        <v>2024</v>
      </c>
      <c r="G2916" s="1">
        <f>Table1[[#This Row],[dem_votes]]+Table1[[#This Row],[gop_votes]]</f>
        <v>89304</v>
      </c>
      <c r="H2916" s="7">
        <f>ABS(Table1[[#This Row],[dem_votes]]-Table1[[#This Row],[gop_votes]])</f>
        <v>57224</v>
      </c>
      <c r="I2916" s="5">
        <f>Table1[[#This Row],[margin]]/SUM(Table1[[#This Row],[dem_votes]:[gop_votes]])</f>
        <v>0.64077756875391922</v>
      </c>
      <c r="J2916" s="5">
        <f>Table1[[#This Row],[dem_votes]]/SUM(Table1[[#This Row],[dem_votes]:[gop_votes]])</f>
        <v>0.82038878437695961</v>
      </c>
      <c r="K2916" s="5">
        <f>Table1[[#This Row],[gop_votes]]/SUM(Table1[[#This Row],[dem_votes]:[gop_votes]])</f>
        <v>0.17961121562304039</v>
      </c>
      <c r="L2916" s="13">
        <v>-77.092559999999906</v>
      </c>
      <c r="M2916" s="13">
        <v>38.820051999999997</v>
      </c>
      <c r="N2916" s="11">
        <v>-78.517302375059202</v>
      </c>
      <c r="O2916" s="11">
        <v>37.563640772791736</v>
      </c>
      <c r="P2916" s="12">
        <f>VLOOKUP(Table1[[#This Row],[State]],Sheet1!A:G,7,FALSE)</f>
        <v>13</v>
      </c>
      <c r="Q2916" t="str">
        <f>VLOOKUP(Table1[[#This Row],[State]],Sheet1!A:F,6,FALSE)</f>
        <v>Democratic</v>
      </c>
    </row>
    <row r="2917" spans="1:17" x14ac:dyDescent="0.2">
      <c r="A2917" t="s">
        <v>364</v>
      </c>
      <c r="B2917" s="10">
        <v>51515</v>
      </c>
      <c r="C2917" t="s">
        <v>867</v>
      </c>
      <c r="D2917" s="4">
        <v>1030</v>
      </c>
      <c r="E2917" s="4">
        <v>1235</v>
      </c>
      <c r="F2917">
        <v>2024</v>
      </c>
      <c r="G2917" s="1">
        <f>Table1[[#This Row],[dem_votes]]+Table1[[#This Row],[gop_votes]]</f>
        <v>2265</v>
      </c>
      <c r="H2917" s="7">
        <f>ABS(Table1[[#This Row],[dem_votes]]-Table1[[#This Row],[gop_votes]])</f>
        <v>205</v>
      </c>
      <c r="I2917" s="5">
        <f>Table1[[#This Row],[margin]]/SUM(Table1[[#This Row],[dem_votes]:[gop_votes]])</f>
        <v>9.0507726269315678E-2</v>
      </c>
      <c r="J2917" s="5">
        <f>Table1[[#This Row],[dem_votes]]/SUM(Table1[[#This Row],[dem_votes]:[gop_votes]])</f>
        <v>0.45474613686534215</v>
      </c>
      <c r="K2917" s="5">
        <f>Table1[[#This Row],[gop_votes]]/SUM(Table1[[#This Row],[dem_votes]:[gop_votes]])</f>
        <v>0.54525386313465785</v>
      </c>
      <c r="L2917" s="13">
        <v>-79.520701000000003</v>
      </c>
      <c r="M2917" s="13">
        <v>37.337280999999997</v>
      </c>
      <c r="N2917" s="11">
        <v>-78.517302375059202</v>
      </c>
      <c r="O2917" s="11">
        <v>37.563640772791736</v>
      </c>
      <c r="P2917" s="12">
        <f>VLOOKUP(Table1[[#This Row],[State]],Sheet1!A:G,7,FALSE)</f>
        <v>13</v>
      </c>
      <c r="Q2917" t="str">
        <f>VLOOKUP(Table1[[#This Row],[State]],Sheet1!A:F,6,FALSE)</f>
        <v>Democratic</v>
      </c>
    </row>
    <row r="2918" spans="1:17" x14ac:dyDescent="0.2">
      <c r="A2918" t="s">
        <v>364</v>
      </c>
      <c r="B2918" s="10">
        <v>51520</v>
      </c>
      <c r="C2918" t="s">
        <v>2139</v>
      </c>
      <c r="D2918" s="4">
        <v>2402</v>
      </c>
      <c r="E2918" s="4">
        <v>5306</v>
      </c>
      <c r="F2918">
        <v>2024</v>
      </c>
      <c r="G2918" s="1">
        <f>Table1[[#This Row],[dem_votes]]+Table1[[#This Row],[gop_votes]]</f>
        <v>7708</v>
      </c>
      <c r="H2918" s="7">
        <f>ABS(Table1[[#This Row],[dem_votes]]-Table1[[#This Row],[gop_votes]])</f>
        <v>2904</v>
      </c>
      <c r="I2918" s="5">
        <f>Table1[[#This Row],[margin]]/SUM(Table1[[#This Row],[dem_votes]:[gop_votes]])</f>
        <v>0.37675142708873899</v>
      </c>
      <c r="J2918" s="5">
        <f>Table1[[#This Row],[dem_votes]]/SUM(Table1[[#This Row],[dem_votes]:[gop_votes]])</f>
        <v>0.31162428645563051</v>
      </c>
      <c r="K2918" s="5">
        <f>Table1[[#This Row],[gop_votes]]/SUM(Table1[[#This Row],[dem_votes]:[gop_votes]])</f>
        <v>0.68837571354436944</v>
      </c>
      <c r="L2918" s="13">
        <v>-82.169511999999997</v>
      </c>
      <c r="M2918" s="13">
        <v>36.610478999999998</v>
      </c>
      <c r="N2918" s="11">
        <v>-78.517302375059202</v>
      </c>
      <c r="O2918" s="11">
        <v>37.563640772791736</v>
      </c>
      <c r="P2918" s="12">
        <f>VLOOKUP(Table1[[#This Row],[State]],Sheet1!A:G,7,FALSE)</f>
        <v>13</v>
      </c>
      <c r="Q2918" t="str">
        <f>VLOOKUP(Table1[[#This Row],[State]],Sheet1!A:F,6,FALSE)</f>
        <v>Democratic</v>
      </c>
    </row>
    <row r="2919" spans="1:17" x14ac:dyDescent="0.2">
      <c r="A2919" t="s">
        <v>364</v>
      </c>
      <c r="B2919" s="10">
        <v>51530</v>
      </c>
      <c r="C2919" t="s">
        <v>2140</v>
      </c>
      <c r="D2919" s="4">
        <v>844</v>
      </c>
      <c r="E2919" s="4">
        <v>1788</v>
      </c>
      <c r="F2919">
        <v>2024</v>
      </c>
      <c r="G2919" s="1">
        <f>Table1[[#This Row],[dem_votes]]+Table1[[#This Row],[gop_votes]]</f>
        <v>2632</v>
      </c>
      <c r="H2919" s="7">
        <f>ABS(Table1[[#This Row],[dem_votes]]-Table1[[#This Row],[gop_votes]])</f>
        <v>944</v>
      </c>
      <c r="I2919" s="5">
        <f>Table1[[#This Row],[margin]]/SUM(Table1[[#This Row],[dem_votes]:[gop_votes]])</f>
        <v>0.35866261398176291</v>
      </c>
      <c r="J2919" s="5">
        <f>Table1[[#This Row],[dem_votes]]/SUM(Table1[[#This Row],[dem_votes]:[gop_votes]])</f>
        <v>0.32066869300911854</v>
      </c>
      <c r="K2919" s="5">
        <f>Table1[[#This Row],[gop_votes]]/SUM(Table1[[#This Row],[dem_votes]:[gop_votes]])</f>
        <v>0.67933130699088151</v>
      </c>
      <c r="L2919" s="13">
        <v>-79.352492999999996</v>
      </c>
      <c r="M2919" s="13">
        <v>37.734133</v>
      </c>
      <c r="N2919" s="11">
        <v>-78.517302375059202</v>
      </c>
      <c r="O2919" s="11">
        <v>37.563640772791736</v>
      </c>
      <c r="P2919" s="12">
        <f>VLOOKUP(Table1[[#This Row],[State]],Sheet1!A:G,7,FALSE)</f>
        <v>13</v>
      </c>
      <c r="Q2919" t="str">
        <f>VLOOKUP(Table1[[#This Row],[State]],Sheet1!A:F,6,FALSE)</f>
        <v>Democratic</v>
      </c>
    </row>
    <row r="2920" spans="1:17" x14ac:dyDescent="0.2">
      <c r="A2920" t="s">
        <v>364</v>
      </c>
      <c r="B2920" s="10">
        <v>51540</v>
      </c>
      <c r="C2920" t="s">
        <v>2141</v>
      </c>
      <c r="D2920" s="4">
        <v>22950</v>
      </c>
      <c r="E2920" s="4">
        <v>3631</v>
      </c>
      <c r="F2920">
        <v>2024</v>
      </c>
      <c r="G2920" s="1">
        <f>Table1[[#This Row],[dem_votes]]+Table1[[#This Row],[gop_votes]]</f>
        <v>26581</v>
      </c>
      <c r="H2920" s="7">
        <f>ABS(Table1[[#This Row],[dem_votes]]-Table1[[#This Row],[gop_votes]])</f>
        <v>19319</v>
      </c>
      <c r="I2920" s="5">
        <f>Table1[[#This Row],[margin]]/SUM(Table1[[#This Row],[dem_votes]:[gop_votes]])</f>
        <v>0.72679733644332423</v>
      </c>
      <c r="J2920" s="5">
        <f>Table1[[#This Row],[dem_votes]]/SUM(Table1[[#This Row],[dem_votes]:[gop_votes]])</f>
        <v>0.86339866822166211</v>
      </c>
      <c r="K2920" s="5">
        <f>Table1[[#This Row],[gop_votes]]/SUM(Table1[[#This Row],[dem_votes]:[gop_votes]])</f>
        <v>0.13660133177833791</v>
      </c>
      <c r="L2920" s="13">
        <v>-78.490590999999995</v>
      </c>
      <c r="M2920" s="13">
        <v>38.033544999999997</v>
      </c>
      <c r="N2920" s="11">
        <v>-78.517302375059202</v>
      </c>
      <c r="O2920" s="11">
        <v>37.563640772791736</v>
      </c>
      <c r="P2920" s="12">
        <f>VLOOKUP(Table1[[#This Row],[State]],Sheet1!A:G,7,FALSE)</f>
        <v>13</v>
      </c>
      <c r="Q2920" t="str">
        <f>VLOOKUP(Table1[[#This Row],[State]],Sheet1!A:F,6,FALSE)</f>
        <v>Democratic</v>
      </c>
    </row>
    <row r="2921" spans="1:17" x14ac:dyDescent="0.2">
      <c r="A2921" t="s">
        <v>364</v>
      </c>
      <c r="B2921" s="10">
        <v>51550</v>
      </c>
      <c r="C2921" t="s">
        <v>2142</v>
      </c>
      <c r="D2921" s="4">
        <v>73410</v>
      </c>
      <c r="E2921" s="4">
        <v>60617</v>
      </c>
      <c r="F2921">
        <v>2024</v>
      </c>
      <c r="G2921" s="1">
        <f>Table1[[#This Row],[dem_votes]]+Table1[[#This Row],[gop_votes]]</f>
        <v>134027</v>
      </c>
      <c r="H2921" s="7">
        <f>ABS(Table1[[#This Row],[dem_votes]]-Table1[[#This Row],[gop_votes]])</f>
        <v>12793</v>
      </c>
      <c r="I2921" s="5">
        <f>Table1[[#This Row],[margin]]/SUM(Table1[[#This Row],[dem_votes]:[gop_votes]])</f>
        <v>9.5450916606355435E-2</v>
      </c>
      <c r="J2921" s="5">
        <f>Table1[[#This Row],[dem_votes]]/SUM(Table1[[#This Row],[dem_votes]:[gop_votes]])</f>
        <v>0.54772545830317776</v>
      </c>
      <c r="K2921" s="5">
        <f>Table1[[#This Row],[gop_votes]]/SUM(Table1[[#This Row],[dem_votes]:[gop_votes]])</f>
        <v>0.4522745416968223</v>
      </c>
      <c r="L2921" s="13">
        <v>-76.282263</v>
      </c>
      <c r="M2921" s="13">
        <v>36.757514999999998</v>
      </c>
      <c r="N2921" s="11">
        <v>-78.517302375059202</v>
      </c>
      <c r="O2921" s="11">
        <v>37.563640772791736</v>
      </c>
      <c r="P2921" s="12">
        <f>VLOOKUP(Table1[[#This Row],[State]],Sheet1!A:G,7,FALSE)</f>
        <v>13</v>
      </c>
      <c r="Q2921" t="str">
        <f>VLOOKUP(Table1[[#This Row],[State]],Sheet1!A:F,6,FALSE)</f>
        <v>Democratic</v>
      </c>
    </row>
    <row r="2922" spans="1:17" x14ac:dyDescent="0.2">
      <c r="A2922" t="s">
        <v>364</v>
      </c>
      <c r="B2922" s="10">
        <v>51570</v>
      </c>
      <c r="C2922" t="s">
        <v>2143</v>
      </c>
      <c r="D2922" s="4">
        <v>2650</v>
      </c>
      <c r="E2922" s="4">
        <v>5881</v>
      </c>
      <c r="F2922">
        <v>2024</v>
      </c>
      <c r="G2922" s="1">
        <f>Table1[[#This Row],[dem_votes]]+Table1[[#This Row],[gop_votes]]</f>
        <v>8531</v>
      </c>
      <c r="H2922" s="7">
        <f>ABS(Table1[[#This Row],[dem_votes]]-Table1[[#This Row],[gop_votes]])</f>
        <v>3231</v>
      </c>
      <c r="I2922" s="5">
        <f>Table1[[#This Row],[margin]]/SUM(Table1[[#This Row],[dem_votes]:[gop_votes]])</f>
        <v>0.37873637322705428</v>
      </c>
      <c r="J2922" s="5">
        <f>Table1[[#This Row],[dem_votes]]/SUM(Table1[[#This Row],[dem_votes]:[gop_votes]])</f>
        <v>0.31063181338647289</v>
      </c>
      <c r="K2922" s="5">
        <f>Table1[[#This Row],[gop_votes]]/SUM(Table1[[#This Row],[dem_votes]:[gop_votes]])</f>
        <v>0.68936818661352717</v>
      </c>
      <c r="L2922" s="13">
        <v>-77.401026999999999</v>
      </c>
      <c r="M2922" s="13">
        <v>37.264094</v>
      </c>
      <c r="N2922" s="11">
        <v>-78.517302375059202</v>
      </c>
      <c r="O2922" s="11">
        <v>37.563640772791736</v>
      </c>
      <c r="P2922" s="12">
        <f>VLOOKUP(Table1[[#This Row],[State]],Sheet1!A:G,7,FALSE)</f>
        <v>13</v>
      </c>
      <c r="Q2922" t="str">
        <f>VLOOKUP(Table1[[#This Row],[State]],Sheet1!A:F,6,FALSE)</f>
        <v>Democratic</v>
      </c>
    </row>
    <row r="2923" spans="1:17" x14ac:dyDescent="0.2">
      <c r="A2923" t="s">
        <v>364</v>
      </c>
      <c r="B2923" s="10">
        <v>51580</v>
      </c>
      <c r="C2923" t="s">
        <v>2144</v>
      </c>
      <c r="D2923" s="4">
        <v>1247</v>
      </c>
      <c r="E2923" s="4">
        <v>1371</v>
      </c>
      <c r="F2923">
        <v>2024</v>
      </c>
      <c r="G2923" s="1">
        <f>Table1[[#This Row],[dem_votes]]+Table1[[#This Row],[gop_votes]]</f>
        <v>2618</v>
      </c>
      <c r="H2923" s="7">
        <f>ABS(Table1[[#This Row],[dem_votes]]-Table1[[#This Row],[gop_votes]])</f>
        <v>124</v>
      </c>
      <c r="I2923" s="5">
        <f>Table1[[#This Row],[margin]]/SUM(Table1[[#This Row],[dem_votes]:[gop_votes]])</f>
        <v>4.7364400305576773E-2</v>
      </c>
      <c r="J2923" s="5">
        <f>Table1[[#This Row],[dem_votes]]/SUM(Table1[[#This Row],[dem_votes]:[gop_votes]])</f>
        <v>0.47631779984721162</v>
      </c>
      <c r="K2923" s="5">
        <f>Table1[[#This Row],[gop_votes]]/SUM(Table1[[#This Row],[dem_votes]:[gop_votes]])</f>
        <v>0.52368220015278844</v>
      </c>
      <c r="L2923" s="13">
        <v>-79.989339999999999</v>
      </c>
      <c r="M2923" s="13">
        <v>37.781277000000003</v>
      </c>
      <c r="N2923" s="11">
        <v>-78.517302375059202</v>
      </c>
      <c r="O2923" s="11">
        <v>37.563640772791736</v>
      </c>
      <c r="P2923" s="12">
        <f>VLOOKUP(Table1[[#This Row],[State]],Sheet1!A:G,7,FALSE)</f>
        <v>13</v>
      </c>
      <c r="Q2923" t="str">
        <f>VLOOKUP(Table1[[#This Row],[State]],Sheet1!A:F,6,FALSE)</f>
        <v>Democratic</v>
      </c>
    </row>
    <row r="2924" spans="1:17" x14ac:dyDescent="0.2">
      <c r="A2924" t="s">
        <v>364</v>
      </c>
      <c r="B2924" s="10">
        <v>51590</v>
      </c>
      <c r="C2924" t="s">
        <v>2145</v>
      </c>
      <c r="D2924" s="4">
        <v>11817</v>
      </c>
      <c r="E2924" s="4">
        <v>8626</v>
      </c>
      <c r="F2924">
        <v>2024</v>
      </c>
      <c r="G2924" s="1">
        <f>Table1[[#This Row],[dem_votes]]+Table1[[#This Row],[gop_votes]]</f>
        <v>20443</v>
      </c>
      <c r="H2924" s="7">
        <f>ABS(Table1[[#This Row],[dem_votes]]-Table1[[#This Row],[gop_votes]])</f>
        <v>3191</v>
      </c>
      <c r="I2924" s="5">
        <f>Table1[[#This Row],[margin]]/SUM(Table1[[#This Row],[dem_votes]:[gop_votes]])</f>
        <v>0.15609255001712077</v>
      </c>
      <c r="J2924" s="5">
        <f>Table1[[#This Row],[dem_votes]]/SUM(Table1[[#This Row],[dem_votes]:[gop_votes]])</f>
        <v>0.57804627500856043</v>
      </c>
      <c r="K2924" s="5">
        <f>Table1[[#This Row],[gop_votes]]/SUM(Table1[[#This Row],[dem_votes]:[gop_votes]])</f>
        <v>0.42195372499143963</v>
      </c>
      <c r="L2924" s="13">
        <v>-79.409867000000006</v>
      </c>
      <c r="M2924" s="13">
        <v>36.591118999999999</v>
      </c>
      <c r="N2924" s="11">
        <v>-78.517302375059202</v>
      </c>
      <c r="O2924" s="11">
        <v>37.563640772791736</v>
      </c>
      <c r="P2924" s="12">
        <f>VLOOKUP(Table1[[#This Row],[State]],Sheet1!A:G,7,FALSE)</f>
        <v>13</v>
      </c>
      <c r="Q2924" t="str">
        <f>VLOOKUP(Table1[[#This Row],[State]],Sheet1!A:F,6,FALSE)</f>
        <v>Democratic</v>
      </c>
    </row>
    <row r="2925" spans="1:17" x14ac:dyDescent="0.2">
      <c r="A2925" t="s">
        <v>364</v>
      </c>
      <c r="B2925" s="10">
        <v>51595</v>
      </c>
      <c r="C2925" t="s">
        <v>2146</v>
      </c>
      <c r="D2925" s="4">
        <v>1626</v>
      </c>
      <c r="E2925" s="4">
        <v>921</v>
      </c>
      <c r="F2925">
        <v>2024</v>
      </c>
      <c r="G2925" s="1">
        <f>Table1[[#This Row],[dem_votes]]+Table1[[#This Row],[gop_votes]]</f>
        <v>2547</v>
      </c>
      <c r="H2925" s="7">
        <f>ABS(Table1[[#This Row],[dem_votes]]-Table1[[#This Row],[gop_votes]])</f>
        <v>705</v>
      </c>
      <c r="I2925" s="5">
        <f>Table1[[#This Row],[margin]]/SUM(Table1[[#This Row],[dem_votes]:[gop_votes]])</f>
        <v>0.27679623085983512</v>
      </c>
      <c r="J2925" s="5">
        <f>Table1[[#This Row],[dem_votes]]/SUM(Table1[[#This Row],[dem_votes]:[gop_votes]])</f>
        <v>0.63839811542991753</v>
      </c>
      <c r="K2925" s="5">
        <f>Table1[[#This Row],[gop_votes]]/SUM(Table1[[#This Row],[dem_votes]:[gop_votes]])</f>
        <v>0.36160188457008247</v>
      </c>
      <c r="L2925" s="13">
        <v>-77.541306000000006</v>
      </c>
      <c r="M2925" s="13">
        <v>36.691840999999997</v>
      </c>
      <c r="N2925" s="11">
        <v>-78.517302375059202</v>
      </c>
      <c r="O2925" s="11">
        <v>37.563640772791736</v>
      </c>
      <c r="P2925" s="12">
        <f>VLOOKUP(Table1[[#This Row],[State]],Sheet1!A:G,7,FALSE)</f>
        <v>13</v>
      </c>
      <c r="Q2925" t="str">
        <f>VLOOKUP(Table1[[#This Row],[State]],Sheet1!A:F,6,FALSE)</f>
        <v>Democratic</v>
      </c>
    </row>
    <row r="2926" spans="1:17" x14ac:dyDescent="0.2">
      <c r="A2926" t="s">
        <v>364</v>
      </c>
      <c r="B2926" s="10">
        <v>51600</v>
      </c>
      <c r="C2926" t="s">
        <v>2147</v>
      </c>
      <c r="D2926" s="4">
        <v>10545</v>
      </c>
      <c r="E2926" s="4">
        <v>4432</v>
      </c>
      <c r="F2926">
        <v>2024</v>
      </c>
      <c r="G2926" s="1">
        <f>Table1[[#This Row],[dem_votes]]+Table1[[#This Row],[gop_votes]]</f>
        <v>14977</v>
      </c>
      <c r="H2926" s="7">
        <f>ABS(Table1[[#This Row],[dem_votes]]-Table1[[#This Row],[gop_votes]])</f>
        <v>6113</v>
      </c>
      <c r="I2926" s="5">
        <f>Table1[[#This Row],[margin]]/SUM(Table1[[#This Row],[dem_votes]:[gop_votes]])</f>
        <v>0.4081591774053549</v>
      </c>
      <c r="J2926" s="5">
        <f>Table1[[#This Row],[dem_votes]]/SUM(Table1[[#This Row],[dem_votes]:[gop_votes]])</f>
        <v>0.70407958870267739</v>
      </c>
      <c r="K2926" s="5">
        <f>Table1[[#This Row],[gop_votes]]/SUM(Table1[[#This Row],[dem_votes]:[gop_votes]])</f>
        <v>0.29592041129732255</v>
      </c>
      <c r="L2926" s="13">
        <v>-77.302596999999906</v>
      </c>
      <c r="M2926" s="13">
        <v>38.852046000000001</v>
      </c>
      <c r="N2926" s="11">
        <v>-78.517302375059202</v>
      </c>
      <c r="O2926" s="11">
        <v>37.563640772791736</v>
      </c>
      <c r="P2926" s="12">
        <f>VLOOKUP(Table1[[#This Row],[State]],Sheet1!A:G,7,FALSE)</f>
        <v>13</v>
      </c>
      <c r="Q2926" t="str">
        <f>VLOOKUP(Table1[[#This Row],[State]],Sheet1!A:F,6,FALSE)</f>
        <v>Democratic</v>
      </c>
    </row>
    <row r="2927" spans="1:17" x14ac:dyDescent="0.2">
      <c r="A2927" t="s">
        <v>364</v>
      </c>
      <c r="B2927" s="10">
        <v>51610</v>
      </c>
      <c r="C2927" t="s">
        <v>2148</v>
      </c>
      <c r="D2927" s="4">
        <v>8343</v>
      </c>
      <c r="E2927" s="4">
        <v>1781</v>
      </c>
      <c r="F2927">
        <v>2024</v>
      </c>
      <c r="G2927" s="1">
        <f>Table1[[#This Row],[dem_votes]]+Table1[[#This Row],[gop_votes]]</f>
        <v>10124</v>
      </c>
      <c r="H2927" s="7">
        <f>ABS(Table1[[#This Row],[dem_votes]]-Table1[[#This Row],[gop_votes]])</f>
        <v>6562</v>
      </c>
      <c r="I2927" s="5">
        <f>Table1[[#This Row],[margin]]/SUM(Table1[[#This Row],[dem_votes]:[gop_votes]])</f>
        <v>0.64816278150928486</v>
      </c>
      <c r="J2927" s="5">
        <f>Table1[[#This Row],[dem_votes]]/SUM(Table1[[#This Row],[dem_votes]:[gop_votes]])</f>
        <v>0.82408139075464248</v>
      </c>
      <c r="K2927" s="5">
        <f>Table1[[#This Row],[gop_votes]]/SUM(Table1[[#This Row],[dem_votes]:[gop_votes]])</f>
        <v>0.17591860924535757</v>
      </c>
      <c r="L2927" s="13">
        <v>-77.173924</v>
      </c>
      <c r="M2927" s="13">
        <v>38.883688999999997</v>
      </c>
      <c r="N2927" s="11">
        <v>-78.517302375059202</v>
      </c>
      <c r="O2927" s="11">
        <v>37.563640772791736</v>
      </c>
      <c r="P2927" s="12">
        <f>VLOOKUP(Table1[[#This Row],[State]],Sheet1!A:G,7,FALSE)</f>
        <v>13</v>
      </c>
      <c r="Q2927" t="str">
        <f>VLOOKUP(Table1[[#This Row],[State]],Sheet1!A:F,6,FALSE)</f>
        <v>Democratic</v>
      </c>
    </row>
    <row r="2928" spans="1:17" x14ac:dyDescent="0.2">
      <c r="A2928" t="s">
        <v>364</v>
      </c>
      <c r="B2928" s="10">
        <v>51620</v>
      </c>
      <c r="C2928" t="s">
        <v>2149</v>
      </c>
      <c r="D2928" s="4">
        <v>2541</v>
      </c>
      <c r="E2928" s="4">
        <v>1439</v>
      </c>
      <c r="F2928">
        <v>2024</v>
      </c>
      <c r="G2928" s="1">
        <f>Table1[[#This Row],[dem_votes]]+Table1[[#This Row],[gop_votes]]</f>
        <v>3980</v>
      </c>
      <c r="H2928" s="7">
        <f>ABS(Table1[[#This Row],[dem_votes]]-Table1[[#This Row],[gop_votes]])</f>
        <v>1102</v>
      </c>
      <c r="I2928" s="5">
        <f>Table1[[#This Row],[margin]]/SUM(Table1[[#This Row],[dem_votes]:[gop_votes]])</f>
        <v>0.27688442211055275</v>
      </c>
      <c r="J2928" s="5">
        <f>Table1[[#This Row],[dem_votes]]/SUM(Table1[[#This Row],[dem_votes]:[gop_votes]])</f>
        <v>0.63844221105527643</v>
      </c>
      <c r="K2928" s="5">
        <f>Table1[[#This Row],[gop_votes]]/SUM(Table1[[#This Row],[dem_votes]:[gop_votes]])</f>
        <v>0.36155778894472362</v>
      </c>
      <c r="L2928" s="13">
        <v>-76.936518000000007</v>
      </c>
      <c r="M2928" s="13">
        <v>36.678686999999996</v>
      </c>
      <c r="N2928" s="11">
        <v>-78.517302375059202</v>
      </c>
      <c r="O2928" s="11">
        <v>37.563640772791736</v>
      </c>
      <c r="P2928" s="12">
        <f>VLOOKUP(Table1[[#This Row],[State]],Sheet1!A:G,7,FALSE)</f>
        <v>13</v>
      </c>
      <c r="Q2928" t="str">
        <f>VLOOKUP(Table1[[#This Row],[State]],Sheet1!A:F,6,FALSE)</f>
        <v>Democratic</v>
      </c>
    </row>
    <row r="2929" spans="1:17" x14ac:dyDescent="0.2">
      <c r="A2929" t="s">
        <v>364</v>
      </c>
      <c r="B2929" s="10">
        <v>51630</v>
      </c>
      <c r="C2929" t="s">
        <v>2150</v>
      </c>
      <c r="D2929" s="4">
        <v>9527</v>
      </c>
      <c r="E2929" s="4">
        <v>3855</v>
      </c>
      <c r="F2929">
        <v>2024</v>
      </c>
      <c r="G2929" s="1">
        <f>Table1[[#This Row],[dem_votes]]+Table1[[#This Row],[gop_votes]]</f>
        <v>13382</v>
      </c>
      <c r="H2929" s="7">
        <f>ABS(Table1[[#This Row],[dem_votes]]-Table1[[#This Row],[gop_votes]])</f>
        <v>5672</v>
      </c>
      <c r="I2929" s="5">
        <f>Table1[[#This Row],[margin]]/SUM(Table1[[#This Row],[dem_votes]:[gop_votes]])</f>
        <v>0.42385293678075026</v>
      </c>
      <c r="J2929" s="5">
        <f>Table1[[#This Row],[dem_votes]]/SUM(Table1[[#This Row],[dem_votes]:[gop_votes]])</f>
        <v>0.7119264683903751</v>
      </c>
      <c r="K2929" s="5">
        <f>Table1[[#This Row],[gop_votes]]/SUM(Table1[[#This Row],[dem_votes]:[gop_votes]])</f>
        <v>0.28807353160962484</v>
      </c>
      <c r="L2929" s="13">
        <v>-77.480900000000005</v>
      </c>
      <c r="M2929" s="13">
        <v>38.298644000000003</v>
      </c>
      <c r="N2929" s="11">
        <v>-78.517302375059202</v>
      </c>
      <c r="O2929" s="11">
        <v>37.563640772791736</v>
      </c>
      <c r="P2929" s="12">
        <f>VLOOKUP(Table1[[#This Row],[State]],Sheet1!A:G,7,FALSE)</f>
        <v>13</v>
      </c>
      <c r="Q2929" t="str">
        <f>VLOOKUP(Table1[[#This Row],[State]],Sheet1!A:F,6,FALSE)</f>
        <v>Democratic</v>
      </c>
    </row>
    <row r="2930" spans="1:17" x14ac:dyDescent="0.2">
      <c r="A2930" t="s">
        <v>364</v>
      </c>
      <c r="B2930" s="10">
        <v>51640</v>
      </c>
      <c r="C2930" t="s">
        <v>2151</v>
      </c>
      <c r="D2930" s="4">
        <v>868</v>
      </c>
      <c r="E2930" s="4">
        <v>1637</v>
      </c>
      <c r="F2930">
        <v>2024</v>
      </c>
      <c r="G2930" s="1">
        <f>Table1[[#This Row],[dem_votes]]+Table1[[#This Row],[gop_votes]]</f>
        <v>2505</v>
      </c>
      <c r="H2930" s="7">
        <f>ABS(Table1[[#This Row],[dem_votes]]-Table1[[#This Row],[gop_votes]])</f>
        <v>769</v>
      </c>
      <c r="I2930" s="5">
        <f>Table1[[#This Row],[margin]]/SUM(Table1[[#This Row],[dem_votes]:[gop_votes]])</f>
        <v>0.30698602794411178</v>
      </c>
      <c r="J2930" s="5">
        <f>Table1[[#This Row],[dem_votes]]/SUM(Table1[[#This Row],[dem_votes]:[gop_votes]])</f>
        <v>0.34650698602794411</v>
      </c>
      <c r="K2930" s="5">
        <f>Table1[[#This Row],[gop_votes]]/SUM(Table1[[#This Row],[dem_votes]:[gop_votes]])</f>
        <v>0.65349301397205584</v>
      </c>
      <c r="L2930" s="13">
        <v>-80.918362000000002</v>
      </c>
      <c r="M2930" s="13">
        <v>36.665997999999902</v>
      </c>
      <c r="N2930" s="11">
        <v>-78.517302375059202</v>
      </c>
      <c r="O2930" s="11">
        <v>37.563640772791736</v>
      </c>
      <c r="P2930" s="12">
        <f>VLOOKUP(Table1[[#This Row],[State]],Sheet1!A:G,7,FALSE)</f>
        <v>13</v>
      </c>
      <c r="Q2930" t="str">
        <f>VLOOKUP(Table1[[#This Row],[State]],Sheet1!A:F,6,FALSE)</f>
        <v>Democratic</v>
      </c>
    </row>
    <row r="2931" spans="1:17" x14ac:dyDescent="0.2">
      <c r="A2931" t="s">
        <v>364</v>
      </c>
      <c r="B2931" s="10">
        <v>51650</v>
      </c>
      <c r="C2931" t="s">
        <v>2152</v>
      </c>
      <c r="D2931" s="4">
        <v>47198</v>
      </c>
      <c r="E2931" s="4">
        <v>18808</v>
      </c>
      <c r="F2931">
        <v>2024</v>
      </c>
      <c r="G2931" s="1">
        <f>Table1[[#This Row],[dem_votes]]+Table1[[#This Row],[gop_votes]]</f>
        <v>66006</v>
      </c>
      <c r="H2931" s="7">
        <f>ABS(Table1[[#This Row],[dem_votes]]-Table1[[#This Row],[gop_votes]])</f>
        <v>28390</v>
      </c>
      <c r="I2931" s="5">
        <f>Table1[[#This Row],[margin]]/SUM(Table1[[#This Row],[dem_votes]:[gop_votes]])</f>
        <v>0.43011241402296763</v>
      </c>
      <c r="J2931" s="5">
        <f>Table1[[#This Row],[dem_votes]]/SUM(Table1[[#This Row],[dem_votes]:[gop_votes]])</f>
        <v>0.71505620701148376</v>
      </c>
      <c r="K2931" s="5">
        <f>Table1[[#This Row],[gop_votes]]/SUM(Table1[[#This Row],[dem_votes]:[gop_votes]])</f>
        <v>0.28494379298851619</v>
      </c>
      <c r="L2931" s="13">
        <v>-76.366964999999993</v>
      </c>
      <c r="M2931" s="13">
        <v>37.042681000000002</v>
      </c>
      <c r="N2931" s="11">
        <v>-78.517302375059202</v>
      </c>
      <c r="O2931" s="11">
        <v>37.563640772791736</v>
      </c>
      <c r="P2931" s="12">
        <f>VLOOKUP(Table1[[#This Row],[State]],Sheet1!A:G,7,FALSE)</f>
        <v>13</v>
      </c>
      <c r="Q2931" t="str">
        <f>VLOOKUP(Table1[[#This Row],[State]],Sheet1!A:F,6,FALSE)</f>
        <v>Democratic</v>
      </c>
    </row>
    <row r="2932" spans="1:17" x14ac:dyDescent="0.2">
      <c r="A2932" t="s">
        <v>364</v>
      </c>
      <c r="B2932" s="10">
        <v>51660</v>
      </c>
      <c r="C2932" t="s">
        <v>2153</v>
      </c>
      <c r="D2932" s="4">
        <v>12401</v>
      </c>
      <c r="E2932" s="4">
        <v>5643</v>
      </c>
      <c r="F2932">
        <v>2024</v>
      </c>
      <c r="G2932" s="1">
        <f>Table1[[#This Row],[dem_votes]]+Table1[[#This Row],[gop_votes]]</f>
        <v>18044</v>
      </c>
      <c r="H2932" s="7">
        <f>ABS(Table1[[#This Row],[dem_votes]]-Table1[[#This Row],[gop_votes]])</f>
        <v>6758</v>
      </c>
      <c r="I2932" s="5">
        <f>Table1[[#This Row],[margin]]/SUM(Table1[[#This Row],[dem_votes]:[gop_votes]])</f>
        <v>0.37452892928397252</v>
      </c>
      <c r="J2932" s="5">
        <f>Table1[[#This Row],[dem_votes]]/SUM(Table1[[#This Row],[dem_votes]:[gop_votes]])</f>
        <v>0.68726446464198621</v>
      </c>
      <c r="K2932" s="5">
        <f>Table1[[#This Row],[gop_votes]]/SUM(Table1[[#This Row],[dem_votes]:[gop_votes]])</f>
        <v>0.31273553535801374</v>
      </c>
      <c r="L2932" s="13">
        <v>-78.868870999999999</v>
      </c>
      <c r="M2932" s="13">
        <v>38.440626999999999</v>
      </c>
      <c r="N2932" s="11">
        <v>-78.517302375059202</v>
      </c>
      <c r="O2932" s="11">
        <v>37.563640772791736</v>
      </c>
      <c r="P2932" s="12">
        <f>VLOOKUP(Table1[[#This Row],[State]],Sheet1!A:G,7,FALSE)</f>
        <v>13</v>
      </c>
      <c r="Q2932" t="str">
        <f>VLOOKUP(Table1[[#This Row],[State]],Sheet1!A:F,6,FALSE)</f>
        <v>Democratic</v>
      </c>
    </row>
    <row r="2933" spans="1:17" x14ac:dyDescent="0.2">
      <c r="A2933" t="s">
        <v>364</v>
      </c>
      <c r="B2933" s="10">
        <v>51670</v>
      </c>
      <c r="C2933" t="s">
        <v>2154</v>
      </c>
      <c r="D2933" s="4">
        <v>5249</v>
      </c>
      <c r="E2933" s="4">
        <v>4084</v>
      </c>
      <c r="F2933">
        <v>2024</v>
      </c>
      <c r="G2933" s="1">
        <f>Table1[[#This Row],[dem_votes]]+Table1[[#This Row],[gop_votes]]</f>
        <v>9333</v>
      </c>
      <c r="H2933" s="7">
        <f>ABS(Table1[[#This Row],[dem_votes]]-Table1[[#This Row],[gop_votes]])</f>
        <v>1165</v>
      </c>
      <c r="I2933" s="5">
        <f>Table1[[#This Row],[margin]]/SUM(Table1[[#This Row],[dem_votes]:[gop_votes]])</f>
        <v>0.12482588663880853</v>
      </c>
      <c r="J2933" s="5">
        <f>Table1[[#This Row],[dem_votes]]/SUM(Table1[[#This Row],[dem_votes]:[gop_votes]])</f>
        <v>0.56241294331940428</v>
      </c>
      <c r="K2933" s="5">
        <f>Table1[[#This Row],[gop_votes]]/SUM(Table1[[#This Row],[dem_votes]:[gop_votes]])</f>
        <v>0.43758705668059572</v>
      </c>
      <c r="L2933" s="13">
        <v>-77.304581999999996</v>
      </c>
      <c r="M2933" s="13">
        <v>37.289087000000002</v>
      </c>
      <c r="N2933" s="11">
        <v>-78.517302375059202</v>
      </c>
      <c r="O2933" s="11">
        <v>37.563640772791736</v>
      </c>
      <c r="P2933" s="12">
        <f>VLOOKUP(Table1[[#This Row],[State]],Sheet1!A:G,7,FALSE)</f>
        <v>13</v>
      </c>
      <c r="Q2933" t="str">
        <f>VLOOKUP(Table1[[#This Row],[State]],Sheet1!A:F,6,FALSE)</f>
        <v>Democratic</v>
      </c>
    </row>
    <row r="2934" spans="1:17" x14ac:dyDescent="0.2">
      <c r="A2934" t="s">
        <v>364</v>
      </c>
      <c r="B2934" s="10">
        <v>51678</v>
      </c>
      <c r="C2934" t="s">
        <v>2155</v>
      </c>
      <c r="D2934" s="4">
        <v>1883</v>
      </c>
      <c r="E2934" s="4">
        <v>974</v>
      </c>
      <c r="F2934">
        <v>2024</v>
      </c>
      <c r="G2934" s="1">
        <f>Table1[[#This Row],[dem_votes]]+Table1[[#This Row],[gop_votes]]</f>
        <v>2857</v>
      </c>
      <c r="H2934" s="7">
        <f>ABS(Table1[[#This Row],[dem_votes]]-Table1[[#This Row],[gop_votes]])</f>
        <v>909</v>
      </c>
      <c r="I2934" s="5">
        <f>Table1[[#This Row],[margin]]/SUM(Table1[[#This Row],[dem_votes]:[gop_votes]])</f>
        <v>0.31816590829541475</v>
      </c>
      <c r="J2934" s="5">
        <f>Table1[[#This Row],[dem_votes]]/SUM(Table1[[#This Row],[dem_votes]:[gop_votes]])</f>
        <v>0.65908295414770734</v>
      </c>
      <c r="K2934" s="5">
        <f>Table1[[#This Row],[gop_votes]]/SUM(Table1[[#This Row],[dem_votes]:[gop_votes]])</f>
        <v>0.3409170458522926</v>
      </c>
      <c r="L2934" s="13">
        <v>-79.442982000000001</v>
      </c>
      <c r="M2934" s="13">
        <v>37.784092999999999</v>
      </c>
      <c r="N2934" s="11">
        <v>-78.517302375059202</v>
      </c>
      <c r="O2934" s="11">
        <v>37.563640772791736</v>
      </c>
      <c r="P2934" s="12">
        <f>VLOOKUP(Table1[[#This Row],[State]],Sheet1!A:G,7,FALSE)</f>
        <v>13</v>
      </c>
      <c r="Q2934" t="str">
        <f>VLOOKUP(Table1[[#This Row],[State]],Sheet1!A:F,6,FALSE)</f>
        <v>Democratic</v>
      </c>
    </row>
    <row r="2935" spans="1:17" x14ac:dyDescent="0.2">
      <c r="A2935" t="s">
        <v>364</v>
      </c>
      <c r="B2935" s="10">
        <v>51680</v>
      </c>
      <c r="C2935" t="s">
        <v>2156</v>
      </c>
      <c r="D2935" s="4">
        <v>18726</v>
      </c>
      <c r="E2935" s="4">
        <v>16807</v>
      </c>
      <c r="F2935">
        <v>2024</v>
      </c>
      <c r="G2935" s="1">
        <f>Table1[[#This Row],[dem_votes]]+Table1[[#This Row],[gop_votes]]</f>
        <v>35533</v>
      </c>
      <c r="H2935" s="7">
        <f>ABS(Table1[[#This Row],[dem_votes]]-Table1[[#This Row],[gop_votes]])</f>
        <v>1919</v>
      </c>
      <c r="I2935" s="5">
        <f>Table1[[#This Row],[margin]]/SUM(Table1[[#This Row],[dem_votes]:[gop_votes]])</f>
        <v>5.4006135141980695E-2</v>
      </c>
      <c r="J2935" s="5">
        <f>Table1[[#This Row],[dem_votes]]/SUM(Table1[[#This Row],[dem_votes]:[gop_votes]])</f>
        <v>0.52700306757099036</v>
      </c>
      <c r="K2935" s="5">
        <f>Table1[[#This Row],[gop_votes]]/SUM(Table1[[#This Row],[dem_votes]:[gop_votes]])</f>
        <v>0.47299693242900964</v>
      </c>
      <c r="L2935" s="13">
        <v>-79.188941999999997</v>
      </c>
      <c r="M2935" s="13">
        <v>37.394382</v>
      </c>
      <c r="N2935" s="11">
        <v>-78.517302375059202</v>
      </c>
      <c r="O2935" s="11">
        <v>37.563640772791736</v>
      </c>
      <c r="P2935" s="12">
        <f>VLOOKUP(Table1[[#This Row],[State]],Sheet1!A:G,7,FALSE)</f>
        <v>13</v>
      </c>
      <c r="Q2935" t="str">
        <f>VLOOKUP(Table1[[#This Row],[State]],Sheet1!A:F,6,FALSE)</f>
        <v>Democratic</v>
      </c>
    </row>
    <row r="2936" spans="1:17" x14ac:dyDescent="0.2">
      <c r="A2936" t="s">
        <v>364</v>
      </c>
      <c r="B2936" s="10">
        <v>51683</v>
      </c>
      <c r="C2936" t="s">
        <v>2157</v>
      </c>
      <c r="D2936" s="4">
        <v>11646</v>
      </c>
      <c r="E2936" s="4">
        <v>6301</v>
      </c>
      <c r="F2936">
        <v>2024</v>
      </c>
      <c r="G2936" s="1">
        <f>Table1[[#This Row],[dem_votes]]+Table1[[#This Row],[gop_votes]]</f>
        <v>17947</v>
      </c>
      <c r="H2936" s="7">
        <f>ABS(Table1[[#This Row],[dem_votes]]-Table1[[#This Row],[gop_votes]])</f>
        <v>5345</v>
      </c>
      <c r="I2936" s="5">
        <f>Table1[[#This Row],[margin]]/SUM(Table1[[#This Row],[dem_votes]:[gop_votes]])</f>
        <v>0.29782136290187777</v>
      </c>
      <c r="J2936" s="5">
        <f>Table1[[#This Row],[dem_votes]]/SUM(Table1[[#This Row],[dem_votes]:[gop_votes]])</f>
        <v>0.64891068145093889</v>
      </c>
      <c r="K2936" s="5">
        <f>Table1[[#This Row],[gop_votes]]/SUM(Table1[[#This Row],[dem_votes]:[gop_votes]])</f>
        <v>0.35108931854906111</v>
      </c>
      <c r="L2936" s="13">
        <v>-77.474795</v>
      </c>
      <c r="M2936" s="13">
        <v>38.753008999999999</v>
      </c>
      <c r="N2936" s="11">
        <v>-78.517302375059202</v>
      </c>
      <c r="O2936" s="11">
        <v>37.563640772791736</v>
      </c>
      <c r="P2936" s="12">
        <f>VLOOKUP(Table1[[#This Row],[State]],Sheet1!A:G,7,FALSE)</f>
        <v>13</v>
      </c>
      <c r="Q2936" t="str">
        <f>VLOOKUP(Table1[[#This Row],[State]],Sheet1!A:F,6,FALSE)</f>
        <v>Democratic</v>
      </c>
    </row>
    <row r="2937" spans="1:17" x14ac:dyDescent="0.2">
      <c r="A2937" t="s">
        <v>364</v>
      </c>
      <c r="B2937" s="10">
        <v>51685</v>
      </c>
      <c r="C2937" t="s">
        <v>2158</v>
      </c>
      <c r="D2937" s="4">
        <v>4847</v>
      </c>
      <c r="E2937" s="4">
        <v>2004</v>
      </c>
      <c r="F2937">
        <v>2024</v>
      </c>
      <c r="G2937" s="1">
        <f>Table1[[#This Row],[dem_votes]]+Table1[[#This Row],[gop_votes]]</f>
        <v>6851</v>
      </c>
      <c r="H2937" s="7">
        <f>ABS(Table1[[#This Row],[dem_votes]]-Table1[[#This Row],[gop_votes]])</f>
        <v>2843</v>
      </c>
      <c r="I2937" s="5">
        <f>Table1[[#This Row],[margin]]/SUM(Table1[[#This Row],[dem_votes]:[gop_votes]])</f>
        <v>0.41497591592468253</v>
      </c>
      <c r="J2937" s="5">
        <f>Table1[[#This Row],[dem_votes]]/SUM(Table1[[#This Row],[dem_votes]:[gop_votes]])</f>
        <v>0.70748795796234132</v>
      </c>
      <c r="K2937" s="5">
        <f>Table1[[#This Row],[gop_votes]]/SUM(Table1[[#This Row],[dem_votes]:[gop_votes]])</f>
        <v>0.29251204203765874</v>
      </c>
      <c r="L2937" s="13">
        <v>-77.448892000000001</v>
      </c>
      <c r="M2937" s="13">
        <v>38.772139000000003</v>
      </c>
      <c r="N2937" s="11">
        <v>-78.517302375059202</v>
      </c>
      <c r="O2937" s="11">
        <v>37.563640772791736</v>
      </c>
      <c r="P2937" s="12">
        <f>VLOOKUP(Table1[[#This Row],[State]],Sheet1!A:G,7,FALSE)</f>
        <v>13</v>
      </c>
      <c r="Q2937" t="str">
        <f>VLOOKUP(Table1[[#This Row],[State]],Sheet1!A:F,6,FALSE)</f>
        <v>Democratic</v>
      </c>
    </row>
    <row r="2938" spans="1:17" x14ac:dyDescent="0.2">
      <c r="A2938" t="s">
        <v>364</v>
      </c>
      <c r="B2938" s="10">
        <v>51690</v>
      </c>
      <c r="C2938" t="s">
        <v>2159</v>
      </c>
      <c r="D2938" s="4">
        <v>2124</v>
      </c>
      <c r="E2938" s="4">
        <v>2415</v>
      </c>
      <c r="F2938">
        <v>2024</v>
      </c>
      <c r="G2938" s="1">
        <f>Table1[[#This Row],[dem_votes]]+Table1[[#This Row],[gop_votes]]</f>
        <v>4539</v>
      </c>
      <c r="H2938" s="7">
        <f>ABS(Table1[[#This Row],[dem_votes]]-Table1[[#This Row],[gop_votes]])</f>
        <v>291</v>
      </c>
      <c r="I2938" s="5">
        <f>Table1[[#This Row],[margin]]/SUM(Table1[[#This Row],[dem_votes]:[gop_votes]])</f>
        <v>6.4111037673496366E-2</v>
      </c>
      <c r="J2938" s="5">
        <f>Table1[[#This Row],[dem_votes]]/SUM(Table1[[#This Row],[dem_votes]:[gop_votes]])</f>
        <v>0.46794448116325182</v>
      </c>
      <c r="K2938" s="5">
        <f>Table1[[#This Row],[gop_votes]]/SUM(Table1[[#This Row],[dem_votes]:[gop_votes]])</f>
        <v>0.53205551883674818</v>
      </c>
      <c r="L2938" s="13">
        <v>-79.864819999999995</v>
      </c>
      <c r="M2938" s="13">
        <v>36.683587000000003</v>
      </c>
      <c r="N2938" s="11">
        <v>-78.517302375059202</v>
      </c>
      <c r="O2938" s="11">
        <v>37.563640772791736</v>
      </c>
      <c r="P2938" s="12">
        <f>VLOOKUP(Table1[[#This Row],[State]],Sheet1!A:G,7,FALSE)</f>
        <v>13</v>
      </c>
      <c r="Q2938" t="str">
        <f>VLOOKUP(Table1[[#This Row],[State]],Sheet1!A:F,6,FALSE)</f>
        <v>Democratic</v>
      </c>
    </row>
    <row r="2939" spans="1:17" x14ac:dyDescent="0.2">
      <c r="A2939" t="s">
        <v>364</v>
      </c>
      <c r="B2939" s="10">
        <v>51700</v>
      </c>
      <c r="C2939" t="s">
        <v>2160</v>
      </c>
      <c r="D2939" s="4">
        <v>54027</v>
      </c>
      <c r="E2939" s="4">
        <v>26408</v>
      </c>
      <c r="F2939">
        <v>2024</v>
      </c>
      <c r="G2939" s="1">
        <f>Table1[[#This Row],[dem_votes]]+Table1[[#This Row],[gop_votes]]</f>
        <v>80435</v>
      </c>
      <c r="H2939" s="7">
        <f>ABS(Table1[[#This Row],[dem_votes]]-Table1[[#This Row],[gop_votes]])</f>
        <v>27619</v>
      </c>
      <c r="I2939" s="5">
        <f>Table1[[#This Row],[margin]]/SUM(Table1[[#This Row],[dem_votes]:[gop_votes]])</f>
        <v>0.34337042332318019</v>
      </c>
      <c r="J2939" s="5">
        <f>Table1[[#This Row],[dem_votes]]/SUM(Table1[[#This Row],[dem_votes]:[gop_votes]])</f>
        <v>0.67168521166159012</v>
      </c>
      <c r="K2939" s="5">
        <f>Table1[[#This Row],[gop_votes]]/SUM(Table1[[#This Row],[dem_votes]:[gop_votes]])</f>
        <v>0.32831478833840988</v>
      </c>
      <c r="L2939" s="13">
        <v>-76.495941999999999</v>
      </c>
      <c r="M2939" s="13">
        <v>37.089636999999897</v>
      </c>
      <c r="N2939" s="11">
        <v>-78.517302375059202</v>
      </c>
      <c r="O2939" s="11">
        <v>37.563640772791736</v>
      </c>
      <c r="P2939" s="12">
        <f>VLOOKUP(Table1[[#This Row],[State]],Sheet1!A:G,7,FALSE)</f>
        <v>13</v>
      </c>
      <c r="Q2939" t="str">
        <f>VLOOKUP(Table1[[#This Row],[State]],Sheet1!A:F,6,FALSE)</f>
        <v>Democratic</v>
      </c>
    </row>
    <row r="2940" spans="1:17" x14ac:dyDescent="0.2">
      <c r="A2940" t="s">
        <v>364</v>
      </c>
      <c r="B2940" s="10">
        <v>51710</v>
      </c>
      <c r="C2940" t="s">
        <v>2161</v>
      </c>
      <c r="D2940" s="4">
        <v>62409</v>
      </c>
      <c r="E2940" s="4">
        <v>24784</v>
      </c>
      <c r="F2940">
        <v>2024</v>
      </c>
      <c r="G2940" s="1">
        <f>Table1[[#This Row],[dem_votes]]+Table1[[#This Row],[gop_votes]]</f>
        <v>87193</v>
      </c>
      <c r="H2940" s="7">
        <f>ABS(Table1[[#This Row],[dem_votes]]-Table1[[#This Row],[gop_votes]])</f>
        <v>37625</v>
      </c>
      <c r="I2940" s="5">
        <f>Table1[[#This Row],[margin]]/SUM(Table1[[#This Row],[dem_votes]:[gop_votes]])</f>
        <v>0.43151399768330029</v>
      </c>
      <c r="J2940" s="5">
        <f>Table1[[#This Row],[dem_votes]]/SUM(Table1[[#This Row],[dem_votes]:[gop_votes]])</f>
        <v>0.71575699884165012</v>
      </c>
      <c r="K2940" s="5">
        <f>Table1[[#This Row],[gop_votes]]/SUM(Table1[[#This Row],[dem_votes]:[gop_votes]])</f>
        <v>0.28424300115834988</v>
      </c>
      <c r="L2940" s="13">
        <v>-76.262276999999997</v>
      </c>
      <c r="M2940" s="13">
        <v>36.891356000000002</v>
      </c>
      <c r="N2940" s="11">
        <v>-78.517302375059202</v>
      </c>
      <c r="O2940" s="11">
        <v>37.563640772791736</v>
      </c>
      <c r="P2940" s="12">
        <f>VLOOKUP(Table1[[#This Row],[State]],Sheet1!A:G,7,FALSE)</f>
        <v>13</v>
      </c>
      <c r="Q2940" t="str">
        <f>VLOOKUP(Table1[[#This Row],[State]],Sheet1!A:F,6,FALSE)</f>
        <v>Democratic</v>
      </c>
    </row>
    <row r="2941" spans="1:17" x14ac:dyDescent="0.2">
      <c r="A2941" t="s">
        <v>364</v>
      </c>
      <c r="B2941" s="10">
        <v>51720</v>
      </c>
      <c r="C2941" t="s">
        <v>2162</v>
      </c>
      <c r="D2941" s="4">
        <v>588</v>
      </c>
      <c r="E2941" s="4">
        <v>1031</v>
      </c>
      <c r="F2941">
        <v>2024</v>
      </c>
      <c r="G2941" s="1">
        <f>Table1[[#This Row],[dem_votes]]+Table1[[#This Row],[gop_votes]]</f>
        <v>1619</v>
      </c>
      <c r="H2941" s="7">
        <f>ABS(Table1[[#This Row],[dem_votes]]-Table1[[#This Row],[gop_votes]])</f>
        <v>443</v>
      </c>
      <c r="I2941" s="5">
        <f>Table1[[#This Row],[margin]]/SUM(Table1[[#This Row],[dem_votes]:[gop_votes]])</f>
        <v>0.27362569487337862</v>
      </c>
      <c r="J2941" s="5">
        <f>Table1[[#This Row],[dem_votes]]/SUM(Table1[[#This Row],[dem_votes]:[gop_votes]])</f>
        <v>0.36318715256331069</v>
      </c>
      <c r="K2941" s="5">
        <f>Table1[[#This Row],[gop_votes]]/SUM(Table1[[#This Row],[dem_votes]:[gop_votes]])</f>
        <v>0.63681284743668931</v>
      </c>
      <c r="L2941" s="13">
        <v>-82.624347999999998</v>
      </c>
      <c r="M2941" s="13">
        <v>36.938169000000002</v>
      </c>
      <c r="N2941" s="11">
        <v>-78.517302375059202</v>
      </c>
      <c r="O2941" s="11">
        <v>37.563640772791736</v>
      </c>
      <c r="P2941" s="12">
        <f>VLOOKUP(Table1[[#This Row],[State]],Sheet1!A:G,7,FALSE)</f>
        <v>13</v>
      </c>
      <c r="Q2941" t="str">
        <f>VLOOKUP(Table1[[#This Row],[State]],Sheet1!A:F,6,FALSE)</f>
        <v>Democratic</v>
      </c>
    </row>
    <row r="2942" spans="1:17" x14ac:dyDescent="0.2">
      <c r="A2942" t="s">
        <v>364</v>
      </c>
      <c r="B2942" s="10">
        <v>51730</v>
      </c>
      <c r="C2942" t="s">
        <v>2163</v>
      </c>
      <c r="D2942" s="4">
        <v>12292</v>
      </c>
      <c r="E2942" s="4">
        <v>1878</v>
      </c>
      <c r="F2942">
        <v>2024</v>
      </c>
      <c r="G2942" s="1">
        <f>Table1[[#This Row],[dem_votes]]+Table1[[#This Row],[gop_votes]]</f>
        <v>14170</v>
      </c>
      <c r="H2942" s="7">
        <f>ABS(Table1[[#This Row],[dem_votes]]-Table1[[#This Row],[gop_votes]])</f>
        <v>10414</v>
      </c>
      <c r="I2942" s="5">
        <f>Table1[[#This Row],[margin]]/SUM(Table1[[#This Row],[dem_votes]:[gop_votes]])</f>
        <v>0.73493295695130556</v>
      </c>
      <c r="J2942" s="5">
        <f>Table1[[#This Row],[dem_votes]]/SUM(Table1[[#This Row],[dem_votes]:[gop_votes]])</f>
        <v>0.86746647847565284</v>
      </c>
      <c r="K2942" s="5">
        <f>Table1[[#This Row],[gop_votes]]/SUM(Table1[[#This Row],[dem_votes]:[gop_votes]])</f>
        <v>0.13253352152434722</v>
      </c>
      <c r="L2942" s="13">
        <v>-77.396847999999906</v>
      </c>
      <c r="M2942" s="13">
        <v>37.210514000000003</v>
      </c>
      <c r="N2942" s="11">
        <v>-78.517302375059202</v>
      </c>
      <c r="O2942" s="11">
        <v>37.563640772791736</v>
      </c>
      <c r="P2942" s="12">
        <f>VLOOKUP(Table1[[#This Row],[State]],Sheet1!A:G,7,FALSE)</f>
        <v>13</v>
      </c>
      <c r="Q2942" t="str">
        <f>VLOOKUP(Table1[[#This Row],[State]],Sheet1!A:F,6,FALSE)</f>
        <v>Democratic</v>
      </c>
    </row>
    <row r="2943" spans="1:17" x14ac:dyDescent="0.2">
      <c r="A2943" t="s">
        <v>364</v>
      </c>
      <c r="B2943" s="10">
        <v>51735</v>
      </c>
      <c r="C2943" t="s">
        <v>2164</v>
      </c>
      <c r="D2943" s="4">
        <v>2124</v>
      </c>
      <c r="E2943" s="4">
        <v>5569</v>
      </c>
      <c r="F2943">
        <v>2024</v>
      </c>
      <c r="G2943" s="1">
        <f>Table1[[#This Row],[dem_votes]]+Table1[[#This Row],[gop_votes]]</f>
        <v>7693</v>
      </c>
      <c r="H2943" s="7">
        <f>ABS(Table1[[#This Row],[dem_votes]]-Table1[[#This Row],[gop_votes]])</f>
        <v>3445</v>
      </c>
      <c r="I2943" s="5">
        <f>Table1[[#This Row],[margin]]/SUM(Table1[[#This Row],[dem_votes]:[gop_votes]])</f>
        <v>0.44780969712725854</v>
      </c>
      <c r="J2943" s="5">
        <f>Table1[[#This Row],[dem_votes]]/SUM(Table1[[#This Row],[dem_votes]:[gop_votes]])</f>
        <v>0.2760951514363707</v>
      </c>
      <c r="K2943" s="5">
        <f>Table1[[#This Row],[gop_votes]]/SUM(Table1[[#This Row],[dem_votes]:[gop_votes]])</f>
        <v>0.72390484856362924</v>
      </c>
      <c r="L2943" s="13">
        <v>-76.381321999999997</v>
      </c>
      <c r="M2943" s="13">
        <v>37.131625</v>
      </c>
      <c r="N2943" s="11">
        <v>-78.517302375059202</v>
      </c>
      <c r="O2943" s="11">
        <v>37.563640772791736</v>
      </c>
      <c r="P2943" s="12">
        <f>VLOOKUP(Table1[[#This Row],[State]],Sheet1!A:G,7,FALSE)</f>
        <v>13</v>
      </c>
      <c r="Q2943" t="str">
        <f>VLOOKUP(Table1[[#This Row],[State]],Sheet1!A:F,6,FALSE)</f>
        <v>Democratic</v>
      </c>
    </row>
    <row r="2944" spans="1:17" x14ac:dyDescent="0.2">
      <c r="A2944" t="s">
        <v>364</v>
      </c>
      <c r="B2944" s="10">
        <v>51740</v>
      </c>
      <c r="C2944" t="s">
        <v>2165</v>
      </c>
      <c r="D2944" s="4">
        <v>29709</v>
      </c>
      <c r="E2944" s="4">
        <v>13418</v>
      </c>
      <c r="F2944">
        <v>2024</v>
      </c>
      <c r="G2944" s="1">
        <f>Table1[[#This Row],[dem_votes]]+Table1[[#This Row],[gop_votes]]</f>
        <v>43127</v>
      </c>
      <c r="H2944" s="7">
        <f>ABS(Table1[[#This Row],[dem_votes]]-Table1[[#This Row],[gop_votes]])</f>
        <v>16291</v>
      </c>
      <c r="I2944" s="5">
        <f>Table1[[#This Row],[margin]]/SUM(Table1[[#This Row],[dem_votes]:[gop_votes]])</f>
        <v>0.37774480024114826</v>
      </c>
      <c r="J2944" s="5">
        <f>Table1[[#This Row],[dem_votes]]/SUM(Table1[[#This Row],[dem_votes]:[gop_votes]])</f>
        <v>0.68887240012057416</v>
      </c>
      <c r="K2944" s="5">
        <f>Table1[[#This Row],[gop_votes]]/SUM(Table1[[#This Row],[dem_votes]:[gop_votes]])</f>
        <v>0.3111275998794259</v>
      </c>
      <c r="L2944" s="13">
        <v>-76.353890000000007</v>
      </c>
      <c r="M2944" s="13">
        <v>36.833227000000001</v>
      </c>
      <c r="N2944" s="11">
        <v>-78.517302375059202</v>
      </c>
      <c r="O2944" s="11">
        <v>37.563640772791736</v>
      </c>
      <c r="P2944" s="12">
        <f>VLOOKUP(Table1[[#This Row],[State]],Sheet1!A:G,7,FALSE)</f>
        <v>13</v>
      </c>
      <c r="Q2944" t="str">
        <f>VLOOKUP(Table1[[#This Row],[State]],Sheet1!A:F,6,FALSE)</f>
        <v>Democratic</v>
      </c>
    </row>
    <row r="2945" spans="1:17" x14ac:dyDescent="0.2">
      <c r="A2945" t="s">
        <v>364</v>
      </c>
      <c r="B2945" s="10">
        <v>51750</v>
      </c>
      <c r="C2945" t="s">
        <v>2166</v>
      </c>
      <c r="D2945" s="4">
        <v>3199</v>
      </c>
      <c r="E2945" s="4">
        <v>2519</v>
      </c>
      <c r="F2945">
        <v>2024</v>
      </c>
      <c r="G2945" s="1">
        <f>Table1[[#This Row],[dem_votes]]+Table1[[#This Row],[gop_votes]]</f>
        <v>5718</v>
      </c>
      <c r="H2945" s="7">
        <f>ABS(Table1[[#This Row],[dem_votes]]-Table1[[#This Row],[gop_votes]])</f>
        <v>680</v>
      </c>
      <c r="I2945" s="5">
        <f>Table1[[#This Row],[margin]]/SUM(Table1[[#This Row],[dem_votes]:[gop_votes]])</f>
        <v>0.11892270024484085</v>
      </c>
      <c r="J2945" s="5">
        <f>Table1[[#This Row],[dem_votes]]/SUM(Table1[[#This Row],[dem_votes]:[gop_votes]])</f>
        <v>0.55946135012242038</v>
      </c>
      <c r="K2945" s="5">
        <f>Table1[[#This Row],[gop_votes]]/SUM(Table1[[#This Row],[dem_votes]:[gop_votes]])</f>
        <v>0.44053864987757957</v>
      </c>
      <c r="L2945" s="13">
        <v>-80.558830999999998</v>
      </c>
      <c r="M2945" s="13">
        <v>37.128675999999999</v>
      </c>
      <c r="N2945" s="11">
        <v>-78.517302375059202</v>
      </c>
      <c r="O2945" s="11">
        <v>37.563640772791736</v>
      </c>
      <c r="P2945" s="12">
        <f>VLOOKUP(Table1[[#This Row],[State]],Sheet1!A:G,7,FALSE)</f>
        <v>13</v>
      </c>
      <c r="Q2945" t="str">
        <f>VLOOKUP(Table1[[#This Row],[State]],Sheet1!A:F,6,FALSE)</f>
        <v>Democratic</v>
      </c>
    </row>
    <row r="2946" spans="1:17" x14ac:dyDescent="0.2">
      <c r="A2946" t="s">
        <v>364</v>
      </c>
      <c r="B2946" s="10">
        <v>51760</v>
      </c>
      <c r="C2946" t="s">
        <v>2167</v>
      </c>
      <c r="D2946" s="4">
        <v>95136</v>
      </c>
      <c r="E2946" s="4">
        <v>18576</v>
      </c>
      <c r="F2946">
        <v>2024</v>
      </c>
      <c r="G2946" s="1">
        <f>Table1[[#This Row],[dem_votes]]+Table1[[#This Row],[gop_votes]]</f>
        <v>113712</v>
      </c>
      <c r="H2946" s="7">
        <f>ABS(Table1[[#This Row],[dem_votes]]-Table1[[#This Row],[gop_votes]])</f>
        <v>76560</v>
      </c>
      <c r="I2946" s="5">
        <f>Table1[[#This Row],[margin]]/SUM(Table1[[#This Row],[dem_votes]:[gop_votes]])</f>
        <v>0.67327986492190794</v>
      </c>
      <c r="J2946" s="5">
        <f>Table1[[#This Row],[dem_votes]]/SUM(Table1[[#This Row],[dem_votes]:[gop_votes]])</f>
        <v>0.83663993246095403</v>
      </c>
      <c r="K2946" s="5">
        <f>Table1[[#This Row],[gop_votes]]/SUM(Table1[[#This Row],[dem_votes]:[gop_votes]])</f>
        <v>0.163360067539046</v>
      </c>
      <c r="L2946" s="13">
        <v>-77.466976000000003</v>
      </c>
      <c r="M2946" s="13">
        <v>37.535789999999999</v>
      </c>
      <c r="N2946" s="11">
        <v>-78.517302375059202</v>
      </c>
      <c r="O2946" s="11">
        <v>37.563640772791736</v>
      </c>
      <c r="P2946" s="12">
        <f>VLOOKUP(Table1[[#This Row],[State]],Sheet1!A:G,7,FALSE)</f>
        <v>13</v>
      </c>
      <c r="Q2946" t="str">
        <f>VLOOKUP(Table1[[#This Row],[State]],Sheet1!A:F,6,FALSE)</f>
        <v>Democratic</v>
      </c>
    </row>
    <row r="2947" spans="1:17" x14ac:dyDescent="0.2">
      <c r="A2947" t="s">
        <v>364</v>
      </c>
      <c r="B2947" s="10">
        <v>51770</v>
      </c>
      <c r="C2947" t="s">
        <v>2168</v>
      </c>
      <c r="D2947" s="4">
        <v>24473</v>
      </c>
      <c r="E2947" s="4">
        <v>15334</v>
      </c>
      <c r="F2947">
        <v>2024</v>
      </c>
      <c r="G2947" s="1">
        <f>Table1[[#This Row],[dem_votes]]+Table1[[#This Row],[gop_votes]]</f>
        <v>39807</v>
      </c>
      <c r="H2947" s="7">
        <f>ABS(Table1[[#This Row],[dem_votes]]-Table1[[#This Row],[gop_votes]])</f>
        <v>9139</v>
      </c>
      <c r="I2947" s="5">
        <f>Table1[[#This Row],[margin]]/SUM(Table1[[#This Row],[dem_votes]:[gop_votes]])</f>
        <v>0.22958273670459969</v>
      </c>
      <c r="J2947" s="5">
        <f>Table1[[#This Row],[dem_votes]]/SUM(Table1[[#This Row],[dem_votes]:[gop_votes]])</f>
        <v>0.61479136835229986</v>
      </c>
      <c r="K2947" s="5">
        <f>Table1[[#This Row],[gop_votes]]/SUM(Table1[[#This Row],[dem_votes]:[gop_votes]])</f>
        <v>0.38520863164770014</v>
      </c>
      <c r="L2947" s="13">
        <v>-79.960131000000004</v>
      </c>
      <c r="M2947" s="13">
        <v>37.278728000000001</v>
      </c>
      <c r="N2947" s="11">
        <v>-78.517302375059202</v>
      </c>
      <c r="O2947" s="11">
        <v>37.563640772791736</v>
      </c>
      <c r="P2947" s="12">
        <f>VLOOKUP(Table1[[#This Row],[State]],Sheet1!A:G,7,FALSE)</f>
        <v>13</v>
      </c>
      <c r="Q2947" t="str">
        <f>VLOOKUP(Table1[[#This Row],[State]],Sheet1!A:F,6,FALSE)</f>
        <v>Democratic</v>
      </c>
    </row>
    <row r="2948" spans="1:17" x14ac:dyDescent="0.2">
      <c r="A2948" t="s">
        <v>364</v>
      </c>
      <c r="B2948" s="10">
        <v>51775</v>
      </c>
      <c r="C2948" t="s">
        <v>2169</v>
      </c>
      <c r="D2948" s="4">
        <v>4772</v>
      </c>
      <c r="E2948" s="4">
        <v>7314</v>
      </c>
      <c r="F2948">
        <v>2024</v>
      </c>
      <c r="G2948" s="1">
        <f>Table1[[#This Row],[dem_votes]]+Table1[[#This Row],[gop_votes]]</f>
        <v>12086</v>
      </c>
      <c r="H2948" s="7">
        <f>ABS(Table1[[#This Row],[dem_votes]]-Table1[[#This Row],[gop_votes]])</f>
        <v>2542</v>
      </c>
      <c r="I2948" s="5">
        <f>Table1[[#This Row],[margin]]/SUM(Table1[[#This Row],[dem_votes]:[gop_votes]])</f>
        <v>0.21032599702134702</v>
      </c>
      <c r="J2948" s="5">
        <f>Table1[[#This Row],[dem_votes]]/SUM(Table1[[#This Row],[dem_votes]:[gop_votes]])</f>
        <v>0.39483700148932649</v>
      </c>
      <c r="K2948" s="5">
        <f>Table1[[#This Row],[gop_votes]]/SUM(Table1[[#This Row],[dem_votes]:[gop_votes]])</f>
        <v>0.60516299851067346</v>
      </c>
      <c r="L2948" s="13">
        <v>-80.055729999999997</v>
      </c>
      <c r="M2948" s="13">
        <v>37.286115000000002</v>
      </c>
      <c r="N2948" s="11">
        <v>-78.517302375059202</v>
      </c>
      <c r="O2948" s="11">
        <v>37.563640772791736</v>
      </c>
      <c r="P2948" s="12">
        <f>VLOOKUP(Table1[[#This Row],[State]],Sheet1!A:G,7,FALSE)</f>
        <v>13</v>
      </c>
      <c r="Q2948" t="str">
        <f>VLOOKUP(Table1[[#This Row],[State]],Sheet1!A:F,6,FALSE)</f>
        <v>Democratic</v>
      </c>
    </row>
    <row r="2949" spans="1:17" x14ac:dyDescent="0.2">
      <c r="A2949" t="s">
        <v>364</v>
      </c>
      <c r="B2949" s="10">
        <v>51790</v>
      </c>
      <c r="C2949" t="s">
        <v>2170</v>
      </c>
      <c r="D2949" s="4">
        <v>7255</v>
      </c>
      <c r="E2949" s="4">
        <v>5491</v>
      </c>
      <c r="F2949">
        <v>2024</v>
      </c>
      <c r="G2949" s="1">
        <f>Table1[[#This Row],[dem_votes]]+Table1[[#This Row],[gop_votes]]</f>
        <v>12746</v>
      </c>
      <c r="H2949" s="7">
        <f>ABS(Table1[[#This Row],[dem_votes]]-Table1[[#This Row],[gop_votes]])</f>
        <v>1764</v>
      </c>
      <c r="I2949" s="5">
        <f>Table1[[#This Row],[margin]]/SUM(Table1[[#This Row],[dem_votes]:[gop_votes]])</f>
        <v>0.1383963596422407</v>
      </c>
      <c r="J2949" s="5">
        <f>Table1[[#This Row],[dem_votes]]/SUM(Table1[[#This Row],[dem_votes]:[gop_votes]])</f>
        <v>0.56919817982112031</v>
      </c>
      <c r="K2949" s="5">
        <f>Table1[[#This Row],[gop_votes]]/SUM(Table1[[#This Row],[dem_votes]:[gop_votes]])</f>
        <v>0.43080182017887964</v>
      </c>
      <c r="L2949" s="13">
        <v>-79.077956</v>
      </c>
      <c r="M2949" s="13">
        <v>38.157795999999998</v>
      </c>
      <c r="N2949" s="11">
        <v>-78.517302375059202</v>
      </c>
      <c r="O2949" s="11">
        <v>37.563640772791736</v>
      </c>
      <c r="P2949" s="12">
        <f>VLOOKUP(Table1[[#This Row],[State]],Sheet1!A:G,7,FALSE)</f>
        <v>13</v>
      </c>
      <c r="Q2949" t="str">
        <f>VLOOKUP(Table1[[#This Row],[State]],Sheet1!A:F,6,FALSE)</f>
        <v>Democratic</v>
      </c>
    </row>
    <row r="2950" spans="1:17" x14ac:dyDescent="0.2">
      <c r="A2950" t="s">
        <v>364</v>
      </c>
      <c r="B2950" s="10">
        <v>51800</v>
      </c>
      <c r="C2950" t="s">
        <v>2171</v>
      </c>
      <c r="D2950" s="4">
        <v>31268</v>
      </c>
      <c r="E2950" s="4">
        <v>21196</v>
      </c>
      <c r="F2950">
        <v>2024</v>
      </c>
      <c r="G2950" s="1">
        <f>Table1[[#This Row],[dem_votes]]+Table1[[#This Row],[gop_votes]]</f>
        <v>52464</v>
      </c>
      <c r="H2950" s="7">
        <f>ABS(Table1[[#This Row],[dem_votes]]-Table1[[#This Row],[gop_votes]])</f>
        <v>10072</v>
      </c>
      <c r="I2950" s="5">
        <f>Table1[[#This Row],[margin]]/SUM(Table1[[#This Row],[dem_votes]:[gop_votes]])</f>
        <v>0.19197926197011284</v>
      </c>
      <c r="J2950" s="5">
        <f>Table1[[#This Row],[dem_votes]]/SUM(Table1[[#This Row],[dem_votes]:[gop_votes]])</f>
        <v>0.59598963098505642</v>
      </c>
      <c r="K2950" s="5">
        <f>Table1[[#This Row],[gop_votes]]/SUM(Table1[[#This Row],[dem_votes]:[gop_votes]])</f>
        <v>0.40401036901494358</v>
      </c>
      <c r="L2950" s="13">
        <v>-76.556871999999998</v>
      </c>
      <c r="M2950" s="13">
        <v>36.776710999999999</v>
      </c>
      <c r="N2950" s="11">
        <v>-78.517302375059202</v>
      </c>
      <c r="O2950" s="11">
        <v>37.563640772791736</v>
      </c>
      <c r="P2950" s="12">
        <f>VLOOKUP(Table1[[#This Row],[State]],Sheet1!A:G,7,FALSE)</f>
        <v>13</v>
      </c>
      <c r="Q2950" t="str">
        <f>VLOOKUP(Table1[[#This Row],[State]],Sheet1!A:F,6,FALSE)</f>
        <v>Democratic</v>
      </c>
    </row>
    <row r="2951" spans="1:17" x14ac:dyDescent="0.2">
      <c r="A2951" t="s">
        <v>364</v>
      </c>
      <c r="B2951" s="10">
        <v>51810</v>
      </c>
      <c r="C2951" t="s">
        <v>2172</v>
      </c>
      <c r="D2951" s="4">
        <v>125780</v>
      </c>
      <c r="E2951" s="4">
        <v>105754</v>
      </c>
      <c r="F2951">
        <v>2024</v>
      </c>
      <c r="G2951" s="1">
        <f>Table1[[#This Row],[dem_votes]]+Table1[[#This Row],[gop_votes]]</f>
        <v>231534</v>
      </c>
      <c r="H2951" s="7">
        <f>ABS(Table1[[#This Row],[dem_votes]]-Table1[[#This Row],[gop_votes]])</f>
        <v>20026</v>
      </c>
      <c r="I2951" s="5">
        <f>Table1[[#This Row],[margin]]/SUM(Table1[[#This Row],[dem_votes]:[gop_votes]])</f>
        <v>8.6492696537009681E-2</v>
      </c>
      <c r="J2951" s="5">
        <f>Table1[[#This Row],[dem_votes]]/SUM(Table1[[#This Row],[dem_votes]:[gop_votes]])</f>
        <v>0.54324634826850482</v>
      </c>
      <c r="K2951" s="5">
        <f>Table1[[#This Row],[gop_votes]]/SUM(Table1[[#This Row],[dem_votes]:[gop_votes]])</f>
        <v>0.45675365173149518</v>
      </c>
      <c r="L2951" s="13">
        <v>-76.099444999999903</v>
      </c>
      <c r="M2951" s="13">
        <v>36.821553999999999</v>
      </c>
      <c r="N2951" s="11">
        <v>-78.517302375059202</v>
      </c>
      <c r="O2951" s="11">
        <v>37.563640772791736</v>
      </c>
      <c r="P2951" s="12">
        <f>VLOOKUP(Table1[[#This Row],[State]],Sheet1!A:G,7,FALSE)</f>
        <v>13</v>
      </c>
      <c r="Q2951" t="str">
        <f>VLOOKUP(Table1[[#This Row],[State]],Sheet1!A:F,6,FALSE)</f>
        <v>Democratic</v>
      </c>
    </row>
    <row r="2952" spans="1:17" x14ac:dyDescent="0.2">
      <c r="A2952" t="s">
        <v>364</v>
      </c>
      <c r="B2952" s="10">
        <v>51820</v>
      </c>
      <c r="C2952" t="s">
        <v>2173</v>
      </c>
      <c r="D2952" s="4">
        <v>4971</v>
      </c>
      <c r="E2952" s="4">
        <v>5278</v>
      </c>
      <c r="F2952">
        <v>2024</v>
      </c>
      <c r="G2952" s="1">
        <f>Table1[[#This Row],[dem_votes]]+Table1[[#This Row],[gop_votes]]</f>
        <v>10249</v>
      </c>
      <c r="H2952" s="7">
        <f>ABS(Table1[[#This Row],[dem_votes]]-Table1[[#This Row],[gop_votes]])</f>
        <v>307</v>
      </c>
      <c r="I2952" s="5">
        <f>Table1[[#This Row],[margin]]/SUM(Table1[[#This Row],[dem_votes]:[gop_votes]])</f>
        <v>2.9954141867499267E-2</v>
      </c>
      <c r="J2952" s="5">
        <f>Table1[[#This Row],[dem_votes]]/SUM(Table1[[#This Row],[dem_votes]:[gop_votes]])</f>
        <v>0.48502292906625039</v>
      </c>
      <c r="K2952" s="5">
        <f>Table1[[#This Row],[gop_votes]]/SUM(Table1[[#This Row],[dem_votes]:[gop_votes]])</f>
        <v>0.51497707093374967</v>
      </c>
      <c r="L2952" s="13">
        <v>-78.896754999999999</v>
      </c>
      <c r="M2952" s="13">
        <v>38.072012999999998</v>
      </c>
      <c r="N2952" s="11">
        <v>-78.517302375059202</v>
      </c>
      <c r="O2952" s="11">
        <v>37.563640772791736</v>
      </c>
      <c r="P2952" s="12">
        <f>VLOOKUP(Table1[[#This Row],[State]],Sheet1!A:G,7,FALSE)</f>
        <v>13</v>
      </c>
      <c r="Q2952" t="str">
        <f>VLOOKUP(Table1[[#This Row],[State]],Sheet1!A:F,6,FALSE)</f>
        <v>Democratic</v>
      </c>
    </row>
    <row r="2953" spans="1:17" x14ac:dyDescent="0.2">
      <c r="A2953" t="s">
        <v>364</v>
      </c>
      <c r="B2953" s="10">
        <v>51830</v>
      </c>
      <c r="C2953" t="s">
        <v>2174</v>
      </c>
      <c r="D2953" s="4">
        <v>5005</v>
      </c>
      <c r="E2953" s="4">
        <v>1931</v>
      </c>
      <c r="F2953">
        <v>2024</v>
      </c>
      <c r="G2953" s="1">
        <f>Table1[[#This Row],[dem_votes]]+Table1[[#This Row],[gop_votes]]</f>
        <v>6936</v>
      </c>
      <c r="H2953" s="7">
        <f>ABS(Table1[[#This Row],[dem_votes]]-Table1[[#This Row],[gop_votes]])</f>
        <v>3074</v>
      </c>
      <c r="I2953" s="5">
        <f>Table1[[#This Row],[margin]]/SUM(Table1[[#This Row],[dem_votes]:[gop_votes]])</f>
        <v>0.44319492502883506</v>
      </c>
      <c r="J2953" s="5">
        <f>Table1[[#This Row],[dem_votes]]/SUM(Table1[[#This Row],[dem_votes]:[gop_votes]])</f>
        <v>0.72159746251441759</v>
      </c>
      <c r="K2953" s="5">
        <f>Table1[[#This Row],[gop_votes]]/SUM(Table1[[#This Row],[dem_votes]:[gop_votes]])</f>
        <v>0.27840253748558247</v>
      </c>
      <c r="L2953" s="13">
        <v>-76.713075000000003</v>
      </c>
      <c r="M2953" s="13">
        <v>37.275866000000001</v>
      </c>
      <c r="N2953" s="11">
        <v>-78.517302375059202</v>
      </c>
      <c r="O2953" s="11">
        <v>37.563640772791736</v>
      </c>
      <c r="P2953" s="12">
        <f>VLOOKUP(Table1[[#This Row],[State]],Sheet1!A:G,7,FALSE)</f>
        <v>13</v>
      </c>
      <c r="Q2953" t="str">
        <f>VLOOKUP(Table1[[#This Row],[State]],Sheet1!A:F,6,FALSE)</f>
        <v>Democratic</v>
      </c>
    </row>
    <row r="2954" spans="1:17" x14ac:dyDescent="0.2">
      <c r="A2954" t="s">
        <v>364</v>
      </c>
      <c r="B2954" s="10">
        <v>51840</v>
      </c>
      <c r="C2954" t="s">
        <v>2175</v>
      </c>
      <c r="D2954" s="4">
        <v>7197</v>
      </c>
      <c r="E2954" s="4">
        <v>5009</v>
      </c>
      <c r="F2954">
        <v>2024</v>
      </c>
      <c r="G2954" s="1">
        <f>Table1[[#This Row],[dem_votes]]+Table1[[#This Row],[gop_votes]]</f>
        <v>12206</v>
      </c>
      <c r="H2954" s="7">
        <f>ABS(Table1[[#This Row],[dem_votes]]-Table1[[#This Row],[gop_votes]])</f>
        <v>2188</v>
      </c>
      <c r="I2954" s="5">
        <f>Table1[[#This Row],[margin]]/SUM(Table1[[#This Row],[dem_votes]:[gop_votes]])</f>
        <v>0.17925610355562838</v>
      </c>
      <c r="J2954" s="5">
        <f>Table1[[#This Row],[dem_votes]]/SUM(Table1[[#This Row],[dem_votes]:[gop_votes]])</f>
        <v>0.58962805177781419</v>
      </c>
      <c r="K2954" s="5">
        <f>Table1[[#This Row],[gop_votes]]/SUM(Table1[[#This Row],[dem_votes]:[gop_votes]])</f>
        <v>0.41037194822218581</v>
      </c>
      <c r="L2954" s="13">
        <v>-78.170343000000003</v>
      </c>
      <c r="M2954" s="13">
        <v>39.175173999999998</v>
      </c>
      <c r="N2954" s="11">
        <v>-78.517302375059202</v>
      </c>
      <c r="O2954" s="11">
        <v>37.563640772791736</v>
      </c>
      <c r="P2954" s="12">
        <f>VLOOKUP(Table1[[#This Row],[State]],Sheet1!A:G,7,FALSE)</f>
        <v>13</v>
      </c>
      <c r="Q2954" t="str">
        <f>VLOOKUP(Table1[[#This Row],[State]],Sheet1!A:F,6,FALSE)</f>
        <v>Democratic</v>
      </c>
    </row>
    <row r="2955" spans="1:17" x14ac:dyDescent="0.2">
      <c r="A2955" t="s">
        <v>365</v>
      </c>
      <c r="B2955" s="10">
        <v>53001</v>
      </c>
      <c r="C2955" t="s">
        <v>658</v>
      </c>
      <c r="D2955" s="4">
        <v>1404</v>
      </c>
      <c r="E2955" s="4">
        <v>3403</v>
      </c>
      <c r="F2955">
        <v>2024</v>
      </c>
      <c r="G2955" s="1">
        <f>Table1[[#This Row],[dem_votes]]+Table1[[#This Row],[gop_votes]]</f>
        <v>4807</v>
      </c>
      <c r="H2955" s="7">
        <f>ABS(Table1[[#This Row],[dem_votes]]-Table1[[#This Row],[gop_votes]])</f>
        <v>1999</v>
      </c>
      <c r="I2955" s="5">
        <f>Table1[[#This Row],[margin]]/SUM(Table1[[#This Row],[dem_votes]:[gop_votes]])</f>
        <v>0.41585188267110462</v>
      </c>
      <c r="J2955" s="5">
        <f>Table1[[#This Row],[dem_votes]]/SUM(Table1[[#This Row],[dem_votes]:[gop_votes]])</f>
        <v>0.29207405866444769</v>
      </c>
      <c r="K2955" s="5">
        <f>Table1[[#This Row],[gop_votes]]/SUM(Table1[[#This Row],[dem_votes]:[gop_votes]])</f>
        <v>0.70792594133555231</v>
      </c>
      <c r="L2955" s="13">
        <v>-119.02242</v>
      </c>
      <c r="M2955" s="13">
        <v>46.865676000000001</v>
      </c>
      <c r="N2955" s="11">
        <v>-120.76811789743554</v>
      </c>
      <c r="O2955" s="11">
        <v>47.194122461538477</v>
      </c>
      <c r="P2955" s="12">
        <f>VLOOKUP(Table1[[#This Row],[State]],Sheet1!A:G,7,FALSE)</f>
        <v>12</v>
      </c>
      <c r="Q2955" t="str">
        <f>VLOOKUP(Table1[[#This Row],[State]],Sheet1!A:F,6,FALSE)</f>
        <v>Democratic</v>
      </c>
    </row>
    <row r="2956" spans="1:17" x14ac:dyDescent="0.2">
      <c r="A2956" t="s">
        <v>365</v>
      </c>
      <c r="B2956" s="10">
        <v>53003</v>
      </c>
      <c r="C2956" t="s">
        <v>2176</v>
      </c>
      <c r="D2956" s="4">
        <v>3627</v>
      </c>
      <c r="E2956" s="4">
        <v>7769</v>
      </c>
      <c r="F2956">
        <v>2024</v>
      </c>
      <c r="G2956" s="1">
        <f>Table1[[#This Row],[dem_votes]]+Table1[[#This Row],[gop_votes]]</f>
        <v>11396</v>
      </c>
      <c r="H2956" s="7">
        <f>ABS(Table1[[#This Row],[dem_votes]]-Table1[[#This Row],[gop_votes]])</f>
        <v>4142</v>
      </c>
      <c r="I2956" s="5">
        <f>Table1[[#This Row],[margin]]/SUM(Table1[[#This Row],[dem_votes]:[gop_votes]])</f>
        <v>0.36346086346086348</v>
      </c>
      <c r="J2956" s="5">
        <f>Table1[[#This Row],[dem_votes]]/SUM(Table1[[#This Row],[dem_votes]:[gop_votes]])</f>
        <v>0.31826956826956826</v>
      </c>
      <c r="K2956" s="5">
        <f>Table1[[#This Row],[gop_votes]]/SUM(Table1[[#This Row],[dem_votes]:[gop_votes]])</f>
        <v>0.68173043173043169</v>
      </c>
      <c r="L2956" s="13">
        <v>-117.067274</v>
      </c>
      <c r="M2956" s="13">
        <v>46.388455999999998</v>
      </c>
      <c r="N2956" s="11">
        <v>-120.76811789743554</v>
      </c>
      <c r="O2956" s="11">
        <v>47.194122461538477</v>
      </c>
      <c r="P2956" s="12">
        <f>VLOOKUP(Table1[[#This Row],[State]],Sheet1!A:G,7,FALSE)</f>
        <v>12</v>
      </c>
      <c r="Q2956" t="str">
        <f>VLOOKUP(Table1[[#This Row],[State]],Sheet1!A:F,6,FALSE)</f>
        <v>Democratic</v>
      </c>
    </row>
    <row r="2957" spans="1:17" x14ac:dyDescent="0.2">
      <c r="A2957" t="s">
        <v>365</v>
      </c>
      <c r="B2957" s="10">
        <v>53005</v>
      </c>
      <c r="C2957" t="s">
        <v>554</v>
      </c>
      <c r="D2957" s="4">
        <v>42034</v>
      </c>
      <c r="E2957" s="4">
        <v>63435</v>
      </c>
      <c r="F2957">
        <v>2024</v>
      </c>
      <c r="G2957" s="1">
        <f>Table1[[#This Row],[dem_votes]]+Table1[[#This Row],[gop_votes]]</f>
        <v>105469</v>
      </c>
      <c r="H2957" s="7">
        <f>ABS(Table1[[#This Row],[dem_votes]]-Table1[[#This Row],[gop_votes]])</f>
        <v>21401</v>
      </c>
      <c r="I2957" s="5">
        <f>Table1[[#This Row],[margin]]/SUM(Table1[[#This Row],[dem_votes]:[gop_votes]])</f>
        <v>0.20291270420692337</v>
      </c>
      <c r="J2957" s="5">
        <f>Table1[[#This Row],[dem_votes]]/SUM(Table1[[#This Row],[dem_votes]:[gop_votes]])</f>
        <v>0.39854364789653834</v>
      </c>
      <c r="K2957" s="5">
        <f>Table1[[#This Row],[gop_votes]]/SUM(Table1[[#This Row],[dem_votes]:[gop_votes]])</f>
        <v>0.60145635210346171</v>
      </c>
      <c r="L2957" s="13">
        <v>-119.276099</v>
      </c>
      <c r="M2957" s="13">
        <v>46.229003999999897</v>
      </c>
      <c r="N2957" s="11">
        <v>-120.76811789743554</v>
      </c>
      <c r="O2957" s="11">
        <v>47.194122461538477</v>
      </c>
      <c r="P2957" s="12">
        <f>VLOOKUP(Table1[[#This Row],[State]],Sheet1!A:G,7,FALSE)</f>
        <v>12</v>
      </c>
      <c r="Q2957" t="str">
        <f>VLOOKUP(Table1[[#This Row],[State]],Sheet1!A:F,6,FALSE)</f>
        <v>Democratic</v>
      </c>
    </row>
    <row r="2958" spans="1:17" x14ac:dyDescent="0.2">
      <c r="A2958" t="s">
        <v>365</v>
      </c>
      <c r="B2958" s="10">
        <v>53007</v>
      </c>
      <c r="C2958" t="s">
        <v>2177</v>
      </c>
      <c r="D2958" s="4">
        <v>15038</v>
      </c>
      <c r="E2958" s="4">
        <v>20091</v>
      </c>
      <c r="F2958">
        <v>2024</v>
      </c>
      <c r="G2958" s="1">
        <f>Table1[[#This Row],[dem_votes]]+Table1[[#This Row],[gop_votes]]</f>
        <v>35129</v>
      </c>
      <c r="H2958" s="7">
        <f>ABS(Table1[[#This Row],[dem_votes]]-Table1[[#This Row],[gop_votes]])</f>
        <v>5053</v>
      </c>
      <c r="I2958" s="5">
        <f>Table1[[#This Row],[margin]]/SUM(Table1[[#This Row],[dem_votes]:[gop_votes]])</f>
        <v>0.14384127074496855</v>
      </c>
      <c r="J2958" s="5">
        <f>Table1[[#This Row],[dem_votes]]/SUM(Table1[[#This Row],[dem_votes]:[gop_votes]])</f>
        <v>0.42807936462751572</v>
      </c>
      <c r="K2958" s="5">
        <f>Table1[[#This Row],[gop_votes]]/SUM(Table1[[#This Row],[dem_votes]:[gop_votes]])</f>
        <v>0.57192063537248428</v>
      </c>
      <c r="L2958" s="13">
        <v>-120.344707</v>
      </c>
      <c r="M2958" s="13">
        <v>47.530217</v>
      </c>
      <c r="N2958" s="11">
        <v>-120.76811789743554</v>
      </c>
      <c r="O2958" s="11">
        <v>47.194122461538477</v>
      </c>
      <c r="P2958" s="12">
        <f>VLOOKUP(Table1[[#This Row],[State]],Sheet1!A:G,7,FALSE)</f>
        <v>12</v>
      </c>
      <c r="Q2958" t="str">
        <f>VLOOKUP(Table1[[#This Row],[State]],Sheet1!A:F,6,FALSE)</f>
        <v>Democratic</v>
      </c>
    </row>
    <row r="2959" spans="1:17" x14ac:dyDescent="0.2">
      <c r="A2959" t="s">
        <v>365</v>
      </c>
      <c r="B2959" s="10">
        <v>53009</v>
      </c>
      <c r="C2959" t="s">
        <v>2178</v>
      </c>
      <c r="D2959" s="4">
        <v>25193</v>
      </c>
      <c r="E2959" s="4">
        <v>22802</v>
      </c>
      <c r="F2959">
        <v>2024</v>
      </c>
      <c r="G2959" s="1">
        <f>Table1[[#This Row],[dem_votes]]+Table1[[#This Row],[gop_votes]]</f>
        <v>47995</v>
      </c>
      <c r="H2959" s="7">
        <f>ABS(Table1[[#This Row],[dem_votes]]-Table1[[#This Row],[gop_votes]])</f>
        <v>2391</v>
      </c>
      <c r="I2959" s="5">
        <f>Table1[[#This Row],[margin]]/SUM(Table1[[#This Row],[dem_votes]:[gop_votes]])</f>
        <v>4.9817689342639859E-2</v>
      </c>
      <c r="J2959" s="5">
        <f>Table1[[#This Row],[dem_votes]]/SUM(Table1[[#This Row],[dem_votes]:[gop_votes]])</f>
        <v>0.52490884467131993</v>
      </c>
      <c r="K2959" s="5">
        <f>Table1[[#This Row],[gop_votes]]/SUM(Table1[[#This Row],[dem_votes]:[gop_votes]])</f>
        <v>0.47509115532868007</v>
      </c>
      <c r="L2959" s="13">
        <v>-123.45196799999999</v>
      </c>
      <c r="M2959" s="13">
        <v>48.094258000000004</v>
      </c>
      <c r="N2959" s="11">
        <v>-120.76811789743554</v>
      </c>
      <c r="O2959" s="11">
        <v>47.194122461538477</v>
      </c>
      <c r="P2959" s="12">
        <f>VLOOKUP(Table1[[#This Row],[State]],Sheet1!A:G,7,FALSE)</f>
        <v>12</v>
      </c>
      <c r="Q2959" t="str">
        <f>VLOOKUP(Table1[[#This Row],[State]],Sheet1!A:F,6,FALSE)</f>
        <v>Democratic</v>
      </c>
    </row>
    <row r="2960" spans="1:17" x14ac:dyDescent="0.2">
      <c r="A2960" t="s">
        <v>365</v>
      </c>
      <c r="B2960" s="10">
        <v>53011</v>
      </c>
      <c r="C2960" t="s">
        <v>559</v>
      </c>
      <c r="D2960" s="4">
        <v>165536</v>
      </c>
      <c r="E2960" s="4">
        <v>142806</v>
      </c>
      <c r="F2960">
        <v>2024</v>
      </c>
      <c r="G2960" s="1">
        <f>Table1[[#This Row],[dem_votes]]+Table1[[#This Row],[gop_votes]]</f>
        <v>308342</v>
      </c>
      <c r="H2960" s="7">
        <f>ABS(Table1[[#This Row],[dem_votes]]-Table1[[#This Row],[gop_votes]])</f>
        <v>22730</v>
      </c>
      <c r="I2960" s="5">
        <f>Table1[[#This Row],[margin]]/SUM(Table1[[#This Row],[dem_votes]:[gop_votes]])</f>
        <v>7.3716846877817488E-2</v>
      </c>
      <c r="J2960" s="5">
        <f>Table1[[#This Row],[dem_votes]]/SUM(Table1[[#This Row],[dem_votes]:[gop_votes]])</f>
        <v>0.53685842343890877</v>
      </c>
      <c r="K2960" s="5">
        <f>Table1[[#This Row],[gop_votes]]/SUM(Table1[[#This Row],[dem_votes]:[gop_votes]])</f>
        <v>0.46314157656109123</v>
      </c>
      <c r="L2960" s="13">
        <v>-122.561881</v>
      </c>
      <c r="M2960" s="13">
        <v>45.679487000000002</v>
      </c>
      <c r="N2960" s="11">
        <v>-120.76811789743554</v>
      </c>
      <c r="O2960" s="11">
        <v>47.194122461538477</v>
      </c>
      <c r="P2960" s="12">
        <f>VLOOKUP(Table1[[#This Row],[State]],Sheet1!A:G,7,FALSE)</f>
        <v>12</v>
      </c>
      <c r="Q2960" t="str">
        <f>VLOOKUP(Table1[[#This Row],[State]],Sheet1!A:F,6,FALSE)</f>
        <v>Democratic</v>
      </c>
    </row>
    <row r="2961" spans="1:17" x14ac:dyDescent="0.2">
      <c r="A2961" t="s">
        <v>365</v>
      </c>
      <c r="B2961" s="10">
        <v>53013</v>
      </c>
      <c r="C2961" t="s">
        <v>425</v>
      </c>
      <c r="D2961" s="4">
        <v>680</v>
      </c>
      <c r="E2961" s="4">
        <v>1515</v>
      </c>
      <c r="F2961">
        <v>2024</v>
      </c>
      <c r="G2961" s="1">
        <f>Table1[[#This Row],[dem_votes]]+Table1[[#This Row],[gop_votes]]</f>
        <v>2195</v>
      </c>
      <c r="H2961" s="7">
        <f>ABS(Table1[[#This Row],[dem_votes]]-Table1[[#This Row],[gop_votes]])</f>
        <v>835</v>
      </c>
      <c r="I2961" s="5">
        <f>Table1[[#This Row],[margin]]/SUM(Table1[[#This Row],[dem_votes]:[gop_votes]])</f>
        <v>0.38041002277904329</v>
      </c>
      <c r="J2961" s="5">
        <f>Table1[[#This Row],[dem_votes]]/SUM(Table1[[#This Row],[dem_votes]:[gop_votes]])</f>
        <v>0.30979498861047838</v>
      </c>
      <c r="K2961" s="5">
        <f>Table1[[#This Row],[gop_votes]]/SUM(Table1[[#This Row],[dem_votes]:[gop_votes]])</f>
        <v>0.69020501138952162</v>
      </c>
      <c r="L2961" s="13">
        <v>-117.975740999999</v>
      </c>
      <c r="M2961" s="13">
        <v>46.325941</v>
      </c>
      <c r="N2961" s="11">
        <v>-120.76811789743554</v>
      </c>
      <c r="O2961" s="11">
        <v>47.194122461538477</v>
      </c>
      <c r="P2961" s="12">
        <f>VLOOKUP(Table1[[#This Row],[State]],Sheet1!A:G,7,FALSE)</f>
        <v>12</v>
      </c>
      <c r="Q2961" t="str">
        <f>VLOOKUP(Table1[[#This Row],[State]],Sheet1!A:F,6,FALSE)</f>
        <v>Democratic</v>
      </c>
    </row>
    <row r="2962" spans="1:17" x14ac:dyDescent="0.2">
      <c r="A2962" t="s">
        <v>365</v>
      </c>
      <c r="B2962" s="10">
        <v>53015</v>
      </c>
      <c r="C2962" t="s">
        <v>2179</v>
      </c>
      <c r="D2962" s="4">
        <v>21038</v>
      </c>
      <c r="E2962" s="4">
        <v>39095</v>
      </c>
      <c r="F2962">
        <v>2024</v>
      </c>
      <c r="G2962" s="1">
        <f>Table1[[#This Row],[dem_votes]]+Table1[[#This Row],[gop_votes]]</f>
        <v>60133</v>
      </c>
      <c r="H2962" s="7">
        <f>ABS(Table1[[#This Row],[dem_votes]]-Table1[[#This Row],[gop_votes]])</f>
        <v>18057</v>
      </c>
      <c r="I2962" s="5">
        <f>Table1[[#This Row],[margin]]/SUM(Table1[[#This Row],[dem_votes]:[gop_votes]])</f>
        <v>0.30028436964728183</v>
      </c>
      <c r="J2962" s="5">
        <f>Table1[[#This Row],[dem_votes]]/SUM(Table1[[#This Row],[dem_votes]:[gop_votes]])</f>
        <v>0.34985781517635905</v>
      </c>
      <c r="K2962" s="5">
        <f>Table1[[#This Row],[gop_votes]]/SUM(Table1[[#This Row],[dem_votes]:[gop_votes]])</f>
        <v>0.65014218482364095</v>
      </c>
      <c r="L2962" s="13">
        <v>-122.899958</v>
      </c>
      <c r="M2962" s="13">
        <v>46.137731000000002</v>
      </c>
      <c r="N2962" s="11">
        <v>-120.76811789743554</v>
      </c>
      <c r="O2962" s="11">
        <v>47.194122461538477</v>
      </c>
      <c r="P2962" s="12">
        <f>VLOOKUP(Table1[[#This Row],[State]],Sheet1!A:G,7,FALSE)</f>
        <v>12</v>
      </c>
      <c r="Q2962" t="str">
        <f>VLOOKUP(Table1[[#This Row],[State]],Sheet1!A:F,6,FALSE)</f>
        <v>Democratic</v>
      </c>
    </row>
    <row r="2963" spans="1:17" x14ac:dyDescent="0.2">
      <c r="A2963" t="s">
        <v>365</v>
      </c>
      <c r="B2963" s="10">
        <v>53017</v>
      </c>
      <c r="C2963" t="s">
        <v>676</v>
      </c>
      <c r="D2963" s="4">
        <v>5637</v>
      </c>
      <c r="E2963" s="4">
        <v>12861</v>
      </c>
      <c r="F2963">
        <v>2024</v>
      </c>
      <c r="G2963" s="1">
        <f>Table1[[#This Row],[dem_votes]]+Table1[[#This Row],[gop_votes]]</f>
        <v>18498</v>
      </c>
      <c r="H2963" s="7">
        <f>ABS(Table1[[#This Row],[dem_votes]]-Table1[[#This Row],[gop_votes]])</f>
        <v>7224</v>
      </c>
      <c r="I2963" s="5">
        <f>Table1[[#This Row],[margin]]/SUM(Table1[[#This Row],[dem_votes]:[gop_votes]])</f>
        <v>0.39052870580603311</v>
      </c>
      <c r="J2963" s="5">
        <f>Table1[[#This Row],[dem_votes]]/SUM(Table1[[#This Row],[dem_votes]:[gop_votes]])</f>
        <v>0.30473564709698348</v>
      </c>
      <c r="K2963" s="5">
        <f>Table1[[#This Row],[gop_votes]]/SUM(Table1[[#This Row],[dem_votes]:[gop_votes]])</f>
        <v>0.69526435290301658</v>
      </c>
      <c r="L2963" s="13">
        <v>-120.172826</v>
      </c>
      <c r="M2963" s="13">
        <v>47.511896999999998</v>
      </c>
      <c r="N2963" s="11">
        <v>-120.76811789743554</v>
      </c>
      <c r="O2963" s="11">
        <v>47.194122461538477</v>
      </c>
      <c r="P2963" s="12">
        <f>VLOOKUP(Table1[[#This Row],[State]],Sheet1!A:G,7,FALSE)</f>
        <v>12</v>
      </c>
      <c r="Q2963" t="str">
        <f>VLOOKUP(Table1[[#This Row],[State]],Sheet1!A:F,6,FALSE)</f>
        <v>Democratic</v>
      </c>
    </row>
    <row r="2964" spans="1:17" x14ac:dyDescent="0.2">
      <c r="A2964" t="s">
        <v>365</v>
      </c>
      <c r="B2964" s="10">
        <v>53019</v>
      </c>
      <c r="C2964" t="s">
        <v>2180</v>
      </c>
      <c r="D2964" s="4">
        <v>1329</v>
      </c>
      <c r="E2964" s="4">
        <v>2962</v>
      </c>
      <c r="F2964">
        <v>2024</v>
      </c>
      <c r="G2964" s="1">
        <f>Table1[[#This Row],[dem_votes]]+Table1[[#This Row],[gop_votes]]</f>
        <v>4291</v>
      </c>
      <c r="H2964" s="7">
        <f>ABS(Table1[[#This Row],[dem_votes]]-Table1[[#This Row],[gop_votes]])</f>
        <v>1633</v>
      </c>
      <c r="I2964" s="5">
        <f>Table1[[#This Row],[margin]]/SUM(Table1[[#This Row],[dem_votes]:[gop_votes]])</f>
        <v>0.38056397110230716</v>
      </c>
      <c r="J2964" s="5">
        <f>Table1[[#This Row],[dem_votes]]/SUM(Table1[[#This Row],[dem_votes]:[gop_votes]])</f>
        <v>0.30971801444884645</v>
      </c>
      <c r="K2964" s="5">
        <f>Table1[[#This Row],[gop_votes]]/SUM(Table1[[#This Row],[dem_votes]:[gop_votes]])</f>
        <v>0.69028198555115361</v>
      </c>
      <c r="L2964" s="13">
        <v>-118.531787999999</v>
      </c>
      <c r="M2964" s="13">
        <v>48.622194999999998</v>
      </c>
      <c r="N2964" s="11">
        <v>-120.76811789743554</v>
      </c>
      <c r="O2964" s="11">
        <v>47.194122461538477</v>
      </c>
      <c r="P2964" s="12">
        <f>VLOOKUP(Table1[[#This Row],[State]],Sheet1!A:G,7,FALSE)</f>
        <v>12</v>
      </c>
      <c r="Q2964" t="str">
        <f>VLOOKUP(Table1[[#This Row],[State]],Sheet1!A:F,6,FALSE)</f>
        <v>Democratic</v>
      </c>
    </row>
    <row r="2965" spans="1:17" x14ac:dyDescent="0.2">
      <c r="A2965" t="s">
        <v>365</v>
      </c>
      <c r="B2965" s="10">
        <v>53021</v>
      </c>
      <c r="C2965" t="s">
        <v>431</v>
      </c>
      <c r="D2965" s="4">
        <v>11967</v>
      </c>
      <c r="E2965" s="4">
        <v>17634</v>
      </c>
      <c r="F2965">
        <v>2024</v>
      </c>
      <c r="G2965" s="1">
        <f>Table1[[#This Row],[dem_votes]]+Table1[[#This Row],[gop_votes]]</f>
        <v>29601</v>
      </c>
      <c r="H2965" s="7">
        <f>ABS(Table1[[#This Row],[dem_votes]]-Table1[[#This Row],[gop_votes]])</f>
        <v>5667</v>
      </c>
      <c r="I2965" s="5">
        <f>Table1[[#This Row],[margin]]/SUM(Table1[[#This Row],[dem_votes]:[gop_votes]])</f>
        <v>0.19144623492449581</v>
      </c>
      <c r="J2965" s="5">
        <f>Table1[[#This Row],[dem_votes]]/SUM(Table1[[#This Row],[dem_votes]:[gop_votes]])</f>
        <v>0.40427688253775212</v>
      </c>
      <c r="K2965" s="5">
        <f>Table1[[#This Row],[gop_votes]]/SUM(Table1[[#This Row],[dem_votes]:[gop_votes]])</f>
        <v>0.59572311746224793</v>
      </c>
      <c r="L2965" s="13">
        <v>-119.11931</v>
      </c>
      <c r="M2965" s="13">
        <v>46.304217999999999</v>
      </c>
      <c r="N2965" s="11">
        <v>-120.76811789743554</v>
      </c>
      <c r="O2965" s="11">
        <v>47.194122461538477</v>
      </c>
      <c r="P2965" s="12">
        <f>VLOOKUP(Table1[[#This Row],[State]],Sheet1!A:G,7,FALSE)</f>
        <v>12</v>
      </c>
      <c r="Q2965" t="str">
        <f>VLOOKUP(Table1[[#This Row],[State]],Sheet1!A:F,6,FALSE)</f>
        <v>Democratic</v>
      </c>
    </row>
    <row r="2966" spans="1:17" x14ac:dyDescent="0.2">
      <c r="A2966" t="s">
        <v>365</v>
      </c>
      <c r="B2966" s="10">
        <v>53023</v>
      </c>
      <c r="C2966" t="s">
        <v>681</v>
      </c>
      <c r="D2966" s="4">
        <v>385</v>
      </c>
      <c r="E2966" s="4">
        <v>938</v>
      </c>
      <c r="F2966">
        <v>2024</v>
      </c>
      <c r="G2966" s="1">
        <f>Table1[[#This Row],[dem_votes]]+Table1[[#This Row],[gop_votes]]</f>
        <v>1323</v>
      </c>
      <c r="H2966" s="7">
        <f>ABS(Table1[[#This Row],[dem_votes]]-Table1[[#This Row],[gop_votes]])</f>
        <v>553</v>
      </c>
      <c r="I2966" s="5">
        <f>Table1[[#This Row],[margin]]/SUM(Table1[[#This Row],[dem_votes]:[gop_votes]])</f>
        <v>0.41798941798941797</v>
      </c>
      <c r="J2966" s="5">
        <f>Table1[[#This Row],[dem_votes]]/SUM(Table1[[#This Row],[dem_votes]:[gop_votes]])</f>
        <v>0.29100529100529099</v>
      </c>
      <c r="K2966" s="5">
        <f>Table1[[#This Row],[gop_votes]]/SUM(Table1[[#This Row],[dem_votes]:[gop_votes]])</f>
        <v>0.70899470899470896</v>
      </c>
      <c r="L2966" s="13">
        <v>-117.57625400000001</v>
      </c>
      <c r="M2966" s="13">
        <v>46.476154999999999</v>
      </c>
      <c r="N2966" s="11">
        <v>-120.76811789743554</v>
      </c>
      <c r="O2966" s="11">
        <v>47.194122461538477</v>
      </c>
      <c r="P2966" s="12">
        <f>VLOOKUP(Table1[[#This Row],[State]],Sheet1!A:G,7,FALSE)</f>
        <v>12</v>
      </c>
      <c r="Q2966" t="str">
        <f>VLOOKUP(Table1[[#This Row],[State]],Sheet1!A:F,6,FALSE)</f>
        <v>Democratic</v>
      </c>
    </row>
    <row r="2967" spans="1:17" x14ac:dyDescent="0.2">
      <c r="A2967" t="s">
        <v>365</v>
      </c>
      <c r="B2967" s="10">
        <v>53025</v>
      </c>
      <c r="C2967" t="s">
        <v>571</v>
      </c>
      <c r="D2967" s="4">
        <v>8933</v>
      </c>
      <c r="E2967" s="4">
        <v>26978</v>
      </c>
      <c r="F2967">
        <v>2024</v>
      </c>
      <c r="G2967" s="1">
        <f>Table1[[#This Row],[dem_votes]]+Table1[[#This Row],[gop_votes]]</f>
        <v>35911</v>
      </c>
      <c r="H2967" s="7">
        <f>ABS(Table1[[#This Row],[dem_votes]]-Table1[[#This Row],[gop_votes]])</f>
        <v>18045</v>
      </c>
      <c r="I2967" s="5">
        <f>Table1[[#This Row],[margin]]/SUM(Table1[[#This Row],[dem_votes]:[gop_votes]])</f>
        <v>0.50249227256272455</v>
      </c>
      <c r="J2967" s="5">
        <f>Table1[[#This Row],[dem_votes]]/SUM(Table1[[#This Row],[dem_votes]:[gop_votes]])</f>
        <v>0.24875386371863775</v>
      </c>
      <c r="K2967" s="5">
        <f>Table1[[#This Row],[gop_votes]]/SUM(Table1[[#This Row],[dem_votes]:[gop_votes]])</f>
        <v>0.75124613628136228</v>
      </c>
      <c r="L2967" s="13">
        <v>-119.469973</v>
      </c>
      <c r="M2967" s="13">
        <v>47.141696000000003</v>
      </c>
      <c r="N2967" s="11">
        <v>-120.76811789743554</v>
      </c>
      <c r="O2967" s="11">
        <v>47.194122461538477</v>
      </c>
      <c r="P2967" s="12">
        <f>VLOOKUP(Table1[[#This Row],[State]],Sheet1!A:G,7,FALSE)</f>
        <v>12</v>
      </c>
      <c r="Q2967" t="str">
        <f>VLOOKUP(Table1[[#This Row],[State]],Sheet1!A:F,6,FALSE)</f>
        <v>Democratic</v>
      </c>
    </row>
    <row r="2968" spans="1:17" x14ac:dyDescent="0.2">
      <c r="A2968" t="s">
        <v>365</v>
      </c>
      <c r="B2968" s="10">
        <v>53027</v>
      </c>
      <c r="C2968" t="s">
        <v>2181</v>
      </c>
      <c r="D2968" s="4">
        <v>12934</v>
      </c>
      <c r="E2968" s="4">
        <v>18315</v>
      </c>
      <c r="F2968">
        <v>2024</v>
      </c>
      <c r="G2968" s="1">
        <f>Table1[[#This Row],[dem_votes]]+Table1[[#This Row],[gop_votes]]</f>
        <v>31249</v>
      </c>
      <c r="H2968" s="7">
        <f>ABS(Table1[[#This Row],[dem_votes]]-Table1[[#This Row],[gop_votes]])</f>
        <v>5381</v>
      </c>
      <c r="I2968" s="5">
        <f>Table1[[#This Row],[margin]]/SUM(Table1[[#This Row],[dem_votes]:[gop_votes]])</f>
        <v>0.17219751032033026</v>
      </c>
      <c r="J2968" s="5">
        <f>Table1[[#This Row],[dem_votes]]/SUM(Table1[[#This Row],[dem_votes]:[gop_votes]])</f>
        <v>0.41390124483983487</v>
      </c>
      <c r="K2968" s="5">
        <f>Table1[[#This Row],[gop_votes]]/SUM(Table1[[#This Row],[dem_votes]:[gop_votes]])</f>
        <v>0.58609875516016507</v>
      </c>
      <c r="L2968" s="13">
        <v>-123.76763</v>
      </c>
      <c r="M2968" s="13">
        <v>46.991374</v>
      </c>
      <c r="N2968" s="11">
        <v>-120.76811789743554</v>
      </c>
      <c r="O2968" s="11">
        <v>47.194122461538477</v>
      </c>
      <c r="P2968" s="12">
        <f>VLOOKUP(Table1[[#This Row],[State]],Sheet1!A:G,7,FALSE)</f>
        <v>12</v>
      </c>
      <c r="Q2968" t="str">
        <f>VLOOKUP(Table1[[#This Row],[State]],Sheet1!A:F,6,FALSE)</f>
        <v>Democratic</v>
      </c>
    </row>
    <row r="2969" spans="1:17" x14ac:dyDescent="0.2">
      <c r="A2969" t="s">
        <v>365</v>
      </c>
      <c r="B2969" s="10">
        <v>53029</v>
      </c>
      <c r="C2969" t="s">
        <v>2182</v>
      </c>
      <c r="D2969" s="4">
        <v>32949</v>
      </c>
      <c r="E2969" s="4">
        <v>23421</v>
      </c>
      <c r="F2969">
        <v>2024</v>
      </c>
      <c r="G2969" s="1">
        <f>Table1[[#This Row],[dem_votes]]+Table1[[#This Row],[gop_votes]]</f>
        <v>56370</v>
      </c>
      <c r="H2969" s="7">
        <f>ABS(Table1[[#This Row],[dem_votes]]-Table1[[#This Row],[gop_votes]])</f>
        <v>9528</v>
      </c>
      <c r="I2969" s="5">
        <f>Table1[[#This Row],[margin]]/SUM(Table1[[#This Row],[dem_votes]:[gop_votes]])</f>
        <v>0.16902607770090475</v>
      </c>
      <c r="J2969" s="5">
        <f>Table1[[#This Row],[dem_votes]]/SUM(Table1[[#This Row],[dem_votes]:[gop_votes]])</f>
        <v>0.58451303885045236</v>
      </c>
      <c r="K2969" s="5">
        <f>Table1[[#This Row],[gop_votes]]/SUM(Table1[[#This Row],[dem_votes]:[gop_votes]])</f>
        <v>0.41548696114954764</v>
      </c>
      <c r="L2969" s="13">
        <v>-122.57658799999901</v>
      </c>
      <c r="M2969" s="13">
        <v>48.206288000000001</v>
      </c>
      <c r="N2969" s="11">
        <v>-120.76811789743554</v>
      </c>
      <c r="O2969" s="11">
        <v>47.194122461538477</v>
      </c>
      <c r="P2969" s="12">
        <f>VLOOKUP(Table1[[#This Row],[State]],Sheet1!A:G,7,FALSE)</f>
        <v>12</v>
      </c>
      <c r="Q2969" t="str">
        <f>VLOOKUP(Table1[[#This Row],[State]],Sheet1!A:F,6,FALSE)</f>
        <v>Democratic</v>
      </c>
    </row>
    <row r="2970" spans="1:17" x14ac:dyDescent="0.2">
      <c r="A2970" t="s">
        <v>365</v>
      </c>
      <c r="B2970" s="10">
        <v>53031</v>
      </c>
      <c r="C2970" t="s">
        <v>445</v>
      </c>
      <c r="D2970" s="4">
        <v>19347</v>
      </c>
      <c r="E2970" s="4">
        <v>7067</v>
      </c>
      <c r="F2970">
        <v>2024</v>
      </c>
      <c r="G2970" s="1">
        <f>Table1[[#This Row],[dem_votes]]+Table1[[#This Row],[gop_votes]]</f>
        <v>26414</v>
      </c>
      <c r="H2970" s="7">
        <f>ABS(Table1[[#This Row],[dem_votes]]-Table1[[#This Row],[gop_votes]])</f>
        <v>12280</v>
      </c>
      <c r="I2970" s="5">
        <f>Table1[[#This Row],[margin]]/SUM(Table1[[#This Row],[dem_votes]:[gop_votes]])</f>
        <v>0.46490497463466346</v>
      </c>
      <c r="J2970" s="5">
        <f>Table1[[#This Row],[dem_votes]]/SUM(Table1[[#This Row],[dem_votes]:[gop_votes]])</f>
        <v>0.7324524873173317</v>
      </c>
      <c r="K2970" s="5">
        <f>Table1[[#This Row],[gop_votes]]/SUM(Table1[[#This Row],[dem_votes]:[gop_votes]])</f>
        <v>0.2675475126826683</v>
      </c>
      <c r="L2970" s="13">
        <v>-122.825295</v>
      </c>
      <c r="M2970" s="13">
        <v>48.008215999999997</v>
      </c>
      <c r="N2970" s="11">
        <v>-120.76811789743554</v>
      </c>
      <c r="O2970" s="11">
        <v>47.194122461538477</v>
      </c>
      <c r="P2970" s="12">
        <f>VLOOKUP(Table1[[#This Row],[State]],Sheet1!A:G,7,FALSE)</f>
        <v>12</v>
      </c>
      <c r="Q2970" t="str">
        <f>VLOOKUP(Table1[[#This Row],[State]],Sheet1!A:F,6,FALSE)</f>
        <v>Democratic</v>
      </c>
    </row>
    <row r="2971" spans="1:17" x14ac:dyDescent="0.2">
      <c r="A2971" t="s">
        <v>365</v>
      </c>
      <c r="B2971" s="10">
        <v>53033</v>
      </c>
      <c r="C2971" t="s">
        <v>1991</v>
      </c>
      <c r="D2971" s="4">
        <v>1042420</v>
      </c>
      <c r="E2971" s="4">
        <v>262189</v>
      </c>
      <c r="F2971">
        <v>2024</v>
      </c>
      <c r="G2971" s="1">
        <f>Table1[[#This Row],[dem_votes]]+Table1[[#This Row],[gop_votes]]</f>
        <v>1304609</v>
      </c>
      <c r="H2971" s="7">
        <f>ABS(Table1[[#This Row],[dem_votes]]-Table1[[#This Row],[gop_votes]])</f>
        <v>780231</v>
      </c>
      <c r="I2971" s="5">
        <f>Table1[[#This Row],[margin]]/SUM(Table1[[#This Row],[dem_votes]:[gop_votes]])</f>
        <v>0.5980573489834885</v>
      </c>
      <c r="J2971" s="5">
        <f>Table1[[#This Row],[dem_votes]]/SUM(Table1[[#This Row],[dem_votes]:[gop_votes]])</f>
        <v>0.79902867449174431</v>
      </c>
      <c r="K2971" s="5">
        <f>Table1[[#This Row],[gop_votes]]/SUM(Table1[[#This Row],[dem_votes]:[gop_votes]])</f>
        <v>0.20097132550825572</v>
      </c>
      <c r="L2971" s="13">
        <v>-122.229983</v>
      </c>
      <c r="M2971" s="13">
        <v>47.548319999999997</v>
      </c>
      <c r="N2971" s="11">
        <v>-120.76811789743554</v>
      </c>
      <c r="O2971" s="11">
        <v>47.194122461538477</v>
      </c>
      <c r="P2971" s="12">
        <f>VLOOKUP(Table1[[#This Row],[State]],Sheet1!A:G,7,FALSE)</f>
        <v>12</v>
      </c>
      <c r="Q2971" t="str">
        <f>VLOOKUP(Table1[[#This Row],[State]],Sheet1!A:F,6,FALSE)</f>
        <v>Democratic</v>
      </c>
    </row>
    <row r="2972" spans="1:17" x14ac:dyDescent="0.2">
      <c r="A2972" t="s">
        <v>365</v>
      </c>
      <c r="B2972" s="10">
        <v>53035</v>
      </c>
      <c r="C2972" t="s">
        <v>2183</v>
      </c>
      <c r="D2972" s="4">
        <v>98732</v>
      </c>
      <c r="E2972" s="4">
        <v>62329</v>
      </c>
      <c r="F2972">
        <v>2024</v>
      </c>
      <c r="G2972" s="1">
        <f>Table1[[#This Row],[dem_votes]]+Table1[[#This Row],[gop_votes]]</f>
        <v>161061</v>
      </c>
      <c r="H2972" s="7">
        <f>ABS(Table1[[#This Row],[dem_votes]]-Table1[[#This Row],[gop_votes]])</f>
        <v>36403</v>
      </c>
      <c r="I2972" s="5">
        <f>Table1[[#This Row],[margin]]/SUM(Table1[[#This Row],[dem_votes]:[gop_votes]])</f>
        <v>0.22601995517226392</v>
      </c>
      <c r="J2972" s="5">
        <f>Table1[[#This Row],[dem_votes]]/SUM(Table1[[#This Row],[dem_votes]:[gop_votes]])</f>
        <v>0.61300997758613196</v>
      </c>
      <c r="K2972" s="5">
        <f>Table1[[#This Row],[gop_votes]]/SUM(Table1[[#This Row],[dem_votes]:[gop_votes]])</f>
        <v>0.38699002241386804</v>
      </c>
      <c r="L2972" s="13">
        <v>-122.632791</v>
      </c>
      <c r="M2972" s="13">
        <v>47.613056</v>
      </c>
      <c r="N2972" s="11">
        <v>-120.76811789743554</v>
      </c>
      <c r="O2972" s="11">
        <v>47.194122461538477</v>
      </c>
      <c r="P2972" s="12">
        <f>VLOOKUP(Table1[[#This Row],[State]],Sheet1!A:G,7,FALSE)</f>
        <v>12</v>
      </c>
      <c r="Q2972" t="str">
        <f>VLOOKUP(Table1[[#This Row],[State]],Sheet1!A:F,6,FALSE)</f>
        <v>Democratic</v>
      </c>
    </row>
    <row r="2973" spans="1:17" x14ac:dyDescent="0.2">
      <c r="A2973" t="s">
        <v>365</v>
      </c>
      <c r="B2973" s="10">
        <v>53037</v>
      </c>
      <c r="C2973" t="s">
        <v>2184</v>
      </c>
      <c r="D2973" s="4">
        <v>9761</v>
      </c>
      <c r="E2973" s="4">
        <v>14583</v>
      </c>
      <c r="F2973">
        <v>2024</v>
      </c>
      <c r="G2973" s="1">
        <f>Table1[[#This Row],[dem_votes]]+Table1[[#This Row],[gop_votes]]</f>
        <v>24344</v>
      </c>
      <c r="H2973" s="7">
        <f>ABS(Table1[[#This Row],[dem_votes]]-Table1[[#This Row],[gop_votes]])</f>
        <v>4822</v>
      </c>
      <c r="I2973" s="5">
        <f>Table1[[#This Row],[margin]]/SUM(Table1[[#This Row],[dem_votes]:[gop_votes]])</f>
        <v>0.19807755504436411</v>
      </c>
      <c r="J2973" s="5">
        <f>Table1[[#This Row],[dem_votes]]/SUM(Table1[[#This Row],[dem_votes]:[gop_votes]])</f>
        <v>0.40096122247781796</v>
      </c>
      <c r="K2973" s="5">
        <f>Table1[[#This Row],[gop_votes]]/SUM(Table1[[#This Row],[dem_votes]:[gop_votes]])</f>
        <v>0.59903877752218204</v>
      </c>
      <c r="L2973" s="13">
        <v>-120.62391100000001</v>
      </c>
      <c r="M2973" s="13">
        <v>47.047742</v>
      </c>
      <c r="N2973" s="11">
        <v>-120.76811789743554</v>
      </c>
      <c r="O2973" s="11">
        <v>47.194122461538477</v>
      </c>
      <c r="P2973" s="12">
        <f>VLOOKUP(Table1[[#This Row],[State]],Sheet1!A:G,7,FALSE)</f>
        <v>12</v>
      </c>
      <c r="Q2973" t="str">
        <f>VLOOKUP(Table1[[#This Row],[State]],Sheet1!A:F,6,FALSE)</f>
        <v>Democratic</v>
      </c>
    </row>
    <row r="2974" spans="1:17" x14ac:dyDescent="0.2">
      <c r="A2974" t="s">
        <v>365</v>
      </c>
      <c r="B2974" s="10">
        <v>53039</v>
      </c>
      <c r="C2974" t="s">
        <v>2185</v>
      </c>
      <c r="D2974" s="4">
        <v>4870</v>
      </c>
      <c r="E2974" s="4">
        <v>7217</v>
      </c>
      <c r="F2974">
        <v>2024</v>
      </c>
      <c r="G2974" s="1">
        <f>Table1[[#This Row],[dem_votes]]+Table1[[#This Row],[gop_votes]]</f>
        <v>12087</v>
      </c>
      <c r="H2974" s="7">
        <f>ABS(Table1[[#This Row],[dem_votes]]-Table1[[#This Row],[gop_votes]])</f>
        <v>2347</v>
      </c>
      <c r="I2974" s="5">
        <f>Table1[[#This Row],[margin]]/SUM(Table1[[#This Row],[dem_votes]:[gop_votes]])</f>
        <v>0.19417556051956647</v>
      </c>
      <c r="J2974" s="5">
        <f>Table1[[#This Row],[dem_votes]]/SUM(Table1[[#This Row],[dem_votes]:[gop_votes]])</f>
        <v>0.40291221974021674</v>
      </c>
      <c r="K2974" s="5">
        <f>Table1[[#This Row],[gop_votes]]/SUM(Table1[[#This Row],[dem_votes]:[gop_votes]])</f>
        <v>0.59708778025978326</v>
      </c>
      <c r="L2974" s="13">
        <v>-121.132931</v>
      </c>
      <c r="M2974" s="13">
        <v>45.797494999999998</v>
      </c>
      <c r="N2974" s="11">
        <v>-120.76811789743554</v>
      </c>
      <c r="O2974" s="11">
        <v>47.194122461538477</v>
      </c>
      <c r="P2974" s="12">
        <f>VLOOKUP(Table1[[#This Row],[State]],Sheet1!A:G,7,FALSE)</f>
        <v>12</v>
      </c>
      <c r="Q2974" t="str">
        <f>VLOOKUP(Table1[[#This Row],[State]],Sheet1!A:F,6,FALSE)</f>
        <v>Democratic</v>
      </c>
    </row>
    <row r="2975" spans="1:17" x14ac:dyDescent="0.2">
      <c r="A2975" t="s">
        <v>365</v>
      </c>
      <c r="B2975" s="10">
        <v>53041</v>
      </c>
      <c r="C2975" t="s">
        <v>855</v>
      </c>
      <c r="D2975" s="4">
        <v>8839</v>
      </c>
      <c r="E2975" s="4">
        <v>24723</v>
      </c>
      <c r="F2975">
        <v>2024</v>
      </c>
      <c r="G2975" s="1">
        <f>Table1[[#This Row],[dem_votes]]+Table1[[#This Row],[gop_votes]]</f>
        <v>33562</v>
      </c>
      <c r="H2975" s="7">
        <f>ABS(Table1[[#This Row],[dem_votes]]-Table1[[#This Row],[gop_votes]])</f>
        <v>15884</v>
      </c>
      <c r="I2975" s="5">
        <f>Table1[[#This Row],[margin]]/SUM(Table1[[#This Row],[dem_votes]:[gop_votes]])</f>
        <v>0.4732733448542995</v>
      </c>
      <c r="J2975" s="5">
        <f>Table1[[#This Row],[dem_votes]]/SUM(Table1[[#This Row],[dem_votes]:[gop_votes]])</f>
        <v>0.26336332757285025</v>
      </c>
      <c r="K2975" s="5">
        <f>Table1[[#This Row],[gop_votes]]/SUM(Table1[[#This Row],[dem_votes]:[gop_votes]])</f>
        <v>0.73663667242714981</v>
      </c>
      <c r="L2975" s="13">
        <v>-122.832505</v>
      </c>
      <c r="M2975" s="13">
        <v>46.617975000000001</v>
      </c>
      <c r="N2975" s="11">
        <v>-120.76811789743554</v>
      </c>
      <c r="O2975" s="11">
        <v>47.194122461538477</v>
      </c>
      <c r="P2975" s="12">
        <f>VLOOKUP(Table1[[#This Row],[State]],Sheet1!A:G,7,FALSE)</f>
        <v>12</v>
      </c>
      <c r="Q2975" t="str">
        <f>VLOOKUP(Table1[[#This Row],[State]],Sheet1!A:F,6,FALSE)</f>
        <v>Democratic</v>
      </c>
    </row>
    <row r="2976" spans="1:17" x14ac:dyDescent="0.2">
      <c r="A2976" t="s">
        <v>365</v>
      </c>
      <c r="B2976" s="10">
        <v>53043</v>
      </c>
      <c r="C2976" t="s">
        <v>578</v>
      </c>
      <c r="D2976" s="4">
        <v>1714</v>
      </c>
      <c r="E2976" s="4">
        <v>5020</v>
      </c>
      <c r="F2976">
        <v>2024</v>
      </c>
      <c r="G2976" s="1">
        <f>Table1[[#This Row],[dem_votes]]+Table1[[#This Row],[gop_votes]]</f>
        <v>6734</v>
      </c>
      <c r="H2976" s="7">
        <f>ABS(Table1[[#This Row],[dem_votes]]-Table1[[#This Row],[gop_votes]])</f>
        <v>3306</v>
      </c>
      <c r="I2976" s="5">
        <f>Table1[[#This Row],[margin]]/SUM(Table1[[#This Row],[dem_votes]:[gop_votes]])</f>
        <v>0.49094149094149092</v>
      </c>
      <c r="J2976" s="5">
        <f>Table1[[#This Row],[dem_votes]]/SUM(Table1[[#This Row],[dem_votes]:[gop_votes]])</f>
        <v>0.25452925452925451</v>
      </c>
      <c r="K2976" s="5">
        <f>Table1[[#This Row],[gop_votes]]/SUM(Table1[[#This Row],[dem_votes]:[gop_votes]])</f>
        <v>0.74547074547074543</v>
      </c>
      <c r="L2976" s="13">
        <v>-118.32511799999899</v>
      </c>
      <c r="M2976" s="13">
        <v>47.633856999999999</v>
      </c>
      <c r="N2976" s="11">
        <v>-120.76811789743554</v>
      </c>
      <c r="O2976" s="11">
        <v>47.194122461538477</v>
      </c>
      <c r="P2976" s="12">
        <f>VLOOKUP(Table1[[#This Row],[State]],Sheet1!A:G,7,FALSE)</f>
        <v>12</v>
      </c>
      <c r="Q2976" t="str">
        <f>VLOOKUP(Table1[[#This Row],[State]],Sheet1!A:F,6,FALSE)</f>
        <v>Democratic</v>
      </c>
    </row>
    <row r="2977" spans="1:17" x14ac:dyDescent="0.2">
      <c r="A2977" t="s">
        <v>365</v>
      </c>
      <c r="B2977" s="10">
        <v>53045</v>
      </c>
      <c r="C2977" t="s">
        <v>905</v>
      </c>
      <c r="D2977" s="4">
        <v>17956</v>
      </c>
      <c r="E2977" s="4">
        <v>21047</v>
      </c>
      <c r="F2977">
        <v>2024</v>
      </c>
      <c r="G2977" s="1">
        <f>Table1[[#This Row],[dem_votes]]+Table1[[#This Row],[gop_votes]]</f>
        <v>39003</v>
      </c>
      <c r="H2977" s="7">
        <f>ABS(Table1[[#This Row],[dem_votes]]-Table1[[#This Row],[gop_votes]])</f>
        <v>3091</v>
      </c>
      <c r="I2977" s="5">
        <f>Table1[[#This Row],[margin]]/SUM(Table1[[#This Row],[dem_votes]:[gop_votes]])</f>
        <v>7.925031407840423E-2</v>
      </c>
      <c r="J2977" s="5">
        <f>Table1[[#This Row],[dem_votes]]/SUM(Table1[[#This Row],[dem_votes]:[gop_votes]])</f>
        <v>0.46037484296079789</v>
      </c>
      <c r="K2977" s="5">
        <f>Table1[[#This Row],[gop_votes]]/SUM(Table1[[#This Row],[dem_votes]:[gop_votes]])</f>
        <v>0.53962515703920211</v>
      </c>
      <c r="L2977" s="13">
        <v>-123.036931</v>
      </c>
      <c r="M2977" s="13">
        <v>47.287954999999997</v>
      </c>
      <c r="N2977" s="11">
        <v>-120.76811789743554</v>
      </c>
      <c r="O2977" s="11">
        <v>47.194122461538477</v>
      </c>
      <c r="P2977" s="12">
        <f>VLOOKUP(Table1[[#This Row],[State]],Sheet1!A:G,7,FALSE)</f>
        <v>12</v>
      </c>
      <c r="Q2977" t="str">
        <f>VLOOKUP(Table1[[#This Row],[State]],Sheet1!A:F,6,FALSE)</f>
        <v>Democratic</v>
      </c>
    </row>
    <row r="2978" spans="1:17" x14ac:dyDescent="0.2">
      <c r="A2978" t="s">
        <v>365</v>
      </c>
      <c r="B2978" s="10">
        <v>53047</v>
      </c>
      <c r="C2978" t="s">
        <v>2186</v>
      </c>
      <c r="D2978" s="4">
        <v>3938</v>
      </c>
      <c r="E2978" s="4">
        <v>8378</v>
      </c>
      <c r="F2978">
        <v>2024</v>
      </c>
      <c r="G2978" s="1">
        <f>Table1[[#This Row],[dem_votes]]+Table1[[#This Row],[gop_votes]]</f>
        <v>12316</v>
      </c>
      <c r="H2978" s="7">
        <f>ABS(Table1[[#This Row],[dem_votes]]-Table1[[#This Row],[gop_votes]])</f>
        <v>4440</v>
      </c>
      <c r="I2978" s="5">
        <f>Table1[[#This Row],[margin]]/SUM(Table1[[#This Row],[dem_votes]:[gop_votes]])</f>
        <v>0.36050665800584608</v>
      </c>
      <c r="J2978" s="5">
        <f>Table1[[#This Row],[dem_votes]]/SUM(Table1[[#This Row],[dem_votes]:[gop_votes]])</f>
        <v>0.31974667099707699</v>
      </c>
      <c r="K2978" s="5">
        <f>Table1[[#This Row],[gop_votes]]/SUM(Table1[[#This Row],[dem_votes]:[gop_votes]])</f>
        <v>0.68025332900292301</v>
      </c>
      <c r="L2978" s="13">
        <v>-119.57833599999999</v>
      </c>
      <c r="M2978" s="13">
        <v>48.446246000000002</v>
      </c>
      <c r="N2978" s="11">
        <v>-120.76811789743554</v>
      </c>
      <c r="O2978" s="11">
        <v>47.194122461538477</v>
      </c>
      <c r="P2978" s="12">
        <f>VLOOKUP(Table1[[#This Row],[State]],Sheet1!A:G,7,FALSE)</f>
        <v>12</v>
      </c>
      <c r="Q2978" t="str">
        <f>VLOOKUP(Table1[[#This Row],[State]],Sheet1!A:F,6,FALSE)</f>
        <v>Democratic</v>
      </c>
    </row>
    <row r="2979" spans="1:17" x14ac:dyDescent="0.2">
      <c r="A2979" t="s">
        <v>365</v>
      </c>
      <c r="B2979" s="10">
        <v>53049</v>
      </c>
      <c r="C2979" t="s">
        <v>2187</v>
      </c>
      <c r="D2979" s="4">
        <v>5268</v>
      </c>
      <c r="E2979" s="4">
        <v>7054</v>
      </c>
      <c r="F2979">
        <v>2024</v>
      </c>
      <c r="G2979" s="1">
        <f>Table1[[#This Row],[dem_votes]]+Table1[[#This Row],[gop_votes]]</f>
        <v>12322</v>
      </c>
      <c r="H2979" s="7">
        <f>ABS(Table1[[#This Row],[dem_votes]]-Table1[[#This Row],[gop_votes]])</f>
        <v>1786</v>
      </c>
      <c r="I2979" s="5">
        <f>Table1[[#This Row],[margin]]/SUM(Table1[[#This Row],[dem_votes]:[gop_votes]])</f>
        <v>0.14494400259698101</v>
      </c>
      <c r="J2979" s="5">
        <f>Table1[[#This Row],[dem_votes]]/SUM(Table1[[#This Row],[dem_votes]:[gop_votes]])</f>
        <v>0.42752799870150948</v>
      </c>
      <c r="K2979" s="5">
        <f>Table1[[#This Row],[gop_votes]]/SUM(Table1[[#This Row],[dem_votes]:[gop_votes]])</f>
        <v>0.57247200129849052</v>
      </c>
      <c r="L2979" s="13">
        <v>-123.896075</v>
      </c>
      <c r="M2979" s="13">
        <v>46.528108000000003</v>
      </c>
      <c r="N2979" s="11">
        <v>-120.76811789743554</v>
      </c>
      <c r="O2979" s="11">
        <v>47.194122461538477</v>
      </c>
      <c r="P2979" s="12">
        <f>VLOOKUP(Table1[[#This Row],[State]],Sheet1!A:G,7,FALSE)</f>
        <v>12</v>
      </c>
      <c r="Q2979" t="str">
        <f>VLOOKUP(Table1[[#This Row],[State]],Sheet1!A:F,6,FALSE)</f>
        <v>Democratic</v>
      </c>
    </row>
    <row r="2980" spans="1:17" x14ac:dyDescent="0.2">
      <c r="A2980" t="s">
        <v>365</v>
      </c>
      <c r="B2980" s="10">
        <v>53051</v>
      </c>
      <c r="C2980" t="s">
        <v>2188</v>
      </c>
      <c r="D2980" s="4">
        <v>2405</v>
      </c>
      <c r="E2980" s="4">
        <v>6504</v>
      </c>
      <c r="F2980">
        <v>2024</v>
      </c>
      <c r="G2980" s="1">
        <f>Table1[[#This Row],[dem_votes]]+Table1[[#This Row],[gop_votes]]</f>
        <v>8909</v>
      </c>
      <c r="H2980" s="7">
        <f>ABS(Table1[[#This Row],[dem_votes]]-Table1[[#This Row],[gop_votes]])</f>
        <v>4099</v>
      </c>
      <c r="I2980" s="5">
        <f>Table1[[#This Row],[margin]]/SUM(Table1[[#This Row],[dem_votes]:[gop_votes]])</f>
        <v>0.46009653159726122</v>
      </c>
      <c r="J2980" s="5">
        <f>Table1[[#This Row],[dem_votes]]/SUM(Table1[[#This Row],[dem_votes]:[gop_votes]])</f>
        <v>0.26995173420136942</v>
      </c>
      <c r="K2980" s="5">
        <f>Table1[[#This Row],[gop_votes]]/SUM(Table1[[#This Row],[dem_votes]:[gop_votes]])</f>
        <v>0.73004826579863058</v>
      </c>
      <c r="L2980" s="13">
        <v>-117.22201099999999</v>
      </c>
      <c r="M2980" s="13">
        <v>48.286332999999999</v>
      </c>
      <c r="N2980" s="11">
        <v>-120.76811789743554</v>
      </c>
      <c r="O2980" s="11">
        <v>47.194122461538477</v>
      </c>
      <c r="P2980" s="12">
        <f>VLOOKUP(Table1[[#This Row],[State]],Sheet1!A:G,7,FALSE)</f>
        <v>12</v>
      </c>
      <c r="Q2980" t="str">
        <f>VLOOKUP(Table1[[#This Row],[State]],Sheet1!A:F,6,FALSE)</f>
        <v>Democratic</v>
      </c>
    </row>
    <row r="2981" spans="1:17" x14ac:dyDescent="0.2">
      <c r="A2981" t="s">
        <v>365</v>
      </c>
      <c r="B2981" s="10">
        <v>53053</v>
      </c>
      <c r="C2981" t="s">
        <v>796</v>
      </c>
      <c r="D2981" s="4">
        <v>270495</v>
      </c>
      <c r="E2981" s="4">
        <v>201155</v>
      </c>
      <c r="F2981">
        <v>2024</v>
      </c>
      <c r="G2981" s="1">
        <f>Table1[[#This Row],[dem_votes]]+Table1[[#This Row],[gop_votes]]</f>
        <v>471650</v>
      </c>
      <c r="H2981" s="7">
        <f>ABS(Table1[[#This Row],[dem_votes]]-Table1[[#This Row],[gop_votes]])</f>
        <v>69340</v>
      </c>
      <c r="I2981" s="5">
        <f>Table1[[#This Row],[margin]]/SUM(Table1[[#This Row],[dem_votes]:[gop_votes]])</f>
        <v>0.14701579561115233</v>
      </c>
      <c r="J2981" s="5">
        <f>Table1[[#This Row],[dem_votes]]/SUM(Table1[[#This Row],[dem_votes]:[gop_votes]])</f>
        <v>0.57350789780557621</v>
      </c>
      <c r="K2981" s="5">
        <f>Table1[[#This Row],[gop_votes]]/SUM(Table1[[#This Row],[dem_votes]:[gop_votes]])</f>
        <v>0.42649210219442385</v>
      </c>
      <c r="L2981" s="13">
        <v>-122.41093600000001</v>
      </c>
      <c r="M2981" s="13">
        <v>47.179454</v>
      </c>
      <c r="N2981" s="11">
        <v>-120.76811789743554</v>
      </c>
      <c r="O2981" s="11">
        <v>47.194122461538477</v>
      </c>
      <c r="P2981" s="12">
        <f>VLOOKUP(Table1[[#This Row],[State]],Sheet1!A:G,7,FALSE)</f>
        <v>12</v>
      </c>
      <c r="Q2981" t="str">
        <f>VLOOKUP(Table1[[#This Row],[State]],Sheet1!A:F,6,FALSE)</f>
        <v>Democratic</v>
      </c>
    </row>
    <row r="2982" spans="1:17" x14ac:dyDescent="0.2">
      <c r="A2982" t="s">
        <v>365</v>
      </c>
      <c r="B2982" s="10">
        <v>53055</v>
      </c>
      <c r="C2982" t="s">
        <v>707</v>
      </c>
      <c r="D2982" s="4">
        <v>10911</v>
      </c>
      <c r="E2982" s="4">
        <v>3010</v>
      </c>
      <c r="F2982">
        <v>2024</v>
      </c>
      <c r="G2982" s="1">
        <f>Table1[[#This Row],[dem_votes]]+Table1[[#This Row],[gop_votes]]</f>
        <v>13921</v>
      </c>
      <c r="H2982" s="7">
        <f>ABS(Table1[[#This Row],[dem_votes]]-Table1[[#This Row],[gop_votes]])</f>
        <v>7901</v>
      </c>
      <c r="I2982" s="5">
        <f>Table1[[#This Row],[margin]]/SUM(Table1[[#This Row],[dem_votes]:[gop_votes]])</f>
        <v>0.56755980173838083</v>
      </c>
      <c r="J2982" s="5">
        <f>Table1[[#This Row],[dem_votes]]/SUM(Table1[[#This Row],[dem_votes]:[gop_votes]])</f>
        <v>0.78377990086919047</v>
      </c>
      <c r="K2982" s="5">
        <f>Table1[[#This Row],[gop_votes]]/SUM(Table1[[#This Row],[dem_votes]:[gop_votes]])</f>
        <v>0.21622009913080956</v>
      </c>
      <c r="L2982" s="13">
        <v>-122.980164999999</v>
      </c>
      <c r="M2982" s="13">
        <v>48.576186999999997</v>
      </c>
      <c r="N2982" s="11">
        <v>-120.76811789743554</v>
      </c>
      <c r="O2982" s="11">
        <v>47.194122461538477</v>
      </c>
      <c r="P2982" s="12">
        <f>VLOOKUP(Table1[[#This Row],[State]],Sheet1!A:G,7,FALSE)</f>
        <v>12</v>
      </c>
      <c r="Q2982" t="str">
        <f>VLOOKUP(Table1[[#This Row],[State]],Sheet1!A:F,6,FALSE)</f>
        <v>Democratic</v>
      </c>
    </row>
    <row r="2983" spans="1:17" x14ac:dyDescent="0.2">
      <c r="A2983" t="s">
        <v>365</v>
      </c>
      <c r="B2983" s="10">
        <v>53057</v>
      </c>
      <c r="C2983" t="s">
        <v>2189</v>
      </c>
      <c r="D2983" s="4">
        <v>36408</v>
      </c>
      <c r="E2983" s="4">
        <v>29138</v>
      </c>
      <c r="F2983">
        <v>2024</v>
      </c>
      <c r="G2983" s="1">
        <f>Table1[[#This Row],[dem_votes]]+Table1[[#This Row],[gop_votes]]</f>
        <v>65546</v>
      </c>
      <c r="H2983" s="7">
        <f>ABS(Table1[[#This Row],[dem_votes]]-Table1[[#This Row],[gop_votes]])</f>
        <v>7270</v>
      </c>
      <c r="I2983" s="5">
        <f>Table1[[#This Row],[margin]]/SUM(Table1[[#This Row],[dem_votes]:[gop_votes]])</f>
        <v>0.11091447227901016</v>
      </c>
      <c r="J2983" s="5">
        <f>Table1[[#This Row],[dem_votes]]/SUM(Table1[[#This Row],[dem_votes]:[gop_votes]])</f>
        <v>0.55545723613950504</v>
      </c>
      <c r="K2983" s="5">
        <f>Table1[[#This Row],[gop_votes]]/SUM(Table1[[#This Row],[dem_votes]:[gop_votes]])</f>
        <v>0.4445427638604949</v>
      </c>
      <c r="L2983" s="13">
        <v>-122.335882</v>
      </c>
      <c r="M2983" s="13">
        <v>48.466681000000001</v>
      </c>
      <c r="N2983" s="11">
        <v>-120.76811789743554</v>
      </c>
      <c r="O2983" s="11">
        <v>47.194122461538477</v>
      </c>
      <c r="P2983" s="12">
        <f>VLOOKUP(Table1[[#This Row],[State]],Sheet1!A:G,7,FALSE)</f>
        <v>12</v>
      </c>
      <c r="Q2983" t="str">
        <f>VLOOKUP(Table1[[#This Row],[State]],Sheet1!A:F,6,FALSE)</f>
        <v>Democratic</v>
      </c>
    </row>
    <row r="2984" spans="1:17" x14ac:dyDescent="0.2">
      <c r="A2984" t="s">
        <v>365</v>
      </c>
      <c r="B2984" s="10">
        <v>53059</v>
      </c>
      <c r="C2984" t="s">
        <v>2190</v>
      </c>
      <c r="D2984" s="4">
        <v>3106</v>
      </c>
      <c r="E2984" s="4">
        <v>4320</v>
      </c>
      <c r="F2984">
        <v>2024</v>
      </c>
      <c r="G2984" s="1">
        <f>Table1[[#This Row],[dem_votes]]+Table1[[#This Row],[gop_votes]]</f>
        <v>7426</v>
      </c>
      <c r="H2984" s="7">
        <f>ABS(Table1[[#This Row],[dem_votes]]-Table1[[#This Row],[gop_votes]])</f>
        <v>1214</v>
      </c>
      <c r="I2984" s="5">
        <f>Table1[[#This Row],[margin]]/SUM(Table1[[#This Row],[dem_votes]:[gop_votes]])</f>
        <v>0.16347966603824401</v>
      </c>
      <c r="J2984" s="5">
        <f>Table1[[#This Row],[dem_votes]]/SUM(Table1[[#This Row],[dem_votes]:[gop_votes]])</f>
        <v>0.41826016698087798</v>
      </c>
      <c r="K2984" s="5">
        <f>Table1[[#This Row],[gop_votes]]/SUM(Table1[[#This Row],[dem_votes]:[gop_votes]])</f>
        <v>0.58173983301912202</v>
      </c>
      <c r="L2984" s="13">
        <v>-121.925675</v>
      </c>
      <c r="M2984" s="13">
        <v>45.691396999999903</v>
      </c>
      <c r="N2984" s="11">
        <v>-120.76811789743554</v>
      </c>
      <c r="O2984" s="11">
        <v>47.194122461538477</v>
      </c>
      <c r="P2984" s="12">
        <f>VLOOKUP(Table1[[#This Row],[State]],Sheet1!A:G,7,FALSE)</f>
        <v>12</v>
      </c>
      <c r="Q2984" t="str">
        <f>VLOOKUP(Table1[[#This Row],[State]],Sheet1!A:F,6,FALSE)</f>
        <v>Democratic</v>
      </c>
    </row>
    <row r="2985" spans="1:17" x14ac:dyDescent="0.2">
      <c r="A2985" t="s">
        <v>365</v>
      </c>
      <c r="B2985" s="10">
        <v>53061</v>
      </c>
      <c r="C2985" t="s">
        <v>2191</v>
      </c>
      <c r="D2985" s="4">
        <v>292395</v>
      </c>
      <c r="E2985" s="4">
        <v>173025</v>
      </c>
      <c r="F2985">
        <v>2024</v>
      </c>
      <c r="G2985" s="1">
        <f>Table1[[#This Row],[dem_votes]]+Table1[[#This Row],[gop_votes]]</f>
        <v>465420</v>
      </c>
      <c r="H2985" s="7">
        <f>ABS(Table1[[#This Row],[dem_votes]]-Table1[[#This Row],[gop_votes]])</f>
        <v>119370</v>
      </c>
      <c r="I2985" s="5">
        <f>Table1[[#This Row],[margin]]/SUM(Table1[[#This Row],[dem_votes]:[gop_votes]])</f>
        <v>0.25647801985303598</v>
      </c>
      <c r="J2985" s="5">
        <f>Table1[[#This Row],[dem_votes]]/SUM(Table1[[#This Row],[dem_votes]:[gop_votes]])</f>
        <v>0.62823900992651793</v>
      </c>
      <c r="K2985" s="5">
        <f>Table1[[#This Row],[gop_votes]]/SUM(Table1[[#This Row],[dem_votes]:[gop_votes]])</f>
        <v>0.37176099007348201</v>
      </c>
      <c r="L2985" s="13">
        <v>-122.18938799999999</v>
      </c>
      <c r="M2985" s="13">
        <v>47.929138999999999</v>
      </c>
      <c r="N2985" s="11">
        <v>-120.76811789743554</v>
      </c>
      <c r="O2985" s="11">
        <v>47.194122461538477</v>
      </c>
      <c r="P2985" s="12">
        <f>VLOOKUP(Table1[[#This Row],[State]],Sheet1!A:G,7,FALSE)</f>
        <v>12</v>
      </c>
      <c r="Q2985" t="str">
        <f>VLOOKUP(Table1[[#This Row],[State]],Sheet1!A:F,6,FALSE)</f>
        <v>Democratic</v>
      </c>
    </row>
    <row r="2986" spans="1:17" x14ac:dyDescent="0.2">
      <c r="A2986" t="s">
        <v>365</v>
      </c>
      <c r="B2986" s="10">
        <v>53063</v>
      </c>
      <c r="C2986" t="s">
        <v>2192</v>
      </c>
      <c r="D2986" s="4">
        <v>143382</v>
      </c>
      <c r="E2986" s="4">
        <v>153704</v>
      </c>
      <c r="F2986">
        <v>2024</v>
      </c>
      <c r="G2986" s="1">
        <f>Table1[[#This Row],[dem_votes]]+Table1[[#This Row],[gop_votes]]</f>
        <v>297086</v>
      </c>
      <c r="H2986" s="7">
        <f>ABS(Table1[[#This Row],[dem_votes]]-Table1[[#This Row],[gop_votes]])</f>
        <v>10322</v>
      </c>
      <c r="I2986" s="5">
        <f>Table1[[#This Row],[margin]]/SUM(Table1[[#This Row],[dem_votes]:[gop_votes]])</f>
        <v>3.4744148159118908E-2</v>
      </c>
      <c r="J2986" s="5">
        <f>Table1[[#This Row],[dem_votes]]/SUM(Table1[[#This Row],[dem_votes]:[gop_votes]])</f>
        <v>0.48262792592044057</v>
      </c>
      <c r="K2986" s="5">
        <f>Table1[[#This Row],[gop_votes]]/SUM(Table1[[#This Row],[dem_votes]:[gop_votes]])</f>
        <v>0.51737207407955943</v>
      </c>
      <c r="L2986" s="13">
        <v>-117.37087</v>
      </c>
      <c r="M2986" s="13">
        <v>47.681185999999997</v>
      </c>
      <c r="N2986" s="11">
        <v>-120.76811789743554</v>
      </c>
      <c r="O2986" s="11">
        <v>47.194122461538477</v>
      </c>
      <c r="P2986" s="12">
        <f>VLOOKUP(Table1[[#This Row],[State]],Sheet1!A:G,7,FALSE)</f>
        <v>12</v>
      </c>
      <c r="Q2986" t="str">
        <f>VLOOKUP(Table1[[#This Row],[State]],Sheet1!A:F,6,FALSE)</f>
        <v>Democratic</v>
      </c>
    </row>
    <row r="2987" spans="1:17" x14ac:dyDescent="0.2">
      <c r="A2987" t="s">
        <v>365</v>
      </c>
      <c r="B2987" s="10">
        <v>53065</v>
      </c>
      <c r="C2987" t="s">
        <v>1071</v>
      </c>
      <c r="D2987" s="4">
        <v>6655</v>
      </c>
      <c r="E2987" s="4">
        <v>19549</v>
      </c>
      <c r="F2987">
        <v>2024</v>
      </c>
      <c r="G2987" s="1">
        <f>Table1[[#This Row],[dem_votes]]+Table1[[#This Row],[gop_votes]]</f>
        <v>26204</v>
      </c>
      <c r="H2987" s="7">
        <f>ABS(Table1[[#This Row],[dem_votes]]-Table1[[#This Row],[gop_votes]])</f>
        <v>12894</v>
      </c>
      <c r="I2987" s="5">
        <f>Table1[[#This Row],[margin]]/SUM(Table1[[#This Row],[dem_votes]:[gop_votes]])</f>
        <v>0.49206228056785223</v>
      </c>
      <c r="J2987" s="5">
        <f>Table1[[#This Row],[dem_votes]]/SUM(Table1[[#This Row],[dem_votes]:[gop_votes]])</f>
        <v>0.25396885971607386</v>
      </c>
      <c r="K2987" s="5">
        <f>Table1[[#This Row],[gop_votes]]/SUM(Table1[[#This Row],[dem_votes]:[gop_votes]])</f>
        <v>0.74603114028392614</v>
      </c>
      <c r="L2987" s="13">
        <v>-117.810544999999</v>
      </c>
      <c r="M2987" s="13">
        <v>48.279485999999999</v>
      </c>
      <c r="N2987" s="11">
        <v>-120.76811789743554</v>
      </c>
      <c r="O2987" s="11">
        <v>47.194122461538477</v>
      </c>
      <c r="P2987" s="12">
        <f>VLOOKUP(Table1[[#This Row],[State]],Sheet1!A:G,7,FALSE)</f>
        <v>12</v>
      </c>
      <c r="Q2987" t="str">
        <f>VLOOKUP(Table1[[#This Row],[State]],Sheet1!A:F,6,FALSE)</f>
        <v>Democratic</v>
      </c>
    </row>
    <row r="2988" spans="1:17" x14ac:dyDescent="0.2">
      <c r="A2988" t="s">
        <v>365</v>
      </c>
      <c r="B2988" s="10">
        <v>53067</v>
      </c>
      <c r="C2988" t="s">
        <v>1510</v>
      </c>
      <c r="D2988" s="4">
        <v>106511</v>
      </c>
      <c r="E2988" s="4">
        <v>69197</v>
      </c>
      <c r="F2988">
        <v>2024</v>
      </c>
      <c r="G2988" s="1">
        <f>Table1[[#This Row],[dem_votes]]+Table1[[#This Row],[gop_votes]]</f>
        <v>175708</v>
      </c>
      <c r="H2988" s="7">
        <f>ABS(Table1[[#This Row],[dem_votes]]-Table1[[#This Row],[gop_votes]])</f>
        <v>37314</v>
      </c>
      <c r="I2988" s="5">
        <f>Table1[[#This Row],[margin]]/SUM(Table1[[#This Row],[dem_votes]:[gop_votes]])</f>
        <v>0.21236369431101601</v>
      </c>
      <c r="J2988" s="5">
        <f>Table1[[#This Row],[dem_votes]]/SUM(Table1[[#This Row],[dem_votes]:[gop_votes]])</f>
        <v>0.60618184715550805</v>
      </c>
      <c r="K2988" s="5">
        <f>Table1[[#This Row],[gop_votes]]/SUM(Table1[[#This Row],[dem_votes]:[gop_votes]])</f>
        <v>0.39381815284449201</v>
      </c>
      <c r="L2988" s="13">
        <v>-122.84098899999999</v>
      </c>
      <c r="M2988" s="13">
        <v>46.999072999999903</v>
      </c>
      <c r="N2988" s="11">
        <v>-120.76811789743554</v>
      </c>
      <c r="O2988" s="11">
        <v>47.194122461538477</v>
      </c>
      <c r="P2988" s="12">
        <f>VLOOKUP(Table1[[#This Row],[State]],Sheet1!A:G,7,FALSE)</f>
        <v>12</v>
      </c>
      <c r="Q2988" t="str">
        <f>VLOOKUP(Table1[[#This Row],[State]],Sheet1!A:F,6,FALSE)</f>
        <v>Democratic</v>
      </c>
    </row>
    <row r="2989" spans="1:17" x14ac:dyDescent="0.2">
      <c r="A2989" t="s">
        <v>365</v>
      </c>
      <c r="B2989" s="10">
        <v>53069</v>
      </c>
      <c r="C2989" t="s">
        <v>2193</v>
      </c>
      <c r="D2989" s="4">
        <v>923</v>
      </c>
      <c r="E2989" s="4">
        <v>1865</v>
      </c>
      <c r="F2989">
        <v>2024</v>
      </c>
      <c r="G2989" s="1">
        <f>Table1[[#This Row],[dem_votes]]+Table1[[#This Row],[gop_votes]]</f>
        <v>2788</v>
      </c>
      <c r="H2989" s="7">
        <f>ABS(Table1[[#This Row],[dem_votes]]-Table1[[#This Row],[gop_votes]])</f>
        <v>942</v>
      </c>
      <c r="I2989" s="5">
        <f>Table1[[#This Row],[margin]]/SUM(Table1[[#This Row],[dem_votes]:[gop_votes]])</f>
        <v>0.33787661406025826</v>
      </c>
      <c r="J2989" s="5">
        <f>Table1[[#This Row],[dem_votes]]/SUM(Table1[[#This Row],[dem_votes]:[gop_votes]])</f>
        <v>0.33106169296987087</v>
      </c>
      <c r="K2989" s="5">
        <f>Table1[[#This Row],[gop_votes]]/SUM(Table1[[#This Row],[dem_votes]:[gop_votes]])</f>
        <v>0.66893830703012913</v>
      </c>
      <c r="L2989" s="13">
        <v>-123.42885099999999</v>
      </c>
      <c r="M2989" s="13">
        <v>46.236784999999998</v>
      </c>
      <c r="N2989" s="11">
        <v>-120.76811789743554</v>
      </c>
      <c r="O2989" s="11">
        <v>47.194122461538477</v>
      </c>
      <c r="P2989" s="12">
        <f>VLOOKUP(Table1[[#This Row],[State]],Sheet1!A:G,7,FALSE)</f>
        <v>12</v>
      </c>
      <c r="Q2989" t="str">
        <f>VLOOKUP(Table1[[#This Row],[State]],Sheet1!A:F,6,FALSE)</f>
        <v>Democratic</v>
      </c>
    </row>
    <row r="2990" spans="1:17" x14ac:dyDescent="0.2">
      <c r="A2990" t="s">
        <v>365</v>
      </c>
      <c r="B2990" s="10">
        <v>53071</v>
      </c>
      <c r="C2990" t="s">
        <v>2194</v>
      </c>
      <c r="D2990" s="4">
        <v>6062</v>
      </c>
      <c r="E2990" s="4">
        <v>11888</v>
      </c>
      <c r="F2990">
        <v>2024</v>
      </c>
      <c r="G2990" s="1">
        <f>Table1[[#This Row],[dem_votes]]+Table1[[#This Row],[gop_votes]]</f>
        <v>17950</v>
      </c>
      <c r="H2990" s="7">
        <f>ABS(Table1[[#This Row],[dem_votes]]-Table1[[#This Row],[gop_votes]])</f>
        <v>5826</v>
      </c>
      <c r="I2990" s="5">
        <f>Table1[[#This Row],[margin]]/SUM(Table1[[#This Row],[dem_votes]:[gop_votes]])</f>
        <v>0.32456824512534821</v>
      </c>
      <c r="J2990" s="5">
        <f>Table1[[#This Row],[dem_votes]]/SUM(Table1[[#This Row],[dem_votes]:[gop_votes]])</f>
        <v>0.3377158774373259</v>
      </c>
      <c r="K2990" s="5">
        <f>Table1[[#This Row],[gop_votes]]/SUM(Table1[[#This Row],[dem_votes]:[gop_votes]])</f>
        <v>0.6622841225626741</v>
      </c>
      <c r="L2990" s="13">
        <v>-118.390182</v>
      </c>
      <c r="M2990" s="13">
        <v>46.077821</v>
      </c>
      <c r="N2990" s="11">
        <v>-120.76811789743554</v>
      </c>
      <c r="O2990" s="11">
        <v>47.194122461538477</v>
      </c>
      <c r="P2990" s="12">
        <f>VLOOKUP(Table1[[#This Row],[State]],Sheet1!A:G,7,FALSE)</f>
        <v>12</v>
      </c>
      <c r="Q2990" t="str">
        <f>VLOOKUP(Table1[[#This Row],[State]],Sheet1!A:F,6,FALSE)</f>
        <v>Democratic</v>
      </c>
    </row>
    <row r="2991" spans="1:17" x14ac:dyDescent="0.2">
      <c r="A2991" t="s">
        <v>365</v>
      </c>
      <c r="B2991" s="10">
        <v>53073</v>
      </c>
      <c r="C2991" t="s">
        <v>2195</v>
      </c>
      <c r="D2991" s="4">
        <v>98551</v>
      </c>
      <c r="E2991" s="4">
        <v>53346</v>
      </c>
      <c r="F2991">
        <v>2024</v>
      </c>
      <c r="G2991" s="1">
        <f>Table1[[#This Row],[dem_votes]]+Table1[[#This Row],[gop_votes]]</f>
        <v>151897</v>
      </c>
      <c r="H2991" s="7">
        <f>ABS(Table1[[#This Row],[dem_votes]]-Table1[[#This Row],[gop_votes]])</f>
        <v>45205</v>
      </c>
      <c r="I2991" s="5">
        <f>Table1[[#This Row],[margin]]/SUM(Table1[[#This Row],[dem_votes]:[gop_votes]])</f>
        <v>0.29760298096736604</v>
      </c>
      <c r="J2991" s="5">
        <f>Table1[[#This Row],[dem_votes]]/SUM(Table1[[#This Row],[dem_votes]:[gop_votes]])</f>
        <v>0.64880149048368307</v>
      </c>
      <c r="K2991" s="5">
        <f>Table1[[#This Row],[gop_votes]]/SUM(Table1[[#This Row],[dem_votes]:[gop_votes]])</f>
        <v>0.35119850951631698</v>
      </c>
      <c r="L2991" s="13">
        <v>-122.485317999999</v>
      </c>
      <c r="M2991" s="13">
        <v>48.820551999999999</v>
      </c>
      <c r="N2991" s="11">
        <v>-120.76811789743554</v>
      </c>
      <c r="O2991" s="11">
        <v>47.194122461538477</v>
      </c>
      <c r="P2991" s="12">
        <f>VLOOKUP(Table1[[#This Row],[State]],Sheet1!A:G,7,FALSE)</f>
        <v>12</v>
      </c>
      <c r="Q2991" t="str">
        <f>VLOOKUP(Table1[[#This Row],[State]],Sheet1!A:F,6,FALSE)</f>
        <v>Democratic</v>
      </c>
    </row>
    <row r="2992" spans="1:17" x14ac:dyDescent="0.2">
      <c r="A2992" t="s">
        <v>365</v>
      </c>
      <c r="B2992" s="10">
        <v>53075</v>
      </c>
      <c r="C2992" t="s">
        <v>2196</v>
      </c>
      <c r="D2992" s="4">
        <v>5697</v>
      </c>
      <c r="E2992" s="4">
        <v>7943</v>
      </c>
      <c r="F2992">
        <v>2024</v>
      </c>
      <c r="G2992" s="1">
        <f>Table1[[#This Row],[dem_votes]]+Table1[[#This Row],[gop_votes]]</f>
        <v>13640</v>
      </c>
      <c r="H2992" s="7">
        <f>ABS(Table1[[#This Row],[dem_votes]]-Table1[[#This Row],[gop_votes]])</f>
        <v>2246</v>
      </c>
      <c r="I2992" s="5">
        <f>Table1[[#This Row],[margin]]/SUM(Table1[[#This Row],[dem_votes]:[gop_votes]])</f>
        <v>0.16466275659824048</v>
      </c>
      <c r="J2992" s="5">
        <f>Table1[[#This Row],[dem_votes]]/SUM(Table1[[#This Row],[dem_votes]:[gop_votes]])</f>
        <v>0.41766862170087976</v>
      </c>
      <c r="K2992" s="5">
        <f>Table1[[#This Row],[gop_votes]]/SUM(Table1[[#This Row],[dem_votes]:[gop_votes]])</f>
        <v>0.58233137829912018</v>
      </c>
      <c r="L2992" s="13">
        <v>-117.22130300000001</v>
      </c>
      <c r="M2992" s="13">
        <v>46.797297</v>
      </c>
      <c r="N2992" s="11">
        <v>-120.76811789743554</v>
      </c>
      <c r="O2992" s="11">
        <v>47.194122461538477</v>
      </c>
      <c r="P2992" s="12">
        <f>VLOOKUP(Table1[[#This Row],[State]],Sheet1!A:G,7,FALSE)</f>
        <v>12</v>
      </c>
      <c r="Q2992" t="str">
        <f>VLOOKUP(Table1[[#This Row],[State]],Sheet1!A:F,6,FALSE)</f>
        <v>Democratic</v>
      </c>
    </row>
    <row r="2993" spans="1:17" x14ac:dyDescent="0.2">
      <c r="A2993" t="s">
        <v>365</v>
      </c>
      <c r="B2993" s="10">
        <v>53077</v>
      </c>
      <c r="C2993" t="s">
        <v>2197</v>
      </c>
      <c r="D2993" s="4">
        <v>22094</v>
      </c>
      <c r="E2993" s="4">
        <v>40532</v>
      </c>
      <c r="F2993">
        <v>2024</v>
      </c>
      <c r="G2993" s="1">
        <f>Table1[[#This Row],[dem_votes]]+Table1[[#This Row],[gop_votes]]</f>
        <v>62626</v>
      </c>
      <c r="H2993" s="7">
        <f>ABS(Table1[[#This Row],[dem_votes]]-Table1[[#This Row],[gop_votes]])</f>
        <v>18438</v>
      </c>
      <c r="I2993" s="5">
        <f>Table1[[#This Row],[margin]]/SUM(Table1[[#This Row],[dem_votes]:[gop_votes]])</f>
        <v>0.29441446044773734</v>
      </c>
      <c r="J2993" s="5">
        <f>Table1[[#This Row],[dem_votes]]/SUM(Table1[[#This Row],[dem_votes]:[gop_votes]])</f>
        <v>0.35279276977613133</v>
      </c>
      <c r="K2993" s="5">
        <f>Table1[[#This Row],[gop_votes]]/SUM(Table1[[#This Row],[dem_votes]:[gop_votes]])</f>
        <v>0.64720723022386872</v>
      </c>
      <c r="L2993" s="13">
        <v>-120.41618999999901</v>
      </c>
      <c r="M2993" s="13">
        <v>46.515822</v>
      </c>
      <c r="N2993" s="11">
        <v>-120.76811789743554</v>
      </c>
      <c r="O2993" s="11">
        <v>47.194122461538477</v>
      </c>
      <c r="P2993" s="12">
        <f>VLOOKUP(Table1[[#This Row],[State]],Sheet1!A:G,7,FALSE)</f>
        <v>12</v>
      </c>
      <c r="Q2993" t="str">
        <f>VLOOKUP(Table1[[#This Row],[State]],Sheet1!A:F,6,FALSE)</f>
        <v>Democratic</v>
      </c>
    </row>
    <row r="2994" spans="1:17" x14ac:dyDescent="0.2">
      <c r="A2994" t="s">
        <v>366</v>
      </c>
      <c r="B2994" s="10">
        <v>54001</v>
      </c>
      <c r="C2994" t="s">
        <v>483</v>
      </c>
      <c r="D2994" s="4">
        <v>1730</v>
      </c>
      <c r="E2994" s="4">
        <v>4304</v>
      </c>
      <c r="F2994">
        <v>2024</v>
      </c>
      <c r="G2994" s="1">
        <f>Table1[[#This Row],[dem_votes]]+Table1[[#This Row],[gop_votes]]</f>
        <v>6034</v>
      </c>
      <c r="H2994" s="7">
        <f>ABS(Table1[[#This Row],[dem_votes]]-Table1[[#This Row],[gop_votes]])</f>
        <v>2574</v>
      </c>
      <c r="I2994" s="5">
        <f>Table1[[#This Row],[margin]]/SUM(Table1[[#This Row],[dem_votes]:[gop_votes]])</f>
        <v>0.42658269804441495</v>
      </c>
      <c r="J2994" s="5">
        <f>Table1[[#This Row],[dem_votes]]/SUM(Table1[[#This Row],[dem_votes]:[gop_votes]])</f>
        <v>0.28670865097779252</v>
      </c>
      <c r="K2994" s="5">
        <f>Table1[[#This Row],[gop_votes]]/SUM(Table1[[#This Row],[dem_votes]:[gop_votes]])</f>
        <v>0.71329134902220748</v>
      </c>
      <c r="L2994" s="13">
        <v>-80.004971999999995</v>
      </c>
      <c r="M2994" s="13">
        <v>39.109653000000002</v>
      </c>
      <c r="N2994" s="11">
        <v>-80.630193290908821</v>
      </c>
      <c r="O2994" s="11">
        <v>38.823416381818163</v>
      </c>
      <c r="P2994" s="12">
        <f>VLOOKUP(Table1[[#This Row],[State]],Sheet1!A:G,7,FALSE)</f>
        <v>5</v>
      </c>
      <c r="Q2994" t="str">
        <f>VLOOKUP(Table1[[#This Row],[State]],Sheet1!A:F,6,FALSE)</f>
        <v>Republican</v>
      </c>
    </row>
    <row r="2995" spans="1:17" x14ac:dyDescent="0.2">
      <c r="A2995" t="s">
        <v>366</v>
      </c>
      <c r="B2995" s="10">
        <v>54003</v>
      </c>
      <c r="C2995" t="s">
        <v>1823</v>
      </c>
      <c r="D2995" s="4">
        <v>17244</v>
      </c>
      <c r="E2995" s="4">
        <v>38020</v>
      </c>
      <c r="F2995">
        <v>2024</v>
      </c>
      <c r="G2995" s="1">
        <f>Table1[[#This Row],[dem_votes]]+Table1[[#This Row],[gop_votes]]</f>
        <v>55264</v>
      </c>
      <c r="H2995" s="7">
        <f>ABS(Table1[[#This Row],[dem_votes]]-Table1[[#This Row],[gop_votes]])</f>
        <v>20776</v>
      </c>
      <c r="I2995" s="5">
        <f>Table1[[#This Row],[margin]]/SUM(Table1[[#This Row],[dem_votes]:[gop_votes]])</f>
        <v>0.37594093804284889</v>
      </c>
      <c r="J2995" s="5">
        <f>Table1[[#This Row],[dem_votes]]/SUM(Table1[[#This Row],[dem_votes]:[gop_votes]])</f>
        <v>0.31202953097857555</v>
      </c>
      <c r="K2995" s="5">
        <f>Table1[[#This Row],[gop_votes]]/SUM(Table1[[#This Row],[dem_votes]:[gop_votes]])</f>
        <v>0.68797046902142445</v>
      </c>
      <c r="L2995" s="13">
        <v>-77.982455000000002</v>
      </c>
      <c r="M2995" s="13">
        <v>39.457075000000003</v>
      </c>
      <c r="N2995" s="11">
        <v>-80.630193290908821</v>
      </c>
      <c r="O2995" s="11">
        <v>38.823416381818163</v>
      </c>
      <c r="P2995" s="12">
        <f>VLOOKUP(Table1[[#This Row],[State]],Sheet1!A:G,7,FALSE)</f>
        <v>5</v>
      </c>
      <c r="Q2995" t="str">
        <f>VLOOKUP(Table1[[#This Row],[State]],Sheet1!A:F,6,FALSE)</f>
        <v>Republican</v>
      </c>
    </row>
    <row r="2996" spans="1:17" x14ac:dyDescent="0.2">
      <c r="A2996" t="s">
        <v>366</v>
      </c>
      <c r="B2996" s="10">
        <v>54005</v>
      </c>
      <c r="C2996" t="s">
        <v>555</v>
      </c>
      <c r="D2996" s="4">
        <v>2104</v>
      </c>
      <c r="E2996" s="4">
        <v>5609</v>
      </c>
      <c r="F2996">
        <v>2024</v>
      </c>
      <c r="G2996" s="1">
        <f>Table1[[#This Row],[dem_votes]]+Table1[[#This Row],[gop_votes]]</f>
        <v>7713</v>
      </c>
      <c r="H2996" s="7">
        <f>ABS(Table1[[#This Row],[dem_votes]]-Table1[[#This Row],[gop_votes]])</f>
        <v>3505</v>
      </c>
      <c r="I2996" s="5">
        <f>Table1[[#This Row],[margin]]/SUM(Table1[[#This Row],[dem_votes]:[gop_votes]])</f>
        <v>0.45442758978348241</v>
      </c>
      <c r="J2996" s="5">
        <f>Table1[[#This Row],[dem_votes]]/SUM(Table1[[#This Row],[dem_votes]:[gop_votes]])</f>
        <v>0.27278620510825879</v>
      </c>
      <c r="K2996" s="5">
        <f>Table1[[#This Row],[gop_votes]]/SUM(Table1[[#This Row],[dem_votes]:[gop_votes]])</f>
        <v>0.72721379489174121</v>
      </c>
      <c r="L2996" s="13">
        <v>-81.752712000000002</v>
      </c>
      <c r="M2996" s="13">
        <v>38.054142999999897</v>
      </c>
      <c r="N2996" s="11">
        <v>-80.630193290908821</v>
      </c>
      <c r="O2996" s="11">
        <v>38.823416381818163</v>
      </c>
      <c r="P2996" s="12">
        <f>VLOOKUP(Table1[[#This Row],[State]],Sheet1!A:G,7,FALSE)</f>
        <v>5</v>
      </c>
      <c r="Q2996" t="str">
        <f>VLOOKUP(Table1[[#This Row],[State]],Sheet1!A:F,6,FALSE)</f>
        <v>Republican</v>
      </c>
    </row>
    <row r="2997" spans="1:17" x14ac:dyDescent="0.2">
      <c r="A2997" t="s">
        <v>366</v>
      </c>
      <c r="B2997" s="10">
        <v>54007</v>
      </c>
      <c r="C2997" t="s">
        <v>2198</v>
      </c>
      <c r="D2997" s="4">
        <v>1623</v>
      </c>
      <c r="E2997" s="4">
        <v>3361</v>
      </c>
      <c r="F2997">
        <v>2024</v>
      </c>
      <c r="G2997" s="1">
        <f>Table1[[#This Row],[dem_votes]]+Table1[[#This Row],[gop_votes]]</f>
        <v>4984</v>
      </c>
      <c r="H2997" s="7">
        <f>ABS(Table1[[#This Row],[dem_votes]]-Table1[[#This Row],[gop_votes]])</f>
        <v>1738</v>
      </c>
      <c r="I2997" s="5">
        <f>Table1[[#This Row],[margin]]/SUM(Table1[[#This Row],[dem_votes]:[gop_votes]])</f>
        <v>0.3487158908507223</v>
      </c>
      <c r="J2997" s="5">
        <f>Table1[[#This Row],[dem_votes]]/SUM(Table1[[#This Row],[dem_votes]:[gop_votes]])</f>
        <v>0.32564205457463885</v>
      </c>
      <c r="K2997" s="5">
        <f>Table1[[#This Row],[gop_votes]]/SUM(Table1[[#This Row],[dem_votes]:[gop_votes]])</f>
        <v>0.6743579454253612</v>
      </c>
      <c r="L2997" s="13">
        <v>-80.728584999999995</v>
      </c>
      <c r="M2997" s="13">
        <v>38.691192999999998</v>
      </c>
      <c r="N2997" s="11">
        <v>-80.630193290908821</v>
      </c>
      <c r="O2997" s="11">
        <v>38.823416381818163</v>
      </c>
      <c r="P2997" s="12">
        <f>VLOOKUP(Table1[[#This Row],[State]],Sheet1!A:G,7,FALSE)</f>
        <v>5</v>
      </c>
      <c r="Q2997" t="str">
        <f>VLOOKUP(Table1[[#This Row],[State]],Sheet1!A:F,6,FALSE)</f>
        <v>Republican</v>
      </c>
    </row>
    <row r="2998" spans="1:17" x14ac:dyDescent="0.2">
      <c r="A2998" t="s">
        <v>366</v>
      </c>
      <c r="B2998" s="10">
        <v>54009</v>
      </c>
      <c r="C2998" t="s">
        <v>2199</v>
      </c>
      <c r="D2998" s="4">
        <v>3462</v>
      </c>
      <c r="E2998" s="4">
        <v>6045</v>
      </c>
      <c r="F2998">
        <v>2024</v>
      </c>
      <c r="G2998" s="1">
        <f>Table1[[#This Row],[dem_votes]]+Table1[[#This Row],[gop_votes]]</f>
        <v>9507</v>
      </c>
      <c r="H2998" s="7">
        <f>ABS(Table1[[#This Row],[dem_votes]]-Table1[[#This Row],[gop_votes]])</f>
        <v>2583</v>
      </c>
      <c r="I2998" s="5">
        <f>Table1[[#This Row],[margin]]/SUM(Table1[[#This Row],[dem_votes]:[gop_votes]])</f>
        <v>0.27169454086462608</v>
      </c>
      <c r="J2998" s="5">
        <f>Table1[[#This Row],[dem_votes]]/SUM(Table1[[#This Row],[dem_votes]:[gop_votes]])</f>
        <v>0.36415272956768696</v>
      </c>
      <c r="K2998" s="5">
        <f>Table1[[#This Row],[gop_votes]]/SUM(Table1[[#This Row],[dem_votes]:[gop_votes]])</f>
        <v>0.63584727043231304</v>
      </c>
      <c r="L2998" s="13">
        <v>-80.585769999999997</v>
      </c>
      <c r="M2998" s="13">
        <v>40.308456</v>
      </c>
      <c r="N2998" s="11">
        <v>-80.630193290908821</v>
      </c>
      <c r="O2998" s="11">
        <v>38.823416381818163</v>
      </c>
      <c r="P2998" s="12">
        <f>VLOOKUP(Table1[[#This Row],[State]],Sheet1!A:G,7,FALSE)</f>
        <v>5</v>
      </c>
      <c r="Q2998" t="str">
        <f>VLOOKUP(Table1[[#This Row],[State]],Sheet1!A:F,6,FALSE)</f>
        <v>Republican</v>
      </c>
    </row>
    <row r="2999" spans="1:17" x14ac:dyDescent="0.2">
      <c r="A2999" t="s">
        <v>366</v>
      </c>
      <c r="B2999" s="10">
        <v>54011</v>
      </c>
      <c r="C2999" t="s">
        <v>2200</v>
      </c>
      <c r="D2999" s="4">
        <v>15731</v>
      </c>
      <c r="E2999" s="4">
        <v>19445</v>
      </c>
      <c r="F2999">
        <v>2024</v>
      </c>
      <c r="G2999" s="1">
        <f>Table1[[#This Row],[dem_votes]]+Table1[[#This Row],[gop_votes]]</f>
        <v>35176</v>
      </c>
      <c r="H2999" s="7">
        <f>ABS(Table1[[#This Row],[dem_votes]]-Table1[[#This Row],[gop_votes]])</f>
        <v>3714</v>
      </c>
      <c r="I2999" s="5">
        <f>Table1[[#This Row],[margin]]/SUM(Table1[[#This Row],[dem_votes]:[gop_votes]])</f>
        <v>0.1055833522856493</v>
      </c>
      <c r="J2999" s="5">
        <f>Table1[[#This Row],[dem_votes]]/SUM(Table1[[#This Row],[dem_votes]:[gop_votes]])</f>
        <v>0.44720832385717535</v>
      </c>
      <c r="K2999" s="5">
        <f>Table1[[#This Row],[gop_votes]]/SUM(Table1[[#This Row],[dem_votes]:[gop_votes]])</f>
        <v>0.55279167614282465</v>
      </c>
      <c r="L2999" s="13">
        <v>-82.338233000000002</v>
      </c>
      <c r="M2999" s="13">
        <v>38.413494999999998</v>
      </c>
      <c r="N2999" s="11">
        <v>-80.630193290908821</v>
      </c>
      <c r="O2999" s="11">
        <v>38.823416381818163</v>
      </c>
      <c r="P2999" s="12">
        <f>VLOOKUP(Table1[[#This Row],[State]],Sheet1!A:G,7,FALSE)</f>
        <v>5</v>
      </c>
      <c r="Q2999" t="str">
        <f>VLOOKUP(Table1[[#This Row],[State]],Sheet1!A:F,6,FALSE)</f>
        <v>Republican</v>
      </c>
    </row>
    <row r="3000" spans="1:17" x14ac:dyDescent="0.2">
      <c r="A3000" t="s">
        <v>366</v>
      </c>
      <c r="B3000" s="10">
        <v>54013</v>
      </c>
      <c r="C3000" t="s">
        <v>420</v>
      </c>
      <c r="D3000" s="4">
        <v>679</v>
      </c>
      <c r="E3000" s="4">
        <v>1798</v>
      </c>
      <c r="F3000">
        <v>2024</v>
      </c>
      <c r="G3000" s="1">
        <f>Table1[[#This Row],[dem_votes]]+Table1[[#This Row],[gop_votes]]</f>
        <v>2477</v>
      </c>
      <c r="H3000" s="7">
        <f>ABS(Table1[[#This Row],[dem_votes]]-Table1[[#This Row],[gop_votes]])</f>
        <v>1119</v>
      </c>
      <c r="I3000" s="5">
        <f>Table1[[#This Row],[margin]]/SUM(Table1[[#This Row],[dem_votes]:[gop_votes]])</f>
        <v>0.45175615664109808</v>
      </c>
      <c r="J3000" s="5">
        <f>Table1[[#This Row],[dem_votes]]/SUM(Table1[[#This Row],[dem_votes]:[gop_votes]])</f>
        <v>0.27412192167945093</v>
      </c>
      <c r="K3000" s="5">
        <f>Table1[[#This Row],[gop_votes]]/SUM(Table1[[#This Row],[dem_votes]:[gop_votes]])</f>
        <v>0.72587807832054907</v>
      </c>
      <c r="L3000" s="13">
        <v>-81.104298</v>
      </c>
      <c r="M3000" s="13">
        <v>38.850540000000002</v>
      </c>
      <c r="N3000" s="11">
        <v>-80.630193290908821</v>
      </c>
      <c r="O3000" s="11">
        <v>38.823416381818163</v>
      </c>
      <c r="P3000" s="12">
        <f>VLOOKUP(Table1[[#This Row],[State]],Sheet1!A:G,7,FALSE)</f>
        <v>5</v>
      </c>
      <c r="Q3000" t="str">
        <f>VLOOKUP(Table1[[#This Row],[State]],Sheet1!A:F,6,FALSE)</f>
        <v>Republican</v>
      </c>
    </row>
    <row r="3001" spans="1:17" x14ac:dyDescent="0.2">
      <c r="A3001" t="s">
        <v>366</v>
      </c>
      <c r="B3001" s="10">
        <v>54015</v>
      </c>
      <c r="C3001" t="s">
        <v>423</v>
      </c>
      <c r="D3001" s="4">
        <v>767</v>
      </c>
      <c r="E3001" s="4">
        <v>2035</v>
      </c>
      <c r="F3001">
        <v>2024</v>
      </c>
      <c r="G3001" s="1">
        <f>Table1[[#This Row],[dem_votes]]+Table1[[#This Row],[gop_votes]]</f>
        <v>2802</v>
      </c>
      <c r="H3001" s="7">
        <f>ABS(Table1[[#This Row],[dem_votes]]-Table1[[#This Row],[gop_votes]])</f>
        <v>1268</v>
      </c>
      <c r="I3001" s="5">
        <f>Table1[[#This Row],[margin]]/SUM(Table1[[#This Row],[dem_votes]:[gop_votes]])</f>
        <v>0.45253390435403285</v>
      </c>
      <c r="J3001" s="5">
        <f>Table1[[#This Row],[dem_votes]]/SUM(Table1[[#This Row],[dem_votes]:[gop_votes]])</f>
        <v>0.27373304782298358</v>
      </c>
      <c r="K3001" s="5">
        <f>Table1[[#This Row],[gop_votes]]/SUM(Table1[[#This Row],[dem_votes]:[gop_votes]])</f>
        <v>0.72626695217701642</v>
      </c>
      <c r="L3001" s="13">
        <v>-81.103577999999999</v>
      </c>
      <c r="M3001" s="13">
        <v>38.468911999999897</v>
      </c>
      <c r="N3001" s="11">
        <v>-80.630193290908821</v>
      </c>
      <c r="O3001" s="11">
        <v>38.823416381818163</v>
      </c>
      <c r="P3001" s="12">
        <f>VLOOKUP(Table1[[#This Row],[State]],Sheet1!A:G,7,FALSE)</f>
        <v>5</v>
      </c>
      <c r="Q3001" t="str">
        <f>VLOOKUP(Table1[[#This Row],[State]],Sheet1!A:F,6,FALSE)</f>
        <v>Republican</v>
      </c>
    </row>
    <row r="3002" spans="1:17" x14ac:dyDescent="0.2">
      <c r="A3002" t="s">
        <v>366</v>
      </c>
      <c r="B3002" s="10">
        <v>54017</v>
      </c>
      <c r="C3002" t="s">
        <v>2201</v>
      </c>
      <c r="D3002" s="4">
        <v>637</v>
      </c>
      <c r="E3002" s="4">
        <v>2198</v>
      </c>
      <c r="F3002">
        <v>2024</v>
      </c>
      <c r="G3002" s="1">
        <f>Table1[[#This Row],[dem_votes]]+Table1[[#This Row],[gop_votes]]</f>
        <v>2835</v>
      </c>
      <c r="H3002" s="7">
        <f>ABS(Table1[[#This Row],[dem_votes]]-Table1[[#This Row],[gop_votes]])</f>
        <v>1561</v>
      </c>
      <c r="I3002" s="5">
        <f>Table1[[#This Row],[margin]]/SUM(Table1[[#This Row],[dem_votes]:[gop_votes]])</f>
        <v>0.55061728395061726</v>
      </c>
      <c r="J3002" s="5">
        <f>Table1[[#This Row],[dem_votes]]/SUM(Table1[[#This Row],[dem_votes]:[gop_votes]])</f>
        <v>0.22469135802469137</v>
      </c>
      <c r="K3002" s="5">
        <f>Table1[[#This Row],[gop_votes]]/SUM(Table1[[#This Row],[dem_votes]:[gop_votes]])</f>
        <v>0.77530864197530869</v>
      </c>
      <c r="L3002" s="13">
        <v>-80.72175</v>
      </c>
      <c r="M3002" s="13">
        <v>39.287426000000004</v>
      </c>
      <c r="N3002" s="11">
        <v>-80.630193290908821</v>
      </c>
      <c r="O3002" s="11">
        <v>38.823416381818163</v>
      </c>
      <c r="P3002" s="12">
        <f>VLOOKUP(Table1[[#This Row],[State]],Sheet1!A:G,7,FALSE)</f>
        <v>5</v>
      </c>
      <c r="Q3002" t="str">
        <f>VLOOKUP(Table1[[#This Row],[State]],Sheet1!A:F,6,FALSE)</f>
        <v>Republican</v>
      </c>
    </row>
    <row r="3003" spans="1:17" x14ac:dyDescent="0.2">
      <c r="A3003" t="s">
        <v>366</v>
      </c>
      <c r="B3003" s="10">
        <v>54019</v>
      </c>
      <c r="C3003" t="s">
        <v>506</v>
      </c>
      <c r="D3003" s="4">
        <v>5472</v>
      </c>
      <c r="E3003" s="4">
        <v>8671</v>
      </c>
      <c r="F3003">
        <v>2024</v>
      </c>
      <c r="G3003" s="1">
        <f>Table1[[#This Row],[dem_votes]]+Table1[[#This Row],[gop_votes]]</f>
        <v>14143</v>
      </c>
      <c r="H3003" s="7">
        <f>ABS(Table1[[#This Row],[dem_votes]]-Table1[[#This Row],[gop_votes]])</f>
        <v>3199</v>
      </c>
      <c r="I3003" s="5">
        <f>Table1[[#This Row],[margin]]/SUM(Table1[[#This Row],[dem_votes]:[gop_votes]])</f>
        <v>0.22618963444813689</v>
      </c>
      <c r="J3003" s="5">
        <f>Table1[[#This Row],[dem_votes]]/SUM(Table1[[#This Row],[dem_votes]:[gop_votes]])</f>
        <v>0.38690518277593156</v>
      </c>
      <c r="K3003" s="5">
        <f>Table1[[#This Row],[gop_votes]]/SUM(Table1[[#This Row],[dem_votes]:[gop_votes]])</f>
        <v>0.61309481722406844</v>
      </c>
      <c r="L3003" s="13">
        <v>-81.13355</v>
      </c>
      <c r="M3003" s="13">
        <v>38.033101000000002</v>
      </c>
      <c r="N3003" s="11">
        <v>-80.630193290908821</v>
      </c>
      <c r="O3003" s="11">
        <v>38.823416381818163</v>
      </c>
      <c r="P3003" s="12">
        <f>VLOOKUP(Table1[[#This Row],[State]],Sheet1!A:G,7,FALSE)</f>
        <v>5</v>
      </c>
      <c r="Q3003" t="str">
        <f>VLOOKUP(Table1[[#This Row],[State]],Sheet1!A:F,6,FALSE)</f>
        <v>Republican</v>
      </c>
    </row>
    <row r="3004" spans="1:17" x14ac:dyDescent="0.2">
      <c r="A3004" t="s">
        <v>366</v>
      </c>
      <c r="B3004" s="10">
        <v>54021</v>
      </c>
      <c r="C3004" t="s">
        <v>764</v>
      </c>
      <c r="D3004" s="4">
        <v>793</v>
      </c>
      <c r="E3004" s="4">
        <v>1657</v>
      </c>
      <c r="F3004">
        <v>2024</v>
      </c>
      <c r="G3004" s="1">
        <f>Table1[[#This Row],[dem_votes]]+Table1[[#This Row],[gop_votes]]</f>
        <v>2450</v>
      </c>
      <c r="H3004" s="7">
        <f>ABS(Table1[[#This Row],[dem_votes]]-Table1[[#This Row],[gop_votes]])</f>
        <v>864</v>
      </c>
      <c r="I3004" s="5">
        <f>Table1[[#This Row],[margin]]/SUM(Table1[[#This Row],[dem_votes]:[gop_votes]])</f>
        <v>0.35265306122448981</v>
      </c>
      <c r="J3004" s="5">
        <f>Table1[[#This Row],[dem_votes]]/SUM(Table1[[#This Row],[dem_votes]:[gop_votes]])</f>
        <v>0.3236734693877551</v>
      </c>
      <c r="K3004" s="5">
        <f>Table1[[#This Row],[gop_votes]]/SUM(Table1[[#This Row],[dem_votes]:[gop_votes]])</f>
        <v>0.6763265306122449</v>
      </c>
      <c r="L3004" s="13">
        <v>-80.827612999999999</v>
      </c>
      <c r="M3004" s="13">
        <v>38.924402000000001</v>
      </c>
      <c r="N3004" s="11">
        <v>-80.630193290908821</v>
      </c>
      <c r="O3004" s="11">
        <v>38.823416381818163</v>
      </c>
      <c r="P3004" s="12">
        <f>VLOOKUP(Table1[[#This Row],[State]],Sheet1!A:G,7,FALSE)</f>
        <v>5</v>
      </c>
      <c r="Q3004" t="str">
        <f>VLOOKUP(Table1[[#This Row],[State]],Sheet1!A:F,6,FALSE)</f>
        <v>Republican</v>
      </c>
    </row>
    <row r="3005" spans="1:17" x14ac:dyDescent="0.2">
      <c r="A3005" t="s">
        <v>366</v>
      </c>
      <c r="B3005" s="10">
        <v>54023</v>
      </c>
      <c r="C3005" t="s">
        <v>571</v>
      </c>
      <c r="D3005" s="4">
        <v>894</v>
      </c>
      <c r="E3005" s="4">
        <v>4376</v>
      </c>
      <c r="F3005">
        <v>2024</v>
      </c>
      <c r="G3005" s="1">
        <f>Table1[[#This Row],[dem_votes]]+Table1[[#This Row],[gop_votes]]</f>
        <v>5270</v>
      </c>
      <c r="H3005" s="7">
        <f>ABS(Table1[[#This Row],[dem_votes]]-Table1[[#This Row],[gop_votes]])</f>
        <v>3482</v>
      </c>
      <c r="I3005" s="5">
        <f>Table1[[#This Row],[margin]]/SUM(Table1[[#This Row],[dem_votes]:[gop_votes]])</f>
        <v>0.66072106261859587</v>
      </c>
      <c r="J3005" s="5">
        <f>Table1[[#This Row],[dem_votes]]/SUM(Table1[[#This Row],[dem_votes]:[gop_votes]])</f>
        <v>0.16963946869070209</v>
      </c>
      <c r="K3005" s="5">
        <f>Table1[[#This Row],[gop_votes]]/SUM(Table1[[#This Row],[dem_votes]:[gop_votes]])</f>
        <v>0.83036053130929788</v>
      </c>
      <c r="L3005" s="13">
        <v>-79.162437999999995</v>
      </c>
      <c r="M3005" s="13">
        <v>39.061383999999997</v>
      </c>
      <c r="N3005" s="11">
        <v>-80.630193290908821</v>
      </c>
      <c r="O3005" s="11">
        <v>38.823416381818163</v>
      </c>
      <c r="P3005" s="12">
        <f>VLOOKUP(Table1[[#This Row],[State]],Sheet1!A:G,7,FALSE)</f>
        <v>5</v>
      </c>
      <c r="Q3005" t="str">
        <f>VLOOKUP(Table1[[#This Row],[State]],Sheet1!A:F,6,FALSE)</f>
        <v>Republican</v>
      </c>
    </row>
    <row r="3006" spans="1:17" x14ac:dyDescent="0.2">
      <c r="A3006" t="s">
        <v>366</v>
      </c>
      <c r="B3006" s="10">
        <v>54025</v>
      </c>
      <c r="C3006" t="s">
        <v>2202</v>
      </c>
      <c r="D3006" s="4">
        <v>5407</v>
      </c>
      <c r="E3006" s="4">
        <v>9678</v>
      </c>
      <c r="F3006">
        <v>2024</v>
      </c>
      <c r="G3006" s="1">
        <f>Table1[[#This Row],[dem_votes]]+Table1[[#This Row],[gop_votes]]</f>
        <v>15085</v>
      </c>
      <c r="H3006" s="7">
        <f>ABS(Table1[[#This Row],[dem_votes]]-Table1[[#This Row],[gop_votes]])</f>
        <v>4271</v>
      </c>
      <c r="I3006" s="5">
        <f>Table1[[#This Row],[margin]]/SUM(Table1[[#This Row],[dem_votes]:[gop_votes]])</f>
        <v>0.28312893602916805</v>
      </c>
      <c r="J3006" s="5">
        <f>Table1[[#This Row],[dem_votes]]/SUM(Table1[[#This Row],[dem_votes]:[gop_votes]])</f>
        <v>0.358435531985416</v>
      </c>
      <c r="K3006" s="5">
        <f>Table1[[#This Row],[gop_votes]]/SUM(Table1[[#This Row],[dem_votes]:[gop_votes]])</f>
        <v>0.641564468014584</v>
      </c>
      <c r="L3006" s="13">
        <v>-80.493566999999999</v>
      </c>
      <c r="M3006" s="13">
        <v>37.855598000000001</v>
      </c>
      <c r="N3006" s="11">
        <v>-80.630193290908821</v>
      </c>
      <c r="O3006" s="11">
        <v>38.823416381818163</v>
      </c>
      <c r="P3006" s="12">
        <f>VLOOKUP(Table1[[#This Row],[State]],Sheet1!A:G,7,FALSE)</f>
        <v>5</v>
      </c>
      <c r="Q3006" t="str">
        <f>VLOOKUP(Table1[[#This Row],[State]],Sheet1!A:F,6,FALSE)</f>
        <v>Republican</v>
      </c>
    </row>
    <row r="3007" spans="1:17" x14ac:dyDescent="0.2">
      <c r="A3007" t="s">
        <v>366</v>
      </c>
      <c r="B3007" s="10">
        <v>54027</v>
      </c>
      <c r="C3007" t="s">
        <v>1232</v>
      </c>
      <c r="D3007" s="4">
        <v>2274</v>
      </c>
      <c r="E3007" s="4">
        <v>8754</v>
      </c>
      <c r="F3007">
        <v>2024</v>
      </c>
      <c r="G3007" s="1">
        <f>Table1[[#This Row],[dem_votes]]+Table1[[#This Row],[gop_votes]]</f>
        <v>11028</v>
      </c>
      <c r="H3007" s="7">
        <f>ABS(Table1[[#This Row],[dem_votes]]-Table1[[#This Row],[gop_votes]])</f>
        <v>6480</v>
      </c>
      <c r="I3007" s="5">
        <f>Table1[[#This Row],[margin]]/SUM(Table1[[#This Row],[dem_votes]:[gop_votes]])</f>
        <v>0.58759521218715993</v>
      </c>
      <c r="J3007" s="5">
        <f>Table1[[#This Row],[dem_votes]]/SUM(Table1[[#This Row],[dem_votes]:[gop_votes]])</f>
        <v>0.20620239390642003</v>
      </c>
      <c r="K3007" s="5">
        <f>Table1[[#This Row],[gop_votes]]/SUM(Table1[[#This Row],[dem_votes]:[gop_votes]])</f>
        <v>0.79379760609357997</v>
      </c>
      <c r="L3007" s="13">
        <v>-78.611262999999994</v>
      </c>
      <c r="M3007" s="13">
        <v>39.327537999999997</v>
      </c>
      <c r="N3007" s="11">
        <v>-80.630193290908821</v>
      </c>
      <c r="O3007" s="11">
        <v>38.823416381818163</v>
      </c>
      <c r="P3007" s="12">
        <f>VLOOKUP(Table1[[#This Row],[State]],Sheet1!A:G,7,FALSE)</f>
        <v>5</v>
      </c>
      <c r="Q3007" t="str">
        <f>VLOOKUP(Table1[[#This Row],[State]],Sheet1!A:F,6,FALSE)</f>
        <v>Republican</v>
      </c>
    </row>
    <row r="3008" spans="1:17" x14ac:dyDescent="0.2">
      <c r="A3008" t="s">
        <v>366</v>
      </c>
      <c r="B3008" s="10">
        <v>54029</v>
      </c>
      <c r="C3008" t="s">
        <v>772</v>
      </c>
      <c r="D3008" s="4">
        <v>4350</v>
      </c>
      <c r="E3008" s="4">
        <v>7949</v>
      </c>
      <c r="F3008">
        <v>2024</v>
      </c>
      <c r="G3008" s="1">
        <f>Table1[[#This Row],[dem_votes]]+Table1[[#This Row],[gop_votes]]</f>
        <v>12299</v>
      </c>
      <c r="H3008" s="7">
        <f>ABS(Table1[[#This Row],[dem_votes]]-Table1[[#This Row],[gop_votes]])</f>
        <v>3599</v>
      </c>
      <c r="I3008" s="5">
        <f>Table1[[#This Row],[margin]]/SUM(Table1[[#This Row],[dem_votes]:[gop_votes]])</f>
        <v>0.29262541670054476</v>
      </c>
      <c r="J3008" s="5">
        <f>Table1[[#This Row],[dem_votes]]/SUM(Table1[[#This Row],[dem_votes]:[gop_votes]])</f>
        <v>0.35368729164972762</v>
      </c>
      <c r="K3008" s="5">
        <f>Table1[[#This Row],[gop_votes]]/SUM(Table1[[#This Row],[dem_votes]:[gop_votes]])</f>
        <v>0.64631270835027232</v>
      </c>
      <c r="L3008" s="13">
        <v>-80.569497999999996</v>
      </c>
      <c r="M3008" s="13">
        <v>40.479464999999998</v>
      </c>
      <c r="N3008" s="11">
        <v>-80.630193290908821</v>
      </c>
      <c r="O3008" s="11">
        <v>38.823416381818163</v>
      </c>
      <c r="P3008" s="12">
        <f>VLOOKUP(Table1[[#This Row],[State]],Sheet1!A:G,7,FALSE)</f>
        <v>5</v>
      </c>
      <c r="Q3008" t="str">
        <f>VLOOKUP(Table1[[#This Row],[State]],Sheet1!A:F,6,FALSE)</f>
        <v>Republican</v>
      </c>
    </row>
    <row r="3009" spans="1:17" x14ac:dyDescent="0.2">
      <c r="A3009" t="s">
        <v>366</v>
      </c>
      <c r="B3009" s="10">
        <v>54031</v>
      </c>
      <c r="C3009" t="s">
        <v>2203</v>
      </c>
      <c r="D3009" s="4">
        <v>1708</v>
      </c>
      <c r="E3009" s="4">
        <v>4930</v>
      </c>
      <c r="F3009">
        <v>2024</v>
      </c>
      <c r="G3009" s="1">
        <f>Table1[[#This Row],[dem_votes]]+Table1[[#This Row],[gop_votes]]</f>
        <v>6638</v>
      </c>
      <c r="H3009" s="7">
        <f>ABS(Table1[[#This Row],[dem_votes]]-Table1[[#This Row],[gop_votes]])</f>
        <v>3222</v>
      </c>
      <c r="I3009" s="5">
        <f>Table1[[#This Row],[margin]]/SUM(Table1[[#This Row],[dem_votes]:[gop_votes]])</f>
        <v>0.48538716480867733</v>
      </c>
      <c r="J3009" s="5">
        <f>Table1[[#This Row],[dem_votes]]/SUM(Table1[[#This Row],[dem_votes]:[gop_votes]])</f>
        <v>0.25730641759566136</v>
      </c>
      <c r="K3009" s="5">
        <f>Table1[[#This Row],[gop_votes]]/SUM(Table1[[#This Row],[dem_votes]:[gop_votes]])</f>
        <v>0.74269358240433869</v>
      </c>
      <c r="L3009" s="13">
        <v>-78.881936999999994</v>
      </c>
      <c r="M3009" s="13">
        <v>39.037706</v>
      </c>
      <c r="N3009" s="11">
        <v>-80.630193290908821</v>
      </c>
      <c r="O3009" s="11">
        <v>38.823416381818163</v>
      </c>
      <c r="P3009" s="12">
        <f>VLOOKUP(Table1[[#This Row],[State]],Sheet1!A:G,7,FALSE)</f>
        <v>5</v>
      </c>
      <c r="Q3009" t="str">
        <f>VLOOKUP(Table1[[#This Row],[State]],Sheet1!A:F,6,FALSE)</f>
        <v>Republican</v>
      </c>
    </row>
    <row r="3010" spans="1:17" x14ac:dyDescent="0.2">
      <c r="A3010" t="s">
        <v>366</v>
      </c>
      <c r="B3010" s="10">
        <v>54033</v>
      </c>
      <c r="C3010" t="s">
        <v>937</v>
      </c>
      <c r="D3010" s="4">
        <v>10750</v>
      </c>
      <c r="E3010" s="4">
        <v>16672</v>
      </c>
      <c r="F3010">
        <v>2024</v>
      </c>
      <c r="G3010" s="1">
        <f>Table1[[#This Row],[dem_votes]]+Table1[[#This Row],[gop_votes]]</f>
        <v>27422</v>
      </c>
      <c r="H3010" s="7">
        <f>ABS(Table1[[#This Row],[dem_votes]]-Table1[[#This Row],[gop_votes]])</f>
        <v>5922</v>
      </c>
      <c r="I3010" s="5">
        <f>Table1[[#This Row],[margin]]/SUM(Table1[[#This Row],[dem_votes]:[gop_votes]])</f>
        <v>0.21595798993508861</v>
      </c>
      <c r="J3010" s="5">
        <f>Table1[[#This Row],[dem_votes]]/SUM(Table1[[#This Row],[dem_votes]:[gop_votes]])</f>
        <v>0.39202100503245568</v>
      </c>
      <c r="K3010" s="5">
        <f>Table1[[#This Row],[gop_votes]]/SUM(Table1[[#This Row],[dem_votes]:[gop_votes]])</f>
        <v>0.60797899496754426</v>
      </c>
      <c r="L3010" s="13">
        <v>-80.343215999999998</v>
      </c>
      <c r="M3010" s="13">
        <v>39.287945000000001</v>
      </c>
      <c r="N3010" s="11">
        <v>-80.630193290908821</v>
      </c>
      <c r="O3010" s="11">
        <v>38.823416381818163</v>
      </c>
      <c r="P3010" s="12">
        <f>VLOOKUP(Table1[[#This Row],[State]],Sheet1!A:G,7,FALSE)</f>
        <v>5</v>
      </c>
      <c r="Q3010" t="str">
        <f>VLOOKUP(Table1[[#This Row],[State]],Sheet1!A:F,6,FALSE)</f>
        <v>Republican</v>
      </c>
    </row>
    <row r="3011" spans="1:17" x14ac:dyDescent="0.2">
      <c r="A3011" t="s">
        <v>366</v>
      </c>
      <c r="B3011" s="10">
        <v>54035</v>
      </c>
      <c r="C3011" t="s">
        <v>444</v>
      </c>
      <c r="D3011" s="4">
        <v>3963</v>
      </c>
      <c r="E3011" s="4">
        <v>9616</v>
      </c>
      <c r="F3011">
        <v>2024</v>
      </c>
      <c r="G3011" s="1">
        <f>Table1[[#This Row],[dem_votes]]+Table1[[#This Row],[gop_votes]]</f>
        <v>13579</v>
      </c>
      <c r="H3011" s="7">
        <f>ABS(Table1[[#This Row],[dem_votes]]-Table1[[#This Row],[gop_votes]])</f>
        <v>5653</v>
      </c>
      <c r="I3011" s="5">
        <f>Table1[[#This Row],[margin]]/SUM(Table1[[#This Row],[dem_votes]:[gop_votes]])</f>
        <v>0.41630458796671332</v>
      </c>
      <c r="J3011" s="5">
        <f>Table1[[#This Row],[dem_votes]]/SUM(Table1[[#This Row],[dem_votes]:[gop_votes]])</f>
        <v>0.29184770601664334</v>
      </c>
      <c r="K3011" s="5">
        <f>Table1[[#This Row],[gop_votes]]/SUM(Table1[[#This Row],[dem_votes]:[gop_votes]])</f>
        <v>0.70815229398335666</v>
      </c>
      <c r="L3011" s="13">
        <v>-81.712040999999999</v>
      </c>
      <c r="M3011" s="13">
        <v>38.840403999999999</v>
      </c>
      <c r="N3011" s="11">
        <v>-80.630193290908821</v>
      </c>
      <c r="O3011" s="11">
        <v>38.823416381818163</v>
      </c>
      <c r="P3011" s="12">
        <f>VLOOKUP(Table1[[#This Row],[State]],Sheet1!A:G,7,FALSE)</f>
        <v>5</v>
      </c>
      <c r="Q3011" t="str">
        <f>VLOOKUP(Table1[[#This Row],[State]],Sheet1!A:F,6,FALSE)</f>
        <v>Republican</v>
      </c>
    </row>
    <row r="3012" spans="1:17" x14ac:dyDescent="0.2">
      <c r="A3012" t="s">
        <v>366</v>
      </c>
      <c r="B3012" s="10">
        <v>54037</v>
      </c>
      <c r="C3012" t="s">
        <v>445</v>
      </c>
      <c r="D3012" s="4">
        <v>12601</v>
      </c>
      <c r="E3012" s="4">
        <v>16659</v>
      </c>
      <c r="F3012">
        <v>2024</v>
      </c>
      <c r="G3012" s="1">
        <f>Table1[[#This Row],[dem_votes]]+Table1[[#This Row],[gop_votes]]</f>
        <v>29260</v>
      </c>
      <c r="H3012" s="7">
        <f>ABS(Table1[[#This Row],[dem_votes]]-Table1[[#This Row],[gop_votes]])</f>
        <v>4058</v>
      </c>
      <c r="I3012" s="5">
        <f>Table1[[#This Row],[margin]]/SUM(Table1[[#This Row],[dem_votes]:[gop_votes]])</f>
        <v>0.13868762816131236</v>
      </c>
      <c r="J3012" s="5">
        <f>Table1[[#This Row],[dem_votes]]/SUM(Table1[[#This Row],[dem_votes]:[gop_votes]])</f>
        <v>0.43065618591934379</v>
      </c>
      <c r="K3012" s="5">
        <f>Table1[[#This Row],[gop_votes]]/SUM(Table1[[#This Row],[dem_votes]:[gop_votes]])</f>
        <v>0.56934381408065615</v>
      </c>
      <c r="L3012" s="13">
        <v>-77.847656000000001</v>
      </c>
      <c r="M3012" s="13">
        <v>39.315195000000003</v>
      </c>
      <c r="N3012" s="11">
        <v>-80.630193290908821</v>
      </c>
      <c r="O3012" s="11">
        <v>38.823416381818163</v>
      </c>
      <c r="P3012" s="12">
        <f>VLOOKUP(Table1[[#This Row],[State]],Sheet1!A:G,7,FALSE)</f>
        <v>5</v>
      </c>
      <c r="Q3012" t="str">
        <f>VLOOKUP(Table1[[#This Row],[State]],Sheet1!A:F,6,FALSE)</f>
        <v>Republican</v>
      </c>
    </row>
    <row r="3013" spans="1:17" x14ac:dyDescent="0.2">
      <c r="A3013" t="s">
        <v>366</v>
      </c>
      <c r="B3013" s="10">
        <v>54039</v>
      </c>
      <c r="C3013" t="s">
        <v>2204</v>
      </c>
      <c r="D3013" s="4">
        <v>37522</v>
      </c>
      <c r="E3013" s="4">
        <v>42645</v>
      </c>
      <c r="F3013">
        <v>2024</v>
      </c>
      <c r="G3013" s="1">
        <f>Table1[[#This Row],[dem_votes]]+Table1[[#This Row],[gop_votes]]</f>
        <v>80167</v>
      </c>
      <c r="H3013" s="7">
        <f>ABS(Table1[[#This Row],[dem_votes]]-Table1[[#This Row],[gop_votes]])</f>
        <v>5123</v>
      </c>
      <c r="I3013" s="5">
        <f>Table1[[#This Row],[margin]]/SUM(Table1[[#This Row],[dem_votes]:[gop_votes]])</f>
        <v>6.3904100190851604E-2</v>
      </c>
      <c r="J3013" s="5">
        <f>Table1[[#This Row],[dem_votes]]/SUM(Table1[[#This Row],[dem_votes]:[gop_votes]])</f>
        <v>0.46804794990457421</v>
      </c>
      <c r="K3013" s="5">
        <f>Table1[[#This Row],[gop_votes]]/SUM(Table1[[#This Row],[dem_votes]:[gop_votes]])</f>
        <v>0.53195205009542579</v>
      </c>
      <c r="L3013" s="13">
        <v>-81.652952999999997</v>
      </c>
      <c r="M3013" s="13">
        <v>38.361942999999997</v>
      </c>
      <c r="N3013" s="11">
        <v>-80.630193290908821</v>
      </c>
      <c r="O3013" s="11">
        <v>38.823416381818163</v>
      </c>
      <c r="P3013" s="12">
        <f>VLOOKUP(Table1[[#This Row],[State]],Sheet1!A:G,7,FALSE)</f>
        <v>5</v>
      </c>
      <c r="Q3013" t="str">
        <f>VLOOKUP(Table1[[#This Row],[State]],Sheet1!A:F,6,FALSE)</f>
        <v>Republican</v>
      </c>
    </row>
    <row r="3014" spans="1:17" x14ac:dyDescent="0.2">
      <c r="A3014" t="s">
        <v>366</v>
      </c>
      <c r="B3014" s="10">
        <v>54041</v>
      </c>
      <c r="C3014" t="s">
        <v>855</v>
      </c>
      <c r="D3014" s="4">
        <v>2027</v>
      </c>
      <c r="E3014" s="4">
        <v>4594</v>
      </c>
      <c r="F3014">
        <v>2024</v>
      </c>
      <c r="G3014" s="1">
        <f>Table1[[#This Row],[dem_votes]]+Table1[[#This Row],[gop_votes]]</f>
        <v>6621</v>
      </c>
      <c r="H3014" s="7">
        <f>ABS(Table1[[#This Row],[dem_votes]]-Table1[[#This Row],[gop_votes]])</f>
        <v>2567</v>
      </c>
      <c r="I3014" s="5">
        <f>Table1[[#This Row],[margin]]/SUM(Table1[[#This Row],[dem_votes]:[gop_votes]])</f>
        <v>0.38770578462467903</v>
      </c>
      <c r="J3014" s="5">
        <f>Table1[[#This Row],[dem_votes]]/SUM(Table1[[#This Row],[dem_votes]:[gop_votes]])</f>
        <v>0.30614710768766046</v>
      </c>
      <c r="K3014" s="5">
        <f>Table1[[#This Row],[gop_votes]]/SUM(Table1[[#This Row],[dem_votes]:[gop_votes]])</f>
        <v>0.69385289231233949</v>
      </c>
      <c r="L3014" s="13">
        <v>-80.471272999999997</v>
      </c>
      <c r="M3014" s="13">
        <v>39.03246</v>
      </c>
      <c r="N3014" s="11">
        <v>-80.630193290908821</v>
      </c>
      <c r="O3014" s="11">
        <v>38.823416381818163</v>
      </c>
      <c r="P3014" s="12">
        <f>VLOOKUP(Table1[[#This Row],[State]],Sheet1!A:G,7,FALSE)</f>
        <v>5</v>
      </c>
      <c r="Q3014" t="str">
        <f>VLOOKUP(Table1[[#This Row],[State]],Sheet1!A:F,6,FALSE)</f>
        <v>Republican</v>
      </c>
    </row>
    <row r="3015" spans="1:17" x14ac:dyDescent="0.2">
      <c r="A3015" t="s">
        <v>366</v>
      </c>
      <c r="B3015" s="10">
        <v>54043</v>
      </c>
      <c r="C3015" t="s">
        <v>578</v>
      </c>
      <c r="D3015" s="4">
        <v>1675</v>
      </c>
      <c r="E3015" s="4">
        <v>5176</v>
      </c>
      <c r="F3015">
        <v>2024</v>
      </c>
      <c r="G3015" s="1">
        <f>Table1[[#This Row],[dem_votes]]+Table1[[#This Row],[gop_votes]]</f>
        <v>6851</v>
      </c>
      <c r="H3015" s="7">
        <f>ABS(Table1[[#This Row],[dem_votes]]-Table1[[#This Row],[gop_votes]])</f>
        <v>3501</v>
      </c>
      <c r="I3015" s="5">
        <f>Table1[[#This Row],[margin]]/SUM(Table1[[#This Row],[dem_votes]:[gop_votes]])</f>
        <v>0.51102028900890384</v>
      </c>
      <c r="J3015" s="5">
        <f>Table1[[#This Row],[dem_votes]]/SUM(Table1[[#This Row],[dem_votes]:[gop_votes]])</f>
        <v>0.24448985549554811</v>
      </c>
      <c r="K3015" s="5">
        <f>Table1[[#This Row],[gop_votes]]/SUM(Table1[[#This Row],[dem_votes]:[gop_votes]])</f>
        <v>0.75551014450445186</v>
      </c>
      <c r="L3015" s="13">
        <v>-82.066952000000001</v>
      </c>
      <c r="M3015" s="13">
        <v>38.199034999999903</v>
      </c>
      <c r="N3015" s="11">
        <v>-80.630193290908821</v>
      </c>
      <c r="O3015" s="11">
        <v>38.823416381818163</v>
      </c>
      <c r="P3015" s="12">
        <f>VLOOKUP(Table1[[#This Row],[State]],Sheet1!A:G,7,FALSE)</f>
        <v>5</v>
      </c>
      <c r="Q3015" t="str">
        <f>VLOOKUP(Table1[[#This Row],[State]],Sheet1!A:F,6,FALSE)</f>
        <v>Republican</v>
      </c>
    </row>
    <row r="3016" spans="1:17" x14ac:dyDescent="0.2">
      <c r="A3016" t="s">
        <v>366</v>
      </c>
      <c r="B3016" s="10">
        <v>54045</v>
      </c>
      <c r="C3016" t="s">
        <v>580</v>
      </c>
      <c r="D3016" s="4">
        <v>1824</v>
      </c>
      <c r="E3016" s="4">
        <v>8277</v>
      </c>
      <c r="F3016">
        <v>2024</v>
      </c>
      <c r="G3016" s="1">
        <f>Table1[[#This Row],[dem_votes]]+Table1[[#This Row],[gop_votes]]</f>
        <v>10101</v>
      </c>
      <c r="H3016" s="7">
        <f>ABS(Table1[[#This Row],[dem_votes]]-Table1[[#This Row],[gop_votes]])</f>
        <v>6453</v>
      </c>
      <c r="I3016" s="5">
        <f>Table1[[#This Row],[margin]]/SUM(Table1[[#This Row],[dem_votes]:[gop_votes]])</f>
        <v>0.63884763884763884</v>
      </c>
      <c r="J3016" s="5">
        <f>Table1[[#This Row],[dem_votes]]/SUM(Table1[[#This Row],[dem_votes]:[gop_votes]])</f>
        <v>0.18057618057618058</v>
      </c>
      <c r="K3016" s="5">
        <f>Table1[[#This Row],[gop_votes]]/SUM(Table1[[#This Row],[dem_votes]:[gop_votes]])</f>
        <v>0.81942381942381948</v>
      </c>
      <c r="L3016" s="13">
        <v>-81.971518000000003</v>
      </c>
      <c r="M3016" s="13">
        <v>37.856636999999999</v>
      </c>
      <c r="N3016" s="11">
        <v>-80.630193290908821</v>
      </c>
      <c r="O3016" s="11">
        <v>38.823416381818163</v>
      </c>
      <c r="P3016" s="12">
        <f>VLOOKUP(Table1[[#This Row],[State]],Sheet1!A:G,7,FALSE)</f>
        <v>5</v>
      </c>
      <c r="Q3016" t="str">
        <f>VLOOKUP(Table1[[#This Row],[State]],Sheet1!A:F,6,FALSE)</f>
        <v>Republican</v>
      </c>
    </row>
    <row r="3017" spans="1:17" x14ac:dyDescent="0.2">
      <c r="A3017" t="s">
        <v>366</v>
      </c>
      <c r="B3017" s="10">
        <v>54047</v>
      </c>
      <c r="C3017" t="s">
        <v>1632</v>
      </c>
      <c r="D3017" s="4">
        <v>1604</v>
      </c>
      <c r="E3017" s="4">
        <v>4167</v>
      </c>
      <c r="F3017">
        <v>2024</v>
      </c>
      <c r="G3017" s="1">
        <f>Table1[[#This Row],[dem_votes]]+Table1[[#This Row],[gop_votes]]</f>
        <v>5771</v>
      </c>
      <c r="H3017" s="7">
        <f>ABS(Table1[[#This Row],[dem_votes]]-Table1[[#This Row],[gop_votes]])</f>
        <v>2563</v>
      </c>
      <c r="I3017" s="5">
        <f>Table1[[#This Row],[margin]]/SUM(Table1[[#This Row],[dem_votes]:[gop_votes]])</f>
        <v>0.44411713741119391</v>
      </c>
      <c r="J3017" s="5">
        <f>Table1[[#This Row],[dem_votes]]/SUM(Table1[[#This Row],[dem_votes]:[gop_votes]])</f>
        <v>0.27794143129440307</v>
      </c>
      <c r="K3017" s="5">
        <f>Table1[[#This Row],[gop_votes]]/SUM(Table1[[#This Row],[dem_votes]:[gop_votes]])</f>
        <v>0.72205856870559693</v>
      </c>
      <c r="L3017" s="13">
        <v>-81.658541</v>
      </c>
      <c r="M3017" s="13">
        <v>37.389930999999997</v>
      </c>
      <c r="N3017" s="11">
        <v>-80.630193290908821</v>
      </c>
      <c r="O3017" s="11">
        <v>38.823416381818163</v>
      </c>
      <c r="P3017" s="12">
        <f>VLOOKUP(Table1[[#This Row],[State]],Sheet1!A:G,7,FALSE)</f>
        <v>5</v>
      </c>
      <c r="Q3017" t="str">
        <f>VLOOKUP(Table1[[#This Row],[State]],Sheet1!A:F,6,FALSE)</f>
        <v>Republican</v>
      </c>
    </row>
    <row r="3018" spans="1:17" x14ac:dyDescent="0.2">
      <c r="A3018" t="s">
        <v>366</v>
      </c>
      <c r="B3018" s="10">
        <v>54049</v>
      </c>
      <c r="C3018" t="s">
        <v>454</v>
      </c>
      <c r="D3018" s="4">
        <v>9922</v>
      </c>
      <c r="E3018" s="4">
        <v>12911</v>
      </c>
      <c r="F3018">
        <v>2024</v>
      </c>
      <c r="G3018" s="1">
        <f>Table1[[#This Row],[dem_votes]]+Table1[[#This Row],[gop_votes]]</f>
        <v>22833</v>
      </c>
      <c r="H3018" s="7">
        <f>ABS(Table1[[#This Row],[dem_votes]]-Table1[[#This Row],[gop_votes]])</f>
        <v>2989</v>
      </c>
      <c r="I3018" s="5">
        <f>Table1[[#This Row],[margin]]/SUM(Table1[[#This Row],[dem_votes]:[gop_votes]])</f>
        <v>0.13090702054044584</v>
      </c>
      <c r="J3018" s="5">
        <f>Table1[[#This Row],[dem_votes]]/SUM(Table1[[#This Row],[dem_votes]:[gop_votes]])</f>
        <v>0.43454648972977705</v>
      </c>
      <c r="K3018" s="5">
        <f>Table1[[#This Row],[gop_votes]]/SUM(Table1[[#This Row],[dem_votes]:[gop_votes]])</f>
        <v>0.56545351027022295</v>
      </c>
      <c r="L3018" s="13">
        <v>-80.181612000000001</v>
      </c>
      <c r="M3018" s="13">
        <v>39.486128999999998</v>
      </c>
      <c r="N3018" s="11">
        <v>-80.630193290908821</v>
      </c>
      <c r="O3018" s="11">
        <v>38.823416381818163</v>
      </c>
      <c r="P3018" s="12">
        <f>VLOOKUP(Table1[[#This Row],[State]],Sheet1!A:G,7,FALSE)</f>
        <v>5</v>
      </c>
      <c r="Q3018" t="str">
        <f>VLOOKUP(Table1[[#This Row],[State]],Sheet1!A:F,6,FALSE)</f>
        <v>Republican</v>
      </c>
    </row>
    <row r="3019" spans="1:17" x14ac:dyDescent="0.2">
      <c r="A3019" t="s">
        <v>366</v>
      </c>
      <c r="B3019" s="10">
        <v>54051</v>
      </c>
      <c r="C3019" t="s">
        <v>519</v>
      </c>
      <c r="D3019" s="4">
        <v>3827</v>
      </c>
      <c r="E3019" s="4">
        <v>8124</v>
      </c>
      <c r="F3019">
        <v>2024</v>
      </c>
      <c r="G3019" s="1">
        <f>Table1[[#This Row],[dem_votes]]+Table1[[#This Row],[gop_votes]]</f>
        <v>11951</v>
      </c>
      <c r="H3019" s="7">
        <f>ABS(Table1[[#This Row],[dem_votes]]-Table1[[#This Row],[gop_votes]])</f>
        <v>4297</v>
      </c>
      <c r="I3019" s="5">
        <f>Table1[[#This Row],[margin]]/SUM(Table1[[#This Row],[dem_votes]:[gop_votes]])</f>
        <v>0.35955150196636265</v>
      </c>
      <c r="J3019" s="5">
        <f>Table1[[#This Row],[dem_votes]]/SUM(Table1[[#This Row],[dem_votes]:[gop_votes]])</f>
        <v>0.32022424901681867</v>
      </c>
      <c r="K3019" s="5">
        <f>Table1[[#This Row],[gop_votes]]/SUM(Table1[[#This Row],[dem_votes]:[gop_votes]])</f>
        <v>0.67977575098318133</v>
      </c>
      <c r="L3019" s="13">
        <v>-80.704499999999996</v>
      </c>
      <c r="M3019" s="13">
        <v>39.926440999999997</v>
      </c>
      <c r="N3019" s="11">
        <v>-80.630193290908821</v>
      </c>
      <c r="O3019" s="11">
        <v>38.823416381818163</v>
      </c>
      <c r="P3019" s="12">
        <f>VLOOKUP(Table1[[#This Row],[State]],Sheet1!A:G,7,FALSE)</f>
        <v>5</v>
      </c>
      <c r="Q3019" t="str">
        <f>VLOOKUP(Table1[[#This Row],[State]],Sheet1!A:F,6,FALSE)</f>
        <v>Republican</v>
      </c>
    </row>
    <row r="3020" spans="1:17" x14ac:dyDescent="0.2">
      <c r="A3020" t="s">
        <v>366</v>
      </c>
      <c r="B3020" s="10">
        <v>54053</v>
      </c>
      <c r="C3020" t="s">
        <v>905</v>
      </c>
      <c r="D3020" s="4">
        <v>3427</v>
      </c>
      <c r="E3020" s="4">
        <v>7051</v>
      </c>
      <c r="F3020">
        <v>2024</v>
      </c>
      <c r="G3020" s="1">
        <f>Table1[[#This Row],[dem_votes]]+Table1[[#This Row],[gop_votes]]</f>
        <v>10478</v>
      </c>
      <c r="H3020" s="7">
        <f>ABS(Table1[[#This Row],[dem_votes]]-Table1[[#This Row],[gop_votes]])</f>
        <v>3624</v>
      </c>
      <c r="I3020" s="5">
        <f>Table1[[#This Row],[margin]]/SUM(Table1[[#This Row],[dem_votes]:[gop_votes]])</f>
        <v>0.34586753197175035</v>
      </c>
      <c r="J3020" s="5">
        <f>Table1[[#This Row],[dem_votes]]/SUM(Table1[[#This Row],[dem_votes]:[gop_votes]])</f>
        <v>0.32706623401412482</v>
      </c>
      <c r="K3020" s="5">
        <f>Table1[[#This Row],[gop_votes]]/SUM(Table1[[#This Row],[dem_votes]:[gop_votes]])</f>
        <v>0.67293376598587518</v>
      </c>
      <c r="L3020" s="13">
        <v>-82.059747999999999</v>
      </c>
      <c r="M3020" s="13">
        <v>38.826464999999999</v>
      </c>
      <c r="N3020" s="11">
        <v>-80.630193290908821</v>
      </c>
      <c r="O3020" s="11">
        <v>38.823416381818163</v>
      </c>
      <c r="P3020" s="12">
        <f>VLOOKUP(Table1[[#This Row],[State]],Sheet1!A:G,7,FALSE)</f>
        <v>5</v>
      </c>
      <c r="Q3020" t="str">
        <f>VLOOKUP(Table1[[#This Row],[State]],Sheet1!A:F,6,FALSE)</f>
        <v>Republican</v>
      </c>
    </row>
    <row r="3021" spans="1:17" x14ac:dyDescent="0.2">
      <c r="A3021" t="s">
        <v>366</v>
      </c>
      <c r="B3021" s="10">
        <v>54055</v>
      </c>
      <c r="C3021" t="s">
        <v>908</v>
      </c>
      <c r="D3021" s="4">
        <v>6477</v>
      </c>
      <c r="E3021" s="4">
        <v>16618</v>
      </c>
      <c r="F3021">
        <v>2024</v>
      </c>
      <c r="G3021" s="1">
        <f>Table1[[#This Row],[dem_votes]]+Table1[[#This Row],[gop_votes]]</f>
        <v>23095</v>
      </c>
      <c r="H3021" s="7">
        <f>ABS(Table1[[#This Row],[dem_votes]]-Table1[[#This Row],[gop_votes]])</f>
        <v>10141</v>
      </c>
      <c r="I3021" s="5">
        <f>Table1[[#This Row],[margin]]/SUM(Table1[[#This Row],[dem_votes]:[gop_votes]])</f>
        <v>0.43909937215847589</v>
      </c>
      <c r="J3021" s="5">
        <f>Table1[[#This Row],[dem_votes]]/SUM(Table1[[#This Row],[dem_votes]:[gop_votes]])</f>
        <v>0.28045031392076208</v>
      </c>
      <c r="K3021" s="5">
        <f>Table1[[#This Row],[gop_votes]]/SUM(Table1[[#This Row],[dem_votes]:[gop_votes]])</f>
        <v>0.71954968607923797</v>
      </c>
      <c r="L3021" s="13">
        <v>-81.140805999999998</v>
      </c>
      <c r="M3021" s="13">
        <v>37.352463</v>
      </c>
      <c r="N3021" s="11">
        <v>-80.630193290908821</v>
      </c>
      <c r="O3021" s="11">
        <v>38.823416381818163</v>
      </c>
      <c r="P3021" s="12">
        <f>VLOOKUP(Table1[[#This Row],[State]],Sheet1!A:G,7,FALSE)</f>
        <v>5</v>
      </c>
      <c r="Q3021" t="str">
        <f>VLOOKUP(Table1[[#This Row],[State]],Sheet1!A:F,6,FALSE)</f>
        <v>Republican</v>
      </c>
    </row>
    <row r="3022" spans="1:17" x14ac:dyDescent="0.2">
      <c r="A3022" t="s">
        <v>366</v>
      </c>
      <c r="B3022" s="10">
        <v>54057</v>
      </c>
      <c r="C3022" t="s">
        <v>693</v>
      </c>
      <c r="D3022" s="4">
        <v>3348</v>
      </c>
      <c r="E3022" s="4">
        <v>9214</v>
      </c>
      <c r="F3022">
        <v>2024</v>
      </c>
      <c r="G3022" s="1">
        <f>Table1[[#This Row],[dem_votes]]+Table1[[#This Row],[gop_votes]]</f>
        <v>12562</v>
      </c>
      <c r="H3022" s="7">
        <f>ABS(Table1[[#This Row],[dem_votes]]-Table1[[#This Row],[gop_votes]])</f>
        <v>5866</v>
      </c>
      <c r="I3022" s="5">
        <f>Table1[[#This Row],[margin]]/SUM(Table1[[#This Row],[dem_votes]:[gop_votes]])</f>
        <v>0.46696385925807993</v>
      </c>
      <c r="J3022" s="5">
        <f>Table1[[#This Row],[dem_votes]]/SUM(Table1[[#This Row],[dem_votes]:[gop_votes]])</f>
        <v>0.26651807037096004</v>
      </c>
      <c r="K3022" s="5">
        <f>Table1[[#This Row],[gop_votes]]/SUM(Table1[[#This Row],[dem_votes]:[gop_votes]])</f>
        <v>0.73348192962903991</v>
      </c>
      <c r="L3022" s="13">
        <v>-78.909945999999906</v>
      </c>
      <c r="M3022" s="13">
        <v>39.465107000000003</v>
      </c>
      <c r="N3022" s="11">
        <v>-80.630193290908821</v>
      </c>
      <c r="O3022" s="11">
        <v>38.823416381818163</v>
      </c>
      <c r="P3022" s="12">
        <f>VLOOKUP(Table1[[#This Row],[State]],Sheet1!A:G,7,FALSE)</f>
        <v>5</v>
      </c>
      <c r="Q3022" t="str">
        <f>VLOOKUP(Table1[[#This Row],[State]],Sheet1!A:F,6,FALSE)</f>
        <v>Republican</v>
      </c>
    </row>
    <row r="3023" spans="1:17" x14ac:dyDescent="0.2">
      <c r="A3023" t="s">
        <v>366</v>
      </c>
      <c r="B3023" s="10">
        <v>54059</v>
      </c>
      <c r="C3023" t="s">
        <v>2205</v>
      </c>
      <c r="D3023" s="4">
        <v>1433</v>
      </c>
      <c r="E3023" s="4">
        <v>7163</v>
      </c>
      <c r="F3023">
        <v>2024</v>
      </c>
      <c r="G3023" s="1">
        <f>Table1[[#This Row],[dem_votes]]+Table1[[#This Row],[gop_votes]]</f>
        <v>8596</v>
      </c>
      <c r="H3023" s="7">
        <f>ABS(Table1[[#This Row],[dem_votes]]-Table1[[#This Row],[gop_votes]])</f>
        <v>5730</v>
      </c>
      <c r="I3023" s="5">
        <f>Table1[[#This Row],[margin]]/SUM(Table1[[#This Row],[dem_votes]:[gop_votes]])</f>
        <v>0.66658911121451836</v>
      </c>
      <c r="J3023" s="5">
        <f>Table1[[#This Row],[dem_votes]]/SUM(Table1[[#This Row],[dem_votes]:[gop_votes]])</f>
        <v>0.16670544439274082</v>
      </c>
      <c r="K3023" s="5">
        <f>Table1[[#This Row],[gop_votes]]/SUM(Table1[[#This Row],[dem_votes]:[gop_votes]])</f>
        <v>0.83329455560725918</v>
      </c>
      <c r="L3023" s="13">
        <v>-82.157457999999906</v>
      </c>
      <c r="M3023" s="13">
        <v>37.705418000000002</v>
      </c>
      <c r="N3023" s="11">
        <v>-80.630193290908821</v>
      </c>
      <c r="O3023" s="11">
        <v>38.823416381818163</v>
      </c>
      <c r="P3023" s="12">
        <f>VLOOKUP(Table1[[#This Row],[State]],Sheet1!A:G,7,FALSE)</f>
        <v>5</v>
      </c>
      <c r="Q3023" t="str">
        <f>VLOOKUP(Table1[[#This Row],[State]],Sheet1!A:F,6,FALSE)</f>
        <v>Republican</v>
      </c>
    </row>
    <row r="3024" spans="1:17" x14ac:dyDescent="0.2">
      <c r="A3024" t="s">
        <v>366</v>
      </c>
      <c r="B3024" s="10">
        <v>54061</v>
      </c>
      <c r="C3024" t="s">
        <v>2206</v>
      </c>
      <c r="D3024" s="4">
        <v>13800</v>
      </c>
      <c r="E3024" s="4">
        <v>18660</v>
      </c>
      <c r="F3024">
        <v>2024</v>
      </c>
      <c r="G3024" s="1">
        <f>Table1[[#This Row],[dem_votes]]+Table1[[#This Row],[gop_votes]]</f>
        <v>32460</v>
      </c>
      <c r="H3024" s="7">
        <f>ABS(Table1[[#This Row],[dem_votes]]-Table1[[#This Row],[gop_votes]])</f>
        <v>4860</v>
      </c>
      <c r="I3024" s="5">
        <f>Table1[[#This Row],[margin]]/SUM(Table1[[#This Row],[dem_votes]:[gop_votes]])</f>
        <v>0.14972273567467653</v>
      </c>
      <c r="J3024" s="5">
        <f>Table1[[#This Row],[dem_votes]]/SUM(Table1[[#This Row],[dem_votes]:[gop_votes]])</f>
        <v>0.42513863216266173</v>
      </c>
      <c r="K3024" s="5">
        <f>Table1[[#This Row],[gop_votes]]/SUM(Table1[[#This Row],[dem_votes]:[gop_votes]])</f>
        <v>0.57486136783733821</v>
      </c>
      <c r="L3024" s="13">
        <v>-79.959808999999893</v>
      </c>
      <c r="M3024" s="13">
        <v>39.636195999999998</v>
      </c>
      <c r="N3024" s="11">
        <v>-80.630193290908821</v>
      </c>
      <c r="O3024" s="11">
        <v>38.823416381818163</v>
      </c>
      <c r="P3024" s="12">
        <f>VLOOKUP(Table1[[#This Row],[State]],Sheet1!A:G,7,FALSE)</f>
        <v>5</v>
      </c>
      <c r="Q3024" t="str">
        <f>VLOOKUP(Table1[[#This Row],[State]],Sheet1!A:F,6,FALSE)</f>
        <v>Republican</v>
      </c>
    </row>
    <row r="3025" spans="1:17" x14ac:dyDescent="0.2">
      <c r="A3025" t="s">
        <v>366</v>
      </c>
      <c r="B3025" s="10">
        <v>54063</v>
      </c>
      <c r="C3025" t="s">
        <v>457</v>
      </c>
      <c r="D3025" s="4">
        <v>1544</v>
      </c>
      <c r="E3025" s="4">
        <v>4765</v>
      </c>
      <c r="F3025">
        <v>2024</v>
      </c>
      <c r="G3025" s="1">
        <f>Table1[[#This Row],[dem_votes]]+Table1[[#This Row],[gop_votes]]</f>
        <v>6309</v>
      </c>
      <c r="H3025" s="7">
        <f>ABS(Table1[[#This Row],[dem_votes]]-Table1[[#This Row],[gop_votes]])</f>
        <v>3221</v>
      </c>
      <c r="I3025" s="5">
        <f>Table1[[#This Row],[margin]]/SUM(Table1[[#This Row],[dem_votes]:[gop_votes]])</f>
        <v>0.51054049770169596</v>
      </c>
      <c r="J3025" s="5">
        <f>Table1[[#This Row],[dem_votes]]/SUM(Table1[[#This Row],[dem_votes]:[gop_votes]])</f>
        <v>0.24472975114915199</v>
      </c>
      <c r="K3025" s="5">
        <f>Table1[[#This Row],[gop_votes]]/SUM(Table1[[#This Row],[dem_votes]:[gop_votes]])</f>
        <v>0.75527024885084804</v>
      </c>
      <c r="L3025" s="13">
        <v>-80.636561</v>
      </c>
      <c r="M3025" s="13">
        <v>37.528463000000002</v>
      </c>
      <c r="N3025" s="11">
        <v>-80.630193290908821</v>
      </c>
      <c r="O3025" s="11">
        <v>38.823416381818163</v>
      </c>
      <c r="P3025" s="12">
        <f>VLOOKUP(Table1[[#This Row],[State]],Sheet1!A:G,7,FALSE)</f>
        <v>5</v>
      </c>
      <c r="Q3025" t="str">
        <f>VLOOKUP(Table1[[#This Row],[State]],Sheet1!A:F,6,FALSE)</f>
        <v>Republican</v>
      </c>
    </row>
    <row r="3026" spans="1:17" x14ac:dyDescent="0.2">
      <c r="A3026" t="s">
        <v>366</v>
      </c>
      <c r="B3026" s="10">
        <v>54065</v>
      </c>
      <c r="C3026" t="s">
        <v>522</v>
      </c>
      <c r="D3026" s="4">
        <v>1918</v>
      </c>
      <c r="E3026" s="4">
        <v>7117</v>
      </c>
      <c r="F3026">
        <v>2024</v>
      </c>
      <c r="G3026" s="1">
        <f>Table1[[#This Row],[dem_votes]]+Table1[[#This Row],[gop_votes]]</f>
        <v>9035</v>
      </c>
      <c r="H3026" s="7">
        <f>ABS(Table1[[#This Row],[dem_votes]]-Table1[[#This Row],[gop_votes]])</f>
        <v>5199</v>
      </c>
      <c r="I3026" s="5">
        <f>Table1[[#This Row],[margin]]/SUM(Table1[[#This Row],[dem_votes]:[gop_votes]])</f>
        <v>0.57542888765910349</v>
      </c>
      <c r="J3026" s="5">
        <f>Table1[[#This Row],[dem_votes]]/SUM(Table1[[#This Row],[dem_votes]:[gop_votes]])</f>
        <v>0.21228555617044825</v>
      </c>
      <c r="K3026" s="5">
        <f>Table1[[#This Row],[gop_votes]]/SUM(Table1[[#This Row],[dem_votes]:[gop_votes]])</f>
        <v>0.78771444382955169</v>
      </c>
      <c r="L3026" s="13">
        <v>-78.223556000000002</v>
      </c>
      <c r="M3026" s="13">
        <v>39.581071000000001</v>
      </c>
      <c r="N3026" s="11">
        <v>-80.630193290908821</v>
      </c>
      <c r="O3026" s="11">
        <v>38.823416381818163</v>
      </c>
      <c r="P3026" s="12">
        <f>VLOOKUP(Table1[[#This Row],[State]],Sheet1!A:G,7,FALSE)</f>
        <v>5</v>
      </c>
      <c r="Q3026" t="str">
        <f>VLOOKUP(Table1[[#This Row],[State]],Sheet1!A:F,6,FALSE)</f>
        <v>Republican</v>
      </c>
    </row>
    <row r="3027" spans="1:17" x14ac:dyDescent="0.2">
      <c r="A3027" t="s">
        <v>366</v>
      </c>
      <c r="B3027" s="10">
        <v>54067</v>
      </c>
      <c r="C3027" t="s">
        <v>1122</v>
      </c>
      <c r="D3027" s="4">
        <v>2818</v>
      </c>
      <c r="E3027" s="4">
        <v>7673</v>
      </c>
      <c r="F3027">
        <v>2024</v>
      </c>
      <c r="G3027" s="1">
        <f>Table1[[#This Row],[dem_votes]]+Table1[[#This Row],[gop_votes]]</f>
        <v>10491</v>
      </c>
      <c r="H3027" s="7">
        <f>ABS(Table1[[#This Row],[dem_votes]]-Table1[[#This Row],[gop_votes]])</f>
        <v>4855</v>
      </c>
      <c r="I3027" s="5">
        <f>Table1[[#This Row],[margin]]/SUM(Table1[[#This Row],[dem_votes]:[gop_votes]])</f>
        <v>0.46277761891144792</v>
      </c>
      <c r="J3027" s="5">
        <f>Table1[[#This Row],[dem_votes]]/SUM(Table1[[#This Row],[dem_votes]:[gop_votes]])</f>
        <v>0.26861119054427607</v>
      </c>
      <c r="K3027" s="5">
        <f>Table1[[#This Row],[gop_votes]]/SUM(Table1[[#This Row],[dem_votes]:[gop_votes]])</f>
        <v>0.73138880945572393</v>
      </c>
      <c r="L3027" s="13">
        <v>-80.775451000000004</v>
      </c>
      <c r="M3027" s="13">
        <v>38.275855</v>
      </c>
      <c r="N3027" s="11">
        <v>-80.630193290908821</v>
      </c>
      <c r="O3027" s="11">
        <v>38.823416381818163</v>
      </c>
      <c r="P3027" s="12">
        <f>VLOOKUP(Table1[[#This Row],[State]],Sheet1!A:G,7,FALSE)</f>
        <v>5</v>
      </c>
      <c r="Q3027" t="str">
        <f>VLOOKUP(Table1[[#This Row],[State]],Sheet1!A:F,6,FALSE)</f>
        <v>Republican</v>
      </c>
    </row>
    <row r="3028" spans="1:17" x14ac:dyDescent="0.2">
      <c r="A3028" t="s">
        <v>366</v>
      </c>
      <c r="B3028" s="10">
        <v>54069</v>
      </c>
      <c r="C3028" t="s">
        <v>947</v>
      </c>
      <c r="D3028" s="4">
        <v>7359</v>
      </c>
      <c r="E3028" s="4">
        <v>11672</v>
      </c>
      <c r="F3028">
        <v>2024</v>
      </c>
      <c r="G3028" s="1">
        <f>Table1[[#This Row],[dem_votes]]+Table1[[#This Row],[gop_votes]]</f>
        <v>19031</v>
      </c>
      <c r="H3028" s="7">
        <f>ABS(Table1[[#This Row],[dem_votes]]-Table1[[#This Row],[gop_votes]])</f>
        <v>4313</v>
      </c>
      <c r="I3028" s="5">
        <f>Table1[[#This Row],[margin]]/SUM(Table1[[#This Row],[dem_votes]:[gop_votes]])</f>
        <v>0.22663023487993275</v>
      </c>
      <c r="J3028" s="5">
        <f>Table1[[#This Row],[dem_votes]]/SUM(Table1[[#This Row],[dem_votes]:[gop_votes]])</f>
        <v>0.38668488256003364</v>
      </c>
      <c r="K3028" s="5">
        <f>Table1[[#This Row],[gop_votes]]/SUM(Table1[[#This Row],[dem_votes]:[gop_votes]])</f>
        <v>0.61331511743996636</v>
      </c>
      <c r="L3028" s="13">
        <v>-80.672338999999994</v>
      </c>
      <c r="M3028" s="13">
        <v>40.078992999999997</v>
      </c>
      <c r="N3028" s="11">
        <v>-80.630193290908821</v>
      </c>
      <c r="O3028" s="11">
        <v>38.823416381818163</v>
      </c>
      <c r="P3028" s="12">
        <f>VLOOKUP(Table1[[#This Row],[State]],Sheet1!A:G,7,FALSE)</f>
        <v>5</v>
      </c>
      <c r="Q3028" t="str">
        <f>VLOOKUP(Table1[[#This Row],[State]],Sheet1!A:F,6,FALSE)</f>
        <v>Republican</v>
      </c>
    </row>
    <row r="3029" spans="1:17" x14ac:dyDescent="0.2">
      <c r="A3029" t="s">
        <v>366</v>
      </c>
      <c r="B3029" s="10">
        <v>54071</v>
      </c>
      <c r="C3029" t="s">
        <v>1125</v>
      </c>
      <c r="D3029" s="4">
        <v>1026</v>
      </c>
      <c r="E3029" s="4">
        <v>2395</v>
      </c>
      <c r="F3029">
        <v>2024</v>
      </c>
      <c r="G3029" s="1">
        <f>Table1[[#This Row],[dem_votes]]+Table1[[#This Row],[gop_votes]]</f>
        <v>3421</v>
      </c>
      <c r="H3029" s="7">
        <f>ABS(Table1[[#This Row],[dem_votes]]-Table1[[#This Row],[gop_votes]])</f>
        <v>1369</v>
      </c>
      <c r="I3029" s="5">
        <f>Table1[[#This Row],[margin]]/SUM(Table1[[#This Row],[dem_votes]:[gop_votes]])</f>
        <v>0.40017538731365099</v>
      </c>
      <c r="J3029" s="5">
        <f>Table1[[#This Row],[dem_votes]]/SUM(Table1[[#This Row],[dem_votes]:[gop_votes]])</f>
        <v>0.29991230634317451</v>
      </c>
      <c r="K3029" s="5">
        <f>Table1[[#This Row],[gop_votes]]/SUM(Table1[[#This Row],[dem_votes]:[gop_votes]])</f>
        <v>0.70008769365682544</v>
      </c>
      <c r="L3029" s="13">
        <v>-79.337502000000001</v>
      </c>
      <c r="M3029" s="13">
        <v>38.672517999999997</v>
      </c>
      <c r="N3029" s="11">
        <v>-80.630193290908821</v>
      </c>
      <c r="O3029" s="11">
        <v>38.823416381818163</v>
      </c>
      <c r="P3029" s="12">
        <f>VLOOKUP(Table1[[#This Row],[State]],Sheet1!A:G,7,FALSE)</f>
        <v>5</v>
      </c>
      <c r="Q3029" t="str">
        <f>VLOOKUP(Table1[[#This Row],[State]],Sheet1!A:F,6,FALSE)</f>
        <v>Republican</v>
      </c>
    </row>
    <row r="3030" spans="1:17" x14ac:dyDescent="0.2">
      <c r="A3030" t="s">
        <v>366</v>
      </c>
      <c r="B3030" s="10">
        <v>54073</v>
      </c>
      <c r="C3030" t="s">
        <v>2207</v>
      </c>
      <c r="D3030" s="4">
        <v>834</v>
      </c>
      <c r="E3030" s="4">
        <v>2285</v>
      </c>
      <c r="F3030">
        <v>2024</v>
      </c>
      <c r="G3030" s="1">
        <f>Table1[[#This Row],[dem_votes]]+Table1[[#This Row],[gop_votes]]</f>
        <v>3119</v>
      </c>
      <c r="H3030" s="7">
        <f>ABS(Table1[[#This Row],[dem_votes]]-Table1[[#This Row],[gop_votes]])</f>
        <v>1451</v>
      </c>
      <c r="I3030" s="5">
        <f>Table1[[#This Row],[margin]]/SUM(Table1[[#This Row],[dem_votes]:[gop_votes]])</f>
        <v>0.46521320936197497</v>
      </c>
      <c r="J3030" s="5">
        <f>Table1[[#This Row],[dem_votes]]/SUM(Table1[[#This Row],[dem_votes]:[gop_votes]])</f>
        <v>0.26739339531901252</v>
      </c>
      <c r="K3030" s="5">
        <f>Table1[[#This Row],[gop_votes]]/SUM(Table1[[#This Row],[dem_votes]:[gop_votes]])</f>
        <v>0.73260660468098748</v>
      </c>
      <c r="L3030" s="13">
        <v>-81.192080000000004</v>
      </c>
      <c r="M3030" s="13">
        <v>39.383419000000004</v>
      </c>
      <c r="N3030" s="11">
        <v>-80.630193290908821</v>
      </c>
      <c r="O3030" s="11">
        <v>38.823416381818163</v>
      </c>
      <c r="P3030" s="12">
        <f>VLOOKUP(Table1[[#This Row],[State]],Sheet1!A:G,7,FALSE)</f>
        <v>5</v>
      </c>
      <c r="Q3030" t="str">
        <f>VLOOKUP(Table1[[#This Row],[State]],Sheet1!A:F,6,FALSE)</f>
        <v>Republican</v>
      </c>
    </row>
    <row r="3031" spans="1:17" x14ac:dyDescent="0.2">
      <c r="A3031" t="s">
        <v>366</v>
      </c>
      <c r="B3031" s="10">
        <v>54075</v>
      </c>
      <c r="C3031" t="s">
        <v>1001</v>
      </c>
      <c r="D3031" s="4">
        <v>1215</v>
      </c>
      <c r="E3031" s="4">
        <v>2370</v>
      </c>
      <c r="F3031">
        <v>2024</v>
      </c>
      <c r="G3031" s="1">
        <f>Table1[[#This Row],[dem_votes]]+Table1[[#This Row],[gop_votes]]</f>
        <v>3585</v>
      </c>
      <c r="H3031" s="7">
        <f>ABS(Table1[[#This Row],[dem_votes]]-Table1[[#This Row],[gop_votes]])</f>
        <v>1155</v>
      </c>
      <c r="I3031" s="5">
        <f>Table1[[#This Row],[margin]]/SUM(Table1[[#This Row],[dem_votes]:[gop_votes]])</f>
        <v>0.32217573221757323</v>
      </c>
      <c r="J3031" s="5">
        <f>Table1[[#This Row],[dem_votes]]/SUM(Table1[[#This Row],[dem_votes]:[gop_votes]])</f>
        <v>0.33891213389121339</v>
      </c>
      <c r="K3031" s="5">
        <f>Table1[[#This Row],[gop_votes]]/SUM(Table1[[#This Row],[dem_votes]:[gop_votes]])</f>
        <v>0.66108786610878656</v>
      </c>
      <c r="L3031" s="13">
        <v>-80.024121999999906</v>
      </c>
      <c r="M3031" s="13">
        <v>38.286867000000001</v>
      </c>
      <c r="N3031" s="11">
        <v>-80.630193290908821</v>
      </c>
      <c r="O3031" s="11">
        <v>38.823416381818163</v>
      </c>
      <c r="P3031" s="12">
        <f>VLOOKUP(Table1[[#This Row],[State]],Sheet1!A:G,7,FALSE)</f>
        <v>5</v>
      </c>
      <c r="Q3031" t="str">
        <f>VLOOKUP(Table1[[#This Row],[State]],Sheet1!A:F,6,FALSE)</f>
        <v>Republican</v>
      </c>
    </row>
    <row r="3032" spans="1:17" x14ac:dyDescent="0.2">
      <c r="A3032" t="s">
        <v>366</v>
      </c>
      <c r="B3032" s="10">
        <v>54077</v>
      </c>
      <c r="C3032" t="s">
        <v>2208</v>
      </c>
      <c r="D3032" s="4">
        <v>3855</v>
      </c>
      <c r="E3032" s="4">
        <v>10368</v>
      </c>
      <c r="F3032">
        <v>2024</v>
      </c>
      <c r="G3032" s="1">
        <f>Table1[[#This Row],[dem_votes]]+Table1[[#This Row],[gop_votes]]</f>
        <v>14223</v>
      </c>
      <c r="H3032" s="7">
        <f>ABS(Table1[[#This Row],[dem_votes]]-Table1[[#This Row],[gop_votes]])</f>
        <v>6513</v>
      </c>
      <c r="I3032" s="5">
        <f>Table1[[#This Row],[margin]]/SUM(Table1[[#This Row],[dem_votes]:[gop_votes]])</f>
        <v>0.45792026998523516</v>
      </c>
      <c r="J3032" s="5">
        <f>Table1[[#This Row],[dem_votes]]/SUM(Table1[[#This Row],[dem_votes]:[gop_votes]])</f>
        <v>0.27103986500738242</v>
      </c>
      <c r="K3032" s="5">
        <f>Table1[[#This Row],[gop_votes]]/SUM(Table1[[#This Row],[dem_votes]:[gop_votes]])</f>
        <v>0.72896013499261758</v>
      </c>
      <c r="L3032" s="13">
        <v>-79.676098999999994</v>
      </c>
      <c r="M3032" s="13">
        <v>39.495471000000002</v>
      </c>
      <c r="N3032" s="11">
        <v>-80.630193290908821</v>
      </c>
      <c r="O3032" s="11">
        <v>38.823416381818163</v>
      </c>
      <c r="P3032" s="12">
        <f>VLOOKUP(Table1[[#This Row],[State]],Sheet1!A:G,7,FALSE)</f>
        <v>5</v>
      </c>
      <c r="Q3032" t="str">
        <f>VLOOKUP(Table1[[#This Row],[State]],Sheet1!A:F,6,FALSE)</f>
        <v>Republican</v>
      </c>
    </row>
    <row r="3033" spans="1:17" x14ac:dyDescent="0.2">
      <c r="A3033" t="s">
        <v>366</v>
      </c>
      <c r="B3033" s="10">
        <v>54079</v>
      </c>
      <c r="C3033" t="s">
        <v>467</v>
      </c>
      <c r="D3033" s="4">
        <v>7369</v>
      </c>
      <c r="E3033" s="4">
        <v>21565</v>
      </c>
      <c r="F3033">
        <v>2024</v>
      </c>
      <c r="G3033" s="1">
        <f>Table1[[#This Row],[dem_votes]]+Table1[[#This Row],[gop_votes]]</f>
        <v>28934</v>
      </c>
      <c r="H3033" s="7">
        <f>ABS(Table1[[#This Row],[dem_votes]]-Table1[[#This Row],[gop_votes]])</f>
        <v>14196</v>
      </c>
      <c r="I3033" s="5">
        <f>Table1[[#This Row],[margin]]/SUM(Table1[[#This Row],[dem_votes]:[gop_votes]])</f>
        <v>0.49063385636275664</v>
      </c>
      <c r="J3033" s="5">
        <f>Table1[[#This Row],[dem_votes]]/SUM(Table1[[#This Row],[dem_votes]:[gop_votes]])</f>
        <v>0.25468307181862171</v>
      </c>
      <c r="K3033" s="5">
        <f>Table1[[#This Row],[gop_votes]]/SUM(Table1[[#This Row],[dem_votes]:[gop_votes]])</f>
        <v>0.74531692818137829</v>
      </c>
      <c r="L3033" s="13">
        <v>-81.926568000000003</v>
      </c>
      <c r="M3033" s="13">
        <v>38.475729000000001</v>
      </c>
      <c r="N3033" s="11">
        <v>-80.630193290908821</v>
      </c>
      <c r="O3033" s="11">
        <v>38.823416381818163</v>
      </c>
      <c r="P3033" s="12">
        <f>VLOOKUP(Table1[[#This Row],[State]],Sheet1!A:G,7,FALSE)</f>
        <v>5</v>
      </c>
      <c r="Q3033" t="str">
        <f>VLOOKUP(Table1[[#This Row],[State]],Sheet1!A:F,6,FALSE)</f>
        <v>Republican</v>
      </c>
    </row>
    <row r="3034" spans="1:17" x14ac:dyDescent="0.2">
      <c r="A3034" t="s">
        <v>366</v>
      </c>
      <c r="B3034" s="10">
        <v>54081</v>
      </c>
      <c r="C3034" t="s">
        <v>2209</v>
      </c>
      <c r="D3034" s="4">
        <v>9133</v>
      </c>
      <c r="E3034" s="4">
        <v>22285</v>
      </c>
      <c r="F3034">
        <v>2024</v>
      </c>
      <c r="G3034" s="1">
        <f>Table1[[#This Row],[dem_votes]]+Table1[[#This Row],[gop_votes]]</f>
        <v>31418</v>
      </c>
      <c r="H3034" s="7">
        <f>ABS(Table1[[#This Row],[dem_votes]]-Table1[[#This Row],[gop_votes]])</f>
        <v>13152</v>
      </c>
      <c r="I3034" s="5">
        <f>Table1[[#This Row],[margin]]/SUM(Table1[[#This Row],[dem_votes]:[gop_votes]])</f>
        <v>0.41861353364313453</v>
      </c>
      <c r="J3034" s="5">
        <f>Table1[[#This Row],[dem_votes]]/SUM(Table1[[#This Row],[dem_votes]:[gop_votes]])</f>
        <v>0.29069323317843276</v>
      </c>
      <c r="K3034" s="5">
        <f>Table1[[#This Row],[gop_votes]]/SUM(Table1[[#This Row],[dem_votes]:[gop_votes]])</f>
        <v>0.70930676682156724</v>
      </c>
      <c r="L3034" s="13">
        <v>-81.202993999999904</v>
      </c>
      <c r="M3034" s="13">
        <v>37.770283999999997</v>
      </c>
      <c r="N3034" s="11">
        <v>-80.630193290908821</v>
      </c>
      <c r="O3034" s="11">
        <v>38.823416381818163</v>
      </c>
      <c r="P3034" s="12">
        <f>VLOOKUP(Table1[[#This Row],[State]],Sheet1!A:G,7,FALSE)</f>
        <v>5</v>
      </c>
      <c r="Q3034" t="str">
        <f>VLOOKUP(Table1[[#This Row],[State]],Sheet1!A:F,6,FALSE)</f>
        <v>Republican</v>
      </c>
    </row>
    <row r="3035" spans="1:17" x14ac:dyDescent="0.2">
      <c r="A3035" t="s">
        <v>366</v>
      </c>
      <c r="B3035" s="10">
        <v>54083</v>
      </c>
      <c r="C3035" t="s">
        <v>526</v>
      </c>
      <c r="D3035" s="4">
        <v>4053</v>
      </c>
      <c r="E3035" s="4">
        <v>7566</v>
      </c>
      <c r="F3035">
        <v>2024</v>
      </c>
      <c r="G3035" s="1">
        <f>Table1[[#This Row],[dem_votes]]+Table1[[#This Row],[gop_votes]]</f>
        <v>11619</v>
      </c>
      <c r="H3035" s="7">
        <f>ABS(Table1[[#This Row],[dem_votes]]-Table1[[#This Row],[gop_votes]])</f>
        <v>3513</v>
      </c>
      <c r="I3035" s="5">
        <f>Table1[[#This Row],[margin]]/SUM(Table1[[#This Row],[dem_votes]:[gop_votes]])</f>
        <v>0.30234959979344178</v>
      </c>
      <c r="J3035" s="5">
        <f>Table1[[#This Row],[dem_votes]]/SUM(Table1[[#This Row],[dem_votes]:[gop_votes]])</f>
        <v>0.34882520010327911</v>
      </c>
      <c r="K3035" s="5">
        <f>Table1[[#This Row],[gop_votes]]/SUM(Table1[[#This Row],[dem_votes]:[gop_votes]])</f>
        <v>0.65117479989672089</v>
      </c>
      <c r="L3035" s="13">
        <v>-79.872568999999999</v>
      </c>
      <c r="M3035" s="13">
        <v>38.869405999999998</v>
      </c>
      <c r="N3035" s="11">
        <v>-80.630193290908821</v>
      </c>
      <c r="O3035" s="11">
        <v>38.823416381818163</v>
      </c>
      <c r="P3035" s="12">
        <f>VLOOKUP(Table1[[#This Row],[State]],Sheet1!A:G,7,FALSE)</f>
        <v>5</v>
      </c>
      <c r="Q3035" t="str">
        <f>VLOOKUP(Table1[[#This Row],[State]],Sheet1!A:F,6,FALSE)</f>
        <v>Republican</v>
      </c>
    </row>
    <row r="3036" spans="1:17" x14ac:dyDescent="0.2">
      <c r="A3036" t="s">
        <v>366</v>
      </c>
      <c r="B3036" s="10">
        <v>54085</v>
      </c>
      <c r="C3036" t="s">
        <v>2210</v>
      </c>
      <c r="D3036" s="4">
        <v>849</v>
      </c>
      <c r="E3036" s="4">
        <v>3152</v>
      </c>
      <c r="F3036">
        <v>2024</v>
      </c>
      <c r="G3036" s="1">
        <f>Table1[[#This Row],[dem_votes]]+Table1[[#This Row],[gop_votes]]</f>
        <v>4001</v>
      </c>
      <c r="H3036" s="7">
        <f>ABS(Table1[[#This Row],[dem_votes]]-Table1[[#This Row],[gop_votes]])</f>
        <v>2303</v>
      </c>
      <c r="I3036" s="5">
        <f>Table1[[#This Row],[margin]]/SUM(Table1[[#This Row],[dem_votes]:[gop_votes]])</f>
        <v>0.57560609847538113</v>
      </c>
      <c r="J3036" s="5">
        <f>Table1[[#This Row],[dem_votes]]/SUM(Table1[[#This Row],[dem_votes]:[gop_votes]])</f>
        <v>0.21219695076230943</v>
      </c>
      <c r="K3036" s="5">
        <f>Table1[[#This Row],[gop_votes]]/SUM(Table1[[#This Row],[dem_votes]:[gop_votes]])</f>
        <v>0.78780304923769062</v>
      </c>
      <c r="L3036" s="13">
        <v>-81.044436000000005</v>
      </c>
      <c r="M3036" s="13">
        <v>39.213934000000002</v>
      </c>
      <c r="N3036" s="11">
        <v>-80.630193290908821</v>
      </c>
      <c r="O3036" s="11">
        <v>38.823416381818163</v>
      </c>
      <c r="P3036" s="12">
        <f>VLOOKUP(Table1[[#This Row],[State]],Sheet1!A:G,7,FALSE)</f>
        <v>5</v>
      </c>
      <c r="Q3036" t="str">
        <f>VLOOKUP(Table1[[#This Row],[State]],Sheet1!A:F,6,FALSE)</f>
        <v>Republican</v>
      </c>
    </row>
    <row r="3037" spans="1:17" x14ac:dyDescent="0.2">
      <c r="A3037" t="s">
        <v>366</v>
      </c>
      <c r="B3037" s="10">
        <v>54087</v>
      </c>
      <c r="C3037" t="s">
        <v>1903</v>
      </c>
      <c r="D3037" s="4">
        <v>1795</v>
      </c>
      <c r="E3037" s="4">
        <v>3702</v>
      </c>
      <c r="F3037">
        <v>2024</v>
      </c>
      <c r="G3037" s="1">
        <f>Table1[[#This Row],[dem_votes]]+Table1[[#This Row],[gop_votes]]</f>
        <v>5497</v>
      </c>
      <c r="H3037" s="7">
        <f>ABS(Table1[[#This Row],[dem_votes]]-Table1[[#This Row],[gop_votes]])</f>
        <v>1907</v>
      </c>
      <c r="I3037" s="5">
        <f>Table1[[#This Row],[margin]]/SUM(Table1[[#This Row],[dem_votes]:[gop_votes]])</f>
        <v>0.34691649990904128</v>
      </c>
      <c r="J3037" s="5">
        <f>Table1[[#This Row],[dem_votes]]/SUM(Table1[[#This Row],[dem_votes]:[gop_votes]])</f>
        <v>0.32654175004547936</v>
      </c>
      <c r="K3037" s="5">
        <f>Table1[[#This Row],[gop_votes]]/SUM(Table1[[#This Row],[dem_votes]:[gop_votes]])</f>
        <v>0.67345824995452064</v>
      </c>
      <c r="L3037" s="13">
        <v>-81.346321000000003</v>
      </c>
      <c r="M3037" s="13">
        <v>38.729490999999904</v>
      </c>
      <c r="N3037" s="11">
        <v>-80.630193290908821</v>
      </c>
      <c r="O3037" s="11">
        <v>38.823416381818163</v>
      </c>
      <c r="P3037" s="12">
        <f>VLOOKUP(Table1[[#This Row],[State]],Sheet1!A:G,7,FALSE)</f>
        <v>5</v>
      </c>
      <c r="Q3037" t="str">
        <f>VLOOKUP(Table1[[#This Row],[State]],Sheet1!A:F,6,FALSE)</f>
        <v>Republican</v>
      </c>
    </row>
    <row r="3038" spans="1:17" x14ac:dyDescent="0.2">
      <c r="A3038" t="s">
        <v>366</v>
      </c>
      <c r="B3038" s="10">
        <v>54089</v>
      </c>
      <c r="C3038" t="s">
        <v>2211</v>
      </c>
      <c r="D3038" s="4">
        <v>1644</v>
      </c>
      <c r="E3038" s="4">
        <v>3200</v>
      </c>
      <c r="F3038">
        <v>2024</v>
      </c>
      <c r="G3038" s="1">
        <f>Table1[[#This Row],[dem_votes]]+Table1[[#This Row],[gop_votes]]</f>
        <v>4844</v>
      </c>
      <c r="H3038" s="7">
        <f>ABS(Table1[[#This Row],[dem_votes]]-Table1[[#This Row],[gop_votes]])</f>
        <v>1556</v>
      </c>
      <c r="I3038" s="5">
        <f>Table1[[#This Row],[margin]]/SUM(Table1[[#This Row],[dem_votes]:[gop_votes]])</f>
        <v>0.32122213047068537</v>
      </c>
      <c r="J3038" s="5">
        <f>Table1[[#This Row],[dem_votes]]/SUM(Table1[[#This Row],[dem_votes]:[gop_votes]])</f>
        <v>0.33938893476465731</v>
      </c>
      <c r="K3038" s="5">
        <f>Table1[[#This Row],[gop_votes]]/SUM(Table1[[#This Row],[dem_votes]:[gop_votes]])</f>
        <v>0.66061106523534274</v>
      </c>
      <c r="L3038" s="13">
        <v>-80.847554000000002</v>
      </c>
      <c r="M3038" s="13">
        <v>37.666907999999999</v>
      </c>
      <c r="N3038" s="11">
        <v>-80.630193290908821</v>
      </c>
      <c r="O3038" s="11">
        <v>38.823416381818163</v>
      </c>
      <c r="P3038" s="12">
        <f>VLOOKUP(Table1[[#This Row],[State]],Sheet1!A:G,7,FALSE)</f>
        <v>5</v>
      </c>
      <c r="Q3038" t="str">
        <f>VLOOKUP(Table1[[#This Row],[State]],Sheet1!A:F,6,FALSE)</f>
        <v>Republican</v>
      </c>
    </row>
    <row r="3039" spans="1:17" x14ac:dyDescent="0.2">
      <c r="A3039" t="s">
        <v>366</v>
      </c>
      <c r="B3039" s="10">
        <v>54091</v>
      </c>
      <c r="C3039" t="s">
        <v>475</v>
      </c>
      <c r="D3039" s="4">
        <v>2202</v>
      </c>
      <c r="E3039" s="4">
        <v>4500</v>
      </c>
      <c r="F3039">
        <v>2024</v>
      </c>
      <c r="G3039" s="1">
        <f>Table1[[#This Row],[dem_votes]]+Table1[[#This Row],[gop_votes]]</f>
        <v>6702</v>
      </c>
      <c r="H3039" s="7">
        <f>ABS(Table1[[#This Row],[dem_votes]]-Table1[[#This Row],[gop_votes]])</f>
        <v>2298</v>
      </c>
      <c r="I3039" s="5">
        <f>Table1[[#This Row],[margin]]/SUM(Table1[[#This Row],[dem_votes]:[gop_votes]])</f>
        <v>0.34288272157564909</v>
      </c>
      <c r="J3039" s="5">
        <f>Table1[[#This Row],[dem_votes]]/SUM(Table1[[#This Row],[dem_votes]:[gop_votes]])</f>
        <v>0.32855863921217549</v>
      </c>
      <c r="K3039" s="5">
        <f>Table1[[#This Row],[gop_votes]]/SUM(Table1[[#This Row],[dem_votes]:[gop_votes]])</f>
        <v>0.67144136078782457</v>
      </c>
      <c r="L3039" s="13">
        <v>-80.064419000000001</v>
      </c>
      <c r="M3039" s="13">
        <v>39.337291</v>
      </c>
      <c r="N3039" s="11">
        <v>-80.630193290908821</v>
      </c>
      <c r="O3039" s="11">
        <v>38.823416381818163</v>
      </c>
      <c r="P3039" s="12">
        <f>VLOOKUP(Table1[[#This Row],[State]],Sheet1!A:G,7,FALSE)</f>
        <v>5</v>
      </c>
      <c r="Q3039" t="str">
        <f>VLOOKUP(Table1[[#This Row],[State]],Sheet1!A:F,6,FALSE)</f>
        <v>Republican</v>
      </c>
    </row>
    <row r="3040" spans="1:17" x14ac:dyDescent="0.2">
      <c r="A3040" t="s">
        <v>366</v>
      </c>
      <c r="B3040" s="10">
        <v>54093</v>
      </c>
      <c r="C3040" t="s">
        <v>2212</v>
      </c>
      <c r="D3040" s="4">
        <v>1090</v>
      </c>
      <c r="E3040" s="4">
        <v>2481</v>
      </c>
      <c r="F3040">
        <v>2024</v>
      </c>
      <c r="G3040" s="1">
        <f>Table1[[#This Row],[dem_votes]]+Table1[[#This Row],[gop_votes]]</f>
        <v>3571</v>
      </c>
      <c r="H3040" s="7">
        <f>ABS(Table1[[#This Row],[dem_votes]]-Table1[[#This Row],[gop_votes]])</f>
        <v>1391</v>
      </c>
      <c r="I3040" s="5">
        <f>Table1[[#This Row],[margin]]/SUM(Table1[[#This Row],[dem_votes]:[gop_votes]])</f>
        <v>0.38952674320918512</v>
      </c>
      <c r="J3040" s="5">
        <f>Table1[[#This Row],[dem_votes]]/SUM(Table1[[#This Row],[dem_votes]:[gop_votes]])</f>
        <v>0.30523662839540744</v>
      </c>
      <c r="K3040" s="5">
        <f>Table1[[#This Row],[gop_votes]]/SUM(Table1[[#This Row],[dem_votes]:[gop_votes]])</f>
        <v>0.69476337160459256</v>
      </c>
      <c r="L3040" s="13">
        <v>-79.607202000000001</v>
      </c>
      <c r="M3040" s="13">
        <v>39.111730000000001</v>
      </c>
      <c r="N3040" s="11">
        <v>-80.630193290908821</v>
      </c>
      <c r="O3040" s="11">
        <v>38.823416381818163</v>
      </c>
      <c r="P3040" s="12">
        <f>VLOOKUP(Table1[[#This Row],[State]],Sheet1!A:G,7,FALSE)</f>
        <v>5</v>
      </c>
      <c r="Q3040" t="str">
        <f>VLOOKUP(Table1[[#This Row],[State]],Sheet1!A:F,6,FALSE)</f>
        <v>Republican</v>
      </c>
    </row>
    <row r="3041" spans="1:17" x14ac:dyDescent="0.2">
      <c r="A3041" t="s">
        <v>366</v>
      </c>
      <c r="B3041" s="10">
        <v>54095</v>
      </c>
      <c r="C3041" t="s">
        <v>2052</v>
      </c>
      <c r="D3041" s="4">
        <v>901</v>
      </c>
      <c r="E3041" s="4">
        <v>2763</v>
      </c>
      <c r="F3041">
        <v>2024</v>
      </c>
      <c r="G3041" s="1">
        <f>Table1[[#This Row],[dem_votes]]+Table1[[#This Row],[gop_votes]]</f>
        <v>3664</v>
      </c>
      <c r="H3041" s="7">
        <f>ABS(Table1[[#This Row],[dem_votes]]-Table1[[#This Row],[gop_votes]])</f>
        <v>1862</v>
      </c>
      <c r="I3041" s="5">
        <f>Table1[[#This Row],[margin]]/SUM(Table1[[#This Row],[dem_votes]:[gop_votes]])</f>
        <v>0.50818777292576423</v>
      </c>
      <c r="J3041" s="5">
        <f>Table1[[#This Row],[dem_votes]]/SUM(Table1[[#This Row],[dem_votes]:[gop_votes]])</f>
        <v>0.24590611353711792</v>
      </c>
      <c r="K3041" s="5">
        <f>Table1[[#This Row],[gop_votes]]/SUM(Table1[[#This Row],[dem_votes]:[gop_votes]])</f>
        <v>0.75409388646288211</v>
      </c>
      <c r="L3041" s="13">
        <v>-80.925137000000007</v>
      </c>
      <c r="M3041" s="13">
        <v>39.508845999999998</v>
      </c>
      <c r="N3041" s="11">
        <v>-80.630193290908821</v>
      </c>
      <c r="O3041" s="11">
        <v>38.823416381818163</v>
      </c>
      <c r="P3041" s="12">
        <f>VLOOKUP(Table1[[#This Row],[State]],Sheet1!A:G,7,FALSE)</f>
        <v>5</v>
      </c>
      <c r="Q3041" t="str">
        <f>VLOOKUP(Table1[[#This Row],[State]],Sheet1!A:F,6,FALSE)</f>
        <v>Republican</v>
      </c>
    </row>
    <row r="3042" spans="1:17" x14ac:dyDescent="0.2">
      <c r="A3042" t="s">
        <v>366</v>
      </c>
      <c r="B3042" s="10">
        <v>54097</v>
      </c>
      <c r="C3042" t="s">
        <v>2053</v>
      </c>
      <c r="D3042" s="4">
        <v>2691</v>
      </c>
      <c r="E3042" s="4">
        <v>6908</v>
      </c>
      <c r="F3042">
        <v>2024</v>
      </c>
      <c r="G3042" s="1">
        <f>Table1[[#This Row],[dem_votes]]+Table1[[#This Row],[gop_votes]]</f>
        <v>9599</v>
      </c>
      <c r="H3042" s="7">
        <f>ABS(Table1[[#This Row],[dem_votes]]-Table1[[#This Row],[gop_votes]])</f>
        <v>4217</v>
      </c>
      <c r="I3042" s="5">
        <f>Table1[[#This Row],[margin]]/SUM(Table1[[#This Row],[dem_votes]:[gop_votes]])</f>
        <v>0.43931659547869567</v>
      </c>
      <c r="J3042" s="5">
        <f>Table1[[#This Row],[dem_votes]]/SUM(Table1[[#This Row],[dem_votes]:[gop_votes]])</f>
        <v>0.28034170226065214</v>
      </c>
      <c r="K3042" s="5">
        <f>Table1[[#This Row],[gop_votes]]/SUM(Table1[[#This Row],[dem_votes]:[gop_votes]])</f>
        <v>0.71965829773934786</v>
      </c>
      <c r="L3042" s="13">
        <v>-80.228779000000003</v>
      </c>
      <c r="M3042" s="13">
        <v>38.953837</v>
      </c>
      <c r="N3042" s="11">
        <v>-80.630193290908821</v>
      </c>
      <c r="O3042" s="11">
        <v>38.823416381818163</v>
      </c>
      <c r="P3042" s="12">
        <f>VLOOKUP(Table1[[#This Row],[State]],Sheet1!A:G,7,FALSE)</f>
        <v>5</v>
      </c>
      <c r="Q3042" t="str">
        <f>VLOOKUP(Table1[[#This Row],[State]],Sheet1!A:F,6,FALSE)</f>
        <v>Republican</v>
      </c>
    </row>
    <row r="3043" spans="1:17" x14ac:dyDescent="0.2">
      <c r="A3043" t="s">
        <v>366</v>
      </c>
      <c r="B3043" s="10">
        <v>54099</v>
      </c>
      <c r="C3043" t="s">
        <v>822</v>
      </c>
      <c r="D3043" s="4">
        <v>4880</v>
      </c>
      <c r="E3043" s="4">
        <v>10650</v>
      </c>
      <c r="F3043">
        <v>2024</v>
      </c>
      <c r="G3043" s="1">
        <f>Table1[[#This Row],[dem_votes]]+Table1[[#This Row],[gop_votes]]</f>
        <v>15530</v>
      </c>
      <c r="H3043" s="7">
        <f>ABS(Table1[[#This Row],[dem_votes]]-Table1[[#This Row],[gop_votes]])</f>
        <v>5770</v>
      </c>
      <c r="I3043" s="5">
        <f>Table1[[#This Row],[margin]]/SUM(Table1[[#This Row],[dem_votes]:[gop_votes]])</f>
        <v>0.37153895685769478</v>
      </c>
      <c r="J3043" s="5">
        <f>Table1[[#This Row],[dem_votes]]/SUM(Table1[[#This Row],[dem_votes]:[gop_votes]])</f>
        <v>0.31423052157115261</v>
      </c>
      <c r="K3043" s="5">
        <f>Table1[[#This Row],[gop_votes]]/SUM(Table1[[#This Row],[dem_votes]:[gop_votes]])</f>
        <v>0.68576947842884739</v>
      </c>
      <c r="L3043" s="13">
        <v>-82.491281999999998</v>
      </c>
      <c r="M3043" s="13">
        <v>38.261888999999996</v>
      </c>
      <c r="N3043" s="11">
        <v>-80.630193290908821</v>
      </c>
      <c r="O3043" s="11">
        <v>38.823416381818163</v>
      </c>
      <c r="P3043" s="12">
        <f>VLOOKUP(Table1[[#This Row],[State]],Sheet1!A:G,7,FALSE)</f>
        <v>5</v>
      </c>
      <c r="Q3043" t="str">
        <f>VLOOKUP(Table1[[#This Row],[State]],Sheet1!A:F,6,FALSE)</f>
        <v>Republican</v>
      </c>
    </row>
    <row r="3044" spans="1:17" x14ac:dyDescent="0.2">
      <c r="A3044" t="s">
        <v>366</v>
      </c>
      <c r="B3044" s="10">
        <v>54101</v>
      </c>
      <c r="C3044" t="s">
        <v>823</v>
      </c>
      <c r="D3044" s="4">
        <v>637</v>
      </c>
      <c r="E3044" s="4">
        <v>2166</v>
      </c>
      <c r="F3044">
        <v>2024</v>
      </c>
      <c r="G3044" s="1">
        <f>Table1[[#This Row],[dem_votes]]+Table1[[#This Row],[gop_votes]]</f>
        <v>2803</v>
      </c>
      <c r="H3044" s="7">
        <f>ABS(Table1[[#This Row],[dem_votes]]-Table1[[#This Row],[gop_votes]])</f>
        <v>1529</v>
      </c>
      <c r="I3044" s="5">
        <f>Table1[[#This Row],[margin]]/SUM(Table1[[#This Row],[dem_votes]:[gop_votes]])</f>
        <v>0.54548697823760262</v>
      </c>
      <c r="J3044" s="5">
        <f>Table1[[#This Row],[dem_votes]]/SUM(Table1[[#This Row],[dem_votes]:[gop_votes]])</f>
        <v>0.22725651088119872</v>
      </c>
      <c r="K3044" s="5">
        <f>Table1[[#This Row],[gop_votes]]/SUM(Table1[[#This Row],[dem_votes]:[gop_votes]])</f>
        <v>0.77274348911880131</v>
      </c>
      <c r="L3044" s="13">
        <v>-80.479614999999995</v>
      </c>
      <c r="M3044" s="13">
        <v>38.469808</v>
      </c>
      <c r="N3044" s="11">
        <v>-80.630193290908821</v>
      </c>
      <c r="O3044" s="11">
        <v>38.823416381818163</v>
      </c>
      <c r="P3044" s="12">
        <f>VLOOKUP(Table1[[#This Row],[State]],Sheet1!A:G,7,FALSE)</f>
        <v>5</v>
      </c>
      <c r="Q3044" t="str">
        <f>VLOOKUP(Table1[[#This Row],[State]],Sheet1!A:F,6,FALSE)</f>
        <v>Republican</v>
      </c>
    </row>
    <row r="3045" spans="1:17" x14ac:dyDescent="0.2">
      <c r="A3045" t="s">
        <v>366</v>
      </c>
      <c r="B3045" s="10">
        <v>54103</v>
      </c>
      <c r="C3045" t="s">
        <v>2213</v>
      </c>
      <c r="D3045" s="4">
        <v>2022</v>
      </c>
      <c r="E3045" s="4">
        <v>4114</v>
      </c>
      <c r="F3045">
        <v>2024</v>
      </c>
      <c r="G3045" s="1">
        <f>Table1[[#This Row],[dem_votes]]+Table1[[#This Row],[gop_votes]]</f>
        <v>6136</v>
      </c>
      <c r="H3045" s="7">
        <f>ABS(Table1[[#This Row],[dem_votes]]-Table1[[#This Row],[gop_votes]])</f>
        <v>2092</v>
      </c>
      <c r="I3045" s="5">
        <f>Table1[[#This Row],[margin]]/SUM(Table1[[#This Row],[dem_votes]:[gop_votes]])</f>
        <v>0.34093872229465449</v>
      </c>
      <c r="J3045" s="5">
        <f>Table1[[#This Row],[dem_votes]]/SUM(Table1[[#This Row],[dem_votes]:[gop_votes]])</f>
        <v>0.32953063885267275</v>
      </c>
      <c r="K3045" s="5">
        <f>Table1[[#This Row],[gop_votes]]/SUM(Table1[[#This Row],[dem_votes]:[gop_votes]])</f>
        <v>0.67046936114732725</v>
      </c>
      <c r="L3045" s="13">
        <v>-80.758632999999904</v>
      </c>
      <c r="M3045" s="13">
        <v>39.626809999999999</v>
      </c>
      <c r="N3045" s="11">
        <v>-80.630193290908821</v>
      </c>
      <c r="O3045" s="11">
        <v>38.823416381818163</v>
      </c>
      <c r="P3045" s="12">
        <f>VLOOKUP(Table1[[#This Row],[State]],Sheet1!A:G,7,FALSE)</f>
        <v>5</v>
      </c>
      <c r="Q3045" t="str">
        <f>VLOOKUP(Table1[[#This Row],[State]],Sheet1!A:F,6,FALSE)</f>
        <v>Republican</v>
      </c>
    </row>
    <row r="3046" spans="1:17" x14ac:dyDescent="0.2">
      <c r="A3046" t="s">
        <v>366</v>
      </c>
      <c r="B3046" s="10">
        <v>54105</v>
      </c>
      <c r="C3046" t="s">
        <v>2214</v>
      </c>
      <c r="D3046" s="4">
        <v>611</v>
      </c>
      <c r="E3046" s="4">
        <v>1923</v>
      </c>
      <c r="F3046">
        <v>2024</v>
      </c>
      <c r="G3046" s="1">
        <f>Table1[[#This Row],[dem_votes]]+Table1[[#This Row],[gop_votes]]</f>
        <v>2534</v>
      </c>
      <c r="H3046" s="7">
        <f>ABS(Table1[[#This Row],[dem_votes]]-Table1[[#This Row],[gop_votes]])</f>
        <v>1312</v>
      </c>
      <c r="I3046" s="5">
        <f>Table1[[#This Row],[margin]]/SUM(Table1[[#This Row],[dem_votes]:[gop_votes]])</f>
        <v>0.51775848460931329</v>
      </c>
      <c r="J3046" s="5">
        <f>Table1[[#This Row],[dem_votes]]/SUM(Table1[[#This Row],[dem_votes]:[gop_votes]])</f>
        <v>0.24112075769534333</v>
      </c>
      <c r="K3046" s="5">
        <f>Table1[[#This Row],[gop_votes]]/SUM(Table1[[#This Row],[dem_votes]:[gop_votes]])</f>
        <v>0.75887924230465664</v>
      </c>
      <c r="L3046" s="13">
        <v>-81.392131999999904</v>
      </c>
      <c r="M3046" s="13">
        <v>39.052701999999996</v>
      </c>
      <c r="N3046" s="11">
        <v>-80.630193290908821</v>
      </c>
      <c r="O3046" s="11">
        <v>38.823416381818163</v>
      </c>
      <c r="P3046" s="12">
        <f>VLOOKUP(Table1[[#This Row],[State]],Sheet1!A:G,7,FALSE)</f>
        <v>5</v>
      </c>
      <c r="Q3046" t="str">
        <f>VLOOKUP(Table1[[#This Row],[State]],Sheet1!A:F,6,FALSE)</f>
        <v>Republican</v>
      </c>
    </row>
    <row r="3047" spans="1:17" x14ac:dyDescent="0.2">
      <c r="A3047" t="s">
        <v>366</v>
      </c>
      <c r="B3047" s="10">
        <v>54107</v>
      </c>
      <c r="C3047" t="s">
        <v>1723</v>
      </c>
      <c r="D3047" s="4">
        <v>12423</v>
      </c>
      <c r="E3047" s="4">
        <v>22684</v>
      </c>
      <c r="F3047">
        <v>2024</v>
      </c>
      <c r="G3047" s="1">
        <f>Table1[[#This Row],[dem_votes]]+Table1[[#This Row],[gop_votes]]</f>
        <v>35107</v>
      </c>
      <c r="H3047" s="7">
        <f>ABS(Table1[[#This Row],[dem_votes]]-Table1[[#This Row],[gop_votes]])</f>
        <v>10261</v>
      </c>
      <c r="I3047" s="5">
        <f>Table1[[#This Row],[margin]]/SUM(Table1[[#This Row],[dem_votes]:[gop_votes]])</f>
        <v>0.29227789329763293</v>
      </c>
      <c r="J3047" s="5">
        <f>Table1[[#This Row],[dem_votes]]/SUM(Table1[[#This Row],[dem_votes]:[gop_votes]])</f>
        <v>0.35386105335118351</v>
      </c>
      <c r="K3047" s="5">
        <f>Table1[[#This Row],[gop_votes]]/SUM(Table1[[#This Row],[dem_votes]:[gop_votes]])</f>
        <v>0.64613894664881644</v>
      </c>
      <c r="L3047" s="13">
        <v>-81.530388000000002</v>
      </c>
      <c r="M3047" s="13">
        <v>39.266168999999998</v>
      </c>
      <c r="N3047" s="11">
        <v>-80.630193290908821</v>
      </c>
      <c r="O3047" s="11">
        <v>38.823416381818163</v>
      </c>
      <c r="P3047" s="12">
        <f>VLOOKUP(Table1[[#This Row],[State]],Sheet1!A:G,7,FALSE)</f>
        <v>5</v>
      </c>
      <c r="Q3047" t="str">
        <f>VLOOKUP(Table1[[#This Row],[State]],Sheet1!A:F,6,FALSE)</f>
        <v>Republican</v>
      </c>
    </row>
    <row r="3048" spans="1:17" x14ac:dyDescent="0.2">
      <c r="A3048" t="s">
        <v>366</v>
      </c>
      <c r="B3048" s="10">
        <v>54109</v>
      </c>
      <c r="C3048" t="s">
        <v>1593</v>
      </c>
      <c r="D3048" s="4">
        <v>1262</v>
      </c>
      <c r="E3048" s="4">
        <v>5834</v>
      </c>
      <c r="F3048">
        <v>2024</v>
      </c>
      <c r="G3048" s="1">
        <f>Table1[[#This Row],[dem_votes]]+Table1[[#This Row],[gop_votes]]</f>
        <v>7096</v>
      </c>
      <c r="H3048" s="7">
        <f>ABS(Table1[[#This Row],[dem_votes]]-Table1[[#This Row],[gop_votes]])</f>
        <v>4572</v>
      </c>
      <c r="I3048" s="5">
        <f>Table1[[#This Row],[margin]]/SUM(Table1[[#This Row],[dem_votes]:[gop_votes]])</f>
        <v>0.64430665163472378</v>
      </c>
      <c r="J3048" s="5">
        <f>Table1[[#This Row],[dem_votes]]/SUM(Table1[[#This Row],[dem_votes]:[gop_votes]])</f>
        <v>0.17784667418263811</v>
      </c>
      <c r="K3048" s="5">
        <f>Table1[[#This Row],[gop_votes]]/SUM(Table1[[#This Row],[dem_votes]:[gop_votes]])</f>
        <v>0.82215332581736189</v>
      </c>
      <c r="L3048" s="13">
        <v>-81.564644000000001</v>
      </c>
      <c r="M3048" s="13">
        <v>37.628554000000001</v>
      </c>
      <c r="N3048" s="11">
        <v>-80.630193290908821</v>
      </c>
      <c r="O3048" s="11">
        <v>38.823416381818163</v>
      </c>
      <c r="P3048" s="12">
        <f>VLOOKUP(Table1[[#This Row],[State]],Sheet1!A:G,7,FALSE)</f>
        <v>5</v>
      </c>
      <c r="Q3048" t="str">
        <f>VLOOKUP(Table1[[#This Row],[State]],Sheet1!A:F,6,FALSE)</f>
        <v>Republican</v>
      </c>
    </row>
    <row r="3049" spans="1:17" x14ac:dyDescent="0.2">
      <c r="A3049" t="s">
        <v>367</v>
      </c>
      <c r="B3049" s="10">
        <v>55001</v>
      </c>
      <c r="C3049" t="s">
        <v>658</v>
      </c>
      <c r="D3049" s="4">
        <v>4349</v>
      </c>
      <c r="E3049" s="4">
        <v>8133</v>
      </c>
      <c r="F3049">
        <v>2024</v>
      </c>
      <c r="G3049" s="1">
        <f>Table1[[#This Row],[dem_votes]]+Table1[[#This Row],[gop_votes]]</f>
        <v>12482</v>
      </c>
      <c r="H3049" s="7">
        <f>ABS(Table1[[#This Row],[dem_votes]]-Table1[[#This Row],[gop_votes]])</f>
        <v>3784</v>
      </c>
      <c r="I3049" s="5">
        <f>Table1[[#This Row],[margin]]/SUM(Table1[[#This Row],[dem_votes]:[gop_votes]])</f>
        <v>0.30315654542541259</v>
      </c>
      <c r="J3049" s="5">
        <f>Table1[[#This Row],[dem_votes]]/SUM(Table1[[#This Row],[dem_votes]:[gop_votes]])</f>
        <v>0.3484217272872937</v>
      </c>
      <c r="K3049" s="5">
        <f>Table1[[#This Row],[gop_votes]]/SUM(Table1[[#This Row],[dem_votes]:[gop_votes]])</f>
        <v>0.6515782727127063</v>
      </c>
      <c r="L3049" s="13">
        <v>-89.782239000000004</v>
      </c>
      <c r="M3049" s="13">
        <v>43.944400999999999</v>
      </c>
      <c r="N3049" s="11">
        <v>-89.789203144221943</v>
      </c>
      <c r="O3049" s="11">
        <v>44.387351573414605</v>
      </c>
      <c r="P3049" s="12">
        <f>VLOOKUP(Table1[[#This Row],[State]],Sheet1!A:G,7,FALSE)</f>
        <v>10</v>
      </c>
      <c r="Q3049" t="str">
        <f>VLOOKUP(Table1[[#This Row],[State]],Sheet1!A:F,6,FALSE)</f>
        <v>Democratic</v>
      </c>
    </row>
    <row r="3050" spans="1:17" x14ac:dyDescent="0.2">
      <c r="A3050" t="s">
        <v>367</v>
      </c>
      <c r="B3050" s="10">
        <v>55003</v>
      </c>
      <c r="C3050" t="s">
        <v>1690</v>
      </c>
      <c r="D3050" s="4">
        <v>4716</v>
      </c>
      <c r="E3050" s="4">
        <v>3153</v>
      </c>
      <c r="F3050">
        <v>2024</v>
      </c>
      <c r="G3050" s="1">
        <f>Table1[[#This Row],[dem_votes]]+Table1[[#This Row],[gop_votes]]</f>
        <v>7869</v>
      </c>
      <c r="H3050" s="7">
        <f>ABS(Table1[[#This Row],[dem_votes]]-Table1[[#This Row],[gop_votes]])</f>
        <v>1563</v>
      </c>
      <c r="I3050" s="5">
        <f>Table1[[#This Row],[margin]]/SUM(Table1[[#This Row],[dem_votes]:[gop_votes]])</f>
        <v>0.1986275257338925</v>
      </c>
      <c r="J3050" s="5">
        <f>Table1[[#This Row],[dem_votes]]/SUM(Table1[[#This Row],[dem_votes]:[gop_votes]])</f>
        <v>0.59931376286694626</v>
      </c>
      <c r="K3050" s="5">
        <f>Table1[[#This Row],[gop_votes]]/SUM(Table1[[#This Row],[dem_votes]:[gop_votes]])</f>
        <v>0.40068623713305374</v>
      </c>
      <c r="L3050" s="13">
        <v>-90.783551000000003</v>
      </c>
      <c r="M3050" s="13">
        <v>46.470377999999997</v>
      </c>
      <c r="N3050" s="11">
        <v>-89.789203144221943</v>
      </c>
      <c r="O3050" s="11">
        <v>44.387351573414605</v>
      </c>
      <c r="P3050" s="12">
        <f>VLOOKUP(Table1[[#This Row],[State]],Sheet1!A:G,7,FALSE)</f>
        <v>10</v>
      </c>
      <c r="Q3050" t="str">
        <f>VLOOKUP(Table1[[#This Row],[State]],Sheet1!A:F,6,FALSE)</f>
        <v>Democratic</v>
      </c>
    </row>
    <row r="3051" spans="1:17" x14ac:dyDescent="0.2">
      <c r="A3051" t="s">
        <v>367</v>
      </c>
      <c r="B3051" s="10">
        <v>55005</v>
      </c>
      <c r="C3051" t="s">
        <v>2215</v>
      </c>
      <c r="D3051" s="4">
        <v>9049</v>
      </c>
      <c r="E3051" s="4">
        <v>15965</v>
      </c>
      <c r="F3051">
        <v>2024</v>
      </c>
      <c r="G3051" s="1">
        <f>Table1[[#This Row],[dem_votes]]+Table1[[#This Row],[gop_votes]]</f>
        <v>25014</v>
      </c>
      <c r="H3051" s="7">
        <f>ABS(Table1[[#This Row],[dem_votes]]-Table1[[#This Row],[gop_votes]])</f>
        <v>6916</v>
      </c>
      <c r="I3051" s="5">
        <f>Table1[[#This Row],[margin]]/SUM(Table1[[#This Row],[dem_votes]:[gop_votes]])</f>
        <v>0.27648516830574876</v>
      </c>
      <c r="J3051" s="5">
        <f>Table1[[#This Row],[dem_votes]]/SUM(Table1[[#This Row],[dem_votes]:[gop_votes]])</f>
        <v>0.36175741584712562</v>
      </c>
      <c r="K3051" s="5">
        <f>Table1[[#This Row],[gop_votes]]/SUM(Table1[[#This Row],[dem_votes]:[gop_votes]])</f>
        <v>0.63824258415287438</v>
      </c>
      <c r="L3051" s="13">
        <v>-91.815595000000002</v>
      </c>
      <c r="M3051" s="13">
        <v>45.436157999999999</v>
      </c>
      <c r="N3051" s="11">
        <v>-89.789203144221943</v>
      </c>
      <c r="O3051" s="11">
        <v>44.387351573414605</v>
      </c>
      <c r="P3051" s="12">
        <f>VLOOKUP(Table1[[#This Row],[State]],Sheet1!A:G,7,FALSE)</f>
        <v>10</v>
      </c>
      <c r="Q3051" t="str">
        <f>VLOOKUP(Table1[[#This Row],[State]],Sheet1!A:F,6,FALSE)</f>
        <v>Democratic</v>
      </c>
    </row>
    <row r="3052" spans="1:17" x14ac:dyDescent="0.2">
      <c r="A3052" t="s">
        <v>367</v>
      </c>
      <c r="B3052" s="10">
        <v>55007</v>
      </c>
      <c r="C3052" t="s">
        <v>2216</v>
      </c>
      <c r="D3052" s="4">
        <v>6001</v>
      </c>
      <c r="E3052" s="4">
        <v>4386</v>
      </c>
      <c r="F3052">
        <v>2024</v>
      </c>
      <c r="G3052" s="1">
        <f>Table1[[#This Row],[dem_votes]]+Table1[[#This Row],[gop_votes]]</f>
        <v>10387</v>
      </c>
      <c r="H3052" s="7">
        <f>ABS(Table1[[#This Row],[dem_votes]]-Table1[[#This Row],[gop_votes]])</f>
        <v>1615</v>
      </c>
      <c r="I3052" s="5">
        <f>Table1[[#This Row],[margin]]/SUM(Table1[[#This Row],[dem_votes]:[gop_votes]])</f>
        <v>0.15548281505728315</v>
      </c>
      <c r="J3052" s="5">
        <f>Table1[[#This Row],[dem_votes]]/SUM(Table1[[#This Row],[dem_votes]:[gop_votes]])</f>
        <v>0.57774140752864156</v>
      </c>
      <c r="K3052" s="5">
        <f>Table1[[#This Row],[gop_votes]]/SUM(Table1[[#This Row],[dem_votes]:[gop_votes]])</f>
        <v>0.42225859247135844</v>
      </c>
      <c r="L3052" s="13">
        <v>-91.102103</v>
      </c>
      <c r="M3052" s="13">
        <v>46.588678000000002</v>
      </c>
      <c r="N3052" s="11">
        <v>-89.789203144221943</v>
      </c>
      <c r="O3052" s="11">
        <v>44.387351573414605</v>
      </c>
      <c r="P3052" s="12">
        <f>VLOOKUP(Table1[[#This Row],[State]],Sheet1!A:G,7,FALSE)</f>
        <v>10</v>
      </c>
      <c r="Q3052" t="str">
        <f>VLOOKUP(Table1[[#This Row],[State]],Sheet1!A:F,6,FALSE)</f>
        <v>Democratic</v>
      </c>
    </row>
    <row r="3053" spans="1:17" x14ac:dyDescent="0.2">
      <c r="A3053" t="s">
        <v>367</v>
      </c>
      <c r="B3053" s="10">
        <v>55009</v>
      </c>
      <c r="C3053" t="s">
        <v>875</v>
      </c>
      <c r="D3053" s="4">
        <v>66196</v>
      </c>
      <c r="E3053" s="4">
        <v>76546</v>
      </c>
      <c r="F3053">
        <v>2024</v>
      </c>
      <c r="G3053" s="1">
        <f>Table1[[#This Row],[dem_votes]]+Table1[[#This Row],[gop_votes]]</f>
        <v>142742</v>
      </c>
      <c r="H3053" s="7">
        <f>ABS(Table1[[#This Row],[dem_votes]]-Table1[[#This Row],[gop_votes]])</f>
        <v>10350</v>
      </c>
      <c r="I3053" s="5">
        <f>Table1[[#This Row],[margin]]/SUM(Table1[[#This Row],[dem_votes]:[gop_votes]])</f>
        <v>7.2508441804094104E-2</v>
      </c>
      <c r="J3053" s="5">
        <f>Table1[[#This Row],[dem_votes]]/SUM(Table1[[#This Row],[dem_votes]:[gop_votes]])</f>
        <v>0.46374577909795295</v>
      </c>
      <c r="K3053" s="5">
        <f>Table1[[#This Row],[gop_votes]]/SUM(Table1[[#This Row],[dem_votes]:[gop_votes]])</f>
        <v>0.536254220902047</v>
      </c>
      <c r="L3053" s="13">
        <v>-88.031842999999995</v>
      </c>
      <c r="M3053" s="13">
        <v>44.497197999999997</v>
      </c>
      <c r="N3053" s="11">
        <v>-89.789203144221943</v>
      </c>
      <c r="O3053" s="11">
        <v>44.387351573414605</v>
      </c>
      <c r="P3053" s="12">
        <f>VLOOKUP(Table1[[#This Row],[State]],Sheet1!A:G,7,FALSE)</f>
        <v>10</v>
      </c>
      <c r="Q3053" t="str">
        <f>VLOOKUP(Table1[[#This Row],[State]],Sheet1!A:F,6,FALSE)</f>
        <v>Democratic</v>
      </c>
    </row>
    <row r="3054" spans="1:17" x14ac:dyDescent="0.2">
      <c r="A3054" t="s">
        <v>367</v>
      </c>
      <c r="B3054" s="10">
        <v>55011</v>
      </c>
      <c r="C3054" t="s">
        <v>1475</v>
      </c>
      <c r="D3054" s="4">
        <v>3100</v>
      </c>
      <c r="E3054" s="4">
        <v>4167</v>
      </c>
      <c r="F3054">
        <v>2024</v>
      </c>
      <c r="G3054" s="1">
        <f>Table1[[#This Row],[dem_votes]]+Table1[[#This Row],[gop_votes]]</f>
        <v>7267</v>
      </c>
      <c r="H3054" s="7">
        <f>ABS(Table1[[#This Row],[dem_votes]]-Table1[[#This Row],[gop_votes]])</f>
        <v>1067</v>
      </c>
      <c r="I3054" s="5">
        <f>Table1[[#This Row],[margin]]/SUM(Table1[[#This Row],[dem_votes]:[gop_votes]])</f>
        <v>0.14682812715013072</v>
      </c>
      <c r="J3054" s="5">
        <f>Table1[[#This Row],[dem_votes]]/SUM(Table1[[#This Row],[dem_votes]:[gop_votes]])</f>
        <v>0.42658593642493464</v>
      </c>
      <c r="K3054" s="5">
        <f>Table1[[#This Row],[gop_votes]]/SUM(Table1[[#This Row],[dem_votes]:[gop_votes]])</f>
        <v>0.57341406357506541</v>
      </c>
      <c r="L3054" s="13">
        <v>-91.743926999999999</v>
      </c>
      <c r="M3054" s="13">
        <v>44.379071000000003</v>
      </c>
      <c r="N3054" s="11">
        <v>-89.789203144221943</v>
      </c>
      <c r="O3054" s="11">
        <v>44.387351573414605</v>
      </c>
      <c r="P3054" s="12">
        <f>VLOOKUP(Table1[[#This Row],[State]],Sheet1!A:G,7,FALSE)</f>
        <v>10</v>
      </c>
      <c r="Q3054" t="str">
        <f>VLOOKUP(Table1[[#This Row],[State]],Sheet1!A:F,6,FALSE)</f>
        <v>Democratic</v>
      </c>
    </row>
    <row r="3055" spans="1:17" x14ac:dyDescent="0.2">
      <c r="A3055" t="s">
        <v>367</v>
      </c>
      <c r="B3055" s="10">
        <v>55013</v>
      </c>
      <c r="C3055" t="s">
        <v>2217</v>
      </c>
      <c r="D3055" s="4">
        <v>3526</v>
      </c>
      <c r="E3055" s="4">
        <v>6842</v>
      </c>
      <c r="F3055">
        <v>2024</v>
      </c>
      <c r="G3055" s="1">
        <f>Table1[[#This Row],[dem_votes]]+Table1[[#This Row],[gop_votes]]</f>
        <v>10368</v>
      </c>
      <c r="H3055" s="7">
        <f>ABS(Table1[[#This Row],[dem_votes]]-Table1[[#This Row],[gop_votes]])</f>
        <v>3316</v>
      </c>
      <c r="I3055" s="5">
        <f>Table1[[#This Row],[margin]]/SUM(Table1[[#This Row],[dem_votes]:[gop_votes]])</f>
        <v>0.31983024691358025</v>
      </c>
      <c r="J3055" s="5">
        <f>Table1[[#This Row],[dem_votes]]/SUM(Table1[[#This Row],[dem_votes]:[gop_votes]])</f>
        <v>0.3400848765432099</v>
      </c>
      <c r="K3055" s="5">
        <f>Table1[[#This Row],[gop_votes]]/SUM(Table1[[#This Row],[dem_votes]:[gop_votes]])</f>
        <v>0.65991512345679015</v>
      </c>
      <c r="L3055" s="13">
        <v>-92.413066999999998</v>
      </c>
      <c r="M3055" s="13">
        <v>45.833418000000002</v>
      </c>
      <c r="N3055" s="11">
        <v>-89.789203144221943</v>
      </c>
      <c r="O3055" s="11">
        <v>44.387351573414605</v>
      </c>
      <c r="P3055" s="12">
        <f>VLOOKUP(Table1[[#This Row],[State]],Sheet1!A:G,7,FALSE)</f>
        <v>10</v>
      </c>
      <c r="Q3055" t="str">
        <f>VLOOKUP(Table1[[#This Row],[State]],Sheet1!A:F,6,FALSE)</f>
        <v>Democratic</v>
      </c>
    </row>
    <row r="3056" spans="1:17" x14ac:dyDescent="0.2">
      <c r="A3056" t="s">
        <v>367</v>
      </c>
      <c r="B3056" s="10">
        <v>55015</v>
      </c>
      <c r="C3056" t="s">
        <v>2218</v>
      </c>
      <c r="D3056" s="4">
        <v>12108</v>
      </c>
      <c r="E3056" s="4">
        <v>19333</v>
      </c>
      <c r="F3056">
        <v>2024</v>
      </c>
      <c r="G3056" s="1">
        <f>Table1[[#This Row],[dem_votes]]+Table1[[#This Row],[gop_votes]]</f>
        <v>31441</v>
      </c>
      <c r="H3056" s="7">
        <f>ABS(Table1[[#This Row],[dem_votes]]-Table1[[#This Row],[gop_votes]])</f>
        <v>7225</v>
      </c>
      <c r="I3056" s="5">
        <f>Table1[[#This Row],[margin]]/SUM(Table1[[#This Row],[dem_votes]:[gop_votes]])</f>
        <v>0.22979548996533189</v>
      </c>
      <c r="J3056" s="5">
        <f>Table1[[#This Row],[dem_votes]]/SUM(Table1[[#This Row],[dem_votes]:[gop_votes]])</f>
        <v>0.38510225501733403</v>
      </c>
      <c r="K3056" s="5">
        <f>Table1[[#This Row],[gop_votes]]/SUM(Table1[[#This Row],[dem_votes]:[gop_votes]])</f>
        <v>0.61489774498266592</v>
      </c>
      <c r="L3056" s="13">
        <v>-88.258763999999999</v>
      </c>
      <c r="M3056" s="13">
        <v>44.149211000000001</v>
      </c>
      <c r="N3056" s="11">
        <v>-89.789203144221943</v>
      </c>
      <c r="O3056" s="11">
        <v>44.387351573414605</v>
      </c>
      <c r="P3056" s="12">
        <f>VLOOKUP(Table1[[#This Row],[State]],Sheet1!A:G,7,FALSE)</f>
        <v>10</v>
      </c>
      <c r="Q3056" t="str">
        <f>VLOOKUP(Table1[[#This Row],[State]],Sheet1!A:F,6,FALSE)</f>
        <v>Democratic</v>
      </c>
    </row>
    <row r="3057" spans="1:17" x14ac:dyDescent="0.2">
      <c r="A3057" t="s">
        <v>367</v>
      </c>
      <c r="B3057" s="10">
        <v>55017</v>
      </c>
      <c r="C3057" t="s">
        <v>1248</v>
      </c>
      <c r="D3057" s="4">
        <v>13354</v>
      </c>
      <c r="E3057" s="4">
        <v>23021</v>
      </c>
      <c r="F3057">
        <v>2024</v>
      </c>
      <c r="G3057" s="1">
        <f>Table1[[#This Row],[dem_votes]]+Table1[[#This Row],[gop_votes]]</f>
        <v>36375</v>
      </c>
      <c r="H3057" s="7">
        <f>ABS(Table1[[#This Row],[dem_votes]]-Table1[[#This Row],[gop_votes]])</f>
        <v>9667</v>
      </c>
      <c r="I3057" s="5">
        <f>Table1[[#This Row],[margin]]/SUM(Table1[[#This Row],[dem_votes]:[gop_votes]])</f>
        <v>0.26575945017182129</v>
      </c>
      <c r="J3057" s="5">
        <f>Table1[[#This Row],[dem_votes]]/SUM(Table1[[#This Row],[dem_votes]:[gop_votes]])</f>
        <v>0.36712027491408933</v>
      </c>
      <c r="K3057" s="5">
        <f>Table1[[#This Row],[gop_votes]]/SUM(Table1[[#This Row],[dem_votes]:[gop_votes]])</f>
        <v>0.63287972508591062</v>
      </c>
      <c r="L3057" s="13">
        <v>-91.327380000000005</v>
      </c>
      <c r="M3057" s="13">
        <v>44.986587999999998</v>
      </c>
      <c r="N3057" s="11">
        <v>-89.789203144221943</v>
      </c>
      <c r="O3057" s="11">
        <v>44.387351573414605</v>
      </c>
      <c r="P3057" s="12">
        <f>VLOOKUP(Table1[[#This Row],[State]],Sheet1!A:G,7,FALSE)</f>
        <v>10</v>
      </c>
      <c r="Q3057" t="str">
        <f>VLOOKUP(Table1[[#This Row],[State]],Sheet1!A:F,6,FALSE)</f>
        <v>Democratic</v>
      </c>
    </row>
    <row r="3058" spans="1:17" x14ac:dyDescent="0.2">
      <c r="A3058" t="s">
        <v>367</v>
      </c>
      <c r="B3058" s="10">
        <v>55019</v>
      </c>
      <c r="C3058" t="s">
        <v>559</v>
      </c>
      <c r="D3058" s="4">
        <v>5803</v>
      </c>
      <c r="E3058" s="4">
        <v>8430</v>
      </c>
      <c r="F3058">
        <v>2024</v>
      </c>
      <c r="G3058" s="1">
        <f>Table1[[#This Row],[dem_votes]]+Table1[[#This Row],[gop_votes]]</f>
        <v>14233</v>
      </c>
      <c r="H3058" s="7">
        <f>ABS(Table1[[#This Row],[dem_votes]]-Table1[[#This Row],[gop_votes]])</f>
        <v>2627</v>
      </c>
      <c r="I3058" s="5">
        <f>Table1[[#This Row],[margin]]/SUM(Table1[[#This Row],[dem_votes]:[gop_votes]])</f>
        <v>0.18457106723810862</v>
      </c>
      <c r="J3058" s="5">
        <f>Table1[[#This Row],[dem_votes]]/SUM(Table1[[#This Row],[dem_votes]:[gop_votes]])</f>
        <v>0.40771446638094572</v>
      </c>
      <c r="K3058" s="5">
        <f>Table1[[#This Row],[gop_votes]]/SUM(Table1[[#This Row],[dem_votes]:[gop_votes]])</f>
        <v>0.59228553361905434</v>
      </c>
      <c r="L3058" s="13">
        <v>-90.547599000000005</v>
      </c>
      <c r="M3058" s="13">
        <v>44.784643000000003</v>
      </c>
      <c r="N3058" s="11">
        <v>-89.789203144221943</v>
      </c>
      <c r="O3058" s="11">
        <v>44.387351573414605</v>
      </c>
      <c r="P3058" s="12">
        <f>VLOOKUP(Table1[[#This Row],[State]],Sheet1!A:G,7,FALSE)</f>
        <v>10</v>
      </c>
      <c r="Q3058" t="str">
        <f>VLOOKUP(Table1[[#This Row],[State]],Sheet1!A:F,6,FALSE)</f>
        <v>Democratic</v>
      </c>
    </row>
    <row r="3059" spans="1:17" x14ac:dyDescent="0.2">
      <c r="A3059" t="s">
        <v>367</v>
      </c>
      <c r="B3059" s="10">
        <v>55021</v>
      </c>
      <c r="C3059" t="s">
        <v>425</v>
      </c>
      <c r="D3059" s="4">
        <v>16166</v>
      </c>
      <c r="E3059" s="4">
        <v>16062</v>
      </c>
      <c r="F3059">
        <v>2024</v>
      </c>
      <c r="G3059" s="1">
        <f>Table1[[#This Row],[dem_votes]]+Table1[[#This Row],[gop_votes]]</f>
        <v>32228</v>
      </c>
      <c r="H3059" s="7">
        <f>ABS(Table1[[#This Row],[dem_votes]]-Table1[[#This Row],[gop_votes]])</f>
        <v>104</v>
      </c>
      <c r="I3059" s="5">
        <f>Table1[[#This Row],[margin]]/SUM(Table1[[#This Row],[dem_votes]:[gop_votes]])</f>
        <v>3.2270075710562245E-3</v>
      </c>
      <c r="J3059" s="5">
        <f>Table1[[#This Row],[dem_votes]]/SUM(Table1[[#This Row],[dem_votes]:[gop_votes]])</f>
        <v>0.50161350378552816</v>
      </c>
      <c r="K3059" s="5">
        <f>Table1[[#This Row],[gop_votes]]/SUM(Table1[[#This Row],[dem_votes]:[gop_votes]])</f>
        <v>0.4983864962144719</v>
      </c>
      <c r="L3059" s="13">
        <v>-89.367399000000006</v>
      </c>
      <c r="M3059" s="13">
        <v>43.461489999999998</v>
      </c>
      <c r="N3059" s="11">
        <v>-89.789203144221943</v>
      </c>
      <c r="O3059" s="11">
        <v>44.387351573414605</v>
      </c>
      <c r="P3059" s="12">
        <f>VLOOKUP(Table1[[#This Row],[State]],Sheet1!A:G,7,FALSE)</f>
        <v>10</v>
      </c>
      <c r="Q3059" t="str">
        <f>VLOOKUP(Table1[[#This Row],[State]],Sheet1!A:F,6,FALSE)</f>
        <v>Democratic</v>
      </c>
    </row>
    <row r="3060" spans="1:17" x14ac:dyDescent="0.2">
      <c r="A3060" t="s">
        <v>367</v>
      </c>
      <c r="B3060" s="10">
        <v>55023</v>
      </c>
      <c r="C3060" t="s">
        <v>563</v>
      </c>
      <c r="D3060" s="4">
        <v>3864</v>
      </c>
      <c r="E3060" s="4">
        <v>3942</v>
      </c>
      <c r="F3060">
        <v>2024</v>
      </c>
      <c r="G3060" s="1">
        <f>Table1[[#This Row],[dem_votes]]+Table1[[#This Row],[gop_votes]]</f>
        <v>7806</v>
      </c>
      <c r="H3060" s="7">
        <f>ABS(Table1[[#This Row],[dem_votes]]-Table1[[#This Row],[gop_votes]])</f>
        <v>78</v>
      </c>
      <c r="I3060" s="5">
        <f>Table1[[#This Row],[margin]]/SUM(Table1[[#This Row],[dem_votes]:[gop_votes]])</f>
        <v>9.9923136049192927E-3</v>
      </c>
      <c r="J3060" s="5">
        <f>Table1[[#This Row],[dem_votes]]/SUM(Table1[[#This Row],[dem_votes]:[gop_votes]])</f>
        <v>0.49500384319754037</v>
      </c>
      <c r="K3060" s="5">
        <f>Table1[[#This Row],[gop_votes]]/SUM(Table1[[#This Row],[dem_votes]:[gop_votes]])</f>
        <v>0.50499615680245968</v>
      </c>
      <c r="L3060" s="13">
        <v>-91.011263</v>
      </c>
      <c r="M3060" s="13">
        <v>43.159807000000001</v>
      </c>
      <c r="N3060" s="11">
        <v>-89.789203144221943</v>
      </c>
      <c r="O3060" s="11">
        <v>44.387351573414605</v>
      </c>
      <c r="P3060" s="12">
        <f>VLOOKUP(Table1[[#This Row],[State]],Sheet1!A:G,7,FALSE)</f>
        <v>10</v>
      </c>
      <c r="Q3060" t="str">
        <f>VLOOKUP(Table1[[#This Row],[State]],Sheet1!A:F,6,FALSE)</f>
        <v>Democratic</v>
      </c>
    </row>
    <row r="3061" spans="1:17" x14ac:dyDescent="0.2">
      <c r="A3061" t="s">
        <v>367</v>
      </c>
      <c r="B3061" s="10">
        <v>55025</v>
      </c>
      <c r="C3061" t="s">
        <v>2219</v>
      </c>
      <c r="D3061" s="4">
        <v>285845</v>
      </c>
      <c r="E3061" s="4">
        <v>76438</v>
      </c>
      <c r="F3061">
        <v>2024</v>
      </c>
      <c r="G3061" s="1">
        <f>Table1[[#This Row],[dem_votes]]+Table1[[#This Row],[gop_votes]]</f>
        <v>362283</v>
      </c>
      <c r="H3061" s="7">
        <f>ABS(Table1[[#This Row],[dem_votes]]-Table1[[#This Row],[gop_votes]])</f>
        <v>209407</v>
      </c>
      <c r="I3061" s="5">
        <f>Table1[[#This Row],[margin]]/SUM(Table1[[#This Row],[dem_votes]:[gop_votes]])</f>
        <v>0.5780204977876412</v>
      </c>
      <c r="J3061" s="5">
        <f>Table1[[#This Row],[dem_votes]]/SUM(Table1[[#This Row],[dem_votes]:[gop_votes]])</f>
        <v>0.78901024889382054</v>
      </c>
      <c r="K3061" s="5">
        <f>Table1[[#This Row],[gop_votes]]/SUM(Table1[[#This Row],[dem_votes]:[gop_votes]])</f>
        <v>0.21098975110617943</v>
      </c>
      <c r="L3061" s="13">
        <v>-89.393883000000002</v>
      </c>
      <c r="M3061" s="13">
        <v>43.074342999999999</v>
      </c>
      <c r="N3061" s="11">
        <v>-89.789203144221943</v>
      </c>
      <c r="O3061" s="11">
        <v>44.387351573414605</v>
      </c>
      <c r="P3061" s="12">
        <f>VLOOKUP(Table1[[#This Row],[State]],Sheet1!A:G,7,FALSE)</f>
        <v>10</v>
      </c>
      <c r="Q3061" t="str">
        <f>VLOOKUP(Table1[[#This Row],[State]],Sheet1!A:F,6,FALSE)</f>
        <v>Democratic</v>
      </c>
    </row>
    <row r="3062" spans="1:17" x14ac:dyDescent="0.2">
      <c r="A3062" t="s">
        <v>367</v>
      </c>
      <c r="B3062" s="10">
        <v>55027</v>
      </c>
      <c r="C3062" t="s">
        <v>753</v>
      </c>
      <c r="D3062" s="4">
        <v>15220</v>
      </c>
      <c r="E3062" s="4">
        <v>30592</v>
      </c>
      <c r="F3062">
        <v>2024</v>
      </c>
      <c r="G3062" s="1">
        <f>Table1[[#This Row],[dem_votes]]+Table1[[#This Row],[gop_votes]]</f>
        <v>45812</v>
      </c>
      <c r="H3062" s="7">
        <f>ABS(Table1[[#This Row],[dem_votes]]-Table1[[#This Row],[gop_votes]])</f>
        <v>15372</v>
      </c>
      <c r="I3062" s="5">
        <f>Table1[[#This Row],[margin]]/SUM(Table1[[#This Row],[dem_votes]:[gop_votes]])</f>
        <v>0.33554527198114031</v>
      </c>
      <c r="J3062" s="5">
        <f>Table1[[#This Row],[dem_votes]]/SUM(Table1[[#This Row],[dem_votes]:[gop_votes]])</f>
        <v>0.33222736400942987</v>
      </c>
      <c r="K3062" s="5">
        <f>Table1[[#This Row],[gop_votes]]/SUM(Table1[[#This Row],[dem_votes]:[gop_votes]])</f>
        <v>0.66777263599057013</v>
      </c>
      <c r="L3062" s="13">
        <v>-88.712345999999997</v>
      </c>
      <c r="M3062" s="13">
        <v>43.434230999999997</v>
      </c>
      <c r="N3062" s="11">
        <v>-89.789203144221943</v>
      </c>
      <c r="O3062" s="11">
        <v>44.387351573414605</v>
      </c>
      <c r="P3062" s="12">
        <f>VLOOKUP(Table1[[#This Row],[State]],Sheet1!A:G,7,FALSE)</f>
        <v>10</v>
      </c>
      <c r="Q3062" t="str">
        <f>VLOOKUP(Table1[[#This Row],[State]],Sheet1!A:F,6,FALSE)</f>
        <v>Democratic</v>
      </c>
    </row>
    <row r="3063" spans="1:17" x14ac:dyDescent="0.2">
      <c r="A3063" t="s">
        <v>367</v>
      </c>
      <c r="B3063" s="10">
        <v>55029</v>
      </c>
      <c r="C3063" t="s">
        <v>2220</v>
      </c>
      <c r="D3063" s="4">
        <v>10187</v>
      </c>
      <c r="E3063" s="4">
        <v>9017</v>
      </c>
      <c r="F3063">
        <v>2024</v>
      </c>
      <c r="G3063" s="1">
        <f>Table1[[#This Row],[dem_votes]]+Table1[[#This Row],[gop_votes]]</f>
        <v>19204</v>
      </c>
      <c r="H3063" s="7">
        <f>ABS(Table1[[#This Row],[dem_votes]]-Table1[[#This Row],[gop_votes]])</f>
        <v>1170</v>
      </c>
      <c r="I3063" s="5">
        <f>Table1[[#This Row],[margin]]/SUM(Table1[[#This Row],[dem_votes]:[gop_votes]])</f>
        <v>6.0924807331805872E-2</v>
      </c>
      <c r="J3063" s="5">
        <f>Table1[[#This Row],[dem_votes]]/SUM(Table1[[#This Row],[dem_votes]:[gop_votes]])</f>
        <v>0.53046240366590292</v>
      </c>
      <c r="K3063" s="5">
        <f>Table1[[#This Row],[gop_votes]]/SUM(Table1[[#This Row],[dem_votes]:[gop_votes]])</f>
        <v>0.46953759633409708</v>
      </c>
      <c r="L3063" s="13">
        <v>-87.345365000000001</v>
      </c>
      <c r="M3063" s="13">
        <v>44.904102000000002</v>
      </c>
      <c r="N3063" s="11">
        <v>-89.789203144221943</v>
      </c>
      <c r="O3063" s="11">
        <v>44.387351573414605</v>
      </c>
      <c r="P3063" s="12">
        <f>VLOOKUP(Table1[[#This Row],[State]],Sheet1!A:G,7,FALSE)</f>
        <v>10</v>
      </c>
      <c r="Q3063" t="str">
        <f>VLOOKUP(Table1[[#This Row],[State]],Sheet1!A:F,6,FALSE)</f>
        <v>Democratic</v>
      </c>
    </row>
    <row r="3064" spans="1:17" x14ac:dyDescent="0.2">
      <c r="A3064" t="s">
        <v>367</v>
      </c>
      <c r="B3064" s="10">
        <v>55031</v>
      </c>
      <c r="C3064" t="s">
        <v>676</v>
      </c>
      <c r="D3064" s="4">
        <v>13358</v>
      </c>
      <c r="E3064" s="4">
        <v>9396</v>
      </c>
      <c r="F3064">
        <v>2024</v>
      </c>
      <c r="G3064" s="1">
        <f>Table1[[#This Row],[dem_votes]]+Table1[[#This Row],[gop_votes]]</f>
        <v>22754</v>
      </c>
      <c r="H3064" s="7">
        <f>ABS(Table1[[#This Row],[dem_votes]]-Table1[[#This Row],[gop_votes]])</f>
        <v>3962</v>
      </c>
      <c r="I3064" s="5">
        <f>Table1[[#This Row],[margin]]/SUM(Table1[[#This Row],[dem_votes]:[gop_votes]])</f>
        <v>0.17412323108024963</v>
      </c>
      <c r="J3064" s="5">
        <f>Table1[[#This Row],[dem_votes]]/SUM(Table1[[#This Row],[dem_votes]:[gop_votes]])</f>
        <v>0.58706161554012481</v>
      </c>
      <c r="K3064" s="5">
        <f>Table1[[#This Row],[gop_votes]]/SUM(Table1[[#This Row],[dem_votes]:[gop_votes]])</f>
        <v>0.41293838445987519</v>
      </c>
      <c r="L3064" s="13">
        <v>-92.017477</v>
      </c>
      <c r="M3064" s="13">
        <v>46.633029000000001</v>
      </c>
      <c r="N3064" s="11">
        <v>-89.789203144221943</v>
      </c>
      <c r="O3064" s="11">
        <v>44.387351573414605</v>
      </c>
      <c r="P3064" s="12">
        <f>VLOOKUP(Table1[[#This Row],[State]],Sheet1!A:G,7,FALSE)</f>
        <v>10</v>
      </c>
      <c r="Q3064" t="str">
        <f>VLOOKUP(Table1[[#This Row],[State]],Sheet1!A:F,6,FALSE)</f>
        <v>Democratic</v>
      </c>
    </row>
    <row r="3065" spans="1:17" x14ac:dyDescent="0.2">
      <c r="A3065" t="s">
        <v>367</v>
      </c>
      <c r="B3065" s="10">
        <v>55033</v>
      </c>
      <c r="C3065" t="s">
        <v>1668</v>
      </c>
      <c r="D3065" s="4">
        <v>9784</v>
      </c>
      <c r="E3065" s="4">
        <v>13044</v>
      </c>
      <c r="F3065">
        <v>2024</v>
      </c>
      <c r="G3065" s="1">
        <f>Table1[[#This Row],[dem_votes]]+Table1[[#This Row],[gop_votes]]</f>
        <v>22828</v>
      </c>
      <c r="H3065" s="7">
        <f>ABS(Table1[[#This Row],[dem_votes]]-Table1[[#This Row],[gop_votes]])</f>
        <v>3260</v>
      </c>
      <c r="I3065" s="5">
        <f>Table1[[#This Row],[margin]]/SUM(Table1[[#This Row],[dem_votes]:[gop_votes]])</f>
        <v>0.14280707902575784</v>
      </c>
      <c r="J3065" s="5">
        <f>Table1[[#This Row],[dem_votes]]/SUM(Table1[[#This Row],[dem_votes]:[gop_votes]])</f>
        <v>0.42859646048712108</v>
      </c>
      <c r="K3065" s="5">
        <f>Table1[[#This Row],[gop_votes]]/SUM(Table1[[#This Row],[dem_votes]:[gop_votes]])</f>
        <v>0.57140353951287892</v>
      </c>
      <c r="L3065" s="13">
        <v>-91.895107999999993</v>
      </c>
      <c r="M3065" s="13">
        <v>44.914467000000002</v>
      </c>
      <c r="N3065" s="11">
        <v>-89.789203144221943</v>
      </c>
      <c r="O3065" s="11">
        <v>44.387351573414605</v>
      </c>
      <c r="P3065" s="12">
        <f>VLOOKUP(Table1[[#This Row],[State]],Sheet1!A:G,7,FALSE)</f>
        <v>10</v>
      </c>
      <c r="Q3065" t="str">
        <f>VLOOKUP(Table1[[#This Row],[State]],Sheet1!A:F,6,FALSE)</f>
        <v>Democratic</v>
      </c>
    </row>
    <row r="3066" spans="1:17" x14ac:dyDescent="0.2">
      <c r="A3066" t="s">
        <v>367</v>
      </c>
      <c r="B3066" s="10">
        <v>55035</v>
      </c>
      <c r="C3066" t="s">
        <v>2221</v>
      </c>
      <c r="D3066" s="4">
        <v>31797</v>
      </c>
      <c r="E3066" s="4">
        <v>24438</v>
      </c>
      <c r="F3066">
        <v>2024</v>
      </c>
      <c r="G3066" s="1">
        <f>Table1[[#This Row],[dem_votes]]+Table1[[#This Row],[gop_votes]]</f>
        <v>56235</v>
      </c>
      <c r="H3066" s="7">
        <f>ABS(Table1[[#This Row],[dem_votes]]-Table1[[#This Row],[gop_votes]])</f>
        <v>7359</v>
      </c>
      <c r="I3066" s="5">
        <f>Table1[[#This Row],[margin]]/SUM(Table1[[#This Row],[dem_votes]:[gop_votes]])</f>
        <v>0.13086156308348892</v>
      </c>
      <c r="J3066" s="5">
        <f>Table1[[#This Row],[dem_votes]]/SUM(Table1[[#This Row],[dem_votes]:[gop_votes]])</f>
        <v>0.56543078154174442</v>
      </c>
      <c r="K3066" s="5">
        <f>Table1[[#This Row],[gop_votes]]/SUM(Table1[[#This Row],[dem_votes]:[gop_votes]])</f>
        <v>0.43456921845825552</v>
      </c>
      <c r="L3066" s="13">
        <v>-91.454948000000002</v>
      </c>
      <c r="M3066" s="13">
        <v>44.790413000000001</v>
      </c>
      <c r="N3066" s="11">
        <v>-89.789203144221943</v>
      </c>
      <c r="O3066" s="11">
        <v>44.387351573414605</v>
      </c>
      <c r="P3066" s="12">
        <f>VLOOKUP(Table1[[#This Row],[State]],Sheet1!A:G,7,FALSE)</f>
        <v>10</v>
      </c>
      <c r="Q3066" t="str">
        <f>VLOOKUP(Table1[[#This Row],[State]],Sheet1!A:F,6,FALSE)</f>
        <v>Democratic</v>
      </c>
    </row>
    <row r="3067" spans="1:17" x14ac:dyDescent="0.2">
      <c r="A3067" t="s">
        <v>367</v>
      </c>
      <c r="B3067" s="10">
        <v>55037</v>
      </c>
      <c r="C3067" t="s">
        <v>1831</v>
      </c>
      <c r="D3067" s="4">
        <v>879</v>
      </c>
      <c r="E3067" s="4">
        <v>2201</v>
      </c>
      <c r="F3067">
        <v>2024</v>
      </c>
      <c r="G3067" s="1">
        <f>Table1[[#This Row],[dem_votes]]+Table1[[#This Row],[gop_votes]]</f>
        <v>3080</v>
      </c>
      <c r="H3067" s="7">
        <f>ABS(Table1[[#This Row],[dem_votes]]-Table1[[#This Row],[gop_votes]])</f>
        <v>1322</v>
      </c>
      <c r="I3067" s="5">
        <f>Table1[[#This Row],[margin]]/SUM(Table1[[#This Row],[dem_votes]:[gop_votes]])</f>
        <v>0.42922077922077922</v>
      </c>
      <c r="J3067" s="5">
        <f>Table1[[#This Row],[dem_votes]]/SUM(Table1[[#This Row],[dem_votes]:[gop_votes]])</f>
        <v>0.28538961038961042</v>
      </c>
      <c r="K3067" s="5">
        <f>Table1[[#This Row],[gop_votes]]/SUM(Table1[[#This Row],[dem_votes]:[gop_votes]])</f>
        <v>0.71461038961038958</v>
      </c>
      <c r="L3067" s="13">
        <v>-88.237785000000002</v>
      </c>
      <c r="M3067" s="13">
        <v>45.852429000000001</v>
      </c>
      <c r="N3067" s="11">
        <v>-89.789203144221943</v>
      </c>
      <c r="O3067" s="11">
        <v>44.387351573414605</v>
      </c>
      <c r="P3067" s="12">
        <f>VLOOKUP(Table1[[#This Row],[State]],Sheet1!A:G,7,FALSE)</f>
        <v>10</v>
      </c>
      <c r="Q3067" t="str">
        <f>VLOOKUP(Table1[[#This Row],[State]],Sheet1!A:F,6,FALSE)</f>
        <v>Democratic</v>
      </c>
    </row>
    <row r="3068" spans="1:17" x14ac:dyDescent="0.2">
      <c r="A3068" t="s">
        <v>367</v>
      </c>
      <c r="B3068" s="10">
        <v>55039</v>
      </c>
      <c r="C3068" t="s">
        <v>2222</v>
      </c>
      <c r="D3068" s="4">
        <v>19208</v>
      </c>
      <c r="E3068" s="4">
        <v>34362</v>
      </c>
      <c r="F3068">
        <v>2024</v>
      </c>
      <c r="G3068" s="1">
        <f>Table1[[#This Row],[dem_votes]]+Table1[[#This Row],[gop_votes]]</f>
        <v>53570</v>
      </c>
      <c r="H3068" s="7">
        <f>ABS(Table1[[#This Row],[dem_votes]]-Table1[[#This Row],[gop_votes]])</f>
        <v>15154</v>
      </c>
      <c r="I3068" s="5">
        <f>Table1[[#This Row],[margin]]/SUM(Table1[[#This Row],[dem_votes]:[gop_votes]])</f>
        <v>0.28288221019227178</v>
      </c>
      <c r="J3068" s="5">
        <f>Table1[[#This Row],[dem_votes]]/SUM(Table1[[#This Row],[dem_votes]:[gop_votes]])</f>
        <v>0.35855889490386411</v>
      </c>
      <c r="K3068" s="5">
        <f>Table1[[#This Row],[gop_votes]]/SUM(Table1[[#This Row],[dem_votes]:[gop_votes]])</f>
        <v>0.64144110509613594</v>
      </c>
      <c r="L3068" s="13">
        <v>-88.486885000000001</v>
      </c>
      <c r="M3068" s="13">
        <v>43.76493</v>
      </c>
      <c r="N3068" s="11">
        <v>-89.789203144221943</v>
      </c>
      <c r="O3068" s="11">
        <v>44.387351573414605</v>
      </c>
      <c r="P3068" s="12">
        <f>VLOOKUP(Table1[[#This Row],[State]],Sheet1!A:G,7,FALSE)</f>
        <v>10</v>
      </c>
      <c r="Q3068" t="str">
        <f>VLOOKUP(Table1[[#This Row],[State]],Sheet1!A:F,6,FALSE)</f>
        <v>Democratic</v>
      </c>
    </row>
    <row r="3069" spans="1:17" x14ac:dyDescent="0.2">
      <c r="A3069" t="s">
        <v>367</v>
      </c>
      <c r="B3069" s="10">
        <v>55041</v>
      </c>
      <c r="C3069" t="s">
        <v>1796</v>
      </c>
      <c r="D3069" s="4">
        <v>2059</v>
      </c>
      <c r="E3069" s="4">
        <v>2982</v>
      </c>
      <c r="F3069">
        <v>2024</v>
      </c>
      <c r="G3069" s="1">
        <f>Table1[[#This Row],[dem_votes]]+Table1[[#This Row],[gop_votes]]</f>
        <v>5041</v>
      </c>
      <c r="H3069" s="7">
        <f>ABS(Table1[[#This Row],[dem_votes]]-Table1[[#This Row],[gop_votes]])</f>
        <v>923</v>
      </c>
      <c r="I3069" s="5">
        <f>Table1[[#This Row],[margin]]/SUM(Table1[[#This Row],[dem_votes]:[gop_votes]])</f>
        <v>0.18309859154929578</v>
      </c>
      <c r="J3069" s="5">
        <f>Table1[[#This Row],[dem_votes]]/SUM(Table1[[#This Row],[dem_votes]:[gop_votes]])</f>
        <v>0.40845070422535212</v>
      </c>
      <c r="K3069" s="5">
        <f>Table1[[#This Row],[gop_votes]]/SUM(Table1[[#This Row],[dem_votes]:[gop_votes]])</f>
        <v>0.59154929577464788</v>
      </c>
      <c r="L3069" s="13">
        <v>-88.806904000000003</v>
      </c>
      <c r="M3069" s="13">
        <v>45.561304999999997</v>
      </c>
      <c r="N3069" s="11">
        <v>-89.789203144221943</v>
      </c>
      <c r="O3069" s="11">
        <v>44.387351573414605</v>
      </c>
      <c r="P3069" s="12">
        <f>VLOOKUP(Table1[[#This Row],[State]],Sheet1!A:G,7,FALSE)</f>
        <v>10</v>
      </c>
      <c r="Q3069" t="str">
        <f>VLOOKUP(Table1[[#This Row],[State]],Sheet1!A:F,6,FALSE)</f>
        <v>Democratic</v>
      </c>
    </row>
    <row r="3070" spans="1:17" x14ac:dyDescent="0.2">
      <c r="A3070" t="s">
        <v>367</v>
      </c>
      <c r="B3070" s="10">
        <v>55043</v>
      </c>
      <c r="C3070" t="s">
        <v>571</v>
      </c>
      <c r="D3070" s="4">
        <v>10767</v>
      </c>
      <c r="E3070" s="4">
        <v>12351</v>
      </c>
      <c r="F3070">
        <v>2024</v>
      </c>
      <c r="G3070" s="1">
        <f>Table1[[#This Row],[dem_votes]]+Table1[[#This Row],[gop_votes]]</f>
        <v>23118</v>
      </c>
      <c r="H3070" s="7">
        <f>ABS(Table1[[#This Row],[dem_votes]]-Table1[[#This Row],[gop_votes]])</f>
        <v>1584</v>
      </c>
      <c r="I3070" s="5">
        <f>Table1[[#This Row],[margin]]/SUM(Table1[[#This Row],[dem_votes]:[gop_votes]])</f>
        <v>6.8518037892551259E-2</v>
      </c>
      <c r="J3070" s="5">
        <f>Table1[[#This Row],[dem_votes]]/SUM(Table1[[#This Row],[dem_votes]:[gop_votes]])</f>
        <v>0.46574098105372436</v>
      </c>
      <c r="K3070" s="5">
        <f>Table1[[#This Row],[gop_votes]]/SUM(Table1[[#This Row],[dem_votes]:[gop_votes]])</f>
        <v>0.53425901894627559</v>
      </c>
      <c r="L3070" s="13">
        <v>-90.616056999999998</v>
      </c>
      <c r="M3070" s="13">
        <v>42.825290000000003</v>
      </c>
      <c r="N3070" s="11">
        <v>-89.789203144221943</v>
      </c>
      <c r="O3070" s="11">
        <v>44.387351573414605</v>
      </c>
      <c r="P3070" s="12">
        <f>VLOOKUP(Table1[[#This Row],[State]],Sheet1!A:G,7,FALSE)</f>
        <v>10</v>
      </c>
      <c r="Q3070" t="str">
        <f>VLOOKUP(Table1[[#This Row],[State]],Sheet1!A:F,6,FALSE)</f>
        <v>Democratic</v>
      </c>
    </row>
    <row r="3071" spans="1:17" x14ac:dyDescent="0.2">
      <c r="A3071" t="s">
        <v>367</v>
      </c>
      <c r="B3071" s="10">
        <v>55045</v>
      </c>
      <c r="C3071" t="s">
        <v>1103</v>
      </c>
      <c r="D3071" s="4">
        <v>10905</v>
      </c>
      <c r="E3071" s="4">
        <v>8867</v>
      </c>
      <c r="F3071">
        <v>2024</v>
      </c>
      <c r="G3071" s="1">
        <f>Table1[[#This Row],[dem_votes]]+Table1[[#This Row],[gop_votes]]</f>
        <v>19772</v>
      </c>
      <c r="H3071" s="7">
        <f>ABS(Table1[[#This Row],[dem_votes]]-Table1[[#This Row],[gop_votes]])</f>
        <v>2038</v>
      </c>
      <c r="I3071" s="5">
        <f>Table1[[#This Row],[margin]]/SUM(Table1[[#This Row],[dem_votes]:[gop_votes]])</f>
        <v>0.10307505563423022</v>
      </c>
      <c r="J3071" s="5">
        <f>Table1[[#This Row],[dem_votes]]/SUM(Table1[[#This Row],[dem_votes]:[gop_votes]])</f>
        <v>0.55153752781711507</v>
      </c>
      <c r="K3071" s="5">
        <f>Table1[[#This Row],[gop_votes]]/SUM(Table1[[#This Row],[dem_votes]:[gop_votes]])</f>
        <v>0.44846247218288487</v>
      </c>
      <c r="L3071" s="13">
        <v>-89.576088999999996</v>
      </c>
      <c r="M3071" s="13">
        <v>42.670633000000002</v>
      </c>
      <c r="N3071" s="11">
        <v>-89.789203144221943</v>
      </c>
      <c r="O3071" s="11">
        <v>44.387351573414605</v>
      </c>
      <c r="P3071" s="12">
        <f>VLOOKUP(Table1[[#This Row],[State]],Sheet1!A:G,7,FALSE)</f>
        <v>10</v>
      </c>
      <c r="Q3071" t="str">
        <f>VLOOKUP(Table1[[#This Row],[State]],Sheet1!A:F,6,FALSE)</f>
        <v>Democratic</v>
      </c>
    </row>
    <row r="3072" spans="1:17" x14ac:dyDescent="0.2">
      <c r="A3072" t="s">
        <v>367</v>
      </c>
      <c r="B3072" s="10">
        <v>55047</v>
      </c>
      <c r="C3072" t="s">
        <v>2223</v>
      </c>
      <c r="D3072" s="4">
        <v>3147</v>
      </c>
      <c r="E3072" s="4">
        <v>6450</v>
      </c>
      <c r="F3072">
        <v>2024</v>
      </c>
      <c r="G3072" s="1">
        <f>Table1[[#This Row],[dem_votes]]+Table1[[#This Row],[gop_votes]]</f>
        <v>9597</v>
      </c>
      <c r="H3072" s="7">
        <f>ABS(Table1[[#This Row],[dem_votes]]-Table1[[#This Row],[gop_votes]])</f>
        <v>3303</v>
      </c>
      <c r="I3072" s="5">
        <f>Table1[[#This Row],[margin]]/SUM(Table1[[#This Row],[dem_votes]:[gop_votes]])</f>
        <v>0.34417005314160676</v>
      </c>
      <c r="J3072" s="5">
        <f>Table1[[#This Row],[dem_votes]]/SUM(Table1[[#This Row],[dem_votes]:[gop_votes]])</f>
        <v>0.32791497342919662</v>
      </c>
      <c r="K3072" s="5">
        <f>Table1[[#This Row],[gop_votes]]/SUM(Table1[[#This Row],[dem_votes]:[gop_votes]])</f>
        <v>0.67208502657080338</v>
      </c>
      <c r="L3072" s="13">
        <v>-89.013088999999994</v>
      </c>
      <c r="M3072" s="13">
        <v>43.844076000000001</v>
      </c>
      <c r="N3072" s="11">
        <v>-89.789203144221943</v>
      </c>
      <c r="O3072" s="11">
        <v>44.387351573414605</v>
      </c>
      <c r="P3072" s="12">
        <f>VLOOKUP(Table1[[#This Row],[State]],Sheet1!A:G,7,FALSE)</f>
        <v>10</v>
      </c>
      <c r="Q3072" t="str">
        <f>VLOOKUP(Table1[[#This Row],[State]],Sheet1!A:F,6,FALSE)</f>
        <v>Democratic</v>
      </c>
    </row>
    <row r="3073" spans="1:17" x14ac:dyDescent="0.2">
      <c r="A3073" t="s">
        <v>367</v>
      </c>
      <c r="B3073" s="10">
        <v>55049</v>
      </c>
      <c r="C3073" t="s">
        <v>986</v>
      </c>
      <c r="D3073" s="4">
        <v>7858</v>
      </c>
      <c r="E3073" s="4">
        <v>4501</v>
      </c>
      <c r="F3073">
        <v>2024</v>
      </c>
      <c r="G3073" s="1">
        <f>Table1[[#This Row],[dem_votes]]+Table1[[#This Row],[gop_votes]]</f>
        <v>12359</v>
      </c>
      <c r="H3073" s="7">
        <f>ABS(Table1[[#This Row],[dem_votes]]-Table1[[#This Row],[gop_votes]])</f>
        <v>3357</v>
      </c>
      <c r="I3073" s="5">
        <f>Table1[[#This Row],[margin]]/SUM(Table1[[#This Row],[dem_votes]:[gop_votes]])</f>
        <v>0.27162391779270167</v>
      </c>
      <c r="J3073" s="5">
        <f>Table1[[#This Row],[dem_votes]]/SUM(Table1[[#This Row],[dem_votes]:[gop_votes]])</f>
        <v>0.63581195889635089</v>
      </c>
      <c r="K3073" s="5">
        <f>Table1[[#This Row],[gop_votes]]/SUM(Table1[[#This Row],[dem_votes]:[gop_votes]])</f>
        <v>0.36418804110364916</v>
      </c>
      <c r="L3073" s="13">
        <v>-90.126734999999996</v>
      </c>
      <c r="M3073" s="13">
        <v>42.982703999999998</v>
      </c>
      <c r="N3073" s="11">
        <v>-89.789203144221943</v>
      </c>
      <c r="O3073" s="11">
        <v>44.387351573414605</v>
      </c>
      <c r="P3073" s="12">
        <f>VLOOKUP(Table1[[#This Row],[State]],Sheet1!A:G,7,FALSE)</f>
        <v>10</v>
      </c>
      <c r="Q3073" t="str">
        <f>VLOOKUP(Table1[[#This Row],[State]],Sheet1!A:F,6,FALSE)</f>
        <v>Democratic</v>
      </c>
    </row>
    <row r="3074" spans="1:17" x14ac:dyDescent="0.2">
      <c r="A3074" t="s">
        <v>367</v>
      </c>
      <c r="B3074" s="10">
        <v>55051</v>
      </c>
      <c r="C3074" t="s">
        <v>1262</v>
      </c>
      <c r="D3074" s="4">
        <v>1698</v>
      </c>
      <c r="E3074" s="4">
        <v>2203</v>
      </c>
      <c r="F3074">
        <v>2024</v>
      </c>
      <c r="G3074" s="1">
        <f>Table1[[#This Row],[dem_votes]]+Table1[[#This Row],[gop_votes]]</f>
        <v>3901</v>
      </c>
      <c r="H3074" s="7">
        <f>ABS(Table1[[#This Row],[dem_votes]]-Table1[[#This Row],[gop_votes]])</f>
        <v>505</v>
      </c>
      <c r="I3074" s="5">
        <f>Table1[[#This Row],[margin]]/SUM(Table1[[#This Row],[dem_votes]:[gop_votes]])</f>
        <v>0.12945398615739553</v>
      </c>
      <c r="J3074" s="5">
        <f>Table1[[#This Row],[dem_votes]]/SUM(Table1[[#This Row],[dem_votes]:[gop_votes]])</f>
        <v>0.43527300692130222</v>
      </c>
      <c r="K3074" s="5">
        <f>Table1[[#This Row],[gop_votes]]/SUM(Table1[[#This Row],[dem_votes]:[gop_votes]])</f>
        <v>0.56472699307869778</v>
      </c>
      <c r="L3074" s="13">
        <v>-90.196635000000001</v>
      </c>
      <c r="M3074" s="13">
        <v>46.353147</v>
      </c>
      <c r="N3074" s="11">
        <v>-89.789203144221943</v>
      </c>
      <c r="O3074" s="11">
        <v>44.387351573414605</v>
      </c>
      <c r="P3074" s="12">
        <f>VLOOKUP(Table1[[#This Row],[State]],Sheet1!A:G,7,FALSE)</f>
        <v>10</v>
      </c>
      <c r="Q3074" t="str">
        <f>VLOOKUP(Table1[[#This Row],[State]],Sheet1!A:F,6,FALSE)</f>
        <v>Democratic</v>
      </c>
    </row>
    <row r="3075" spans="1:17" x14ac:dyDescent="0.2">
      <c r="A3075" t="s">
        <v>367</v>
      </c>
      <c r="B3075" s="10">
        <v>55053</v>
      </c>
      <c r="C3075" t="s">
        <v>444</v>
      </c>
      <c r="D3075" s="4">
        <v>4197</v>
      </c>
      <c r="E3075" s="4">
        <v>5039</v>
      </c>
      <c r="F3075">
        <v>2024</v>
      </c>
      <c r="G3075" s="1">
        <f>Table1[[#This Row],[dem_votes]]+Table1[[#This Row],[gop_votes]]</f>
        <v>9236</v>
      </c>
      <c r="H3075" s="7">
        <f>ABS(Table1[[#This Row],[dem_votes]]-Table1[[#This Row],[gop_votes]])</f>
        <v>842</v>
      </c>
      <c r="I3075" s="5">
        <f>Table1[[#This Row],[margin]]/SUM(Table1[[#This Row],[dem_votes]:[gop_votes]])</f>
        <v>9.1165006496318757E-2</v>
      </c>
      <c r="J3075" s="5">
        <f>Table1[[#This Row],[dem_votes]]/SUM(Table1[[#This Row],[dem_votes]:[gop_votes]])</f>
        <v>0.45441749675184062</v>
      </c>
      <c r="K3075" s="5">
        <f>Table1[[#This Row],[gop_votes]]/SUM(Table1[[#This Row],[dem_votes]:[gop_votes]])</f>
        <v>0.54558250324815938</v>
      </c>
      <c r="L3075" s="13">
        <v>-90.901557999999994</v>
      </c>
      <c r="M3075" s="13">
        <v>44.320473999999997</v>
      </c>
      <c r="N3075" s="11">
        <v>-89.789203144221943</v>
      </c>
      <c r="O3075" s="11">
        <v>44.387351573414605</v>
      </c>
      <c r="P3075" s="12">
        <f>VLOOKUP(Table1[[#This Row],[State]],Sheet1!A:G,7,FALSE)</f>
        <v>10</v>
      </c>
      <c r="Q3075" t="str">
        <f>VLOOKUP(Table1[[#This Row],[State]],Sheet1!A:F,6,FALSE)</f>
        <v>Democratic</v>
      </c>
    </row>
    <row r="3076" spans="1:17" x14ac:dyDescent="0.2">
      <c r="A3076" t="s">
        <v>367</v>
      </c>
      <c r="B3076" s="10">
        <v>55055</v>
      </c>
      <c r="C3076" t="s">
        <v>445</v>
      </c>
      <c r="D3076" s="4">
        <v>19357</v>
      </c>
      <c r="E3076" s="4">
        <v>27156</v>
      </c>
      <c r="F3076">
        <v>2024</v>
      </c>
      <c r="G3076" s="1">
        <f>Table1[[#This Row],[dem_votes]]+Table1[[#This Row],[gop_votes]]</f>
        <v>46513</v>
      </c>
      <c r="H3076" s="7">
        <f>ABS(Table1[[#This Row],[dem_votes]]-Table1[[#This Row],[gop_votes]])</f>
        <v>7799</v>
      </c>
      <c r="I3076" s="5">
        <f>Table1[[#This Row],[margin]]/SUM(Table1[[#This Row],[dem_votes]:[gop_votes]])</f>
        <v>0.16767355363016792</v>
      </c>
      <c r="J3076" s="5">
        <f>Table1[[#This Row],[dem_votes]]/SUM(Table1[[#This Row],[dem_votes]:[gop_votes]])</f>
        <v>0.41616322318491605</v>
      </c>
      <c r="K3076" s="5">
        <f>Table1[[#This Row],[gop_votes]]/SUM(Table1[[#This Row],[dem_votes]:[gop_votes]])</f>
        <v>0.58383677681508395</v>
      </c>
      <c r="L3076" s="13">
        <v>-88.784756999999999</v>
      </c>
      <c r="M3076" s="13">
        <v>43.040166999999997</v>
      </c>
      <c r="N3076" s="11">
        <v>-89.789203144221943</v>
      </c>
      <c r="O3076" s="11">
        <v>44.387351573414605</v>
      </c>
      <c r="P3076" s="12">
        <f>VLOOKUP(Table1[[#This Row],[State]],Sheet1!A:G,7,FALSE)</f>
        <v>10</v>
      </c>
      <c r="Q3076" t="str">
        <f>VLOOKUP(Table1[[#This Row],[State]],Sheet1!A:F,6,FALSE)</f>
        <v>Democratic</v>
      </c>
    </row>
    <row r="3077" spans="1:17" x14ac:dyDescent="0.2">
      <c r="A3077" t="s">
        <v>367</v>
      </c>
      <c r="B3077" s="10">
        <v>55057</v>
      </c>
      <c r="C3077" t="s">
        <v>2224</v>
      </c>
      <c r="D3077" s="4">
        <v>4621</v>
      </c>
      <c r="E3077" s="4">
        <v>8159</v>
      </c>
      <c r="F3077">
        <v>2024</v>
      </c>
      <c r="G3077" s="1">
        <f>Table1[[#This Row],[dem_votes]]+Table1[[#This Row],[gop_votes]]</f>
        <v>12780</v>
      </c>
      <c r="H3077" s="7">
        <f>ABS(Table1[[#This Row],[dem_votes]]-Table1[[#This Row],[gop_votes]])</f>
        <v>3538</v>
      </c>
      <c r="I3077" s="5">
        <f>Table1[[#This Row],[margin]]/SUM(Table1[[#This Row],[dem_votes]:[gop_votes]])</f>
        <v>0.27683881064162752</v>
      </c>
      <c r="J3077" s="5">
        <f>Table1[[#This Row],[dem_votes]]/SUM(Table1[[#This Row],[dem_votes]:[gop_votes]])</f>
        <v>0.36158059467918624</v>
      </c>
      <c r="K3077" s="5">
        <f>Table1[[#This Row],[gop_votes]]/SUM(Table1[[#This Row],[dem_votes]:[gop_votes]])</f>
        <v>0.63841940532081376</v>
      </c>
      <c r="L3077" s="13">
        <v>-90.100353999999996</v>
      </c>
      <c r="M3077" s="13">
        <v>43.842134000000001</v>
      </c>
      <c r="N3077" s="11">
        <v>-89.789203144221943</v>
      </c>
      <c r="O3077" s="11">
        <v>44.387351573414605</v>
      </c>
      <c r="P3077" s="12">
        <f>VLOOKUP(Table1[[#This Row],[State]],Sheet1!A:G,7,FALSE)</f>
        <v>10</v>
      </c>
      <c r="Q3077" t="str">
        <f>VLOOKUP(Table1[[#This Row],[State]],Sheet1!A:F,6,FALSE)</f>
        <v>Democratic</v>
      </c>
    </row>
    <row r="3078" spans="1:17" x14ac:dyDescent="0.2">
      <c r="A3078" t="s">
        <v>367</v>
      </c>
      <c r="B3078" s="10">
        <v>55059</v>
      </c>
      <c r="C3078" t="s">
        <v>2225</v>
      </c>
      <c r="D3078" s="4">
        <v>40883</v>
      </c>
      <c r="E3078" s="4">
        <v>46486</v>
      </c>
      <c r="F3078">
        <v>2024</v>
      </c>
      <c r="G3078" s="1">
        <f>Table1[[#This Row],[dem_votes]]+Table1[[#This Row],[gop_votes]]</f>
        <v>87369</v>
      </c>
      <c r="H3078" s="7">
        <f>ABS(Table1[[#This Row],[dem_votes]]-Table1[[#This Row],[gop_votes]])</f>
        <v>5603</v>
      </c>
      <c r="I3078" s="5">
        <f>Table1[[#This Row],[margin]]/SUM(Table1[[#This Row],[dem_votes]:[gop_votes]])</f>
        <v>6.4130297931760699E-2</v>
      </c>
      <c r="J3078" s="5">
        <f>Table1[[#This Row],[dem_votes]]/SUM(Table1[[#This Row],[dem_votes]:[gop_votes]])</f>
        <v>0.46793485103411964</v>
      </c>
      <c r="K3078" s="5">
        <f>Table1[[#This Row],[gop_votes]]/SUM(Table1[[#This Row],[dem_votes]:[gop_votes]])</f>
        <v>0.53206514896588031</v>
      </c>
      <c r="L3078" s="13">
        <v>-87.922955999999999</v>
      </c>
      <c r="M3078" s="13">
        <v>42.572633000000003</v>
      </c>
      <c r="N3078" s="11">
        <v>-89.789203144221943</v>
      </c>
      <c r="O3078" s="11">
        <v>44.387351573414605</v>
      </c>
      <c r="P3078" s="12">
        <f>VLOOKUP(Table1[[#This Row],[State]],Sheet1!A:G,7,FALSE)</f>
        <v>10</v>
      </c>
      <c r="Q3078" t="str">
        <f>VLOOKUP(Table1[[#This Row],[State]],Sheet1!A:F,6,FALSE)</f>
        <v>Democratic</v>
      </c>
    </row>
    <row r="3079" spans="1:17" x14ac:dyDescent="0.2">
      <c r="A3079" t="s">
        <v>367</v>
      </c>
      <c r="B3079" s="10">
        <v>55061</v>
      </c>
      <c r="C3079" t="s">
        <v>2226</v>
      </c>
      <c r="D3079" s="4">
        <v>4184</v>
      </c>
      <c r="E3079" s="4">
        <v>7537</v>
      </c>
      <c r="F3079">
        <v>2024</v>
      </c>
      <c r="G3079" s="1">
        <f>Table1[[#This Row],[dem_votes]]+Table1[[#This Row],[gop_votes]]</f>
        <v>11721</v>
      </c>
      <c r="H3079" s="7">
        <f>ABS(Table1[[#This Row],[dem_votes]]-Table1[[#This Row],[gop_votes]])</f>
        <v>3353</v>
      </c>
      <c r="I3079" s="5">
        <f>Table1[[#This Row],[margin]]/SUM(Table1[[#This Row],[dem_votes]:[gop_votes]])</f>
        <v>0.28606774166026788</v>
      </c>
      <c r="J3079" s="5">
        <f>Table1[[#This Row],[dem_votes]]/SUM(Table1[[#This Row],[dem_votes]:[gop_votes]])</f>
        <v>0.35696612916986603</v>
      </c>
      <c r="K3079" s="5">
        <f>Table1[[#This Row],[gop_votes]]/SUM(Table1[[#This Row],[dem_votes]:[gop_votes]])</f>
        <v>0.64303387083013397</v>
      </c>
      <c r="L3079" s="13">
        <v>-87.589789999999994</v>
      </c>
      <c r="M3079" s="13">
        <v>44.527540999999999</v>
      </c>
      <c r="N3079" s="11">
        <v>-89.789203144221943</v>
      </c>
      <c r="O3079" s="11">
        <v>44.387351573414605</v>
      </c>
      <c r="P3079" s="12">
        <f>VLOOKUP(Table1[[#This Row],[State]],Sheet1!A:G,7,FALSE)</f>
        <v>10</v>
      </c>
      <c r="Q3079" t="str">
        <f>VLOOKUP(Table1[[#This Row],[State]],Sheet1!A:F,6,FALSE)</f>
        <v>Democratic</v>
      </c>
    </row>
    <row r="3080" spans="1:17" x14ac:dyDescent="0.2">
      <c r="A3080" t="s">
        <v>367</v>
      </c>
      <c r="B3080" s="10">
        <v>55063</v>
      </c>
      <c r="C3080" t="s">
        <v>2227</v>
      </c>
      <c r="D3080" s="4">
        <v>39075</v>
      </c>
      <c r="E3080" s="4">
        <v>26959</v>
      </c>
      <c r="F3080">
        <v>2024</v>
      </c>
      <c r="G3080" s="1">
        <f>Table1[[#This Row],[dem_votes]]+Table1[[#This Row],[gop_votes]]</f>
        <v>66034</v>
      </c>
      <c r="H3080" s="7">
        <f>ABS(Table1[[#This Row],[dem_votes]]-Table1[[#This Row],[gop_votes]])</f>
        <v>12116</v>
      </c>
      <c r="I3080" s="5">
        <f>Table1[[#This Row],[margin]]/SUM(Table1[[#This Row],[dem_votes]:[gop_votes]])</f>
        <v>0.18348123693854682</v>
      </c>
      <c r="J3080" s="5">
        <f>Table1[[#This Row],[dem_votes]]/SUM(Table1[[#This Row],[dem_votes]:[gop_votes]])</f>
        <v>0.59174061846927339</v>
      </c>
      <c r="K3080" s="5">
        <f>Table1[[#This Row],[gop_votes]]/SUM(Table1[[#This Row],[dem_votes]:[gop_votes]])</f>
        <v>0.40825938153072661</v>
      </c>
      <c r="L3080" s="13">
        <v>-91.208437000000004</v>
      </c>
      <c r="M3080" s="13">
        <v>43.858367000000001</v>
      </c>
      <c r="N3080" s="11">
        <v>-89.789203144221943</v>
      </c>
      <c r="O3080" s="11">
        <v>44.387351573414605</v>
      </c>
      <c r="P3080" s="12">
        <f>VLOOKUP(Table1[[#This Row],[State]],Sheet1!A:G,7,FALSE)</f>
        <v>10</v>
      </c>
      <c r="Q3080" t="str">
        <f>VLOOKUP(Table1[[#This Row],[State]],Sheet1!A:F,6,FALSE)</f>
        <v>Democratic</v>
      </c>
    </row>
    <row r="3081" spans="1:17" x14ac:dyDescent="0.2">
      <c r="A3081" t="s">
        <v>367</v>
      </c>
      <c r="B3081" s="10">
        <v>55065</v>
      </c>
      <c r="C3081" t="s">
        <v>446</v>
      </c>
      <c r="D3081" s="4">
        <v>3651</v>
      </c>
      <c r="E3081" s="4">
        <v>4195</v>
      </c>
      <c r="F3081">
        <v>2024</v>
      </c>
      <c r="G3081" s="1">
        <f>Table1[[#This Row],[dem_votes]]+Table1[[#This Row],[gop_votes]]</f>
        <v>7846</v>
      </c>
      <c r="H3081" s="7">
        <f>ABS(Table1[[#This Row],[dem_votes]]-Table1[[#This Row],[gop_votes]])</f>
        <v>544</v>
      </c>
      <c r="I3081" s="5">
        <f>Table1[[#This Row],[margin]]/SUM(Table1[[#This Row],[dem_votes]:[gop_votes]])</f>
        <v>6.9334692837114451E-2</v>
      </c>
      <c r="J3081" s="5">
        <f>Table1[[#This Row],[dem_votes]]/SUM(Table1[[#This Row],[dem_votes]:[gop_votes]])</f>
        <v>0.46533265358144277</v>
      </c>
      <c r="K3081" s="5">
        <f>Table1[[#This Row],[gop_votes]]/SUM(Table1[[#This Row],[dem_votes]:[gop_votes]])</f>
        <v>0.53466734641855718</v>
      </c>
      <c r="L3081" s="13">
        <v>-90.139042000000003</v>
      </c>
      <c r="M3081" s="13">
        <v>42.661836000000001</v>
      </c>
      <c r="N3081" s="11">
        <v>-89.789203144221943</v>
      </c>
      <c r="O3081" s="11">
        <v>44.387351573414605</v>
      </c>
      <c r="P3081" s="12">
        <f>VLOOKUP(Table1[[#This Row],[State]],Sheet1!A:G,7,FALSE)</f>
        <v>10</v>
      </c>
      <c r="Q3081" t="str">
        <f>VLOOKUP(Table1[[#This Row],[State]],Sheet1!A:F,6,FALSE)</f>
        <v>Democratic</v>
      </c>
    </row>
    <row r="3082" spans="1:17" x14ac:dyDescent="0.2">
      <c r="A3082" t="s">
        <v>367</v>
      </c>
      <c r="B3082" s="10">
        <v>55067</v>
      </c>
      <c r="C3082" t="s">
        <v>2228</v>
      </c>
      <c r="D3082" s="4">
        <v>4015</v>
      </c>
      <c r="E3082" s="4">
        <v>6795</v>
      </c>
      <c r="F3082">
        <v>2024</v>
      </c>
      <c r="G3082" s="1">
        <f>Table1[[#This Row],[dem_votes]]+Table1[[#This Row],[gop_votes]]</f>
        <v>10810</v>
      </c>
      <c r="H3082" s="7">
        <f>ABS(Table1[[#This Row],[dem_votes]]-Table1[[#This Row],[gop_votes]])</f>
        <v>2780</v>
      </c>
      <c r="I3082" s="5">
        <f>Table1[[#This Row],[margin]]/SUM(Table1[[#This Row],[dem_votes]:[gop_votes]])</f>
        <v>0.25716928769657726</v>
      </c>
      <c r="J3082" s="5">
        <f>Table1[[#This Row],[dem_votes]]/SUM(Table1[[#This Row],[dem_votes]:[gop_votes]])</f>
        <v>0.3714153561517114</v>
      </c>
      <c r="K3082" s="5">
        <f>Table1[[#This Row],[gop_votes]]/SUM(Table1[[#This Row],[dem_votes]:[gop_votes]])</f>
        <v>0.6285846438482886</v>
      </c>
      <c r="L3082" s="13">
        <v>-89.105770999999905</v>
      </c>
      <c r="M3082" s="13">
        <v>45.184440000000002</v>
      </c>
      <c r="N3082" s="11">
        <v>-89.789203144221943</v>
      </c>
      <c r="O3082" s="11">
        <v>44.387351573414605</v>
      </c>
      <c r="P3082" s="12">
        <f>VLOOKUP(Table1[[#This Row],[State]],Sheet1!A:G,7,FALSE)</f>
        <v>10</v>
      </c>
      <c r="Q3082" t="str">
        <f>VLOOKUP(Table1[[#This Row],[State]],Sheet1!A:F,6,FALSE)</f>
        <v>Democratic</v>
      </c>
    </row>
    <row r="3083" spans="1:17" x14ac:dyDescent="0.2">
      <c r="A3083" t="s">
        <v>367</v>
      </c>
      <c r="B3083" s="10">
        <v>55069</v>
      </c>
      <c r="C3083" t="s">
        <v>578</v>
      </c>
      <c r="D3083" s="4">
        <v>6200</v>
      </c>
      <c r="E3083" s="4">
        <v>9422</v>
      </c>
      <c r="F3083">
        <v>2024</v>
      </c>
      <c r="G3083" s="1">
        <f>Table1[[#This Row],[dem_votes]]+Table1[[#This Row],[gop_votes]]</f>
        <v>15622</v>
      </c>
      <c r="H3083" s="7">
        <f>ABS(Table1[[#This Row],[dem_votes]]-Table1[[#This Row],[gop_votes]])</f>
        <v>3222</v>
      </c>
      <c r="I3083" s="5">
        <f>Table1[[#This Row],[margin]]/SUM(Table1[[#This Row],[dem_votes]:[gop_votes]])</f>
        <v>0.20624759953911151</v>
      </c>
      <c r="J3083" s="5">
        <f>Table1[[#This Row],[dem_votes]]/SUM(Table1[[#This Row],[dem_votes]:[gop_votes]])</f>
        <v>0.39687620023044423</v>
      </c>
      <c r="K3083" s="5">
        <f>Table1[[#This Row],[gop_votes]]/SUM(Table1[[#This Row],[dem_votes]:[gop_votes]])</f>
        <v>0.60312379976955577</v>
      </c>
      <c r="L3083" s="13">
        <v>-89.686663999999993</v>
      </c>
      <c r="M3083" s="13">
        <v>45.285493000000002</v>
      </c>
      <c r="N3083" s="11">
        <v>-89.789203144221943</v>
      </c>
      <c r="O3083" s="11">
        <v>44.387351573414605</v>
      </c>
      <c r="P3083" s="12">
        <f>VLOOKUP(Table1[[#This Row],[State]],Sheet1!A:G,7,FALSE)</f>
        <v>10</v>
      </c>
      <c r="Q3083" t="str">
        <f>VLOOKUP(Table1[[#This Row],[State]],Sheet1!A:F,6,FALSE)</f>
        <v>Democratic</v>
      </c>
    </row>
    <row r="3084" spans="1:17" x14ac:dyDescent="0.2">
      <c r="A3084" t="s">
        <v>367</v>
      </c>
      <c r="B3084" s="10">
        <v>55071</v>
      </c>
      <c r="C3084" t="s">
        <v>2229</v>
      </c>
      <c r="D3084" s="4">
        <v>18152</v>
      </c>
      <c r="E3084" s="4">
        <v>26432</v>
      </c>
      <c r="F3084">
        <v>2024</v>
      </c>
      <c r="G3084" s="1">
        <f>Table1[[#This Row],[dem_votes]]+Table1[[#This Row],[gop_votes]]</f>
        <v>44584</v>
      </c>
      <c r="H3084" s="7">
        <f>ABS(Table1[[#This Row],[dem_votes]]-Table1[[#This Row],[gop_votes]])</f>
        <v>8280</v>
      </c>
      <c r="I3084" s="5">
        <f>Table1[[#This Row],[margin]]/SUM(Table1[[#This Row],[dem_votes]:[gop_votes]])</f>
        <v>0.18571684909384534</v>
      </c>
      <c r="J3084" s="5">
        <f>Table1[[#This Row],[dem_votes]]/SUM(Table1[[#This Row],[dem_votes]:[gop_votes]])</f>
        <v>0.40714157545307733</v>
      </c>
      <c r="K3084" s="5">
        <f>Table1[[#This Row],[gop_votes]]/SUM(Table1[[#This Row],[dem_votes]:[gop_votes]])</f>
        <v>0.59285842454692261</v>
      </c>
      <c r="L3084" s="13">
        <v>-87.723854000000003</v>
      </c>
      <c r="M3084" s="13">
        <v>44.104425999999997</v>
      </c>
      <c r="N3084" s="11">
        <v>-89.789203144221943</v>
      </c>
      <c r="O3084" s="11">
        <v>44.387351573414605</v>
      </c>
      <c r="P3084" s="12">
        <f>VLOOKUP(Table1[[#This Row],[State]],Sheet1!A:G,7,FALSE)</f>
        <v>10</v>
      </c>
      <c r="Q3084" t="str">
        <f>VLOOKUP(Table1[[#This Row],[State]],Sheet1!A:F,6,FALSE)</f>
        <v>Democratic</v>
      </c>
    </row>
    <row r="3085" spans="1:17" x14ac:dyDescent="0.2">
      <c r="A3085" t="s">
        <v>367</v>
      </c>
      <c r="B3085" s="10">
        <v>55073</v>
      </c>
      <c r="C3085" t="s">
        <v>2230</v>
      </c>
      <c r="D3085" s="4">
        <v>29307</v>
      </c>
      <c r="E3085" s="4">
        <v>45396</v>
      </c>
      <c r="F3085">
        <v>2024</v>
      </c>
      <c r="G3085" s="1">
        <f>Table1[[#This Row],[dem_votes]]+Table1[[#This Row],[gop_votes]]</f>
        <v>74703</v>
      </c>
      <c r="H3085" s="7">
        <f>ABS(Table1[[#This Row],[dem_votes]]-Table1[[#This Row],[gop_votes]])</f>
        <v>16089</v>
      </c>
      <c r="I3085" s="5">
        <f>Table1[[#This Row],[margin]]/SUM(Table1[[#This Row],[dem_votes]:[gop_votes]])</f>
        <v>0.21537287659130155</v>
      </c>
      <c r="J3085" s="5">
        <f>Table1[[#This Row],[dem_votes]]/SUM(Table1[[#This Row],[dem_votes]:[gop_votes]])</f>
        <v>0.39231356170434922</v>
      </c>
      <c r="K3085" s="5">
        <f>Table1[[#This Row],[gop_votes]]/SUM(Table1[[#This Row],[dem_votes]:[gop_votes]])</f>
        <v>0.60768643829565083</v>
      </c>
      <c r="L3085" s="13">
        <v>-89.710945999999893</v>
      </c>
      <c r="M3085" s="13">
        <v>44.908503000000003</v>
      </c>
      <c r="N3085" s="11">
        <v>-89.789203144221943</v>
      </c>
      <c r="O3085" s="11">
        <v>44.387351573414605</v>
      </c>
      <c r="P3085" s="12">
        <f>VLOOKUP(Table1[[#This Row],[State]],Sheet1!A:G,7,FALSE)</f>
        <v>10</v>
      </c>
      <c r="Q3085" t="str">
        <f>VLOOKUP(Table1[[#This Row],[State]],Sheet1!A:F,6,FALSE)</f>
        <v>Democratic</v>
      </c>
    </row>
    <row r="3086" spans="1:17" x14ac:dyDescent="0.2">
      <c r="A3086" t="s">
        <v>367</v>
      </c>
      <c r="B3086" s="10">
        <v>55075</v>
      </c>
      <c r="C3086" t="s">
        <v>2231</v>
      </c>
      <c r="D3086" s="4">
        <v>7912</v>
      </c>
      <c r="E3086" s="4">
        <v>14742</v>
      </c>
      <c r="F3086">
        <v>2024</v>
      </c>
      <c r="G3086" s="1">
        <f>Table1[[#This Row],[dem_votes]]+Table1[[#This Row],[gop_votes]]</f>
        <v>22654</v>
      </c>
      <c r="H3086" s="7">
        <f>ABS(Table1[[#This Row],[dem_votes]]-Table1[[#This Row],[gop_votes]])</f>
        <v>6830</v>
      </c>
      <c r="I3086" s="5">
        <f>Table1[[#This Row],[margin]]/SUM(Table1[[#This Row],[dem_votes]:[gop_votes]])</f>
        <v>0.30149201024101702</v>
      </c>
      <c r="J3086" s="5">
        <f>Table1[[#This Row],[dem_votes]]/SUM(Table1[[#This Row],[dem_votes]:[gop_votes]])</f>
        <v>0.34925399487949149</v>
      </c>
      <c r="K3086" s="5">
        <f>Table1[[#This Row],[gop_votes]]/SUM(Table1[[#This Row],[dem_votes]:[gop_votes]])</f>
        <v>0.65074600512050851</v>
      </c>
      <c r="L3086" s="13">
        <v>-87.846106000000006</v>
      </c>
      <c r="M3086" s="13">
        <v>45.221013999999997</v>
      </c>
      <c r="N3086" s="11">
        <v>-89.789203144221943</v>
      </c>
      <c r="O3086" s="11">
        <v>44.387351573414605</v>
      </c>
      <c r="P3086" s="12">
        <f>VLOOKUP(Table1[[#This Row],[State]],Sheet1!A:G,7,FALSE)</f>
        <v>10</v>
      </c>
      <c r="Q3086" t="str">
        <f>VLOOKUP(Table1[[#This Row],[State]],Sheet1!A:F,6,FALSE)</f>
        <v>Democratic</v>
      </c>
    </row>
    <row r="3087" spans="1:17" x14ac:dyDescent="0.2">
      <c r="A3087" t="s">
        <v>367</v>
      </c>
      <c r="B3087" s="10">
        <v>55077</v>
      </c>
      <c r="C3087" t="s">
        <v>1274</v>
      </c>
      <c r="D3087" s="4">
        <v>3208</v>
      </c>
      <c r="E3087" s="4">
        <v>5694</v>
      </c>
      <c r="F3087">
        <v>2024</v>
      </c>
      <c r="G3087" s="1">
        <f>Table1[[#This Row],[dem_votes]]+Table1[[#This Row],[gop_votes]]</f>
        <v>8902</v>
      </c>
      <c r="H3087" s="7">
        <f>ABS(Table1[[#This Row],[dem_votes]]-Table1[[#This Row],[gop_votes]])</f>
        <v>2486</v>
      </c>
      <c r="I3087" s="5">
        <f>Table1[[#This Row],[margin]]/SUM(Table1[[#This Row],[dem_votes]:[gop_votes]])</f>
        <v>0.27926308694675356</v>
      </c>
      <c r="J3087" s="5">
        <f>Table1[[#This Row],[dem_votes]]/SUM(Table1[[#This Row],[dem_votes]:[gop_votes]])</f>
        <v>0.36036845652662325</v>
      </c>
      <c r="K3087" s="5">
        <f>Table1[[#This Row],[gop_votes]]/SUM(Table1[[#This Row],[dem_votes]:[gop_votes]])</f>
        <v>0.63963154347337681</v>
      </c>
      <c r="L3087" s="13">
        <v>-89.411069999999995</v>
      </c>
      <c r="M3087" s="13">
        <v>43.813741</v>
      </c>
      <c r="N3087" s="11">
        <v>-89.789203144221943</v>
      </c>
      <c r="O3087" s="11">
        <v>44.387351573414605</v>
      </c>
      <c r="P3087" s="12">
        <f>VLOOKUP(Table1[[#This Row],[State]],Sheet1!A:G,7,FALSE)</f>
        <v>10</v>
      </c>
      <c r="Q3087" t="str">
        <f>VLOOKUP(Table1[[#This Row],[State]],Sheet1!A:F,6,FALSE)</f>
        <v>Democratic</v>
      </c>
    </row>
    <row r="3088" spans="1:17" x14ac:dyDescent="0.2">
      <c r="A3088" t="s">
        <v>367</v>
      </c>
      <c r="B3088" s="10">
        <v>55078</v>
      </c>
      <c r="C3088" t="s">
        <v>1276</v>
      </c>
      <c r="D3088" s="4">
        <v>1208</v>
      </c>
      <c r="E3088" s="4">
        <v>281</v>
      </c>
      <c r="F3088">
        <v>2024</v>
      </c>
      <c r="G3088" s="1">
        <f>Table1[[#This Row],[dem_votes]]+Table1[[#This Row],[gop_votes]]</f>
        <v>1489</v>
      </c>
      <c r="H3088" s="7">
        <f>ABS(Table1[[#This Row],[dem_votes]]-Table1[[#This Row],[gop_votes]])</f>
        <v>927</v>
      </c>
      <c r="I3088" s="5">
        <f>Table1[[#This Row],[margin]]/SUM(Table1[[#This Row],[dem_votes]:[gop_votes]])</f>
        <v>0.62256548018804569</v>
      </c>
      <c r="J3088" s="5">
        <f>Table1[[#This Row],[dem_votes]]/SUM(Table1[[#This Row],[dem_votes]:[gop_votes]])</f>
        <v>0.81128274009402279</v>
      </c>
      <c r="K3088" s="5">
        <f>Table1[[#This Row],[gop_votes]]/SUM(Table1[[#This Row],[dem_votes]:[gop_votes]])</f>
        <v>0.18871725990597715</v>
      </c>
      <c r="L3088" s="13">
        <v>-88.641293000000005</v>
      </c>
      <c r="M3088" s="13">
        <v>44.913795</v>
      </c>
      <c r="N3088" s="11">
        <v>-89.789203144221943</v>
      </c>
      <c r="O3088" s="11">
        <v>44.387351573414605</v>
      </c>
      <c r="P3088" s="12">
        <f>VLOOKUP(Table1[[#This Row],[State]],Sheet1!A:G,7,FALSE)</f>
        <v>10</v>
      </c>
      <c r="Q3088" t="str">
        <f>VLOOKUP(Table1[[#This Row],[State]],Sheet1!A:F,6,FALSE)</f>
        <v>Democratic</v>
      </c>
    </row>
    <row r="3089" spans="1:17" x14ac:dyDescent="0.2">
      <c r="A3089" t="s">
        <v>367</v>
      </c>
      <c r="B3089" s="10">
        <v>55079</v>
      </c>
      <c r="C3089" t="s">
        <v>2232</v>
      </c>
      <c r="D3089" s="4">
        <v>300837</v>
      </c>
      <c r="E3089" s="4">
        <v>148021</v>
      </c>
      <c r="F3089">
        <v>2024</v>
      </c>
      <c r="G3089" s="1">
        <f>Table1[[#This Row],[dem_votes]]+Table1[[#This Row],[gop_votes]]</f>
        <v>448858</v>
      </c>
      <c r="H3089" s="7">
        <f>ABS(Table1[[#This Row],[dem_votes]]-Table1[[#This Row],[gop_votes]])</f>
        <v>152816</v>
      </c>
      <c r="I3089" s="5">
        <f>Table1[[#This Row],[margin]]/SUM(Table1[[#This Row],[dem_votes]:[gop_votes]])</f>
        <v>0.34045511052493216</v>
      </c>
      <c r="J3089" s="5">
        <f>Table1[[#This Row],[dem_votes]]/SUM(Table1[[#This Row],[dem_votes]:[gop_votes]])</f>
        <v>0.67022755526246613</v>
      </c>
      <c r="K3089" s="5">
        <f>Table1[[#This Row],[gop_votes]]/SUM(Table1[[#This Row],[dem_votes]:[gop_votes]])</f>
        <v>0.32977244473753392</v>
      </c>
      <c r="L3089" s="13">
        <v>-87.959547999999998</v>
      </c>
      <c r="M3089" s="13">
        <v>43.032865000000001</v>
      </c>
      <c r="N3089" s="11">
        <v>-89.789203144221943</v>
      </c>
      <c r="O3089" s="11">
        <v>44.387351573414605</v>
      </c>
      <c r="P3089" s="12">
        <f>VLOOKUP(Table1[[#This Row],[State]],Sheet1!A:G,7,FALSE)</f>
        <v>10</v>
      </c>
      <c r="Q3089" t="str">
        <f>VLOOKUP(Table1[[#This Row],[State]],Sheet1!A:F,6,FALSE)</f>
        <v>Democratic</v>
      </c>
    </row>
    <row r="3090" spans="1:17" x14ac:dyDescent="0.2">
      <c r="A3090" t="s">
        <v>367</v>
      </c>
      <c r="B3090" s="10">
        <v>55081</v>
      </c>
      <c r="C3090" t="s">
        <v>457</v>
      </c>
      <c r="D3090" s="4">
        <v>8114</v>
      </c>
      <c r="E3090" s="4">
        <v>13956</v>
      </c>
      <c r="F3090">
        <v>2024</v>
      </c>
      <c r="G3090" s="1">
        <f>Table1[[#This Row],[dem_votes]]+Table1[[#This Row],[gop_votes]]</f>
        <v>22070</v>
      </c>
      <c r="H3090" s="7">
        <f>ABS(Table1[[#This Row],[dem_votes]]-Table1[[#This Row],[gop_votes]])</f>
        <v>5842</v>
      </c>
      <c r="I3090" s="5">
        <f>Table1[[#This Row],[margin]]/SUM(Table1[[#This Row],[dem_votes]:[gop_votes]])</f>
        <v>0.26470321703670141</v>
      </c>
      <c r="J3090" s="5">
        <f>Table1[[#This Row],[dem_votes]]/SUM(Table1[[#This Row],[dem_votes]:[gop_votes]])</f>
        <v>0.36764839148164929</v>
      </c>
      <c r="K3090" s="5">
        <f>Table1[[#This Row],[gop_votes]]/SUM(Table1[[#This Row],[dem_votes]:[gop_votes]])</f>
        <v>0.63235160851835071</v>
      </c>
      <c r="L3090" s="13">
        <v>-90.640636000000001</v>
      </c>
      <c r="M3090" s="13">
        <v>43.942290999999997</v>
      </c>
      <c r="N3090" s="11">
        <v>-89.789203144221943</v>
      </c>
      <c r="O3090" s="11">
        <v>44.387351573414605</v>
      </c>
      <c r="P3090" s="12">
        <f>VLOOKUP(Table1[[#This Row],[State]],Sheet1!A:G,7,FALSE)</f>
        <v>10</v>
      </c>
      <c r="Q3090" t="str">
        <f>VLOOKUP(Table1[[#This Row],[State]],Sheet1!A:F,6,FALSE)</f>
        <v>Democratic</v>
      </c>
    </row>
    <row r="3091" spans="1:17" x14ac:dyDescent="0.2">
      <c r="A3091" t="s">
        <v>367</v>
      </c>
      <c r="B3091" s="10">
        <v>55083</v>
      </c>
      <c r="C3091" t="s">
        <v>2233</v>
      </c>
      <c r="D3091" s="4">
        <v>6690</v>
      </c>
      <c r="E3091" s="4">
        <v>17561</v>
      </c>
      <c r="F3091">
        <v>2024</v>
      </c>
      <c r="G3091" s="1">
        <f>Table1[[#This Row],[dem_votes]]+Table1[[#This Row],[gop_votes]]</f>
        <v>24251</v>
      </c>
      <c r="H3091" s="7">
        <f>ABS(Table1[[#This Row],[dem_votes]]-Table1[[#This Row],[gop_votes]])</f>
        <v>10871</v>
      </c>
      <c r="I3091" s="5">
        <f>Table1[[#This Row],[margin]]/SUM(Table1[[#This Row],[dem_votes]:[gop_votes]])</f>
        <v>0.44827017442579686</v>
      </c>
      <c r="J3091" s="5">
        <f>Table1[[#This Row],[dem_votes]]/SUM(Table1[[#This Row],[dem_votes]:[gop_votes]])</f>
        <v>0.27586491278710157</v>
      </c>
      <c r="K3091" s="5">
        <f>Table1[[#This Row],[gop_votes]]/SUM(Table1[[#This Row],[dem_votes]:[gop_votes]])</f>
        <v>0.72413508721289843</v>
      </c>
      <c r="L3091" s="13">
        <v>-88.147836999999996</v>
      </c>
      <c r="M3091" s="13">
        <v>44.8979</v>
      </c>
      <c r="N3091" s="11">
        <v>-89.789203144221943</v>
      </c>
      <c r="O3091" s="11">
        <v>44.387351573414605</v>
      </c>
      <c r="P3091" s="12">
        <f>VLOOKUP(Table1[[#This Row],[State]],Sheet1!A:G,7,FALSE)</f>
        <v>10</v>
      </c>
      <c r="Q3091" t="str">
        <f>VLOOKUP(Table1[[#This Row],[State]],Sheet1!A:F,6,FALSE)</f>
        <v>Democratic</v>
      </c>
    </row>
    <row r="3092" spans="1:17" x14ac:dyDescent="0.2">
      <c r="A3092" t="s">
        <v>367</v>
      </c>
      <c r="B3092" s="10">
        <v>55085</v>
      </c>
      <c r="C3092" t="s">
        <v>858</v>
      </c>
      <c r="D3092" s="4">
        <v>9768</v>
      </c>
      <c r="E3092" s="4">
        <v>13740</v>
      </c>
      <c r="F3092">
        <v>2024</v>
      </c>
      <c r="G3092" s="1">
        <f>Table1[[#This Row],[dem_votes]]+Table1[[#This Row],[gop_votes]]</f>
        <v>23508</v>
      </c>
      <c r="H3092" s="7">
        <f>ABS(Table1[[#This Row],[dem_votes]]-Table1[[#This Row],[gop_votes]])</f>
        <v>3972</v>
      </c>
      <c r="I3092" s="5">
        <f>Table1[[#This Row],[margin]]/SUM(Table1[[#This Row],[dem_votes]:[gop_votes]])</f>
        <v>0.16896375701888719</v>
      </c>
      <c r="J3092" s="5">
        <f>Table1[[#This Row],[dem_votes]]/SUM(Table1[[#This Row],[dem_votes]:[gop_votes]])</f>
        <v>0.41551812149055639</v>
      </c>
      <c r="K3092" s="5">
        <f>Table1[[#This Row],[gop_votes]]/SUM(Table1[[#This Row],[dem_votes]:[gop_votes]])</f>
        <v>0.58448187850944355</v>
      </c>
      <c r="L3092" s="13">
        <v>-89.490881999999999</v>
      </c>
      <c r="M3092" s="13">
        <v>45.708050999999998</v>
      </c>
      <c r="N3092" s="11">
        <v>-89.789203144221943</v>
      </c>
      <c r="O3092" s="11">
        <v>44.387351573414605</v>
      </c>
      <c r="P3092" s="12">
        <f>VLOOKUP(Table1[[#This Row],[State]],Sheet1!A:G,7,FALSE)</f>
        <v>10</v>
      </c>
      <c r="Q3092" t="str">
        <f>VLOOKUP(Table1[[#This Row],[State]],Sheet1!A:F,6,FALSE)</f>
        <v>Democratic</v>
      </c>
    </row>
    <row r="3093" spans="1:17" x14ac:dyDescent="0.2">
      <c r="A3093" t="s">
        <v>367</v>
      </c>
      <c r="B3093" s="10">
        <v>55087</v>
      </c>
      <c r="C3093" t="s">
        <v>2234</v>
      </c>
      <c r="D3093" s="4">
        <v>47941</v>
      </c>
      <c r="E3093" s="4">
        <v>59913</v>
      </c>
      <c r="F3093">
        <v>2024</v>
      </c>
      <c r="G3093" s="1">
        <f>Table1[[#This Row],[dem_votes]]+Table1[[#This Row],[gop_votes]]</f>
        <v>107854</v>
      </c>
      <c r="H3093" s="7">
        <f>ABS(Table1[[#This Row],[dem_votes]]-Table1[[#This Row],[gop_votes]])</f>
        <v>11972</v>
      </c>
      <c r="I3093" s="5">
        <f>Table1[[#This Row],[margin]]/SUM(Table1[[#This Row],[dem_votes]:[gop_votes]])</f>
        <v>0.11100190998943016</v>
      </c>
      <c r="J3093" s="5">
        <f>Table1[[#This Row],[dem_votes]]/SUM(Table1[[#This Row],[dem_votes]:[gop_votes]])</f>
        <v>0.44449904500528492</v>
      </c>
      <c r="K3093" s="5">
        <f>Table1[[#This Row],[gop_votes]]/SUM(Table1[[#This Row],[dem_votes]:[gop_votes]])</f>
        <v>0.55550095499471508</v>
      </c>
      <c r="L3093" s="13">
        <v>-88.400738000000004</v>
      </c>
      <c r="M3093" s="13">
        <v>44.309508000000001</v>
      </c>
      <c r="N3093" s="11">
        <v>-89.789203144221943</v>
      </c>
      <c r="O3093" s="11">
        <v>44.387351573414605</v>
      </c>
      <c r="P3093" s="12">
        <f>VLOOKUP(Table1[[#This Row],[State]],Sheet1!A:G,7,FALSE)</f>
        <v>10</v>
      </c>
      <c r="Q3093" t="str">
        <f>VLOOKUP(Table1[[#This Row],[State]],Sheet1!A:F,6,FALSE)</f>
        <v>Democratic</v>
      </c>
    </row>
    <row r="3094" spans="1:17" x14ac:dyDescent="0.2">
      <c r="A3094" t="s">
        <v>367</v>
      </c>
      <c r="B3094" s="10">
        <v>55089</v>
      </c>
      <c r="C3094" t="s">
        <v>2235</v>
      </c>
      <c r="D3094" s="4">
        <v>29204</v>
      </c>
      <c r="E3094" s="4">
        <v>34173</v>
      </c>
      <c r="F3094">
        <v>2024</v>
      </c>
      <c r="G3094" s="1">
        <f>Table1[[#This Row],[dem_votes]]+Table1[[#This Row],[gop_votes]]</f>
        <v>63377</v>
      </c>
      <c r="H3094" s="7">
        <f>ABS(Table1[[#This Row],[dem_votes]]-Table1[[#This Row],[gop_votes]])</f>
        <v>4969</v>
      </c>
      <c r="I3094" s="5">
        <f>Table1[[#This Row],[margin]]/SUM(Table1[[#This Row],[dem_votes]:[gop_votes]])</f>
        <v>7.8403837354245234E-2</v>
      </c>
      <c r="J3094" s="5">
        <f>Table1[[#This Row],[dem_votes]]/SUM(Table1[[#This Row],[dem_votes]:[gop_votes]])</f>
        <v>0.46079808132287736</v>
      </c>
      <c r="K3094" s="5">
        <f>Table1[[#This Row],[gop_votes]]/SUM(Table1[[#This Row],[dem_votes]:[gop_votes]])</f>
        <v>0.53920191867712264</v>
      </c>
      <c r="L3094" s="13">
        <v>-87.949890999999994</v>
      </c>
      <c r="M3094" s="13">
        <v>43.32038</v>
      </c>
      <c r="N3094" s="11">
        <v>-89.789203144221943</v>
      </c>
      <c r="O3094" s="11">
        <v>44.387351573414605</v>
      </c>
      <c r="P3094" s="12">
        <f>VLOOKUP(Table1[[#This Row],[State]],Sheet1!A:G,7,FALSE)</f>
        <v>10</v>
      </c>
      <c r="Q3094" t="str">
        <f>VLOOKUP(Table1[[#This Row],[State]],Sheet1!A:F,6,FALSE)</f>
        <v>Democratic</v>
      </c>
    </row>
    <row r="3095" spans="1:17" x14ac:dyDescent="0.2">
      <c r="A3095" t="s">
        <v>367</v>
      </c>
      <c r="B3095" s="10">
        <v>55091</v>
      </c>
      <c r="C3095" t="s">
        <v>2236</v>
      </c>
      <c r="D3095" s="4">
        <v>1702</v>
      </c>
      <c r="E3095" s="4">
        <v>2518</v>
      </c>
      <c r="F3095">
        <v>2024</v>
      </c>
      <c r="G3095" s="1">
        <f>Table1[[#This Row],[dem_votes]]+Table1[[#This Row],[gop_votes]]</f>
        <v>4220</v>
      </c>
      <c r="H3095" s="7">
        <f>ABS(Table1[[#This Row],[dem_votes]]-Table1[[#This Row],[gop_votes]])</f>
        <v>816</v>
      </c>
      <c r="I3095" s="5">
        <f>Table1[[#This Row],[margin]]/SUM(Table1[[#This Row],[dem_votes]:[gop_votes]])</f>
        <v>0.1933649289099526</v>
      </c>
      <c r="J3095" s="5">
        <f>Table1[[#This Row],[dem_votes]]/SUM(Table1[[#This Row],[dem_votes]:[gop_votes]])</f>
        <v>0.4033175355450237</v>
      </c>
      <c r="K3095" s="5">
        <f>Table1[[#This Row],[gop_votes]]/SUM(Table1[[#This Row],[dem_votes]:[gop_votes]])</f>
        <v>0.5966824644549763</v>
      </c>
      <c r="L3095" s="13">
        <v>-91.989241000000007</v>
      </c>
      <c r="M3095" s="13">
        <v>44.590724000000002</v>
      </c>
      <c r="N3095" s="11">
        <v>-89.789203144221943</v>
      </c>
      <c r="O3095" s="11">
        <v>44.387351573414605</v>
      </c>
      <c r="P3095" s="12">
        <f>VLOOKUP(Table1[[#This Row],[State]],Sheet1!A:G,7,FALSE)</f>
        <v>10</v>
      </c>
      <c r="Q3095" t="str">
        <f>VLOOKUP(Table1[[#This Row],[State]],Sheet1!A:F,6,FALSE)</f>
        <v>Democratic</v>
      </c>
    </row>
    <row r="3096" spans="1:17" x14ac:dyDescent="0.2">
      <c r="A3096" t="s">
        <v>367</v>
      </c>
      <c r="B3096" s="10">
        <v>55093</v>
      </c>
      <c r="C3096" t="s">
        <v>796</v>
      </c>
      <c r="D3096" s="4">
        <v>9546</v>
      </c>
      <c r="E3096" s="4">
        <v>13118</v>
      </c>
      <c r="F3096">
        <v>2024</v>
      </c>
      <c r="G3096" s="1">
        <f>Table1[[#This Row],[dem_votes]]+Table1[[#This Row],[gop_votes]]</f>
        <v>22664</v>
      </c>
      <c r="H3096" s="7">
        <f>ABS(Table1[[#This Row],[dem_votes]]-Table1[[#This Row],[gop_votes]])</f>
        <v>3572</v>
      </c>
      <c r="I3096" s="5">
        <f>Table1[[#This Row],[margin]]/SUM(Table1[[#This Row],[dem_votes]:[gop_votes]])</f>
        <v>0.15760677726791386</v>
      </c>
      <c r="J3096" s="5">
        <f>Table1[[#This Row],[dem_votes]]/SUM(Table1[[#This Row],[dem_votes]:[gop_votes]])</f>
        <v>0.42119661136604308</v>
      </c>
      <c r="K3096" s="5">
        <f>Table1[[#This Row],[gop_votes]]/SUM(Table1[[#This Row],[dem_votes]:[gop_votes]])</f>
        <v>0.57880338863395697</v>
      </c>
      <c r="L3096" s="13">
        <v>-92.544546999999994</v>
      </c>
      <c r="M3096" s="13">
        <v>44.771766</v>
      </c>
      <c r="N3096" s="11">
        <v>-89.789203144221943</v>
      </c>
      <c r="O3096" s="11">
        <v>44.387351573414605</v>
      </c>
      <c r="P3096" s="12">
        <f>VLOOKUP(Table1[[#This Row],[State]],Sheet1!A:G,7,FALSE)</f>
        <v>10</v>
      </c>
      <c r="Q3096" t="str">
        <f>VLOOKUP(Table1[[#This Row],[State]],Sheet1!A:F,6,FALSE)</f>
        <v>Democratic</v>
      </c>
    </row>
    <row r="3097" spans="1:17" x14ac:dyDescent="0.2">
      <c r="A3097" t="s">
        <v>367</v>
      </c>
      <c r="B3097" s="10">
        <v>55095</v>
      </c>
      <c r="C3097" t="s">
        <v>466</v>
      </c>
      <c r="D3097" s="4">
        <v>9067</v>
      </c>
      <c r="E3097" s="4">
        <v>17907</v>
      </c>
      <c r="F3097">
        <v>2024</v>
      </c>
      <c r="G3097" s="1">
        <f>Table1[[#This Row],[dem_votes]]+Table1[[#This Row],[gop_votes]]</f>
        <v>26974</v>
      </c>
      <c r="H3097" s="7">
        <f>ABS(Table1[[#This Row],[dem_votes]]-Table1[[#This Row],[gop_votes]])</f>
        <v>8840</v>
      </c>
      <c r="I3097" s="5">
        <f>Table1[[#This Row],[margin]]/SUM(Table1[[#This Row],[dem_votes]:[gop_votes]])</f>
        <v>0.32772299251130721</v>
      </c>
      <c r="J3097" s="5">
        <f>Table1[[#This Row],[dem_votes]]/SUM(Table1[[#This Row],[dem_votes]:[gop_votes]])</f>
        <v>0.3361385037443464</v>
      </c>
      <c r="K3097" s="5">
        <f>Table1[[#This Row],[gop_votes]]/SUM(Table1[[#This Row],[dem_votes]:[gop_votes]])</f>
        <v>0.6638614962556536</v>
      </c>
      <c r="L3097" s="13">
        <v>-92.478527999999997</v>
      </c>
      <c r="M3097" s="13">
        <v>45.406301999999997</v>
      </c>
      <c r="N3097" s="11">
        <v>-89.789203144221943</v>
      </c>
      <c r="O3097" s="11">
        <v>44.387351573414605</v>
      </c>
      <c r="P3097" s="12">
        <f>VLOOKUP(Table1[[#This Row],[State]],Sheet1!A:G,7,FALSE)</f>
        <v>10</v>
      </c>
      <c r="Q3097" t="str">
        <f>VLOOKUP(Table1[[#This Row],[State]],Sheet1!A:F,6,FALSE)</f>
        <v>Democratic</v>
      </c>
    </row>
    <row r="3098" spans="1:17" x14ac:dyDescent="0.2">
      <c r="A3098" t="s">
        <v>367</v>
      </c>
      <c r="B3098" s="10">
        <v>55097</v>
      </c>
      <c r="C3098" t="s">
        <v>1714</v>
      </c>
      <c r="D3098" s="4">
        <v>20255</v>
      </c>
      <c r="E3098" s="4">
        <v>19472</v>
      </c>
      <c r="F3098">
        <v>2024</v>
      </c>
      <c r="G3098" s="1">
        <f>Table1[[#This Row],[dem_votes]]+Table1[[#This Row],[gop_votes]]</f>
        <v>39727</v>
      </c>
      <c r="H3098" s="7">
        <f>ABS(Table1[[#This Row],[dem_votes]]-Table1[[#This Row],[gop_votes]])</f>
        <v>783</v>
      </c>
      <c r="I3098" s="5">
        <f>Table1[[#This Row],[margin]]/SUM(Table1[[#This Row],[dem_votes]:[gop_votes]])</f>
        <v>1.9709517456641578E-2</v>
      </c>
      <c r="J3098" s="5">
        <f>Table1[[#This Row],[dem_votes]]/SUM(Table1[[#This Row],[dem_votes]:[gop_votes]])</f>
        <v>0.50985475872832076</v>
      </c>
      <c r="K3098" s="5">
        <f>Table1[[#This Row],[gop_votes]]/SUM(Table1[[#This Row],[dem_votes]:[gop_votes]])</f>
        <v>0.49014524127167919</v>
      </c>
      <c r="L3098" s="13">
        <v>-89.526902000000007</v>
      </c>
      <c r="M3098" s="13">
        <v>44.498175000000003</v>
      </c>
      <c r="N3098" s="11">
        <v>-89.789203144221943</v>
      </c>
      <c r="O3098" s="11">
        <v>44.387351573414605</v>
      </c>
      <c r="P3098" s="12">
        <f>VLOOKUP(Table1[[#This Row],[State]],Sheet1!A:G,7,FALSE)</f>
        <v>10</v>
      </c>
      <c r="Q3098" t="str">
        <f>VLOOKUP(Table1[[#This Row],[State]],Sheet1!A:F,6,FALSE)</f>
        <v>Democratic</v>
      </c>
    </row>
    <row r="3099" spans="1:17" x14ac:dyDescent="0.2">
      <c r="A3099" t="s">
        <v>367</v>
      </c>
      <c r="B3099" s="10">
        <v>55099</v>
      </c>
      <c r="C3099" t="s">
        <v>2237</v>
      </c>
      <c r="D3099" s="4">
        <v>3515</v>
      </c>
      <c r="E3099" s="4">
        <v>4683</v>
      </c>
      <c r="F3099">
        <v>2024</v>
      </c>
      <c r="G3099" s="1">
        <f>Table1[[#This Row],[dem_votes]]+Table1[[#This Row],[gop_votes]]</f>
        <v>8198</v>
      </c>
      <c r="H3099" s="7">
        <f>ABS(Table1[[#This Row],[dem_votes]]-Table1[[#This Row],[gop_votes]])</f>
        <v>1168</v>
      </c>
      <c r="I3099" s="5">
        <f>Table1[[#This Row],[margin]]/SUM(Table1[[#This Row],[dem_votes]:[gop_votes]])</f>
        <v>0.14247377409124176</v>
      </c>
      <c r="J3099" s="5">
        <f>Table1[[#This Row],[dem_votes]]/SUM(Table1[[#This Row],[dem_votes]:[gop_votes]])</f>
        <v>0.42876311295437913</v>
      </c>
      <c r="K3099" s="5">
        <f>Table1[[#This Row],[gop_votes]]/SUM(Table1[[#This Row],[dem_votes]:[gop_votes]])</f>
        <v>0.57123688704562092</v>
      </c>
      <c r="L3099" s="13">
        <v>-90.398473999999993</v>
      </c>
      <c r="M3099" s="13">
        <v>45.724747000000001</v>
      </c>
      <c r="N3099" s="11">
        <v>-89.789203144221943</v>
      </c>
      <c r="O3099" s="11">
        <v>44.387351573414605</v>
      </c>
      <c r="P3099" s="12">
        <f>VLOOKUP(Table1[[#This Row],[State]],Sheet1!A:G,7,FALSE)</f>
        <v>10</v>
      </c>
      <c r="Q3099" t="str">
        <f>VLOOKUP(Table1[[#This Row],[State]],Sheet1!A:F,6,FALSE)</f>
        <v>Democratic</v>
      </c>
    </row>
    <row r="3100" spans="1:17" x14ac:dyDescent="0.2">
      <c r="A3100" t="s">
        <v>367</v>
      </c>
      <c r="B3100" s="10">
        <v>55101</v>
      </c>
      <c r="C3100" t="s">
        <v>2238</v>
      </c>
      <c r="D3100" s="4">
        <v>48325</v>
      </c>
      <c r="E3100" s="4">
        <v>52463</v>
      </c>
      <c r="F3100">
        <v>2024</v>
      </c>
      <c r="G3100" s="1">
        <f>Table1[[#This Row],[dem_votes]]+Table1[[#This Row],[gop_votes]]</f>
        <v>100788</v>
      </c>
      <c r="H3100" s="7">
        <f>ABS(Table1[[#This Row],[dem_votes]]-Table1[[#This Row],[gop_votes]])</f>
        <v>4138</v>
      </c>
      <c r="I3100" s="5">
        <f>Table1[[#This Row],[margin]]/SUM(Table1[[#This Row],[dem_votes]:[gop_votes]])</f>
        <v>4.1056474977179826E-2</v>
      </c>
      <c r="J3100" s="5">
        <f>Table1[[#This Row],[dem_votes]]/SUM(Table1[[#This Row],[dem_votes]:[gop_votes]])</f>
        <v>0.4794717625114101</v>
      </c>
      <c r="K3100" s="5">
        <f>Table1[[#This Row],[gop_votes]]/SUM(Table1[[#This Row],[dem_votes]:[gop_votes]])</f>
        <v>0.5205282374885899</v>
      </c>
      <c r="L3100" s="13">
        <v>-87.926108999999997</v>
      </c>
      <c r="M3100" s="13">
        <v>42.734943000000001</v>
      </c>
      <c r="N3100" s="11">
        <v>-89.789203144221943</v>
      </c>
      <c r="O3100" s="11">
        <v>44.387351573414605</v>
      </c>
      <c r="P3100" s="12">
        <f>VLOOKUP(Table1[[#This Row],[State]],Sheet1!A:G,7,FALSE)</f>
        <v>10</v>
      </c>
      <c r="Q3100" t="str">
        <f>VLOOKUP(Table1[[#This Row],[State]],Sheet1!A:F,6,FALSE)</f>
        <v>Democratic</v>
      </c>
    </row>
    <row r="3101" spans="1:17" x14ac:dyDescent="0.2">
      <c r="A3101" t="s">
        <v>367</v>
      </c>
      <c r="B3101" s="10">
        <v>55103</v>
      </c>
      <c r="C3101" t="s">
        <v>913</v>
      </c>
      <c r="D3101" s="4">
        <v>3837</v>
      </c>
      <c r="E3101" s="4">
        <v>4162</v>
      </c>
      <c r="F3101">
        <v>2024</v>
      </c>
      <c r="G3101" s="1">
        <f>Table1[[#This Row],[dem_votes]]+Table1[[#This Row],[gop_votes]]</f>
        <v>7999</v>
      </c>
      <c r="H3101" s="7">
        <f>ABS(Table1[[#This Row],[dem_votes]]-Table1[[#This Row],[gop_votes]])</f>
        <v>325</v>
      </c>
      <c r="I3101" s="5">
        <f>Table1[[#This Row],[margin]]/SUM(Table1[[#This Row],[dem_votes]:[gop_votes]])</f>
        <v>4.0630078759844979E-2</v>
      </c>
      <c r="J3101" s="5">
        <f>Table1[[#This Row],[dem_votes]]/SUM(Table1[[#This Row],[dem_votes]:[gop_votes]])</f>
        <v>0.47968496062007748</v>
      </c>
      <c r="K3101" s="5">
        <f>Table1[[#This Row],[gop_votes]]/SUM(Table1[[#This Row],[dem_votes]:[gop_votes]])</f>
        <v>0.52031503937992252</v>
      </c>
      <c r="L3101" s="13">
        <v>-90.390550000000005</v>
      </c>
      <c r="M3101" s="13">
        <v>43.350327</v>
      </c>
      <c r="N3101" s="11">
        <v>-89.789203144221943</v>
      </c>
      <c r="O3101" s="11">
        <v>44.387351573414605</v>
      </c>
      <c r="P3101" s="12">
        <f>VLOOKUP(Table1[[#This Row],[State]],Sheet1!A:G,7,FALSE)</f>
        <v>10</v>
      </c>
      <c r="Q3101" t="str">
        <f>VLOOKUP(Table1[[#This Row],[State]],Sheet1!A:F,6,FALSE)</f>
        <v>Democratic</v>
      </c>
    </row>
    <row r="3102" spans="1:17" x14ac:dyDescent="0.2">
      <c r="A3102" t="s">
        <v>367</v>
      </c>
      <c r="B3102" s="10">
        <v>55105</v>
      </c>
      <c r="C3102" t="s">
        <v>1343</v>
      </c>
      <c r="D3102" s="4">
        <v>46308</v>
      </c>
      <c r="E3102" s="4">
        <v>32180</v>
      </c>
      <c r="F3102">
        <v>2024</v>
      </c>
      <c r="G3102" s="1">
        <f>Table1[[#This Row],[dem_votes]]+Table1[[#This Row],[gop_votes]]</f>
        <v>78488</v>
      </c>
      <c r="H3102" s="7">
        <f>ABS(Table1[[#This Row],[dem_votes]]-Table1[[#This Row],[gop_votes]])</f>
        <v>14128</v>
      </c>
      <c r="I3102" s="5">
        <f>Table1[[#This Row],[margin]]/SUM(Table1[[#This Row],[dem_votes]:[gop_votes]])</f>
        <v>0.18000203852818264</v>
      </c>
      <c r="J3102" s="5">
        <f>Table1[[#This Row],[dem_votes]]/SUM(Table1[[#This Row],[dem_votes]:[gop_votes]])</f>
        <v>0.59000101926409132</v>
      </c>
      <c r="K3102" s="5">
        <f>Table1[[#This Row],[gop_votes]]/SUM(Table1[[#This Row],[dem_votes]:[gop_votes]])</f>
        <v>0.40999898073590868</v>
      </c>
      <c r="L3102" s="13">
        <v>-89.037409999999994</v>
      </c>
      <c r="M3102" s="13">
        <v>42.651893000000001</v>
      </c>
      <c r="N3102" s="11">
        <v>-89.789203144221943</v>
      </c>
      <c r="O3102" s="11">
        <v>44.387351573414605</v>
      </c>
      <c r="P3102" s="12">
        <f>VLOOKUP(Table1[[#This Row],[State]],Sheet1!A:G,7,FALSE)</f>
        <v>10</v>
      </c>
      <c r="Q3102" t="str">
        <f>VLOOKUP(Table1[[#This Row],[State]],Sheet1!A:F,6,FALSE)</f>
        <v>Democratic</v>
      </c>
    </row>
    <row r="3103" spans="1:17" x14ac:dyDescent="0.2">
      <c r="A3103" t="s">
        <v>367</v>
      </c>
      <c r="B3103" s="10">
        <v>55107</v>
      </c>
      <c r="C3103" t="s">
        <v>2031</v>
      </c>
      <c r="D3103" s="4">
        <v>3082</v>
      </c>
      <c r="E3103" s="4">
        <v>4828</v>
      </c>
      <c r="F3103">
        <v>2024</v>
      </c>
      <c r="G3103" s="1">
        <f>Table1[[#This Row],[dem_votes]]+Table1[[#This Row],[gop_votes]]</f>
        <v>7910</v>
      </c>
      <c r="H3103" s="7">
        <f>ABS(Table1[[#This Row],[dem_votes]]-Table1[[#This Row],[gop_votes]])</f>
        <v>1746</v>
      </c>
      <c r="I3103" s="5">
        <f>Table1[[#This Row],[margin]]/SUM(Table1[[#This Row],[dem_votes]:[gop_votes]])</f>
        <v>0.22073324905183311</v>
      </c>
      <c r="J3103" s="5">
        <f>Table1[[#This Row],[dem_votes]]/SUM(Table1[[#This Row],[dem_votes]:[gop_votes]])</f>
        <v>0.38963337547408344</v>
      </c>
      <c r="K3103" s="5">
        <f>Table1[[#This Row],[gop_votes]]/SUM(Table1[[#This Row],[dem_votes]:[gop_votes]])</f>
        <v>0.61036662452591661</v>
      </c>
      <c r="L3103" s="13">
        <v>-91.127193999999903</v>
      </c>
      <c r="M3103" s="13">
        <v>45.448067000000002</v>
      </c>
      <c r="N3103" s="11">
        <v>-89.789203144221943</v>
      </c>
      <c r="O3103" s="11">
        <v>44.387351573414605</v>
      </c>
      <c r="P3103" s="12">
        <f>VLOOKUP(Table1[[#This Row],[State]],Sheet1!A:G,7,FALSE)</f>
        <v>10</v>
      </c>
      <c r="Q3103" t="str">
        <f>VLOOKUP(Table1[[#This Row],[State]],Sheet1!A:F,6,FALSE)</f>
        <v>Democratic</v>
      </c>
    </row>
    <row r="3104" spans="1:17" x14ac:dyDescent="0.2">
      <c r="A3104" t="s">
        <v>367</v>
      </c>
      <c r="B3104" s="10">
        <v>55109</v>
      </c>
      <c r="C3104" t="s">
        <v>2239</v>
      </c>
      <c r="D3104" s="4">
        <v>23951</v>
      </c>
      <c r="E3104" s="4">
        <v>35846</v>
      </c>
      <c r="F3104">
        <v>2024</v>
      </c>
      <c r="G3104" s="1">
        <f>Table1[[#This Row],[dem_votes]]+Table1[[#This Row],[gop_votes]]</f>
        <v>59797</v>
      </c>
      <c r="H3104" s="7">
        <f>ABS(Table1[[#This Row],[dem_votes]]-Table1[[#This Row],[gop_votes]])</f>
        <v>11895</v>
      </c>
      <c r="I3104" s="5">
        <f>Table1[[#This Row],[margin]]/SUM(Table1[[#This Row],[dem_votes]:[gop_votes]])</f>
        <v>0.19892302289412511</v>
      </c>
      <c r="J3104" s="5">
        <f>Table1[[#This Row],[dem_votes]]/SUM(Table1[[#This Row],[dem_votes]:[gop_votes]])</f>
        <v>0.40053848855293744</v>
      </c>
      <c r="K3104" s="5">
        <f>Table1[[#This Row],[gop_votes]]/SUM(Table1[[#This Row],[dem_votes]:[gop_votes]])</f>
        <v>0.59946151144706261</v>
      </c>
      <c r="L3104" s="13">
        <v>-92.579596999999893</v>
      </c>
      <c r="M3104" s="13">
        <v>45.018035999999903</v>
      </c>
      <c r="N3104" s="11">
        <v>-89.789203144221943</v>
      </c>
      <c r="O3104" s="11">
        <v>44.387351573414605</v>
      </c>
      <c r="P3104" s="12">
        <f>VLOOKUP(Table1[[#This Row],[State]],Sheet1!A:G,7,FALSE)</f>
        <v>10</v>
      </c>
      <c r="Q3104" t="str">
        <f>VLOOKUP(Table1[[#This Row],[State]],Sheet1!A:F,6,FALSE)</f>
        <v>Democratic</v>
      </c>
    </row>
    <row r="3105" spans="1:17" x14ac:dyDescent="0.2">
      <c r="A3105" t="s">
        <v>367</v>
      </c>
      <c r="B3105" s="10">
        <v>55111</v>
      </c>
      <c r="C3105" t="s">
        <v>2240</v>
      </c>
      <c r="D3105" s="4">
        <v>18491</v>
      </c>
      <c r="E3105" s="4">
        <v>16758</v>
      </c>
      <c r="F3105">
        <v>2024</v>
      </c>
      <c r="G3105" s="1">
        <f>Table1[[#This Row],[dem_votes]]+Table1[[#This Row],[gop_votes]]</f>
        <v>35249</v>
      </c>
      <c r="H3105" s="7">
        <f>ABS(Table1[[#This Row],[dem_votes]]-Table1[[#This Row],[gop_votes]])</f>
        <v>1733</v>
      </c>
      <c r="I3105" s="5">
        <f>Table1[[#This Row],[margin]]/SUM(Table1[[#This Row],[dem_votes]:[gop_votes]])</f>
        <v>4.9164515305398733E-2</v>
      </c>
      <c r="J3105" s="5">
        <f>Table1[[#This Row],[dem_votes]]/SUM(Table1[[#This Row],[dem_votes]:[gop_votes]])</f>
        <v>0.52458225765269939</v>
      </c>
      <c r="K3105" s="5">
        <f>Table1[[#This Row],[gop_votes]]/SUM(Table1[[#This Row],[dem_votes]:[gop_votes]])</f>
        <v>0.47541774234730061</v>
      </c>
      <c r="L3105" s="13">
        <v>-89.869596999999999</v>
      </c>
      <c r="M3105" s="13">
        <v>43.446514999999998</v>
      </c>
      <c r="N3105" s="11">
        <v>-89.789203144221943</v>
      </c>
      <c r="O3105" s="11">
        <v>44.387351573414605</v>
      </c>
      <c r="P3105" s="12">
        <f>VLOOKUP(Table1[[#This Row],[State]],Sheet1!A:G,7,FALSE)</f>
        <v>10</v>
      </c>
      <c r="Q3105" t="str">
        <f>VLOOKUP(Table1[[#This Row],[State]],Sheet1!A:F,6,FALSE)</f>
        <v>Democratic</v>
      </c>
    </row>
    <row r="3106" spans="1:17" x14ac:dyDescent="0.2">
      <c r="A3106" t="s">
        <v>367</v>
      </c>
      <c r="B3106" s="10">
        <v>55113</v>
      </c>
      <c r="C3106" t="s">
        <v>2241</v>
      </c>
      <c r="D3106" s="4">
        <v>4113</v>
      </c>
      <c r="E3106" s="4">
        <v>5880</v>
      </c>
      <c r="F3106">
        <v>2024</v>
      </c>
      <c r="G3106" s="1">
        <f>Table1[[#This Row],[dem_votes]]+Table1[[#This Row],[gop_votes]]</f>
        <v>9993</v>
      </c>
      <c r="H3106" s="7">
        <f>ABS(Table1[[#This Row],[dem_votes]]-Table1[[#This Row],[gop_votes]])</f>
        <v>1767</v>
      </c>
      <c r="I3106" s="5">
        <f>Table1[[#This Row],[margin]]/SUM(Table1[[#This Row],[dem_votes]:[gop_votes]])</f>
        <v>0.17682377664365057</v>
      </c>
      <c r="J3106" s="5">
        <f>Table1[[#This Row],[dem_votes]]/SUM(Table1[[#This Row],[dem_votes]:[gop_votes]])</f>
        <v>0.41158811167817472</v>
      </c>
      <c r="K3106" s="5">
        <f>Table1[[#This Row],[gop_votes]]/SUM(Table1[[#This Row],[dem_votes]:[gop_votes]])</f>
        <v>0.58841188832182523</v>
      </c>
      <c r="L3106" s="13">
        <v>-91.346564999999998</v>
      </c>
      <c r="M3106" s="13">
        <v>45.936442</v>
      </c>
      <c r="N3106" s="11">
        <v>-89.789203144221943</v>
      </c>
      <c r="O3106" s="11">
        <v>44.387351573414605</v>
      </c>
      <c r="P3106" s="12">
        <f>VLOOKUP(Table1[[#This Row],[State]],Sheet1!A:G,7,FALSE)</f>
        <v>10</v>
      </c>
      <c r="Q3106" t="str">
        <f>VLOOKUP(Table1[[#This Row],[State]],Sheet1!A:F,6,FALSE)</f>
        <v>Democratic</v>
      </c>
    </row>
    <row r="3107" spans="1:17" x14ac:dyDescent="0.2">
      <c r="A3107" t="s">
        <v>367</v>
      </c>
      <c r="B3107" s="10">
        <v>55115</v>
      </c>
      <c r="C3107" t="s">
        <v>2242</v>
      </c>
      <c r="D3107" s="4">
        <v>6995</v>
      </c>
      <c r="E3107" s="4">
        <v>14060</v>
      </c>
      <c r="F3107">
        <v>2024</v>
      </c>
      <c r="G3107" s="1">
        <f>Table1[[#This Row],[dem_votes]]+Table1[[#This Row],[gop_votes]]</f>
        <v>21055</v>
      </c>
      <c r="H3107" s="7">
        <f>ABS(Table1[[#This Row],[dem_votes]]-Table1[[#This Row],[gop_votes]])</f>
        <v>7065</v>
      </c>
      <c r="I3107" s="5">
        <f>Table1[[#This Row],[margin]]/SUM(Table1[[#This Row],[dem_votes]:[gop_votes]])</f>
        <v>0.33554975065305154</v>
      </c>
      <c r="J3107" s="5">
        <f>Table1[[#This Row],[dem_votes]]/SUM(Table1[[#This Row],[dem_votes]:[gop_votes]])</f>
        <v>0.33222512467347426</v>
      </c>
      <c r="K3107" s="5">
        <f>Table1[[#This Row],[gop_votes]]/SUM(Table1[[#This Row],[dem_votes]:[gop_votes]])</f>
        <v>0.6677748753265258</v>
      </c>
      <c r="L3107" s="13">
        <v>-88.686229999999995</v>
      </c>
      <c r="M3107" s="13">
        <v>44.787647999999997</v>
      </c>
      <c r="N3107" s="11">
        <v>-89.789203144221943</v>
      </c>
      <c r="O3107" s="11">
        <v>44.387351573414605</v>
      </c>
      <c r="P3107" s="12">
        <f>VLOOKUP(Table1[[#This Row],[State]],Sheet1!A:G,7,FALSE)</f>
        <v>10</v>
      </c>
      <c r="Q3107" t="str">
        <f>VLOOKUP(Table1[[#This Row],[State]],Sheet1!A:F,6,FALSE)</f>
        <v>Democratic</v>
      </c>
    </row>
    <row r="3108" spans="1:17" x14ac:dyDescent="0.2">
      <c r="A3108" t="s">
        <v>367</v>
      </c>
      <c r="B3108" s="10">
        <v>55117</v>
      </c>
      <c r="C3108" t="s">
        <v>2243</v>
      </c>
      <c r="D3108" s="4">
        <v>25025</v>
      </c>
      <c r="E3108" s="4">
        <v>36823</v>
      </c>
      <c r="F3108">
        <v>2024</v>
      </c>
      <c r="G3108" s="1">
        <f>Table1[[#This Row],[dem_votes]]+Table1[[#This Row],[gop_votes]]</f>
        <v>61848</v>
      </c>
      <c r="H3108" s="7">
        <f>ABS(Table1[[#This Row],[dem_votes]]-Table1[[#This Row],[gop_votes]])</f>
        <v>11798</v>
      </c>
      <c r="I3108" s="5">
        <f>Table1[[#This Row],[margin]]/SUM(Table1[[#This Row],[dem_votes]:[gop_votes]])</f>
        <v>0.19075798732376148</v>
      </c>
      <c r="J3108" s="5">
        <f>Table1[[#This Row],[dem_votes]]/SUM(Table1[[#This Row],[dem_votes]:[gop_votes]])</f>
        <v>0.40462100633811926</v>
      </c>
      <c r="K3108" s="5">
        <f>Table1[[#This Row],[gop_votes]]/SUM(Table1[[#This Row],[dem_votes]:[gop_votes]])</f>
        <v>0.59537899366188074</v>
      </c>
      <c r="L3108" s="13">
        <v>-87.820250999999999</v>
      </c>
      <c r="M3108" s="13">
        <v>43.733216999999897</v>
      </c>
      <c r="N3108" s="11">
        <v>-89.789203144221943</v>
      </c>
      <c r="O3108" s="11">
        <v>44.387351573414605</v>
      </c>
      <c r="P3108" s="12">
        <f>VLOOKUP(Table1[[#This Row],[State]],Sheet1!A:G,7,FALSE)</f>
        <v>10</v>
      </c>
      <c r="Q3108" t="str">
        <f>VLOOKUP(Table1[[#This Row],[State]],Sheet1!A:F,6,FALSE)</f>
        <v>Democratic</v>
      </c>
    </row>
    <row r="3109" spans="1:17" x14ac:dyDescent="0.2">
      <c r="A3109" t="s">
        <v>367</v>
      </c>
      <c r="B3109" s="10">
        <v>55119</v>
      </c>
      <c r="C3109" t="s">
        <v>475</v>
      </c>
      <c r="D3109" s="4">
        <v>3349</v>
      </c>
      <c r="E3109" s="4">
        <v>7574</v>
      </c>
      <c r="F3109">
        <v>2024</v>
      </c>
      <c r="G3109" s="1">
        <f>Table1[[#This Row],[dem_votes]]+Table1[[#This Row],[gop_votes]]</f>
        <v>10923</v>
      </c>
      <c r="H3109" s="7">
        <f>ABS(Table1[[#This Row],[dem_votes]]-Table1[[#This Row],[gop_votes]])</f>
        <v>4225</v>
      </c>
      <c r="I3109" s="5">
        <f>Table1[[#This Row],[margin]]/SUM(Table1[[#This Row],[dem_votes]:[gop_votes]])</f>
        <v>0.38679849858097592</v>
      </c>
      <c r="J3109" s="5">
        <f>Table1[[#This Row],[dem_votes]]/SUM(Table1[[#This Row],[dem_votes]:[gop_votes]])</f>
        <v>0.30660075070951204</v>
      </c>
      <c r="K3109" s="5">
        <f>Table1[[#This Row],[gop_votes]]/SUM(Table1[[#This Row],[dem_votes]:[gop_votes]])</f>
        <v>0.69339924929048791</v>
      </c>
      <c r="L3109" s="13">
        <v>-90.412650999999997</v>
      </c>
      <c r="M3109" s="13">
        <v>45.173257</v>
      </c>
      <c r="N3109" s="11">
        <v>-89.789203144221943</v>
      </c>
      <c r="O3109" s="11">
        <v>44.387351573414605</v>
      </c>
      <c r="P3109" s="12">
        <f>VLOOKUP(Table1[[#This Row],[State]],Sheet1!A:G,7,FALSE)</f>
        <v>10</v>
      </c>
      <c r="Q3109" t="str">
        <f>VLOOKUP(Table1[[#This Row],[State]],Sheet1!A:F,6,FALSE)</f>
        <v>Democratic</v>
      </c>
    </row>
    <row r="3110" spans="1:17" x14ac:dyDescent="0.2">
      <c r="A3110" t="s">
        <v>367</v>
      </c>
      <c r="B3110" s="10">
        <v>55121</v>
      </c>
      <c r="C3110" t="s">
        <v>2244</v>
      </c>
      <c r="D3110" s="4">
        <v>6264</v>
      </c>
      <c r="E3110" s="4">
        <v>8024</v>
      </c>
      <c r="F3110">
        <v>2024</v>
      </c>
      <c r="G3110" s="1">
        <f>Table1[[#This Row],[dem_votes]]+Table1[[#This Row],[gop_votes]]</f>
        <v>14288</v>
      </c>
      <c r="H3110" s="7">
        <f>ABS(Table1[[#This Row],[dem_votes]]-Table1[[#This Row],[gop_votes]])</f>
        <v>1760</v>
      </c>
      <c r="I3110" s="5">
        <f>Table1[[#This Row],[margin]]/SUM(Table1[[#This Row],[dem_votes]:[gop_votes]])</f>
        <v>0.12318029115341546</v>
      </c>
      <c r="J3110" s="5">
        <f>Table1[[#This Row],[dem_votes]]/SUM(Table1[[#This Row],[dem_votes]:[gop_votes]])</f>
        <v>0.43840985442329228</v>
      </c>
      <c r="K3110" s="5">
        <f>Table1[[#This Row],[gop_votes]]/SUM(Table1[[#This Row],[dem_votes]:[gop_votes]])</f>
        <v>0.56159014557670772</v>
      </c>
      <c r="L3110" s="13">
        <v>-91.360513999999995</v>
      </c>
      <c r="M3110" s="13">
        <v>44.292059000000002</v>
      </c>
      <c r="N3110" s="11">
        <v>-89.789203144221943</v>
      </c>
      <c r="O3110" s="11">
        <v>44.387351573414605</v>
      </c>
      <c r="P3110" s="12">
        <f>VLOOKUP(Table1[[#This Row],[State]],Sheet1!A:G,7,FALSE)</f>
        <v>10</v>
      </c>
      <c r="Q3110" t="str">
        <f>VLOOKUP(Table1[[#This Row],[State]],Sheet1!A:F,6,FALSE)</f>
        <v>Democratic</v>
      </c>
    </row>
    <row r="3111" spans="1:17" x14ac:dyDescent="0.2">
      <c r="A3111" t="s">
        <v>367</v>
      </c>
      <c r="B3111" s="10">
        <v>55123</v>
      </c>
      <c r="C3111" t="s">
        <v>1433</v>
      </c>
      <c r="D3111" s="4">
        <v>7106</v>
      </c>
      <c r="E3111" s="4">
        <v>6970</v>
      </c>
      <c r="F3111">
        <v>2024</v>
      </c>
      <c r="G3111" s="1">
        <f>Table1[[#This Row],[dem_votes]]+Table1[[#This Row],[gop_votes]]</f>
        <v>14076</v>
      </c>
      <c r="H3111" s="7">
        <f>ABS(Table1[[#This Row],[dem_votes]]-Table1[[#This Row],[gop_votes]])</f>
        <v>136</v>
      </c>
      <c r="I3111" s="5">
        <f>Table1[[#This Row],[margin]]/SUM(Table1[[#This Row],[dem_votes]:[gop_votes]])</f>
        <v>9.6618357487922701E-3</v>
      </c>
      <c r="J3111" s="5">
        <f>Table1[[#This Row],[dem_votes]]/SUM(Table1[[#This Row],[dem_votes]:[gop_votes]])</f>
        <v>0.50483091787439616</v>
      </c>
      <c r="K3111" s="5">
        <f>Table1[[#This Row],[gop_votes]]/SUM(Table1[[#This Row],[dem_votes]:[gop_votes]])</f>
        <v>0.49516908212560384</v>
      </c>
      <c r="L3111" s="13">
        <v>-90.836754999999997</v>
      </c>
      <c r="M3111" s="13">
        <v>43.605781999999998</v>
      </c>
      <c r="N3111" s="11">
        <v>-89.789203144221943</v>
      </c>
      <c r="O3111" s="11">
        <v>44.387351573414605</v>
      </c>
      <c r="P3111" s="12">
        <f>VLOOKUP(Table1[[#This Row],[State]],Sheet1!A:G,7,FALSE)</f>
        <v>10</v>
      </c>
      <c r="Q3111" t="str">
        <f>VLOOKUP(Table1[[#This Row],[State]],Sheet1!A:F,6,FALSE)</f>
        <v>Democratic</v>
      </c>
    </row>
    <row r="3112" spans="1:17" x14ac:dyDescent="0.2">
      <c r="A3112" t="s">
        <v>367</v>
      </c>
      <c r="B3112" s="10">
        <v>55125</v>
      </c>
      <c r="C3112" t="s">
        <v>2245</v>
      </c>
      <c r="D3112" s="4">
        <v>5874</v>
      </c>
      <c r="E3112" s="4">
        <v>9371</v>
      </c>
      <c r="F3112">
        <v>2024</v>
      </c>
      <c r="G3112" s="1">
        <f>Table1[[#This Row],[dem_votes]]+Table1[[#This Row],[gop_votes]]</f>
        <v>15245</v>
      </c>
      <c r="H3112" s="7">
        <f>ABS(Table1[[#This Row],[dem_votes]]-Table1[[#This Row],[gop_votes]])</f>
        <v>3497</v>
      </c>
      <c r="I3112" s="5">
        <f>Table1[[#This Row],[margin]]/SUM(Table1[[#This Row],[dem_votes]:[gop_votes]])</f>
        <v>0.22938668415874058</v>
      </c>
      <c r="J3112" s="5">
        <f>Table1[[#This Row],[dem_votes]]/SUM(Table1[[#This Row],[dem_votes]:[gop_votes]])</f>
        <v>0.38530665792062974</v>
      </c>
      <c r="K3112" s="5">
        <f>Table1[[#This Row],[gop_votes]]/SUM(Table1[[#This Row],[dem_votes]:[gop_votes]])</f>
        <v>0.61469334207937032</v>
      </c>
      <c r="L3112" s="13">
        <v>-89.499416999999994</v>
      </c>
      <c r="M3112" s="13">
        <v>45.984592999999997</v>
      </c>
      <c r="N3112" s="11">
        <v>-89.789203144221943</v>
      </c>
      <c r="O3112" s="11">
        <v>44.387351573414605</v>
      </c>
      <c r="P3112" s="12">
        <f>VLOOKUP(Table1[[#This Row],[State]],Sheet1!A:G,7,FALSE)</f>
        <v>10</v>
      </c>
      <c r="Q3112" t="str">
        <f>VLOOKUP(Table1[[#This Row],[State]],Sheet1!A:F,6,FALSE)</f>
        <v>Democratic</v>
      </c>
    </row>
    <row r="3113" spans="1:17" x14ac:dyDescent="0.2">
      <c r="A3113" t="s">
        <v>367</v>
      </c>
      <c r="B3113" s="10">
        <v>55127</v>
      </c>
      <c r="C3113" t="s">
        <v>1879</v>
      </c>
      <c r="D3113" s="4">
        <v>22706</v>
      </c>
      <c r="E3113" s="4">
        <v>34678</v>
      </c>
      <c r="F3113">
        <v>2024</v>
      </c>
      <c r="G3113" s="1">
        <f>Table1[[#This Row],[dem_votes]]+Table1[[#This Row],[gop_votes]]</f>
        <v>57384</v>
      </c>
      <c r="H3113" s="7">
        <f>ABS(Table1[[#This Row],[dem_votes]]-Table1[[#This Row],[gop_votes]])</f>
        <v>11972</v>
      </c>
      <c r="I3113" s="5">
        <f>Table1[[#This Row],[margin]]/SUM(Table1[[#This Row],[dem_votes]:[gop_votes]])</f>
        <v>0.20862958315906874</v>
      </c>
      <c r="J3113" s="5">
        <f>Table1[[#This Row],[dem_votes]]/SUM(Table1[[#This Row],[dem_votes]:[gop_votes]])</f>
        <v>0.39568520842046562</v>
      </c>
      <c r="K3113" s="5">
        <f>Table1[[#This Row],[gop_votes]]/SUM(Table1[[#This Row],[dem_votes]:[gop_votes]])</f>
        <v>0.60431479157953438</v>
      </c>
      <c r="L3113" s="13">
        <v>-88.540667999999997</v>
      </c>
      <c r="M3113" s="13">
        <v>42.664073999999999</v>
      </c>
      <c r="N3113" s="11">
        <v>-89.789203144221943</v>
      </c>
      <c r="O3113" s="11">
        <v>44.387351573414605</v>
      </c>
      <c r="P3113" s="12">
        <f>VLOOKUP(Table1[[#This Row],[State]],Sheet1!A:G,7,FALSE)</f>
        <v>10</v>
      </c>
      <c r="Q3113" t="str">
        <f>VLOOKUP(Table1[[#This Row],[State]],Sheet1!A:F,6,FALSE)</f>
        <v>Democratic</v>
      </c>
    </row>
    <row r="3114" spans="1:17" x14ac:dyDescent="0.2">
      <c r="A3114" t="s">
        <v>367</v>
      </c>
      <c r="B3114" s="10">
        <v>55129</v>
      </c>
      <c r="C3114" t="s">
        <v>2246</v>
      </c>
      <c r="D3114" s="4">
        <v>3762</v>
      </c>
      <c r="E3114" s="4">
        <v>6623</v>
      </c>
      <c r="F3114">
        <v>2024</v>
      </c>
      <c r="G3114" s="1">
        <f>Table1[[#This Row],[dem_votes]]+Table1[[#This Row],[gop_votes]]</f>
        <v>10385</v>
      </c>
      <c r="H3114" s="7">
        <f>ABS(Table1[[#This Row],[dem_votes]]-Table1[[#This Row],[gop_votes]])</f>
        <v>2861</v>
      </c>
      <c r="I3114" s="5">
        <f>Table1[[#This Row],[margin]]/SUM(Table1[[#This Row],[dem_votes]:[gop_votes]])</f>
        <v>0.27549350024073183</v>
      </c>
      <c r="J3114" s="5">
        <f>Table1[[#This Row],[dem_votes]]/SUM(Table1[[#This Row],[dem_votes]:[gop_votes]])</f>
        <v>0.36225324987963409</v>
      </c>
      <c r="K3114" s="5">
        <f>Table1[[#This Row],[gop_votes]]/SUM(Table1[[#This Row],[dem_votes]:[gop_votes]])</f>
        <v>0.63774675012036586</v>
      </c>
      <c r="L3114" s="13">
        <v>-91.834412</v>
      </c>
      <c r="M3114" s="13">
        <v>45.847240999999997</v>
      </c>
      <c r="N3114" s="11">
        <v>-89.789203144221943</v>
      </c>
      <c r="O3114" s="11">
        <v>44.387351573414605</v>
      </c>
      <c r="P3114" s="12">
        <f>VLOOKUP(Table1[[#This Row],[State]],Sheet1!A:G,7,FALSE)</f>
        <v>10</v>
      </c>
      <c r="Q3114" t="str">
        <f>VLOOKUP(Table1[[#This Row],[State]],Sheet1!A:F,6,FALSE)</f>
        <v>Democratic</v>
      </c>
    </row>
    <row r="3115" spans="1:17" x14ac:dyDescent="0.2">
      <c r="A3115" t="s">
        <v>367</v>
      </c>
      <c r="B3115" s="10">
        <v>55131</v>
      </c>
      <c r="C3115" t="s">
        <v>480</v>
      </c>
      <c r="D3115" s="4">
        <v>26752</v>
      </c>
      <c r="E3115" s="4">
        <v>64085</v>
      </c>
      <c r="F3115">
        <v>2024</v>
      </c>
      <c r="G3115" s="1">
        <f>Table1[[#This Row],[dem_votes]]+Table1[[#This Row],[gop_votes]]</f>
        <v>90837</v>
      </c>
      <c r="H3115" s="7">
        <f>ABS(Table1[[#This Row],[dem_votes]]-Table1[[#This Row],[gop_votes]])</f>
        <v>37333</v>
      </c>
      <c r="I3115" s="5">
        <f>Table1[[#This Row],[margin]]/SUM(Table1[[#This Row],[dem_votes]:[gop_votes]])</f>
        <v>0.41098891420896771</v>
      </c>
      <c r="J3115" s="5">
        <f>Table1[[#This Row],[dem_votes]]/SUM(Table1[[#This Row],[dem_votes]:[gop_votes]])</f>
        <v>0.29450554289551617</v>
      </c>
      <c r="K3115" s="5">
        <f>Table1[[#This Row],[gop_votes]]/SUM(Table1[[#This Row],[dem_votes]:[gop_votes]])</f>
        <v>0.70549445710448389</v>
      </c>
      <c r="L3115" s="13">
        <v>-88.215166999999994</v>
      </c>
      <c r="M3115" s="13">
        <v>43.347344</v>
      </c>
      <c r="N3115" s="11">
        <v>-89.789203144221943</v>
      </c>
      <c r="O3115" s="11">
        <v>44.387351573414605</v>
      </c>
      <c r="P3115" s="12">
        <f>VLOOKUP(Table1[[#This Row],[State]],Sheet1!A:G,7,FALSE)</f>
        <v>10</v>
      </c>
      <c r="Q3115" t="str">
        <f>VLOOKUP(Table1[[#This Row],[State]],Sheet1!A:F,6,FALSE)</f>
        <v>Democratic</v>
      </c>
    </row>
    <row r="3116" spans="1:17" x14ac:dyDescent="0.2">
      <c r="A3116" t="s">
        <v>367</v>
      </c>
      <c r="B3116" s="10">
        <v>55133</v>
      </c>
      <c r="C3116" t="s">
        <v>2247</v>
      </c>
      <c r="D3116" s="4">
        <v>110178</v>
      </c>
      <c r="E3116" s="4">
        <v>164139</v>
      </c>
      <c r="F3116">
        <v>2024</v>
      </c>
      <c r="G3116" s="1">
        <f>Table1[[#This Row],[dem_votes]]+Table1[[#This Row],[gop_votes]]</f>
        <v>274317</v>
      </c>
      <c r="H3116" s="7">
        <f>ABS(Table1[[#This Row],[dem_votes]]-Table1[[#This Row],[gop_votes]])</f>
        <v>53961</v>
      </c>
      <c r="I3116" s="5">
        <f>Table1[[#This Row],[margin]]/SUM(Table1[[#This Row],[dem_votes]:[gop_votes]])</f>
        <v>0.19671037522282614</v>
      </c>
      <c r="J3116" s="5">
        <f>Table1[[#This Row],[dem_votes]]/SUM(Table1[[#This Row],[dem_votes]:[gop_votes]])</f>
        <v>0.4016448123885869</v>
      </c>
      <c r="K3116" s="5">
        <f>Table1[[#This Row],[gop_votes]]/SUM(Table1[[#This Row],[dem_votes]:[gop_votes]])</f>
        <v>0.59835518761141304</v>
      </c>
      <c r="L3116" s="13">
        <v>-88.236902000000001</v>
      </c>
      <c r="M3116" s="13">
        <v>43.034419</v>
      </c>
      <c r="N3116" s="11">
        <v>-89.789203144221943</v>
      </c>
      <c r="O3116" s="11">
        <v>44.387351573414605</v>
      </c>
      <c r="P3116" s="12">
        <f>VLOOKUP(Table1[[#This Row],[State]],Sheet1!A:G,7,FALSE)</f>
        <v>10</v>
      </c>
      <c r="Q3116" t="str">
        <f>VLOOKUP(Table1[[#This Row],[State]],Sheet1!A:F,6,FALSE)</f>
        <v>Democratic</v>
      </c>
    </row>
    <row r="3117" spans="1:17" x14ac:dyDescent="0.2">
      <c r="A3117" t="s">
        <v>367</v>
      </c>
      <c r="B3117" s="10">
        <v>55135</v>
      </c>
      <c r="C3117" t="s">
        <v>2248</v>
      </c>
      <c r="D3117" s="4">
        <v>9447</v>
      </c>
      <c r="E3117" s="4">
        <v>17470</v>
      </c>
      <c r="F3117">
        <v>2024</v>
      </c>
      <c r="G3117" s="1">
        <f>Table1[[#This Row],[dem_votes]]+Table1[[#This Row],[gop_votes]]</f>
        <v>26917</v>
      </c>
      <c r="H3117" s="7">
        <f>ABS(Table1[[#This Row],[dem_votes]]-Table1[[#This Row],[gop_votes]])</f>
        <v>8023</v>
      </c>
      <c r="I3117" s="5">
        <f>Table1[[#This Row],[margin]]/SUM(Table1[[#This Row],[dem_votes]:[gop_votes]])</f>
        <v>0.29806442025485752</v>
      </c>
      <c r="J3117" s="5">
        <f>Table1[[#This Row],[dem_votes]]/SUM(Table1[[#This Row],[dem_votes]:[gop_votes]])</f>
        <v>0.35096778987257121</v>
      </c>
      <c r="K3117" s="5">
        <f>Table1[[#This Row],[gop_votes]]/SUM(Table1[[#This Row],[dem_votes]:[gop_votes]])</f>
        <v>0.64903221012742873</v>
      </c>
      <c r="L3117" s="13">
        <v>-88.937106</v>
      </c>
      <c r="M3117" s="13">
        <v>44.432371000000003</v>
      </c>
      <c r="N3117" s="11">
        <v>-89.789203144221943</v>
      </c>
      <c r="O3117" s="11">
        <v>44.387351573414605</v>
      </c>
      <c r="P3117" s="12">
        <f>VLOOKUP(Table1[[#This Row],[State]],Sheet1!A:G,7,FALSE)</f>
        <v>10</v>
      </c>
      <c r="Q3117" t="str">
        <f>VLOOKUP(Table1[[#This Row],[State]],Sheet1!A:F,6,FALSE)</f>
        <v>Democratic</v>
      </c>
    </row>
    <row r="3118" spans="1:17" x14ac:dyDescent="0.2">
      <c r="A3118" t="s">
        <v>367</v>
      </c>
      <c r="B3118" s="10">
        <v>55137</v>
      </c>
      <c r="C3118" t="s">
        <v>2249</v>
      </c>
      <c r="D3118" s="4">
        <v>4306</v>
      </c>
      <c r="E3118" s="4">
        <v>9118</v>
      </c>
      <c r="F3118">
        <v>2024</v>
      </c>
      <c r="G3118" s="1">
        <f>Table1[[#This Row],[dem_votes]]+Table1[[#This Row],[gop_votes]]</f>
        <v>13424</v>
      </c>
      <c r="H3118" s="7">
        <f>ABS(Table1[[#This Row],[dem_votes]]-Table1[[#This Row],[gop_votes]])</f>
        <v>4812</v>
      </c>
      <c r="I3118" s="5">
        <f>Table1[[#This Row],[margin]]/SUM(Table1[[#This Row],[dem_votes]:[gop_votes]])</f>
        <v>0.35846245530393328</v>
      </c>
      <c r="J3118" s="5">
        <f>Table1[[#This Row],[dem_votes]]/SUM(Table1[[#This Row],[dem_votes]:[gop_votes]])</f>
        <v>0.32076877234803336</v>
      </c>
      <c r="K3118" s="5">
        <f>Table1[[#This Row],[gop_votes]]/SUM(Table1[[#This Row],[dem_votes]:[gop_votes]])</f>
        <v>0.67923122765196664</v>
      </c>
      <c r="L3118" s="13">
        <v>-89.225960000000001</v>
      </c>
      <c r="M3118" s="13">
        <v>44.101149999999997</v>
      </c>
      <c r="N3118" s="11">
        <v>-89.789203144221943</v>
      </c>
      <c r="O3118" s="11">
        <v>44.387351573414605</v>
      </c>
      <c r="P3118" s="12">
        <f>VLOOKUP(Table1[[#This Row],[State]],Sheet1!A:G,7,FALSE)</f>
        <v>10</v>
      </c>
      <c r="Q3118" t="str">
        <f>VLOOKUP(Table1[[#This Row],[State]],Sheet1!A:F,6,FALSE)</f>
        <v>Democratic</v>
      </c>
    </row>
    <row r="3119" spans="1:17" x14ac:dyDescent="0.2">
      <c r="A3119" t="s">
        <v>367</v>
      </c>
      <c r="B3119" s="10">
        <v>55139</v>
      </c>
      <c r="C3119" t="s">
        <v>925</v>
      </c>
      <c r="D3119" s="4">
        <v>44138</v>
      </c>
      <c r="E3119" s="4">
        <v>46038</v>
      </c>
      <c r="F3119">
        <v>2024</v>
      </c>
      <c r="G3119" s="1">
        <f>Table1[[#This Row],[dem_votes]]+Table1[[#This Row],[gop_votes]]</f>
        <v>90176</v>
      </c>
      <c r="H3119" s="7">
        <f>ABS(Table1[[#This Row],[dem_votes]]-Table1[[#This Row],[gop_votes]])</f>
        <v>1900</v>
      </c>
      <c r="I3119" s="5">
        <f>Table1[[#This Row],[margin]]/SUM(Table1[[#This Row],[dem_votes]:[gop_votes]])</f>
        <v>2.1069907735982968E-2</v>
      </c>
      <c r="J3119" s="5">
        <f>Table1[[#This Row],[dem_votes]]/SUM(Table1[[#This Row],[dem_votes]:[gop_votes]])</f>
        <v>0.48946504613200853</v>
      </c>
      <c r="K3119" s="5">
        <f>Table1[[#This Row],[gop_votes]]/SUM(Table1[[#This Row],[dem_votes]:[gop_votes]])</f>
        <v>0.51053495386799153</v>
      </c>
      <c r="L3119" s="13">
        <v>-88.540068000000005</v>
      </c>
      <c r="M3119" s="13">
        <v>44.100642999999998</v>
      </c>
      <c r="N3119" s="11">
        <v>-89.789203144221943</v>
      </c>
      <c r="O3119" s="11">
        <v>44.387351573414605</v>
      </c>
      <c r="P3119" s="12">
        <f>VLOOKUP(Table1[[#This Row],[State]],Sheet1!A:G,7,FALSE)</f>
        <v>10</v>
      </c>
      <c r="Q3119" t="str">
        <f>VLOOKUP(Table1[[#This Row],[State]],Sheet1!A:F,6,FALSE)</f>
        <v>Democratic</v>
      </c>
    </row>
    <row r="3120" spans="1:17" x14ac:dyDescent="0.2">
      <c r="A3120" t="s">
        <v>367</v>
      </c>
      <c r="B3120" s="10">
        <v>55141</v>
      </c>
      <c r="C3120" t="s">
        <v>1723</v>
      </c>
      <c r="D3120" s="4">
        <v>15873</v>
      </c>
      <c r="E3120" s="4">
        <v>22751</v>
      </c>
      <c r="F3120">
        <v>2024</v>
      </c>
      <c r="G3120" s="1">
        <f>Table1[[#This Row],[dem_votes]]+Table1[[#This Row],[gop_votes]]</f>
        <v>38624</v>
      </c>
      <c r="H3120" s="7">
        <f>ABS(Table1[[#This Row],[dem_votes]]-Table1[[#This Row],[gop_votes]])</f>
        <v>6878</v>
      </c>
      <c r="I3120" s="5">
        <f>Table1[[#This Row],[margin]]/SUM(Table1[[#This Row],[dem_votes]:[gop_votes]])</f>
        <v>0.17807580778790388</v>
      </c>
      <c r="J3120" s="5">
        <f>Table1[[#This Row],[dem_votes]]/SUM(Table1[[#This Row],[dem_votes]:[gop_votes]])</f>
        <v>0.41096209610604806</v>
      </c>
      <c r="K3120" s="5">
        <f>Table1[[#This Row],[gop_votes]]/SUM(Table1[[#This Row],[dem_votes]:[gop_votes]])</f>
        <v>0.58903790389395194</v>
      </c>
      <c r="L3120" s="13">
        <v>-89.963901000000007</v>
      </c>
      <c r="M3120" s="13">
        <v>44.478782000000002</v>
      </c>
      <c r="N3120" s="11">
        <v>-89.789203144221943</v>
      </c>
      <c r="O3120" s="11">
        <v>44.387351573414605</v>
      </c>
      <c r="P3120" s="12">
        <f>VLOOKUP(Table1[[#This Row],[State]],Sheet1!A:G,7,FALSE)</f>
        <v>10</v>
      </c>
      <c r="Q3120" t="str">
        <f>VLOOKUP(Table1[[#This Row],[State]],Sheet1!A:F,6,FALSE)</f>
        <v>Democratic</v>
      </c>
    </row>
    <row r="3121" spans="1:17" x14ac:dyDescent="0.2">
      <c r="A3121" t="s">
        <v>368</v>
      </c>
      <c r="B3121" s="10">
        <v>56001</v>
      </c>
      <c r="C3121" t="s">
        <v>1564</v>
      </c>
      <c r="D3121" s="4">
        <v>8446</v>
      </c>
      <c r="E3121" s="4">
        <v>8088</v>
      </c>
      <c r="F3121">
        <v>2024</v>
      </c>
      <c r="G3121" s="1">
        <f>Table1[[#This Row],[dem_votes]]+Table1[[#This Row],[gop_votes]]</f>
        <v>16534</v>
      </c>
      <c r="H3121" s="7">
        <f>ABS(Table1[[#This Row],[dem_votes]]-Table1[[#This Row],[gop_votes]])</f>
        <v>358</v>
      </c>
      <c r="I3121" s="5">
        <f>Table1[[#This Row],[margin]]/SUM(Table1[[#This Row],[dem_votes]:[gop_votes]])</f>
        <v>2.1652352727712591E-2</v>
      </c>
      <c r="J3121" s="5">
        <f>Table1[[#This Row],[dem_votes]]/SUM(Table1[[#This Row],[dem_votes]:[gop_votes]])</f>
        <v>0.5108261763638563</v>
      </c>
      <c r="K3121" s="5">
        <f>Table1[[#This Row],[gop_votes]]/SUM(Table1[[#This Row],[dem_votes]:[gop_votes]])</f>
        <v>0.4891738236361437</v>
      </c>
      <c r="L3121" s="13">
        <v>-105.598281</v>
      </c>
      <c r="M3121" s="13">
        <v>41.314993000000001</v>
      </c>
      <c r="N3121" s="11">
        <v>-107.15885269565204</v>
      </c>
      <c r="O3121" s="11">
        <v>43.045430000000032</v>
      </c>
      <c r="P3121" s="12">
        <f>VLOOKUP(Table1[[#This Row],[State]],Sheet1!A:G,7,FALSE)</f>
        <v>3</v>
      </c>
      <c r="Q3121" t="str">
        <f>VLOOKUP(Table1[[#This Row],[State]],Sheet1!A:F,6,FALSE)</f>
        <v>Republican</v>
      </c>
    </row>
    <row r="3122" spans="1:17" x14ac:dyDescent="0.2">
      <c r="A3122" t="s">
        <v>368</v>
      </c>
      <c r="B3122" s="10">
        <v>56003</v>
      </c>
      <c r="C3122" t="s">
        <v>1436</v>
      </c>
      <c r="D3122" s="4">
        <v>989</v>
      </c>
      <c r="E3122" s="4">
        <v>4509</v>
      </c>
      <c r="F3122">
        <v>2024</v>
      </c>
      <c r="G3122" s="1">
        <f>Table1[[#This Row],[dem_votes]]+Table1[[#This Row],[gop_votes]]</f>
        <v>5498</v>
      </c>
      <c r="H3122" s="7">
        <f>ABS(Table1[[#This Row],[dem_votes]]-Table1[[#This Row],[gop_votes]])</f>
        <v>3520</v>
      </c>
      <c r="I3122" s="5">
        <f>Table1[[#This Row],[margin]]/SUM(Table1[[#This Row],[dem_votes]:[gop_votes]])</f>
        <v>0.64023281193161152</v>
      </c>
      <c r="J3122" s="5">
        <f>Table1[[#This Row],[dem_votes]]/SUM(Table1[[#This Row],[dem_votes]:[gop_votes]])</f>
        <v>0.17988359403419427</v>
      </c>
      <c r="K3122" s="5">
        <f>Table1[[#This Row],[gop_votes]]/SUM(Table1[[#This Row],[dem_votes]:[gop_votes]])</f>
        <v>0.82011640596580571</v>
      </c>
      <c r="L3122" s="13">
        <v>-108.244578</v>
      </c>
      <c r="M3122" s="13">
        <v>44.629497000000001</v>
      </c>
      <c r="N3122" s="11">
        <v>-107.15885269565204</v>
      </c>
      <c r="O3122" s="11">
        <v>43.045430000000032</v>
      </c>
      <c r="P3122" s="12">
        <f>VLOOKUP(Table1[[#This Row],[State]],Sheet1!A:G,7,FALSE)</f>
        <v>3</v>
      </c>
      <c r="Q3122" t="str">
        <f>VLOOKUP(Table1[[#This Row],[State]],Sheet1!A:F,6,FALSE)</f>
        <v>Republican</v>
      </c>
    </row>
    <row r="3123" spans="1:17" x14ac:dyDescent="0.2">
      <c r="A3123" t="s">
        <v>368</v>
      </c>
      <c r="B3123" s="10">
        <v>56005</v>
      </c>
      <c r="C3123" t="s">
        <v>1092</v>
      </c>
      <c r="D3123" s="4">
        <v>1961</v>
      </c>
      <c r="E3123" s="4">
        <v>18196</v>
      </c>
      <c r="F3123">
        <v>2024</v>
      </c>
      <c r="G3123" s="1">
        <f>Table1[[#This Row],[dem_votes]]+Table1[[#This Row],[gop_votes]]</f>
        <v>20157</v>
      </c>
      <c r="H3123" s="7">
        <f>ABS(Table1[[#This Row],[dem_votes]]-Table1[[#This Row],[gop_votes]])</f>
        <v>16235</v>
      </c>
      <c r="I3123" s="5">
        <f>Table1[[#This Row],[margin]]/SUM(Table1[[#This Row],[dem_votes]:[gop_votes]])</f>
        <v>0.80542739494964533</v>
      </c>
      <c r="J3123" s="5">
        <f>Table1[[#This Row],[dem_votes]]/SUM(Table1[[#This Row],[dem_votes]:[gop_votes]])</f>
        <v>9.7286302525177351E-2</v>
      </c>
      <c r="K3123" s="5">
        <f>Table1[[#This Row],[gop_votes]]/SUM(Table1[[#This Row],[dem_votes]:[gop_votes]])</f>
        <v>0.90271369747482266</v>
      </c>
      <c r="L3123" s="13">
        <v>-105.49489399999899</v>
      </c>
      <c r="M3123" s="13">
        <v>44.254396999999997</v>
      </c>
      <c r="N3123" s="11">
        <v>-107.15885269565204</v>
      </c>
      <c r="O3123" s="11">
        <v>43.045430000000032</v>
      </c>
      <c r="P3123" s="12">
        <f>VLOOKUP(Table1[[#This Row],[State]],Sheet1!A:G,7,FALSE)</f>
        <v>3</v>
      </c>
      <c r="Q3123" t="str">
        <f>VLOOKUP(Table1[[#This Row],[State]],Sheet1!A:F,6,FALSE)</f>
        <v>Republican</v>
      </c>
    </row>
    <row r="3124" spans="1:17" x14ac:dyDescent="0.2">
      <c r="A3124" t="s">
        <v>368</v>
      </c>
      <c r="B3124" s="10">
        <v>56007</v>
      </c>
      <c r="C3124" t="s">
        <v>1438</v>
      </c>
      <c r="D3124" s="4">
        <v>1689</v>
      </c>
      <c r="E3124" s="4">
        <v>4591</v>
      </c>
      <c r="F3124">
        <v>2024</v>
      </c>
      <c r="G3124" s="1">
        <f>Table1[[#This Row],[dem_votes]]+Table1[[#This Row],[gop_votes]]</f>
        <v>6280</v>
      </c>
      <c r="H3124" s="7">
        <f>ABS(Table1[[#This Row],[dem_votes]]-Table1[[#This Row],[gop_votes]])</f>
        <v>2902</v>
      </c>
      <c r="I3124" s="5">
        <f>Table1[[#This Row],[margin]]/SUM(Table1[[#This Row],[dem_votes]:[gop_votes]])</f>
        <v>0.46210191082802549</v>
      </c>
      <c r="J3124" s="5">
        <f>Table1[[#This Row],[dem_votes]]/SUM(Table1[[#This Row],[dem_votes]:[gop_votes]])</f>
        <v>0.26894904458598728</v>
      </c>
      <c r="K3124" s="5">
        <f>Table1[[#This Row],[gop_votes]]/SUM(Table1[[#This Row],[dem_votes]:[gop_votes]])</f>
        <v>0.73105095541401277</v>
      </c>
      <c r="L3124" s="13">
        <v>-107.083924</v>
      </c>
      <c r="M3124" s="13">
        <v>41.670116999999998</v>
      </c>
      <c r="N3124" s="11">
        <v>-107.15885269565204</v>
      </c>
      <c r="O3124" s="11">
        <v>43.045430000000032</v>
      </c>
      <c r="P3124" s="12">
        <f>VLOOKUP(Table1[[#This Row],[State]],Sheet1!A:G,7,FALSE)</f>
        <v>3</v>
      </c>
      <c r="Q3124" t="str">
        <f>VLOOKUP(Table1[[#This Row],[State]],Sheet1!A:F,6,FALSE)</f>
        <v>Republican</v>
      </c>
    </row>
    <row r="3125" spans="1:17" x14ac:dyDescent="0.2">
      <c r="A3125" t="s">
        <v>368</v>
      </c>
      <c r="B3125" s="10">
        <v>56009</v>
      </c>
      <c r="C3125" t="s">
        <v>2250</v>
      </c>
      <c r="D3125" s="4">
        <v>1000</v>
      </c>
      <c r="E3125" s="4">
        <v>6224</v>
      </c>
      <c r="F3125">
        <v>2024</v>
      </c>
      <c r="G3125" s="1">
        <f>Table1[[#This Row],[dem_votes]]+Table1[[#This Row],[gop_votes]]</f>
        <v>7224</v>
      </c>
      <c r="H3125" s="7">
        <f>ABS(Table1[[#This Row],[dem_votes]]-Table1[[#This Row],[gop_votes]])</f>
        <v>5224</v>
      </c>
      <c r="I3125" s="5">
        <f>Table1[[#This Row],[margin]]/SUM(Table1[[#This Row],[dem_votes]:[gop_votes]])</f>
        <v>0.72314507198228128</v>
      </c>
      <c r="J3125" s="5">
        <f>Table1[[#This Row],[dem_votes]]/SUM(Table1[[#This Row],[dem_votes]:[gop_votes]])</f>
        <v>0.13842746400885936</v>
      </c>
      <c r="K3125" s="5">
        <f>Table1[[#This Row],[gop_votes]]/SUM(Table1[[#This Row],[dem_votes]:[gop_votes]])</f>
        <v>0.8615725359911407</v>
      </c>
      <c r="L3125" s="13">
        <v>-105.527588999999</v>
      </c>
      <c r="M3125" s="13">
        <v>42.794109999999897</v>
      </c>
      <c r="N3125" s="11">
        <v>-107.15885269565204</v>
      </c>
      <c r="O3125" s="11">
        <v>43.045430000000032</v>
      </c>
      <c r="P3125" s="12">
        <f>VLOOKUP(Table1[[#This Row],[State]],Sheet1!A:G,7,FALSE)</f>
        <v>3</v>
      </c>
      <c r="Q3125" t="str">
        <f>VLOOKUP(Table1[[#This Row],[State]],Sheet1!A:F,6,FALSE)</f>
        <v>Republican</v>
      </c>
    </row>
    <row r="3126" spans="1:17" x14ac:dyDescent="0.2">
      <c r="A3126" t="s">
        <v>368</v>
      </c>
      <c r="B3126" s="10">
        <v>56011</v>
      </c>
      <c r="C3126" t="s">
        <v>1769</v>
      </c>
      <c r="D3126" s="4">
        <v>488</v>
      </c>
      <c r="E3126" s="4">
        <v>3795</v>
      </c>
      <c r="F3126">
        <v>2024</v>
      </c>
      <c r="G3126" s="1">
        <f>Table1[[#This Row],[dem_votes]]+Table1[[#This Row],[gop_votes]]</f>
        <v>4283</v>
      </c>
      <c r="H3126" s="7">
        <f>ABS(Table1[[#This Row],[dem_votes]]-Table1[[#This Row],[gop_votes]])</f>
        <v>3307</v>
      </c>
      <c r="I3126" s="5">
        <f>Table1[[#This Row],[margin]]/SUM(Table1[[#This Row],[dem_votes]:[gop_votes]])</f>
        <v>0.77212234415129577</v>
      </c>
      <c r="J3126" s="5">
        <f>Table1[[#This Row],[dem_votes]]/SUM(Table1[[#This Row],[dem_votes]:[gop_votes]])</f>
        <v>0.11393882792435209</v>
      </c>
      <c r="K3126" s="5">
        <f>Table1[[#This Row],[gop_votes]]/SUM(Table1[[#This Row],[dem_votes]:[gop_votes]])</f>
        <v>0.88606117207564794</v>
      </c>
      <c r="L3126" s="13">
        <v>-104.625297</v>
      </c>
      <c r="M3126" s="13">
        <v>44.432534999999902</v>
      </c>
      <c r="N3126" s="11">
        <v>-107.15885269565204</v>
      </c>
      <c r="O3126" s="11">
        <v>43.045430000000032</v>
      </c>
      <c r="P3126" s="12">
        <f>VLOOKUP(Table1[[#This Row],[State]],Sheet1!A:G,7,FALSE)</f>
        <v>3</v>
      </c>
      <c r="Q3126" t="str">
        <f>VLOOKUP(Table1[[#This Row],[State]],Sheet1!A:F,6,FALSE)</f>
        <v>Republican</v>
      </c>
    </row>
    <row r="3127" spans="1:17" x14ac:dyDescent="0.2">
      <c r="A3127" t="s">
        <v>368</v>
      </c>
      <c r="B3127" s="10">
        <v>56013</v>
      </c>
      <c r="C3127" t="s">
        <v>680</v>
      </c>
      <c r="D3127" s="4">
        <v>4766</v>
      </c>
      <c r="E3127" s="4">
        <v>11728</v>
      </c>
      <c r="F3127">
        <v>2024</v>
      </c>
      <c r="G3127" s="1">
        <f>Table1[[#This Row],[dem_votes]]+Table1[[#This Row],[gop_votes]]</f>
        <v>16494</v>
      </c>
      <c r="H3127" s="7">
        <f>ABS(Table1[[#This Row],[dem_votes]]-Table1[[#This Row],[gop_votes]])</f>
        <v>6962</v>
      </c>
      <c r="I3127" s="5">
        <f>Table1[[#This Row],[margin]]/SUM(Table1[[#This Row],[dem_votes]:[gop_votes]])</f>
        <v>0.42209288226021585</v>
      </c>
      <c r="J3127" s="5">
        <f>Table1[[#This Row],[dem_votes]]/SUM(Table1[[#This Row],[dem_votes]:[gop_votes]])</f>
        <v>0.2889535588698921</v>
      </c>
      <c r="K3127" s="5">
        <f>Table1[[#This Row],[gop_votes]]/SUM(Table1[[#This Row],[dem_votes]:[gop_votes]])</f>
        <v>0.71104644113010795</v>
      </c>
      <c r="L3127" s="13">
        <v>-108.60891299999901</v>
      </c>
      <c r="M3127" s="13">
        <v>43.013590999999998</v>
      </c>
      <c r="N3127" s="11">
        <v>-107.15885269565204</v>
      </c>
      <c r="O3127" s="11">
        <v>43.045430000000032</v>
      </c>
      <c r="P3127" s="12">
        <f>VLOOKUP(Table1[[#This Row],[State]],Sheet1!A:G,7,FALSE)</f>
        <v>3</v>
      </c>
      <c r="Q3127" t="str">
        <f>VLOOKUP(Table1[[#This Row],[State]],Sheet1!A:F,6,FALSE)</f>
        <v>Republican</v>
      </c>
    </row>
    <row r="3128" spans="1:17" x14ac:dyDescent="0.2">
      <c r="A3128" t="s">
        <v>368</v>
      </c>
      <c r="B3128" s="10">
        <v>56015</v>
      </c>
      <c r="C3128" t="s">
        <v>2251</v>
      </c>
      <c r="D3128" s="4">
        <v>1493</v>
      </c>
      <c r="E3128" s="4">
        <v>4598</v>
      </c>
      <c r="F3128">
        <v>2024</v>
      </c>
      <c r="G3128" s="1">
        <f>Table1[[#This Row],[dem_votes]]+Table1[[#This Row],[gop_votes]]</f>
        <v>6091</v>
      </c>
      <c r="H3128" s="7">
        <f>ABS(Table1[[#This Row],[dem_votes]]-Table1[[#This Row],[gop_votes]])</f>
        <v>3105</v>
      </c>
      <c r="I3128" s="5">
        <f>Table1[[#This Row],[margin]]/SUM(Table1[[#This Row],[dem_votes]:[gop_votes]])</f>
        <v>0.50976851091774744</v>
      </c>
      <c r="J3128" s="5">
        <f>Table1[[#This Row],[dem_votes]]/SUM(Table1[[#This Row],[dem_votes]:[gop_votes]])</f>
        <v>0.24511574454112625</v>
      </c>
      <c r="K3128" s="5">
        <f>Table1[[#This Row],[gop_votes]]/SUM(Table1[[#This Row],[dem_votes]:[gop_votes]])</f>
        <v>0.75488425545887372</v>
      </c>
      <c r="L3128" s="13">
        <v>-104.22051399999999</v>
      </c>
      <c r="M3128" s="13">
        <v>42.046970999999999</v>
      </c>
      <c r="N3128" s="11">
        <v>-107.15885269565204</v>
      </c>
      <c r="O3128" s="11">
        <v>43.045430000000032</v>
      </c>
      <c r="P3128" s="12">
        <f>VLOOKUP(Table1[[#This Row],[State]],Sheet1!A:G,7,FALSE)</f>
        <v>3</v>
      </c>
      <c r="Q3128" t="str">
        <f>VLOOKUP(Table1[[#This Row],[State]],Sheet1!A:F,6,FALSE)</f>
        <v>Republican</v>
      </c>
    </row>
    <row r="3129" spans="1:17" x14ac:dyDescent="0.2">
      <c r="A3129" t="s">
        <v>368</v>
      </c>
      <c r="B3129" s="10">
        <v>56017</v>
      </c>
      <c r="C3129" t="s">
        <v>2252</v>
      </c>
      <c r="D3129" s="4">
        <v>569</v>
      </c>
      <c r="E3129" s="4">
        <v>1818</v>
      </c>
      <c r="F3129">
        <v>2024</v>
      </c>
      <c r="G3129" s="1">
        <f>Table1[[#This Row],[dem_votes]]+Table1[[#This Row],[gop_votes]]</f>
        <v>2387</v>
      </c>
      <c r="H3129" s="7">
        <f>ABS(Table1[[#This Row],[dem_votes]]-Table1[[#This Row],[gop_votes]])</f>
        <v>1249</v>
      </c>
      <c r="I3129" s="5">
        <f>Table1[[#This Row],[margin]]/SUM(Table1[[#This Row],[dem_votes]:[gop_votes]])</f>
        <v>0.52325094260578131</v>
      </c>
      <c r="J3129" s="5">
        <f>Table1[[#This Row],[dem_votes]]/SUM(Table1[[#This Row],[dem_votes]:[gop_votes]])</f>
        <v>0.23837452869710934</v>
      </c>
      <c r="K3129" s="5">
        <f>Table1[[#This Row],[gop_votes]]/SUM(Table1[[#This Row],[dem_votes]:[gop_votes]])</f>
        <v>0.76162547130289071</v>
      </c>
      <c r="L3129" s="13">
        <v>-108.230408</v>
      </c>
      <c r="M3129" s="13">
        <v>43.661834999999897</v>
      </c>
      <c r="N3129" s="11">
        <v>-107.15885269565204</v>
      </c>
      <c r="O3129" s="11">
        <v>43.045430000000032</v>
      </c>
      <c r="P3129" s="12">
        <f>VLOOKUP(Table1[[#This Row],[State]],Sheet1!A:G,7,FALSE)</f>
        <v>3</v>
      </c>
      <c r="Q3129" t="str">
        <f>VLOOKUP(Table1[[#This Row],[State]],Sheet1!A:F,6,FALSE)</f>
        <v>Republican</v>
      </c>
    </row>
    <row r="3130" spans="1:17" x14ac:dyDescent="0.2">
      <c r="A3130" t="s">
        <v>368</v>
      </c>
      <c r="B3130" s="10">
        <v>56019</v>
      </c>
      <c r="C3130" t="s">
        <v>577</v>
      </c>
      <c r="D3130" s="4">
        <v>679</v>
      </c>
      <c r="E3130" s="4">
        <v>3969</v>
      </c>
      <c r="F3130">
        <v>2024</v>
      </c>
      <c r="G3130" s="1">
        <f>Table1[[#This Row],[dem_votes]]+Table1[[#This Row],[gop_votes]]</f>
        <v>4648</v>
      </c>
      <c r="H3130" s="7">
        <f>ABS(Table1[[#This Row],[dem_votes]]-Table1[[#This Row],[gop_votes]])</f>
        <v>3290</v>
      </c>
      <c r="I3130" s="5">
        <f>Table1[[#This Row],[margin]]/SUM(Table1[[#This Row],[dem_votes]:[gop_votes]])</f>
        <v>0.70783132530120485</v>
      </c>
      <c r="J3130" s="5">
        <f>Table1[[#This Row],[dem_votes]]/SUM(Table1[[#This Row],[dem_votes]:[gop_votes]])</f>
        <v>0.1460843373493976</v>
      </c>
      <c r="K3130" s="5">
        <f>Table1[[#This Row],[gop_votes]]/SUM(Table1[[#This Row],[dem_votes]:[gop_votes]])</f>
        <v>0.85391566265060237</v>
      </c>
      <c r="L3130" s="13">
        <v>-106.69351699999901</v>
      </c>
      <c r="M3130" s="13">
        <v>44.290844999999997</v>
      </c>
      <c r="N3130" s="11">
        <v>-107.15885269565204</v>
      </c>
      <c r="O3130" s="11">
        <v>43.045430000000032</v>
      </c>
      <c r="P3130" s="12">
        <f>VLOOKUP(Table1[[#This Row],[State]],Sheet1!A:G,7,FALSE)</f>
        <v>3</v>
      </c>
      <c r="Q3130" t="str">
        <f>VLOOKUP(Table1[[#This Row],[State]],Sheet1!A:F,6,FALSE)</f>
        <v>Republican</v>
      </c>
    </row>
    <row r="3131" spans="1:17" x14ac:dyDescent="0.2">
      <c r="A3131" t="s">
        <v>368</v>
      </c>
      <c r="B3131" s="10">
        <v>56021</v>
      </c>
      <c r="C3131" t="s">
        <v>2253</v>
      </c>
      <c r="D3131" s="4">
        <v>12971</v>
      </c>
      <c r="E3131" s="4">
        <v>28144</v>
      </c>
      <c r="F3131">
        <v>2024</v>
      </c>
      <c r="G3131" s="1">
        <f>Table1[[#This Row],[dem_votes]]+Table1[[#This Row],[gop_votes]]</f>
        <v>41115</v>
      </c>
      <c r="H3131" s="7">
        <f>ABS(Table1[[#This Row],[dem_votes]]-Table1[[#This Row],[gop_votes]])</f>
        <v>15173</v>
      </c>
      <c r="I3131" s="5">
        <f>Table1[[#This Row],[margin]]/SUM(Table1[[#This Row],[dem_votes]:[gop_votes]])</f>
        <v>0.36903806396692207</v>
      </c>
      <c r="J3131" s="5">
        <f>Table1[[#This Row],[dem_votes]]/SUM(Table1[[#This Row],[dem_votes]:[gop_votes]])</f>
        <v>0.31548096801653897</v>
      </c>
      <c r="K3131" s="5">
        <f>Table1[[#This Row],[gop_votes]]/SUM(Table1[[#This Row],[dem_votes]:[gop_votes]])</f>
        <v>0.68451903198346098</v>
      </c>
      <c r="L3131" s="13">
        <v>-104.77320899999999</v>
      </c>
      <c r="M3131" s="13">
        <v>41.153224999999999</v>
      </c>
      <c r="N3131" s="11">
        <v>-107.15885269565204</v>
      </c>
      <c r="O3131" s="11">
        <v>43.045430000000032</v>
      </c>
      <c r="P3131" s="12">
        <f>VLOOKUP(Table1[[#This Row],[State]],Sheet1!A:G,7,FALSE)</f>
        <v>3</v>
      </c>
      <c r="Q3131" t="str">
        <f>VLOOKUP(Table1[[#This Row],[State]],Sheet1!A:F,6,FALSE)</f>
        <v>Republican</v>
      </c>
    </row>
    <row r="3132" spans="1:17" x14ac:dyDescent="0.2">
      <c r="A3132" t="s">
        <v>368</v>
      </c>
      <c r="B3132" s="10">
        <v>56023</v>
      </c>
      <c r="C3132" t="s">
        <v>578</v>
      </c>
      <c r="D3132" s="4">
        <v>1422</v>
      </c>
      <c r="E3132" s="4">
        <v>9371</v>
      </c>
      <c r="F3132">
        <v>2024</v>
      </c>
      <c r="G3132" s="1">
        <f>Table1[[#This Row],[dem_votes]]+Table1[[#This Row],[gop_votes]]</f>
        <v>10793</v>
      </c>
      <c r="H3132" s="7">
        <f>ABS(Table1[[#This Row],[dem_votes]]-Table1[[#This Row],[gop_votes]])</f>
        <v>7949</v>
      </c>
      <c r="I3132" s="5">
        <f>Table1[[#This Row],[margin]]/SUM(Table1[[#This Row],[dem_votes]:[gop_votes]])</f>
        <v>0.73649587695728713</v>
      </c>
      <c r="J3132" s="5">
        <f>Table1[[#This Row],[dem_votes]]/SUM(Table1[[#This Row],[dem_votes]:[gop_votes]])</f>
        <v>0.13175206152135643</v>
      </c>
      <c r="K3132" s="5">
        <f>Table1[[#This Row],[gop_votes]]/SUM(Table1[[#This Row],[dem_votes]:[gop_votes]])</f>
        <v>0.86824793847864357</v>
      </c>
      <c r="L3132" s="13">
        <v>-110.841375</v>
      </c>
      <c r="M3132" s="13">
        <v>42.580436999999897</v>
      </c>
      <c r="N3132" s="11">
        <v>-107.15885269565204</v>
      </c>
      <c r="O3132" s="11">
        <v>43.045430000000032</v>
      </c>
      <c r="P3132" s="12">
        <f>VLOOKUP(Table1[[#This Row],[State]],Sheet1!A:G,7,FALSE)</f>
        <v>3</v>
      </c>
      <c r="Q3132" t="str">
        <f>VLOOKUP(Table1[[#This Row],[State]],Sheet1!A:F,6,FALSE)</f>
        <v>Republican</v>
      </c>
    </row>
    <row r="3133" spans="1:17" x14ac:dyDescent="0.2">
      <c r="A3133" t="s">
        <v>368</v>
      </c>
      <c r="B3133" s="10">
        <v>56025</v>
      </c>
      <c r="C3133" t="s">
        <v>2254</v>
      </c>
      <c r="D3133" s="4">
        <v>8647</v>
      </c>
      <c r="E3133" s="4">
        <v>25117</v>
      </c>
      <c r="F3133">
        <v>2024</v>
      </c>
      <c r="G3133" s="1">
        <f>Table1[[#This Row],[dem_votes]]+Table1[[#This Row],[gop_votes]]</f>
        <v>33764</v>
      </c>
      <c r="H3133" s="7">
        <f>ABS(Table1[[#This Row],[dem_votes]]-Table1[[#This Row],[gop_votes]])</f>
        <v>16470</v>
      </c>
      <c r="I3133" s="5">
        <f>Table1[[#This Row],[margin]]/SUM(Table1[[#This Row],[dem_votes]:[gop_votes]])</f>
        <v>0.48779765430636179</v>
      </c>
      <c r="J3133" s="5">
        <f>Table1[[#This Row],[dem_votes]]/SUM(Table1[[#This Row],[dem_votes]:[gop_votes]])</f>
        <v>0.2561011728468191</v>
      </c>
      <c r="K3133" s="5">
        <f>Table1[[#This Row],[gop_votes]]/SUM(Table1[[#This Row],[dem_votes]:[gop_votes]])</f>
        <v>0.7438988271531809</v>
      </c>
      <c r="L3133" s="13">
        <v>-106.336877</v>
      </c>
      <c r="M3133" s="13">
        <v>42.844217999999998</v>
      </c>
      <c r="N3133" s="11">
        <v>-107.15885269565204</v>
      </c>
      <c r="O3133" s="11">
        <v>43.045430000000032</v>
      </c>
      <c r="P3133" s="12">
        <f>VLOOKUP(Table1[[#This Row],[State]],Sheet1!A:G,7,FALSE)</f>
        <v>3</v>
      </c>
      <c r="Q3133" t="str">
        <f>VLOOKUP(Table1[[#This Row],[State]],Sheet1!A:F,6,FALSE)</f>
        <v>Republican</v>
      </c>
    </row>
    <row r="3134" spans="1:17" x14ac:dyDescent="0.2">
      <c r="A3134" t="s">
        <v>368</v>
      </c>
      <c r="B3134" s="10">
        <v>56027</v>
      </c>
      <c r="C3134" t="s">
        <v>2255</v>
      </c>
      <c r="D3134" s="4">
        <v>231</v>
      </c>
      <c r="E3134" s="4">
        <v>1064</v>
      </c>
      <c r="F3134">
        <v>2024</v>
      </c>
      <c r="G3134" s="1">
        <f>Table1[[#This Row],[dem_votes]]+Table1[[#This Row],[gop_votes]]</f>
        <v>1295</v>
      </c>
      <c r="H3134" s="7">
        <f>ABS(Table1[[#This Row],[dem_votes]]-Table1[[#This Row],[gop_votes]])</f>
        <v>833</v>
      </c>
      <c r="I3134" s="5">
        <f>Table1[[#This Row],[margin]]/SUM(Table1[[#This Row],[dem_votes]:[gop_votes]])</f>
        <v>0.64324324324324322</v>
      </c>
      <c r="J3134" s="5">
        <f>Table1[[#This Row],[dem_votes]]/SUM(Table1[[#This Row],[dem_votes]:[gop_votes]])</f>
        <v>0.17837837837837839</v>
      </c>
      <c r="K3134" s="5">
        <f>Table1[[#This Row],[gop_votes]]/SUM(Table1[[#This Row],[dem_votes]:[gop_votes]])</f>
        <v>0.82162162162162167</v>
      </c>
      <c r="L3134" s="13">
        <v>-104.465879</v>
      </c>
      <c r="M3134" s="13">
        <v>42.809987</v>
      </c>
      <c r="N3134" s="11">
        <v>-107.15885269565204</v>
      </c>
      <c r="O3134" s="11">
        <v>43.045430000000032</v>
      </c>
      <c r="P3134" s="12">
        <f>VLOOKUP(Table1[[#This Row],[State]],Sheet1!A:G,7,FALSE)</f>
        <v>3</v>
      </c>
      <c r="Q3134" t="str">
        <f>VLOOKUP(Table1[[#This Row],[State]],Sheet1!A:F,6,FALSE)</f>
        <v>Republican</v>
      </c>
    </row>
    <row r="3135" spans="1:17" x14ac:dyDescent="0.2">
      <c r="A3135" t="s">
        <v>368</v>
      </c>
      <c r="B3135" s="10">
        <v>56029</v>
      </c>
      <c r="C3135" t="s">
        <v>699</v>
      </c>
      <c r="D3135" s="4">
        <v>2788</v>
      </c>
      <c r="E3135" s="4">
        <v>13214</v>
      </c>
      <c r="F3135">
        <v>2024</v>
      </c>
      <c r="G3135" s="1">
        <f>Table1[[#This Row],[dem_votes]]+Table1[[#This Row],[gop_votes]]</f>
        <v>16002</v>
      </c>
      <c r="H3135" s="7">
        <f>ABS(Table1[[#This Row],[dem_votes]]-Table1[[#This Row],[gop_votes]])</f>
        <v>10426</v>
      </c>
      <c r="I3135" s="5">
        <f>Table1[[#This Row],[margin]]/SUM(Table1[[#This Row],[dem_votes]:[gop_votes]])</f>
        <v>0.65154355705536804</v>
      </c>
      <c r="J3135" s="5">
        <f>Table1[[#This Row],[dem_votes]]/SUM(Table1[[#This Row],[dem_votes]:[gop_votes]])</f>
        <v>0.17422822147231595</v>
      </c>
      <c r="K3135" s="5">
        <f>Table1[[#This Row],[gop_votes]]/SUM(Table1[[#This Row],[dem_votes]:[gop_votes]])</f>
        <v>0.82577177852768402</v>
      </c>
      <c r="L3135" s="13">
        <v>-108.97346</v>
      </c>
      <c r="M3135" s="13">
        <v>44.615173999999897</v>
      </c>
      <c r="N3135" s="11">
        <v>-107.15885269565204</v>
      </c>
      <c r="O3135" s="11">
        <v>43.045430000000032</v>
      </c>
      <c r="P3135" s="12">
        <f>VLOOKUP(Table1[[#This Row],[State]],Sheet1!A:G,7,FALSE)</f>
        <v>3</v>
      </c>
      <c r="Q3135" t="str">
        <f>VLOOKUP(Table1[[#This Row],[State]],Sheet1!A:F,6,FALSE)</f>
        <v>Republican</v>
      </c>
    </row>
    <row r="3136" spans="1:17" x14ac:dyDescent="0.2">
      <c r="A3136" t="s">
        <v>368</v>
      </c>
      <c r="B3136" s="10">
        <v>56031</v>
      </c>
      <c r="C3136" t="s">
        <v>1422</v>
      </c>
      <c r="D3136" s="4">
        <v>1181</v>
      </c>
      <c r="E3136" s="4">
        <v>3875</v>
      </c>
      <c r="F3136">
        <v>2024</v>
      </c>
      <c r="G3136" s="1">
        <f>Table1[[#This Row],[dem_votes]]+Table1[[#This Row],[gop_votes]]</f>
        <v>5056</v>
      </c>
      <c r="H3136" s="7">
        <f>ABS(Table1[[#This Row],[dem_votes]]-Table1[[#This Row],[gop_votes]])</f>
        <v>2694</v>
      </c>
      <c r="I3136" s="5">
        <f>Table1[[#This Row],[margin]]/SUM(Table1[[#This Row],[dem_votes]:[gop_votes]])</f>
        <v>0.53283227848101267</v>
      </c>
      <c r="J3136" s="5">
        <f>Table1[[#This Row],[dem_votes]]/SUM(Table1[[#This Row],[dem_votes]:[gop_votes]])</f>
        <v>0.23358386075949367</v>
      </c>
      <c r="K3136" s="5">
        <f>Table1[[#This Row],[gop_votes]]/SUM(Table1[[#This Row],[dem_votes]:[gop_votes]])</f>
        <v>0.76641613924050633</v>
      </c>
      <c r="L3136" s="13">
        <v>-104.928453</v>
      </c>
      <c r="M3136" s="13">
        <v>42.102309999999903</v>
      </c>
      <c r="N3136" s="11">
        <v>-107.15885269565204</v>
      </c>
      <c r="O3136" s="11">
        <v>43.045430000000032</v>
      </c>
      <c r="P3136" s="12">
        <f>VLOOKUP(Table1[[#This Row],[State]],Sheet1!A:G,7,FALSE)</f>
        <v>3</v>
      </c>
      <c r="Q3136" t="str">
        <f>VLOOKUP(Table1[[#This Row],[State]],Sheet1!A:F,6,FALSE)</f>
        <v>Republican</v>
      </c>
    </row>
    <row r="3137" spans="1:17" x14ac:dyDescent="0.2">
      <c r="A3137" t="s">
        <v>368</v>
      </c>
      <c r="B3137" s="10">
        <v>56033</v>
      </c>
      <c r="C3137" t="s">
        <v>1066</v>
      </c>
      <c r="D3137" s="4">
        <v>3777</v>
      </c>
      <c r="E3137" s="4">
        <v>12083</v>
      </c>
      <c r="F3137">
        <v>2024</v>
      </c>
      <c r="G3137" s="1">
        <f>Table1[[#This Row],[dem_votes]]+Table1[[#This Row],[gop_votes]]</f>
        <v>15860</v>
      </c>
      <c r="H3137" s="7">
        <f>ABS(Table1[[#This Row],[dem_votes]]-Table1[[#This Row],[gop_votes]])</f>
        <v>8306</v>
      </c>
      <c r="I3137" s="5">
        <f>Table1[[#This Row],[margin]]/SUM(Table1[[#This Row],[dem_votes]:[gop_votes]])</f>
        <v>0.52370744010088277</v>
      </c>
      <c r="J3137" s="5">
        <f>Table1[[#This Row],[dem_votes]]/SUM(Table1[[#This Row],[dem_votes]:[gop_votes]])</f>
        <v>0.23814627994955864</v>
      </c>
      <c r="K3137" s="5">
        <f>Table1[[#This Row],[gop_votes]]/SUM(Table1[[#This Row],[dem_votes]:[gop_votes]])</f>
        <v>0.76185372005044139</v>
      </c>
      <c r="L3137" s="13">
        <v>-106.97433799999899</v>
      </c>
      <c r="M3137" s="13">
        <v>44.781090999999897</v>
      </c>
      <c r="N3137" s="11">
        <v>-107.15885269565204</v>
      </c>
      <c r="O3137" s="11">
        <v>43.045430000000032</v>
      </c>
      <c r="P3137" s="12">
        <f>VLOOKUP(Table1[[#This Row],[State]],Sheet1!A:G,7,FALSE)</f>
        <v>3</v>
      </c>
      <c r="Q3137" t="str">
        <f>VLOOKUP(Table1[[#This Row],[State]],Sheet1!A:F,6,FALSE)</f>
        <v>Republican</v>
      </c>
    </row>
    <row r="3138" spans="1:17" x14ac:dyDescent="0.2">
      <c r="A3138" t="s">
        <v>368</v>
      </c>
      <c r="B3138" s="10">
        <v>56035</v>
      </c>
      <c r="C3138" t="s">
        <v>2256</v>
      </c>
      <c r="D3138" s="4">
        <v>725</v>
      </c>
      <c r="E3138" s="4">
        <v>4207</v>
      </c>
      <c r="F3138">
        <v>2024</v>
      </c>
      <c r="G3138" s="1">
        <f>Table1[[#This Row],[dem_votes]]+Table1[[#This Row],[gop_votes]]</f>
        <v>4932</v>
      </c>
      <c r="H3138" s="7">
        <f>ABS(Table1[[#This Row],[dem_votes]]-Table1[[#This Row],[gop_votes]])</f>
        <v>3482</v>
      </c>
      <c r="I3138" s="5">
        <f>Table1[[#This Row],[margin]]/SUM(Table1[[#This Row],[dem_votes]:[gop_votes]])</f>
        <v>0.70600162206001627</v>
      </c>
      <c r="J3138" s="5">
        <f>Table1[[#This Row],[dem_votes]]/SUM(Table1[[#This Row],[dem_votes]:[gop_votes]])</f>
        <v>0.1469991889699919</v>
      </c>
      <c r="K3138" s="5">
        <f>Table1[[#This Row],[gop_votes]]/SUM(Table1[[#This Row],[dem_votes]:[gop_votes]])</f>
        <v>0.85300081103000813</v>
      </c>
      <c r="L3138" s="13">
        <v>-109.961153</v>
      </c>
      <c r="M3138" s="13">
        <v>42.780901</v>
      </c>
      <c r="N3138" s="11">
        <v>-107.15885269565204</v>
      </c>
      <c r="O3138" s="11">
        <v>43.045430000000032</v>
      </c>
      <c r="P3138" s="12">
        <f>VLOOKUP(Table1[[#This Row],[State]],Sheet1!A:G,7,FALSE)</f>
        <v>3</v>
      </c>
      <c r="Q3138" t="str">
        <f>VLOOKUP(Table1[[#This Row],[State]],Sheet1!A:F,6,FALSE)</f>
        <v>Republican</v>
      </c>
    </row>
    <row r="3139" spans="1:17" x14ac:dyDescent="0.2">
      <c r="A3139" t="s">
        <v>368</v>
      </c>
      <c r="B3139" s="10">
        <v>56037</v>
      </c>
      <c r="C3139" t="s">
        <v>2257</v>
      </c>
      <c r="D3139" s="4">
        <v>4430</v>
      </c>
      <c r="E3139" s="4">
        <v>12374</v>
      </c>
      <c r="F3139">
        <v>2024</v>
      </c>
      <c r="G3139" s="1">
        <f>Table1[[#This Row],[dem_votes]]+Table1[[#This Row],[gop_votes]]</f>
        <v>16804</v>
      </c>
      <c r="H3139" s="7">
        <f>ABS(Table1[[#This Row],[dem_votes]]-Table1[[#This Row],[gop_votes]])</f>
        <v>7944</v>
      </c>
      <c r="I3139" s="5">
        <f>Table1[[#This Row],[margin]]/SUM(Table1[[#This Row],[dem_votes]:[gop_votes]])</f>
        <v>0.47274458462270885</v>
      </c>
      <c r="J3139" s="5">
        <f>Table1[[#This Row],[dem_votes]]/SUM(Table1[[#This Row],[dem_votes]:[gop_votes]])</f>
        <v>0.26362770768864557</v>
      </c>
      <c r="K3139" s="5">
        <f>Table1[[#This Row],[gop_votes]]/SUM(Table1[[#This Row],[dem_votes]:[gop_votes]])</f>
        <v>0.73637229231135448</v>
      </c>
      <c r="L3139" s="13">
        <v>-109.295115</v>
      </c>
      <c r="M3139" s="13">
        <v>41.580265999999902</v>
      </c>
      <c r="N3139" s="11">
        <v>-107.15885269565204</v>
      </c>
      <c r="O3139" s="11">
        <v>43.045430000000032</v>
      </c>
      <c r="P3139" s="12">
        <f>VLOOKUP(Table1[[#This Row],[State]],Sheet1!A:G,7,FALSE)</f>
        <v>3</v>
      </c>
      <c r="Q3139" t="str">
        <f>VLOOKUP(Table1[[#This Row],[State]],Sheet1!A:F,6,FALSE)</f>
        <v>Republican</v>
      </c>
    </row>
    <row r="3140" spans="1:17" x14ac:dyDescent="0.2">
      <c r="A3140" t="s">
        <v>368</v>
      </c>
      <c r="B3140" s="10">
        <v>56039</v>
      </c>
      <c r="C3140" t="s">
        <v>863</v>
      </c>
      <c r="D3140" s="4">
        <v>11217</v>
      </c>
      <c r="E3140" s="4">
        <v>4357</v>
      </c>
      <c r="F3140">
        <v>2024</v>
      </c>
      <c r="G3140" s="1">
        <f>Table1[[#This Row],[dem_votes]]+Table1[[#This Row],[gop_votes]]</f>
        <v>15574</v>
      </c>
      <c r="H3140" s="7">
        <f>ABS(Table1[[#This Row],[dem_votes]]-Table1[[#This Row],[gop_votes]])</f>
        <v>6860</v>
      </c>
      <c r="I3140" s="5">
        <f>Table1[[#This Row],[margin]]/SUM(Table1[[#This Row],[dem_votes]:[gop_votes]])</f>
        <v>0.44047771927571594</v>
      </c>
      <c r="J3140" s="5">
        <f>Table1[[#This Row],[dem_votes]]/SUM(Table1[[#This Row],[dem_votes]:[gop_votes]])</f>
        <v>0.72023885963785794</v>
      </c>
      <c r="K3140" s="5">
        <f>Table1[[#This Row],[gop_votes]]/SUM(Table1[[#This Row],[dem_votes]:[gop_votes]])</f>
        <v>0.27976114036214206</v>
      </c>
      <c r="L3140" s="13">
        <v>-110.784353</v>
      </c>
      <c r="M3140" s="13">
        <v>43.494174000000001</v>
      </c>
      <c r="N3140" s="11">
        <v>-107.15885269565204</v>
      </c>
      <c r="O3140" s="11">
        <v>43.045430000000032</v>
      </c>
      <c r="P3140" s="12">
        <f>VLOOKUP(Table1[[#This Row],[State]],Sheet1!A:G,7,FALSE)</f>
        <v>3</v>
      </c>
      <c r="Q3140" t="str">
        <f>VLOOKUP(Table1[[#This Row],[State]],Sheet1!A:F,6,FALSE)</f>
        <v>Republican</v>
      </c>
    </row>
    <row r="3141" spans="1:17" x14ac:dyDescent="0.2">
      <c r="A3141" t="s">
        <v>368</v>
      </c>
      <c r="B3141" s="10">
        <v>56041</v>
      </c>
      <c r="C3141" t="s">
        <v>2258</v>
      </c>
      <c r="D3141" s="4">
        <v>1625</v>
      </c>
      <c r="E3141" s="4">
        <v>7850</v>
      </c>
      <c r="F3141">
        <v>2024</v>
      </c>
      <c r="G3141" s="1">
        <f>Table1[[#This Row],[dem_votes]]+Table1[[#This Row],[gop_votes]]</f>
        <v>9475</v>
      </c>
      <c r="H3141" s="7">
        <f>ABS(Table1[[#This Row],[dem_votes]]-Table1[[#This Row],[gop_votes]])</f>
        <v>6225</v>
      </c>
      <c r="I3141" s="5">
        <f>Table1[[#This Row],[margin]]/SUM(Table1[[#This Row],[dem_votes]:[gop_votes]])</f>
        <v>0.65699208443271773</v>
      </c>
      <c r="J3141" s="5">
        <f>Table1[[#This Row],[dem_votes]]/SUM(Table1[[#This Row],[dem_votes]:[gop_votes]])</f>
        <v>0.17150395778364116</v>
      </c>
      <c r="K3141" s="5">
        <f>Table1[[#This Row],[gop_votes]]/SUM(Table1[[#This Row],[dem_votes]:[gop_votes]])</f>
        <v>0.82849604221635886</v>
      </c>
      <c r="L3141" s="13">
        <v>-110.76751899999999</v>
      </c>
      <c r="M3141" s="13">
        <v>41.271859999999997</v>
      </c>
      <c r="N3141" s="11">
        <v>-107.15885269565204</v>
      </c>
      <c r="O3141" s="11">
        <v>43.045430000000032</v>
      </c>
      <c r="P3141" s="12">
        <f>VLOOKUP(Table1[[#This Row],[State]],Sheet1!A:G,7,FALSE)</f>
        <v>3</v>
      </c>
      <c r="Q3141" t="str">
        <f>VLOOKUP(Table1[[#This Row],[State]],Sheet1!A:F,6,FALSE)</f>
        <v>Republican</v>
      </c>
    </row>
    <row r="3142" spans="1:17" x14ac:dyDescent="0.2">
      <c r="A3142" t="s">
        <v>368</v>
      </c>
      <c r="B3142" s="10">
        <v>56043</v>
      </c>
      <c r="C3142" t="s">
        <v>2259</v>
      </c>
      <c r="D3142" s="4">
        <v>822</v>
      </c>
      <c r="E3142" s="4">
        <v>3005</v>
      </c>
      <c r="F3142">
        <v>2024</v>
      </c>
      <c r="G3142" s="1">
        <f>Table1[[#This Row],[dem_votes]]+Table1[[#This Row],[gop_votes]]</f>
        <v>3827</v>
      </c>
      <c r="H3142" s="7">
        <f>ABS(Table1[[#This Row],[dem_votes]]-Table1[[#This Row],[gop_votes]])</f>
        <v>2183</v>
      </c>
      <c r="I3142" s="5">
        <f>Table1[[#This Row],[margin]]/SUM(Table1[[#This Row],[dem_votes]:[gop_votes]])</f>
        <v>0.5704206950614058</v>
      </c>
      <c r="J3142" s="5">
        <f>Table1[[#This Row],[dem_votes]]/SUM(Table1[[#This Row],[dem_votes]:[gop_votes]])</f>
        <v>0.2147896524692971</v>
      </c>
      <c r="K3142" s="5">
        <f>Table1[[#This Row],[gop_votes]]/SUM(Table1[[#This Row],[dem_votes]:[gop_votes]])</f>
        <v>0.78521034753070285</v>
      </c>
      <c r="L3142" s="13">
        <v>-107.911552</v>
      </c>
      <c r="M3142" s="13">
        <v>44.012141999999997</v>
      </c>
      <c r="N3142" s="11">
        <v>-107.15885269565204</v>
      </c>
      <c r="O3142" s="11">
        <v>43.045430000000032</v>
      </c>
      <c r="P3142" s="12">
        <f>VLOOKUP(Table1[[#This Row],[State]],Sheet1!A:G,7,FALSE)</f>
        <v>3</v>
      </c>
      <c r="Q3142" t="str">
        <f>VLOOKUP(Table1[[#This Row],[State]],Sheet1!A:F,6,FALSE)</f>
        <v>Republican</v>
      </c>
    </row>
    <row r="3143" spans="1:17" x14ac:dyDescent="0.2">
      <c r="A3143" t="s">
        <v>368</v>
      </c>
      <c r="B3143" s="10">
        <v>56045</v>
      </c>
      <c r="C3143" t="s">
        <v>2260</v>
      </c>
      <c r="D3143" s="4">
        <v>502</v>
      </c>
      <c r="E3143" s="4">
        <v>3000</v>
      </c>
      <c r="F3143">
        <v>2024</v>
      </c>
      <c r="G3143" s="1">
        <f>Table1[[#This Row],[dem_votes]]+Table1[[#This Row],[gop_votes]]</f>
        <v>3502</v>
      </c>
      <c r="H3143" s="7">
        <f>ABS(Table1[[#This Row],[dem_votes]]-Table1[[#This Row],[gop_votes]])</f>
        <v>2498</v>
      </c>
      <c r="I3143" s="5">
        <f>Table1[[#This Row],[margin]]/SUM(Table1[[#This Row],[dem_votes]:[gop_votes]])</f>
        <v>0.71330668189605939</v>
      </c>
      <c r="J3143" s="5">
        <f>Table1[[#This Row],[dem_votes]]/SUM(Table1[[#This Row],[dem_votes]:[gop_votes]])</f>
        <v>0.1433466590519703</v>
      </c>
      <c r="K3143" s="5">
        <f>Table1[[#This Row],[gop_votes]]/SUM(Table1[[#This Row],[dem_votes]:[gop_votes]])</f>
        <v>0.8566533409480297</v>
      </c>
      <c r="L3143" s="13">
        <v>-104.312414</v>
      </c>
      <c r="M3143" s="13">
        <v>43.910214000000003</v>
      </c>
      <c r="N3143" s="11">
        <v>-107.15885269565204</v>
      </c>
      <c r="O3143" s="11">
        <v>43.045430000000032</v>
      </c>
      <c r="P3143" s="12">
        <f>VLOOKUP(Table1[[#This Row],[State]],Sheet1!A:G,7,FALSE)</f>
        <v>3</v>
      </c>
      <c r="Q3143" t="str">
        <f>VLOOKUP(Table1[[#This Row],[State]],Sheet1!A:F,6,FALSE)</f>
        <v>Republican</v>
      </c>
    </row>
  </sheetData>
  <phoneticPr fontId="5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30A2-CB57-5A42-966A-A40B2A9F7B31}">
  <dimension ref="A1:G52"/>
  <sheetViews>
    <sheetView workbookViewId="0">
      <selection activeCell="B8" sqref="B8"/>
    </sheetView>
  </sheetViews>
  <sheetFormatPr baseColWidth="10" defaultRowHeight="15" x14ac:dyDescent="0.2"/>
  <cols>
    <col min="1" max="1" width="16.5" bestFit="1" customWidth="1"/>
    <col min="2" max="2" width="13.6640625" bestFit="1" customWidth="1"/>
    <col min="3" max="3" width="12.6640625" bestFit="1" customWidth="1"/>
    <col min="4" max="5" width="12.6640625" customWidth="1"/>
  </cols>
  <sheetData>
    <row r="1" spans="1:7" x14ac:dyDescent="0.2">
      <c r="A1" s="2" t="s">
        <v>317</v>
      </c>
      <c r="B1" s="2" t="s">
        <v>370</v>
      </c>
      <c r="C1" s="2" t="s">
        <v>369</v>
      </c>
      <c r="D1" s="2" t="s">
        <v>373</v>
      </c>
      <c r="E1" s="2" t="s">
        <v>374</v>
      </c>
      <c r="F1" s="2" t="s">
        <v>371</v>
      </c>
      <c r="G1" s="2" t="s">
        <v>372</v>
      </c>
    </row>
    <row r="2" spans="1:7" x14ac:dyDescent="0.2">
      <c r="A2" t="s">
        <v>318</v>
      </c>
      <c r="B2" s="4">
        <f>SUMIF(Table1[State],Sheet1!A2,Table1[dem_votes])</f>
        <v>872177</v>
      </c>
      <c r="C2" s="4">
        <f>SUMIF(Table1[State],Sheet1!A2,Table1[gop_votes])</f>
        <v>1444875</v>
      </c>
      <c r="D2" s="4">
        <f>ABS(B2-C2)</f>
        <v>572698</v>
      </c>
      <c r="E2" s="6">
        <f>D2/SUM(B2:C2)</f>
        <v>0.24716665832273077</v>
      </c>
      <c r="F2" t="str">
        <f>IF(B2&gt;C2,"Democratic","Republican")</f>
        <v>Republican</v>
      </c>
      <c r="G2">
        <v>9</v>
      </c>
    </row>
    <row r="3" spans="1:7" x14ac:dyDescent="0.2">
      <c r="A3" t="s">
        <v>319</v>
      </c>
      <c r="B3" s="4">
        <f>SUMIF(Table1[State],Sheet1!A3,Table1[dem_votes])</f>
        <v>118095</v>
      </c>
      <c r="C3" s="4">
        <f>SUMIF(Table1[State],Sheet1!A3,Table1[gop_votes])</f>
        <v>167958</v>
      </c>
      <c r="D3" s="4">
        <f t="shared" ref="D3:D52" si="0">ABS(B3-C3)</f>
        <v>49863</v>
      </c>
      <c r="E3" s="6">
        <f t="shared" ref="E3:E51" si="1">D3/SUM(B3:C3)</f>
        <v>0.17431385092972282</v>
      </c>
      <c r="F3" t="str">
        <f t="shared" ref="F3:F52" si="2">IF(B3&gt;C3,"Democratic","Republican")</f>
        <v>Republican</v>
      </c>
      <c r="G3">
        <v>3</v>
      </c>
    </row>
    <row r="4" spans="1:7" x14ac:dyDescent="0.2">
      <c r="A4" t="s">
        <v>320</v>
      </c>
      <c r="B4" s="4">
        <f>SUMIF(Table1[State],Sheet1!A4,Table1[dem_votes])</f>
        <v>2026788</v>
      </c>
      <c r="C4" s="4">
        <f>SUMIF(Table1[State],Sheet1!A4,Table1[gop_votes])</f>
        <v>1812178</v>
      </c>
      <c r="D4" s="4">
        <f t="shared" si="0"/>
        <v>214610</v>
      </c>
      <c r="E4" s="6">
        <f t="shared" si="1"/>
        <v>5.5903073900628451E-2</v>
      </c>
      <c r="F4" t="str">
        <f t="shared" si="2"/>
        <v>Democratic</v>
      </c>
      <c r="G4">
        <v>11</v>
      </c>
    </row>
    <row r="5" spans="1:7" x14ac:dyDescent="0.2">
      <c r="A5" t="s">
        <v>321</v>
      </c>
      <c r="B5" s="4">
        <f>SUMIF(Table1[State],Sheet1!A5,Table1[dem_votes])</f>
        <v>474802</v>
      </c>
      <c r="C5" s="4">
        <f>SUMIF(Table1[State],Sheet1!A5,Table1[gop_votes])</f>
        <v>763804</v>
      </c>
      <c r="D5" s="4">
        <f t="shared" si="0"/>
        <v>289002</v>
      </c>
      <c r="E5" s="6">
        <f t="shared" si="1"/>
        <v>0.23332843535393821</v>
      </c>
      <c r="F5" t="str">
        <f t="shared" si="2"/>
        <v>Republican</v>
      </c>
      <c r="G5">
        <v>6</v>
      </c>
    </row>
    <row r="6" spans="1:7" x14ac:dyDescent="0.2">
      <c r="A6" t="s">
        <v>322</v>
      </c>
      <c r="B6" s="4">
        <f>SUMIF(Table1[State],Sheet1!A6,Table1[dem_votes])</f>
        <v>11092848</v>
      </c>
      <c r="C6" s="4">
        <f>SUMIF(Table1[State],Sheet1!A6,Table1[gop_votes])</f>
        <v>5670406</v>
      </c>
      <c r="D6" s="4">
        <f t="shared" si="0"/>
        <v>5422442</v>
      </c>
      <c r="E6" s="6">
        <f t="shared" si="1"/>
        <v>0.32347192257541407</v>
      </c>
      <c r="F6" t="str">
        <f t="shared" si="2"/>
        <v>Democratic</v>
      </c>
      <c r="G6">
        <v>55</v>
      </c>
    </row>
    <row r="7" spans="1:7" x14ac:dyDescent="0.2">
      <c r="A7" t="s">
        <v>323</v>
      </c>
      <c r="B7" s="4">
        <f>SUMIF(Table1[State],Sheet1!A7,Table1[dem_votes])</f>
        <v>2048332</v>
      </c>
      <c r="C7" s="4">
        <f>SUMIF(Table1[State],Sheet1!A7,Table1[gop_votes])</f>
        <v>1438336</v>
      </c>
      <c r="D7" s="4">
        <f t="shared" si="0"/>
        <v>609996</v>
      </c>
      <c r="E7" s="6">
        <f t="shared" si="1"/>
        <v>0.17495098472237677</v>
      </c>
      <c r="F7" t="str">
        <f t="shared" si="2"/>
        <v>Democratic</v>
      </c>
      <c r="G7">
        <v>9</v>
      </c>
    </row>
    <row r="8" spans="1:7" x14ac:dyDescent="0.2">
      <c r="A8" t="s">
        <v>324</v>
      </c>
      <c r="B8" s="4">
        <f>SUMIF(Table1[State],Sheet1!A8,Table1[dem_votes])</f>
        <v>1065484</v>
      </c>
      <c r="C8" s="4">
        <f>SUMIF(Table1[State],Sheet1!A8,Table1[gop_votes])</f>
        <v>690615</v>
      </c>
      <c r="D8" s="4">
        <f t="shared" si="0"/>
        <v>374869</v>
      </c>
      <c r="E8" s="6">
        <f t="shared" si="1"/>
        <v>0.21346689452018366</v>
      </c>
      <c r="F8" t="str">
        <f t="shared" si="2"/>
        <v>Democratic</v>
      </c>
      <c r="G8">
        <v>7</v>
      </c>
    </row>
    <row r="9" spans="1:7" x14ac:dyDescent="0.2">
      <c r="A9" t="s">
        <v>325</v>
      </c>
      <c r="B9" s="4">
        <f>SUMIF(Table1[State],Sheet1!A9,Table1[dem_votes])</f>
        <v>320831</v>
      </c>
      <c r="C9" s="4">
        <f>SUMIF(Table1[State],Sheet1!A9,Table1[gop_votes])</f>
        <v>205691</v>
      </c>
      <c r="D9" s="4">
        <f t="shared" si="0"/>
        <v>115140</v>
      </c>
      <c r="E9" s="6">
        <f t="shared" si="1"/>
        <v>0.21868032105021254</v>
      </c>
      <c r="F9" t="str">
        <f t="shared" si="2"/>
        <v>Democratic</v>
      </c>
      <c r="G9">
        <v>3</v>
      </c>
    </row>
    <row r="10" spans="1:7" x14ac:dyDescent="0.2">
      <c r="A10" t="s">
        <v>326</v>
      </c>
      <c r="B10" s="4">
        <f>SUMIF(Table1[State],Sheet1!A10,Table1[dem_votes])</f>
        <v>341497</v>
      </c>
      <c r="C10" s="4">
        <f>SUMIF(Table1[State],Sheet1!A10,Table1[gop_votes])</f>
        <v>19095</v>
      </c>
      <c r="D10" s="4">
        <f t="shared" si="0"/>
        <v>322402</v>
      </c>
      <c r="E10" s="6">
        <f t="shared" si="1"/>
        <v>0.89409082841549448</v>
      </c>
      <c r="F10" t="str">
        <f t="shared" si="2"/>
        <v>Democratic</v>
      </c>
      <c r="G10">
        <v>3</v>
      </c>
    </row>
    <row r="11" spans="1:7" x14ac:dyDescent="0.2">
      <c r="A11" t="s">
        <v>327</v>
      </c>
      <c r="B11" s="4">
        <f>SUMIF(Table1[State],Sheet1!A11,Table1[dem_votes])</f>
        <v>5824207</v>
      </c>
      <c r="C11" s="4">
        <f>SUMIF(Table1[State],Sheet1!A11,Table1[gop_votes])</f>
        <v>6080467</v>
      </c>
      <c r="D11" s="4">
        <f t="shared" si="0"/>
        <v>256260</v>
      </c>
      <c r="E11" s="6">
        <f t="shared" si="1"/>
        <v>2.1525998947976233E-2</v>
      </c>
      <c r="F11" t="str">
        <f t="shared" si="2"/>
        <v>Republican</v>
      </c>
      <c r="G11">
        <v>29</v>
      </c>
    </row>
    <row r="12" spans="1:7" x14ac:dyDescent="0.2">
      <c r="A12" t="s">
        <v>328</v>
      </c>
      <c r="B12" s="4">
        <f>SUMIF(Table1[State],Sheet1!A12,Table1[dem_votes])</f>
        <v>2787798</v>
      </c>
      <c r="C12" s="4">
        <f>SUMIF(Table1[State],Sheet1!A12,Table1[gop_votes])</f>
        <v>2596369</v>
      </c>
      <c r="D12" s="4">
        <f t="shared" si="0"/>
        <v>191429</v>
      </c>
      <c r="E12" s="6">
        <f t="shared" si="1"/>
        <v>3.5554060637420795E-2</v>
      </c>
      <c r="F12" t="str">
        <f t="shared" si="2"/>
        <v>Democratic</v>
      </c>
      <c r="G12">
        <v>16</v>
      </c>
    </row>
    <row r="13" spans="1:7" x14ac:dyDescent="0.2">
      <c r="A13" t="s">
        <v>329</v>
      </c>
      <c r="B13" s="4">
        <f>SUMIF(Table1[State],Sheet1!A13,Table1[dem_votes])</f>
        <v>366422</v>
      </c>
      <c r="C13" s="4">
        <f>SUMIF(Table1[State],Sheet1!A13,Table1[gop_votes])</f>
        <v>163722</v>
      </c>
      <c r="D13" s="4">
        <f t="shared" si="0"/>
        <v>202700</v>
      </c>
      <c r="E13" s="6">
        <f t="shared" si="1"/>
        <v>0.38234894670127362</v>
      </c>
      <c r="F13" t="str">
        <f t="shared" si="2"/>
        <v>Democratic</v>
      </c>
      <c r="G13">
        <v>4</v>
      </c>
    </row>
    <row r="14" spans="1:7" x14ac:dyDescent="0.2">
      <c r="A14" t="s">
        <v>330</v>
      </c>
      <c r="B14" s="4">
        <f>SUMIF(Table1[State],Sheet1!A14,Table1[dem_votes])</f>
        <v>303976</v>
      </c>
      <c r="C14" s="4">
        <f>SUMIF(Table1[State],Sheet1!A14,Table1[gop_votes])</f>
        <v>587670</v>
      </c>
      <c r="D14" s="4">
        <f t="shared" si="0"/>
        <v>283694</v>
      </c>
      <c r="E14" s="6">
        <f t="shared" si="1"/>
        <v>0.31816886970838204</v>
      </c>
      <c r="F14" t="str">
        <f t="shared" si="2"/>
        <v>Republican</v>
      </c>
      <c r="G14">
        <v>4</v>
      </c>
    </row>
    <row r="15" spans="1:7" x14ac:dyDescent="0.2">
      <c r="A15" t="s">
        <v>331</v>
      </c>
      <c r="B15" s="4">
        <f>SUMIF(Table1[State],Sheet1!A15,Table1[dem_votes])</f>
        <v>3527934</v>
      </c>
      <c r="C15" s="4">
        <f>SUMIF(Table1[State],Sheet1!A15,Table1[gop_votes])</f>
        <v>2386217</v>
      </c>
      <c r="D15" s="4">
        <f t="shared" si="0"/>
        <v>1141717</v>
      </c>
      <c r="E15" s="6">
        <f t="shared" si="1"/>
        <v>0.1930483344101292</v>
      </c>
      <c r="F15" t="str">
        <f t="shared" si="2"/>
        <v>Democratic</v>
      </c>
      <c r="G15">
        <v>20</v>
      </c>
    </row>
    <row r="16" spans="1:7" x14ac:dyDescent="0.2">
      <c r="A16" t="s">
        <v>332</v>
      </c>
      <c r="B16" s="4">
        <f>SUMIF(Table1[State],Sheet1!A16,Table1[dem_votes])</f>
        <v>1275083</v>
      </c>
      <c r="C16" s="4">
        <f>SUMIF(Table1[State],Sheet1!A16,Table1[gop_votes])</f>
        <v>1698693</v>
      </c>
      <c r="D16" s="4">
        <f t="shared" si="0"/>
        <v>423610</v>
      </c>
      <c r="E16" s="6">
        <f t="shared" si="1"/>
        <v>0.14244852335885419</v>
      </c>
      <c r="F16" t="str">
        <f t="shared" si="2"/>
        <v>Republican</v>
      </c>
      <c r="G16">
        <v>11</v>
      </c>
    </row>
    <row r="17" spans="1:7" x14ac:dyDescent="0.2">
      <c r="A17" t="s">
        <v>333</v>
      </c>
      <c r="B17" s="4">
        <f>SUMIF(Table1[State],Sheet1!A17,Table1[dem_votes])</f>
        <v>808234</v>
      </c>
      <c r="C17" s="4">
        <f>SUMIF(Table1[State],Sheet1!A17,Table1[gop_votes])</f>
        <v>827864</v>
      </c>
      <c r="D17" s="4">
        <f t="shared" si="0"/>
        <v>19630</v>
      </c>
      <c r="E17" s="6">
        <f t="shared" si="1"/>
        <v>1.1998058795988994E-2</v>
      </c>
      <c r="F17" t="str">
        <f t="shared" si="2"/>
        <v>Republican</v>
      </c>
      <c r="G17">
        <v>6</v>
      </c>
    </row>
    <row r="18" spans="1:7" x14ac:dyDescent="0.2">
      <c r="A18" t="s">
        <v>334</v>
      </c>
      <c r="B18" s="4">
        <f>SUMIF(Table1[State],Sheet1!A18,Table1[dem_votes])</f>
        <v>583900</v>
      </c>
      <c r="C18" s="4">
        <f>SUMIF(Table1[State],Sheet1!A18,Table1[gop_votes])</f>
        <v>725518</v>
      </c>
      <c r="D18" s="4">
        <f t="shared" si="0"/>
        <v>141618</v>
      </c>
      <c r="E18" s="6">
        <f t="shared" si="1"/>
        <v>0.10815339333963639</v>
      </c>
      <c r="F18" t="str">
        <f t="shared" si="2"/>
        <v>Republican</v>
      </c>
      <c r="G18">
        <v>6</v>
      </c>
    </row>
    <row r="19" spans="1:7" x14ac:dyDescent="0.2">
      <c r="A19" t="s">
        <v>335</v>
      </c>
      <c r="B19" s="4">
        <f>SUMIF(Table1[State],Sheet1!A19,Table1[dem_votes])</f>
        <v>813982</v>
      </c>
      <c r="C19" s="4">
        <f>SUMIF(Table1[State],Sheet1!A19,Table1[gop_votes])</f>
        <v>1356698</v>
      </c>
      <c r="D19" s="4">
        <f t="shared" si="0"/>
        <v>542716</v>
      </c>
      <c r="E19" s="6">
        <f t="shared" si="1"/>
        <v>0.25002119151602265</v>
      </c>
      <c r="F19" t="str">
        <f t="shared" si="2"/>
        <v>Republican</v>
      </c>
      <c r="G19">
        <v>8</v>
      </c>
    </row>
    <row r="20" spans="1:7" x14ac:dyDescent="0.2">
      <c r="A20" t="s">
        <v>336</v>
      </c>
      <c r="B20" s="4">
        <f>SUMIF(Table1[State],Sheet1!A20,Table1[dem_votes])</f>
        <v>878669</v>
      </c>
      <c r="C20" s="4">
        <f>SUMIF(Table1[State],Sheet1!A20,Table1[gop_votes])</f>
        <v>1266164</v>
      </c>
      <c r="D20" s="4">
        <f t="shared" si="0"/>
        <v>387495</v>
      </c>
      <c r="E20" s="6">
        <f t="shared" si="1"/>
        <v>0.18066441536473934</v>
      </c>
      <c r="F20" t="str">
        <f t="shared" si="2"/>
        <v>Republican</v>
      </c>
      <c r="G20">
        <v>8</v>
      </c>
    </row>
    <row r="21" spans="1:7" x14ac:dyDescent="0.2">
      <c r="A21" t="s">
        <v>337</v>
      </c>
      <c r="B21" s="4">
        <f>SUMIF(Table1[State],Sheet1!A21,Table1[dem_votes])</f>
        <v>442618</v>
      </c>
      <c r="C21" s="4">
        <f>SUMIF(Table1[State],Sheet1!A21,Table1[gop_votes])</f>
        <v>323963</v>
      </c>
      <c r="D21" s="4">
        <f t="shared" si="0"/>
        <v>118655</v>
      </c>
      <c r="E21" s="6">
        <f t="shared" si="1"/>
        <v>0.15478468681065666</v>
      </c>
      <c r="F21" t="str">
        <f t="shared" si="2"/>
        <v>Democratic</v>
      </c>
      <c r="G21">
        <v>4</v>
      </c>
    </row>
    <row r="22" spans="1:7" x14ac:dyDescent="0.2">
      <c r="A22" t="s">
        <v>338</v>
      </c>
      <c r="B22" s="4">
        <f>SUMIF(Table1[State],Sheet1!A22,Table1[dem_votes])</f>
        <v>2139865</v>
      </c>
      <c r="C22" s="4">
        <f>SUMIF(Table1[State],Sheet1!A22,Table1[gop_votes])</f>
        <v>1009890</v>
      </c>
      <c r="D22" s="4">
        <f t="shared" si="0"/>
        <v>1129975</v>
      </c>
      <c r="E22" s="6">
        <f t="shared" si="1"/>
        <v>0.35875012500972298</v>
      </c>
      <c r="F22" t="str">
        <f t="shared" si="2"/>
        <v>Democratic</v>
      </c>
      <c r="G22">
        <v>10</v>
      </c>
    </row>
    <row r="23" spans="1:7" x14ac:dyDescent="0.2">
      <c r="A23" t="s">
        <v>339</v>
      </c>
      <c r="B23" s="4">
        <f>SUMIF(Table1[State],Sheet1!A23,Table1[dem_votes])</f>
        <v>2393281</v>
      </c>
      <c r="C23" s="4">
        <f>SUMIF(Table1[State],Sheet1!A23,Table1[gop_votes])</f>
        <v>1122415</v>
      </c>
      <c r="D23" s="4">
        <f t="shared" si="0"/>
        <v>1270866</v>
      </c>
      <c r="E23" s="6">
        <f t="shared" si="1"/>
        <v>0.36148347297377248</v>
      </c>
      <c r="F23" t="str">
        <f t="shared" si="2"/>
        <v>Democratic</v>
      </c>
      <c r="G23">
        <v>11</v>
      </c>
    </row>
    <row r="24" spans="1:7" x14ac:dyDescent="0.2">
      <c r="A24" t="s">
        <v>340</v>
      </c>
      <c r="B24" s="4">
        <f>SUMIF(Table1[State],Sheet1!A24,Table1[dem_votes])</f>
        <v>2844892</v>
      </c>
      <c r="C24" s="4">
        <f>SUMIF(Table1[State],Sheet1!A24,Table1[gop_votes])</f>
        <v>2592762</v>
      </c>
      <c r="D24" s="4">
        <f t="shared" si="0"/>
        <v>252130</v>
      </c>
      <c r="E24" s="6">
        <f t="shared" si="1"/>
        <v>4.6367422421507508E-2</v>
      </c>
      <c r="F24" t="str">
        <f t="shared" si="2"/>
        <v>Democratic</v>
      </c>
      <c r="G24">
        <v>16</v>
      </c>
    </row>
    <row r="25" spans="1:7" x14ac:dyDescent="0.2">
      <c r="A25" t="s">
        <v>341</v>
      </c>
      <c r="B25" s="4">
        <f>SUMIF(Table1[State],Sheet1!A25,Table1[dem_votes])</f>
        <v>1817007</v>
      </c>
      <c r="C25" s="4">
        <f>SUMIF(Table1[State],Sheet1!A25,Table1[gop_votes])</f>
        <v>1513936</v>
      </c>
      <c r="D25" s="4">
        <f t="shared" si="0"/>
        <v>303071</v>
      </c>
      <c r="E25" s="6">
        <f t="shared" si="1"/>
        <v>9.0986546452461056E-2</v>
      </c>
      <c r="F25" t="str">
        <f t="shared" si="2"/>
        <v>Democratic</v>
      </c>
      <c r="G25">
        <v>10</v>
      </c>
    </row>
    <row r="26" spans="1:7" x14ac:dyDescent="0.2">
      <c r="A26" t="s">
        <v>342</v>
      </c>
      <c r="B26" s="4">
        <f>SUMIF(Table1[State],Sheet1!A26,Table1[dem_votes])</f>
        <v>547395</v>
      </c>
      <c r="C26" s="4">
        <f>SUMIF(Table1[State],Sheet1!A26,Table1[gop_votes])</f>
        <v>734325</v>
      </c>
      <c r="D26" s="4">
        <f t="shared" si="0"/>
        <v>186930</v>
      </c>
      <c r="E26" s="6">
        <f t="shared" si="1"/>
        <v>0.14584308585338451</v>
      </c>
      <c r="F26" t="str">
        <f t="shared" si="2"/>
        <v>Republican</v>
      </c>
      <c r="G26">
        <v>6</v>
      </c>
    </row>
    <row r="27" spans="1:7" x14ac:dyDescent="0.2">
      <c r="A27" t="s">
        <v>343</v>
      </c>
      <c r="B27" s="4">
        <f>SUMIF(Table1[State],Sheet1!A27,Table1[dem_votes])</f>
        <v>1290554</v>
      </c>
      <c r="C27" s="4">
        <f>SUMIF(Table1[State],Sheet1!A27,Table1[gop_votes])</f>
        <v>1751986</v>
      </c>
      <c r="D27" s="4">
        <f t="shared" si="0"/>
        <v>461432</v>
      </c>
      <c r="E27" s="6">
        <f t="shared" si="1"/>
        <v>0.15166012607886831</v>
      </c>
      <c r="F27" t="str">
        <f t="shared" si="2"/>
        <v>Republican</v>
      </c>
      <c r="G27">
        <v>10</v>
      </c>
    </row>
    <row r="28" spans="1:7" x14ac:dyDescent="0.2">
      <c r="A28" t="s">
        <v>344</v>
      </c>
      <c r="B28" s="4">
        <f>SUMIF(Table1[State],Sheet1!A28,Table1[dem_votes])</f>
        <v>251821</v>
      </c>
      <c r="C28" s="4">
        <f>SUMIF(Table1[State],Sheet1!A28,Table1[gop_votes])</f>
        <v>348151</v>
      </c>
      <c r="D28" s="4">
        <f t="shared" si="0"/>
        <v>96330</v>
      </c>
      <c r="E28" s="6">
        <f t="shared" si="1"/>
        <v>0.16055749268299188</v>
      </c>
      <c r="F28" t="str">
        <f t="shared" si="2"/>
        <v>Republican</v>
      </c>
      <c r="G28">
        <v>3</v>
      </c>
    </row>
    <row r="29" spans="1:7" x14ac:dyDescent="0.2">
      <c r="A29" t="s">
        <v>345</v>
      </c>
      <c r="B29" s="4">
        <f>SUMIF(Table1[State],Sheet1!A29,Table1[dem_votes])</f>
        <v>399330</v>
      </c>
      <c r="C29" s="4">
        <f>SUMIF(Table1[State],Sheet1!A29,Table1[gop_votes])</f>
        <v>531833</v>
      </c>
      <c r="D29" s="4">
        <f t="shared" si="0"/>
        <v>132503</v>
      </c>
      <c r="E29" s="6">
        <f t="shared" si="1"/>
        <v>0.14229839458827295</v>
      </c>
      <c r="F29" t="str">
        <f t="shared" si="2"/>
        <v>Republican</v>
      </c>
      <c r="G29">
        <v>5</v>
      </c>
    </row>
    <row r="30" spans="1:7" x14ac:dyDescent="0.2">
      <c r="A30" t="s">
        <v>346</v>
      </c>
      <c r="B30" s="4">
        <f>SUMIF(Table1[State],Sheet1!A30,Table1[dem_votes])</f>
        <v>810571</v>
      </c>
      <c r="C30" s="4">
        <f>SUMIF(Table1[State],Sheet1!A30,Table1[gop_votes])</f>
        <v>776041</v>
      </c>
      <c r="D30" s="4">
        <f t="shared" si="0"/>
        <v>34530</v>
      </c>
      <c r="E30" s="6">
        <f t="shared" si="1"/>
        <v>2.1763354871890545E-2</v>
      </c>
      <c r="F30" t="str">
        <f t="shared" si="2"/>
        <v>Democratic</v>
      </c>
      <c r="G30">
        <v>6</v>
      </c>
    </row>
    <row r="31" spans="1:7" x14ac:dyDescent="0.2">
      <c r="A31" t="s">
        <v>347</v>
      </c>
      <c r="B31" s="4">
        <f>SUMIF(Table1[State],Sheet1!A31,Table1[dem_votes])</f>
        <v>450219</v>
      </c>
      <c r="C31" s="4">
        <f>SUMIF(Table1[State],Sheet1!A31,Table1[gop_votes])</f>
        <v>361450</v>
      </c>
      <c r="D31" s="4">
        <f t="shared" si="0"/>
        <v>88769</v>
      </c>
      <c r="E31" s="6">
        <f t="shared" si="1"/>
        <v>0.10936601003611078</v>
      </c>
      <c r="F31" t="str">
        <f t="shared" si="2"/>
        <v>Democratic</v>
      </c>
      <c r="G31">
        <v>4</v>
      </c>
    </row>
    <row r="32" spans="1:7" x14ac:dyDescent="0.2">
      <c r="A32" t="s">
        <v>348</v>
      </c>
      <c r="B32" s="4">
        <f>SUMIF(Table1[State],Sheet1!A32,Table1[dem_votes])</f>
        <v>2520416</v>
      </c>
      <c r="C32" s="4">
        <f>SUMIF(Table1[State],Sheet1!A32,Table1[gop_votes])</f>
        <v>1827817</v>
      </c>
      <c r="D32" s="4">
        <f t="shared" si="0"/>
        <v>692599</v>
      </c>
      <c r="E32" s="6">
        <f t="shared" si="1"/>
        <v>0.15928286271687833</v>
      </c>
      <c r="F32" t="str">
        <f t="shared" si="2"/>
        <v>Democratic</v>
      </c>
      <c r="G32">
        <v>14</v>
      </c>
    </row>
    <row r="33" spans="1:7" x14ac:dyDescent="0.2">
      <c r="A33" t="s">
        <v>349</v>
      </c>
      <c r="B33" s="4">
        <f>SUMIF(Table1[State],Sheet1!A33,Table1[dem_votes])</f>
        <v>531438</v>
      </c>
      <c r="C33" s="4">
        <f>SUMIF(Table1[State],Sheet1!A33,Table1[gop_votes])</f>
        <v>393030</v>
      </c>
      <c r="D33" s="4">
        <f t="shared" si="0"/>
        <v>138408</v>
      </c>
      <c r="E33" s="6">
        <f t="shared" si="1"/>
        <v>0.14971637741922922</v>
      </c>
      <c r="F33" t="str">
        <f t="shared" si="2"/>
        <v>Democratic</v>
      </c>
      <c r="G33">
        <v>5</v>
      </c>
    </row>
    <row r="34" spans="1:7" x14ac:dyDescent="0.2">
      <c r="A34" t="s">
        <v>350</v>
      </c>
      <c r="B34" s="4">
        <f>SUMIF(Table1[State],Sheet1!A34,Table1[dem_votes])</f>
        <v>4777514</v>
      </c>
      <c r="C34" s="4">
        <f>SUMIF(Table1[State],Sheet1!A34,Table1[gop_votes])</f>
        <v>2992748</v>
      </c>
      <c r="D34" s="4">
        <f t="shared" si="0"/>
        <v>1784766</v>
      </c>
      <c r="E34" s="6">
        <f t="shared" si="1"/>
        <v>0.22969186881986733</v>
      </c>
      <c r="F34" t="str">
        <f t="shared" si="2"/>
        <v>Democratic</v>
      </c>
      <c r="G34">
        <v>29</v>
      </c>
    </row>
    <row r="35" spans="1:7" x14ac:dyDescent="0.2">
      <c r="A35" t="s">
        <v>351</v>
      </c>
      <c r="B35" s="4">
        <f>SUMIF(Table1[State],Sheet1!A35,Table1[dem_votes])</f>
        <v>2976653</v>
      </c>
      <c r="C35" s="4">
        <f>SUMIF(Table1[State],Sheet1!A35,Table1[gop_votes])</f>
        <v>2973737</v>
      </c>
      <c r="D35" s="4">
        <f t="shared" si="0"/>
        <v>2916</v>
      </c>
      <c r="E35" s="6">
        <f t="shared" si="1"/>
        <v>4.9005191256371429E-4</v>
      </c>
      <c r="F35" t="str">
        <f t="shared" si="2"/>
        <v>Democratic</v>
      </c>
      <c r="G35">
        <v>15</v>
      </c>
    </row>
    <row r="36" spans="1:7" x14ac:dyDescent="0.2">
      <c r="A36" t="s">
        <v>352</v>
      </c>
      <c r="B36" s="4">
        <f>SUMIF(Table1[State],Sheet1!A36,Table1[dem_votes])</f>
        <v>122976</v>
      </c>
      <c r="C36" s="4">
        <f>SUMIF(Table1[State],Sheet1!A36,Table1[gop_votes])</f>
        <v>234320</v>
      </c>
      <c r="D36" s="4">
        <f t="shared" si="0"/>
        <v>111344</v>
      </c>
      <c r="E36" s="6">
        <f t="shared" si="1"/>
        <v>0.31162957323899509</v>
      </c>
      <c r="F36" t="str">
        <f t="shared" si="2"/>
        <v>Republican</v>
      </c>
      <c r="G36">
        <v>3</v>
      </c>
    </row>
    <row r="37" spans="1:7" x14ac:dyDescent="0.2">
      <c r="A37" t="s">
        <v>353</v>
      </c>
      <c r="B37" s="4">
        <f>SUMIF(Table1[State],Sheet1!A37,Table1[dem_votes])</f>
        <v>2753274</v>
      </c>
      <c r="C37" s="4">
        <f>SUMIF(Table1[State],Sheet1!A37,Table1[gop_votes])</f>
        <v>3038172</v>
      </c>
      <c r="D37" s="4">
        <f t="shared" si="0"/>
        <v>284898</v>
      </c>
      <c r="E37" s="6">
        <f t="shared" si="1"/>
        <v>4.9192895867456933E-2</v>
      </c>
      <c r="F37" t="str">
        <f t="shared" si="2"/>
        <v>Republican</v>
      </c>
      <c r="G37">
        <v>18</v>
      </c>
    </row>
    <row r="38" spans="1:7" x14ac:dyDescent="0.2">
      <c r="A38" t="s">
        <v>354</v>
      </c>
      <c r="B38" s="4">
        <f>SUMIF(Table1[State],Sheet1!A38,Table1[dem_votes])</f>
        <v>539189</v>
      </c>
      <c r="C38" s="4">
        <f>SUMIF(Table1[State],Sheet1!A38,Table1[gop_votes])</f>
        <v>987515</v>
      </c>
      <c r="D38" s="4">
        <f t="shared" si="0"/>
        <v>448326</v>
      </c>
      <c r="E38" s="6">
        <f t="shared" si="1"/>
        <v>0.2936561376665025</v>
      </c>
      <c r="F38" t="str">
        <f t="shared" si="2"/>
        <v>Republican</v>
      </c>
      <c r="G38">
        <v>7</v>
      </c>
    </row>
    <row r="39" spans="1:7" x14ac:dyDescent="0.2">
      <c r="A39" t="s">
        <v>355</v>
      </c>
      <c r="B39" s="4">
        <f>SUMIF(Table1[State],Sheet1!A39,Table1[dem_votes])</f>
        <v>1452474</v>
      </c>
      <c r="C39" s="4">
        <f>SUMIF(Table1[State],Sheet1!A39,Table1[gop_votes])</f>
        <v>977727</v>
      </c>
      <c r="D39" s="4">
        <f t="shared" si="0"/>
        <v>474747</v>
      </c>
      <c r="E39" s="6">
        <f t="shared" si="1"/>
        <v>0.19535297697597853</v>
      </c>
      <c r="F39" t="str">
        <f t="shared" si="2"/>
        <v>Democratic</v>
      </c>
      <c r="G39">
        <v>7</v>
      </c>
    </row>
    <row r="40" spans="1:7" x14ac:dyDescent="0.2">
      <c r="A40" t="s">
        <v>356</v>
      </c>
      <c r="B40" s="4">
        <f>SUMIF(Table1[State],Sheet1!A40,Table1[dem_votes])</f>
        <v>3468521</v>
      </c>
      <c r="C40" s="4">
        <f>SUMIF(Table1[State],Sheet1!A40,Table1[gop_votes])</f>
        <v>3279648</v>
      </c>
      <c r="D40" s="4">
        <f t="shared" si="0"/>
        <v>188873</v>
      </c>
      <c r="E40" s="6">
        <f t="shared" si="1"/>
        <v>2.798877740021034E-2</v>
      </c>
      <c r="F40" t="str">
        <f t="shared" si="2"/>
        <v>Democratic</v>
      </c>
      <c r="G40">
        <v>20</v>
      </c>
    </row>
    <row r="41" spans="1:7" x14ac:dyDescent="0.2">
      <c r="A41" t="s">
        <v>357</v>
      </c>
      <c r="B41" s="4">
        <f>SUMIF(Table1[State],Sheet1!A41,Table1[dem_votes])</f>
        <v>282064</v>
      </c>
      <c r="C41" s="4">
        <f>SUMIF(Table1[State],Sheet1!A41,Table1[gop_votes])</f>
        <v>176542</v>
      </c>
      <c r="D41" s="4">
        <f t="shared" si="0"/>
        <v>105522</v>
      </c>
      <c r="E41" s="6">
        <f t="shared" si="1"/>
        <v>0.2300929338037444</v>
      </c>
      <c r="F41" t="str">
        <f t="shared" si="2"/>
        <v>Democratic</v>
      </c>
      <c r="G41">
        <v>4</v>
      </c>
    </row>
    <row r="42" spans="1:7" x14ac:dyDescent="0.2">
      <c r="A42" t="s">
        <v>358</v>
      </c>
      <c r="B42" s="4">
        <f>SUMIF(Table1[State],Sheet1!A42,Table1[dem_votes])</f>
        <v>1194548</v>
      </c>
      <c r="C42" s="4">
        <f>SUMIF(Table1[State],Sheet1!A42,Table1[gop_votes])</f>
        <v>1501693</v>
      </c>
      <c r="D42" s="4">
        <f t="shared" si="0"/>
        <v>307145</v>
      </c>
      <c r="E42" s="6">
        <f t="shared" si="1"/>
        <v>0.11391600379936363</v>
      </c>
      <c r="F42" t="str">
        <f t="shared" si="2"/>
        <v>Republican</v>
      </c>
      <c r="G42">
        <v>9</v>
      </c>
    </row>
    <row r="43" spans="1:7" x14ac:dyDescent="0.2">
      <c r="A43" t="s">
        <v>359</v>
      </c>
      <c r="B43" s="4">
        <f>SUMIF(Table1[State],Sheet1!A43,Table1[dem_votes])</f>
        <v>153950</v>
      </c>
      <c r="C43" s="4">
        <f>SUMIF(Table1[State],Sheet1!A43,Table1[gop_votes])</f>
        <v>261579</v>
      </c>
      <c r="D43" s="4">
        <f t="shared" si="0"/>
        <v>107629</v>
      </c>
      <c r="E43" s="6">
        <f t="shared" si="1"/>
        <v>0.25901681952402839</v>
      </c>
      <c r="F43" t="str">
        <f t="shared" si="2"/>
        <v>Republican</v>
      </c>
      <c r="G43">
        <v>3</v>
      </c>
    </row>
    <row r="44" spans="1:7" x14ac:dyDescent="0.2">
      <c r="A44" t="s">
        <v>360</v>
      </c>
      <c r="B44" s="4">
        <f>SUMIF(Table1[State],Sheet1!A44,Table1[dem_votes])</f>
        <v>1179556</v>
      </c>
      <c r="C44" s="4">
        <f>SUMIF(Table1[State],Sheet1!A44,Table1[gop_votes])</f>
        <v>1987716</v>
      </c>
      <c r="D44" s="4">
        <f t="shared" si="0"/>
        <v>808160</v>
      </c>
      <c r="E44" s="6">
        <f t="shared" si="1"/>
        <v>0.25515964527201956</v>
      </c>
      <c r="F44" t="str">
        <f t="shared" si="2"/>
        <v>Republican</v>
      </c>
      <c r="G44">
        <v>11</v>
      </c>
    </row>
    <row r="45" spans="1:7" x14ac:dyDescent="0.2">
      <c r="A45" t="s">
        <v>361</v>
      </c>
      <c r="B45" s="4">
        <f>SUMIF(Table1[State],Sheet1!A45,Table1[dem_votes])</f>
        <v>6217300</v>
      </c>
      <c r="C45" s="4">
        <f>SUMIF(Table1[State],Sheet1!A45,Table1[gop_votes])</f>
        <v>6214442</v>
      </c>
      <c r="D45" s="4">
        <f t="shared" si="0"/>
        <v>2858</v>
      </c>
      <c r="E45" s="6">
        <f t="shared" si="1"/>
        <v>2.298953758853747E-4</v>
      </c>
      <c r="F45" t="str">
        <f t="shared" si="2"/>
        <v>Democratic</v>
      </c>
      <c r="G45">
        <v>38</v>
      </c>
    </row>
    <row r="46" spans="1:7" x14ac:dyDescent="0.2">
      <c r="A46" t="s">
        <v>362</v>
      </c>
      <c r="B46" s="4">
        <f>SUMIF(Table1[State],Sheet1!A46,Table1[dem_votes])</f>
        <v>533549</v>
      </c>
      <c r="C46" s="4">
        <f>SUMIF(Table1[State],Sheet1!A46,Table1[gop_votes])</f>
        <v>781577</v>
      </c>
      <c r="D46" s="4">
        <f t="shared" si="0"/>
        <v>248028</v>
      </c>
      <c r="E46" s="6">
        <f t="shared" si="1"/>
        <v>0.18859637783756081</v>
      </c>
      <c r="F46" t="str">
        <f t="shared" si="2"/>
        <v>Republican</v>
      </c>
      <c r="G46">
        <v>6</v>
      </c>
    </row>
    <row r="47" spans="1:7" x14ac:dyDescent="0.2">
      <c r="A47" t="s">
        <v>363</v>
      </c>
      <c r="B47" s="4">
        <f>SUMIF(Table1[State],Sheet1!A47,Table1[dem_votes])</f>
        <v>252025</v>
      </c>
      <c r="C47" s="4">
        <f>SUMIF(Table1[State],Sheet1!A47,Table1[gop_votes])</f>
        <v>105303</v>
      </c>
      <c r="D47" s="4">
        <f t="shared" si="0"/>
        <v>146722</v>
      </c>
      <c r="E47" s="6">
        <f t="shared" si="1"/>
        <v>0.41060874042896162</v>
      </c>
      <c r="F47" t="str">
        <f t="shared" si="2"/>
        <v>Democratic</v>
      </c>
      <c r="G47">
        <v>3</v>
      </c>
    </row>
    <row r="48" spans="1:7" x14ac:dyDescent="0.2">
      <c r="A48" t="s">
        <v>364</v>
      </c>
      <c r="B48" s="4">
        <f>SUMIF(Table1[State],Sheet1!A48,Table1[dem_votes])</f>
        <v>2664331</v>
      </c>
      <c r="C48" s="4">
        <f>SUMIF(Table1[State],Sheet1!A48,Table1[gop_votes])</f>
        <v>2063451</v>
      </c>
      <c r="D48" s="4">
        <f t="shared" si="0"/>
        <v>600880</v>
      </c>
      <c r="E48" s="6">
        <f t="shared" si="1"/>
        <v>0.12709553866908416</v>
      </c>
      <c r="F48" t="str">
        <f t="shared" si="2"/>
        <v>Democratic</v>
      </c>
      <c r="G48">
        <v>13</v>
      </c>
    </row>
    <row r="49" spans="1:7" x14ac:dyDescent="0.2">
      <c r="A49" t="s">
        <v>365</v>
      </c>
      <c r="B49" s="4">
        <f>SUMIF(Table1[State],Sheet1!A49,Table1[dem_votes])</f>
        <v>2567124</v>
      </c>
      <c r="C49" s="4">
        <f>SUMIF(Table1[State],Sheet1!A49,Table1[gop_votes])</f>
        <v>1598808</v>
      </c>
      <c r="D49" s="4">
        <f t="shared" si="0"/>
        <v>968316</v>
      </c>
      <c r="E49" s="6">
        <f t="shared" si="1"/>
        <v>0.23243682326067733</v>
      </c>
      <c r="F49" t="str">
        <f t="shared" si="2"/>
        <v>Democratic</v>
      </c>
      <c r="G49">
        <v>12</v>
      </c>
    </row>
    <row r="50" spans="1:7" x14ac:dyDescent="0.2">
      <c r="A50" t="s">
        <v>366</v>
      </c>
      <c r="B50" s="4">
        <f>SUMIF(Table1[State],Sheet1!A50,Table1[dem_votes])</f>
        <v>253206</v>
      </c>
      <c r="C50" s="4">
        <f>SUMIF(Table1[State],Sheet1!A50,Table1[gop_votes])</f>
        <v>490515</v>
      </c>
      <c r="D50" s="4">
        <f t="shared" si="0"/>
        <v>237309</v>
      </c>
      <c r="E50" s="6">
        <f t="shared" si="1"/>
        <v>0.3190833659396467</v>
      </c>
      <c r="F50" t="str">
        <f t="shared" si="2"/>
        <v>Republican</v>
      </c>
      <c r="G50">
        <v>5</v>
      </c>
    </row>
    <row r="51" spans="1:7" x14ac:dyDescent="0.2">
      <c r="A51" t="s">
        <v>367</v>
      </c>
      <c r="B51" s="4">
        <f>SUMIF(Table1[State],Sheet1!A51,Table1[dem_votes])</f>
        <v>1643435</v>
      </c>
      <c r="C51" s="4">
        <f>SUMIF(Table1[State],Sheet1!A51,Table1[gop_votes])</f>
        <v>1606018</v>
      </c>
      <c r="D51" s="4">
        <f t="shared" si="0"/>
        <v>37417</v>
      </c>
      <c r="E51" s="6">
        <f t="shared" si="1"/>
        <v>1.151486111662486E-2</v>
      </c>
      <c r="F51" t="str">
        <f t="shared" si="2"/>
        <v>Democratic</v>
      </c>
      <c r="G51">
        <v>10</v>
      </c>
    </row>
    <row r="52" spans="1:7" x14ac:dyDescent="0.2">
      <c r="A52" t="s">
        <v>368</v>
      </c>
      <c r="B52" s="4">
        <f>SUMIF(Table1[State],Sheet1!A52,Table1[dem_votes])</f>
        <v>72418</v>
      </c>
      <c r="C52" s="4">
        <f>SUMIF(Table1[State],Sheet1!A52,Table1[gop_votes])</f>
        <v>195177</v>
      </c>
      <c r="D52" s="4">
        <f t="shared" si="0"/>
        <v>122759</v>
      </c>
      <c r="E52" s="6">
        <f>D52/SUM(B52:C52)</f>
        <v>0.45874922924568845</v>
      </c>
      <c r="F52" t="str">
        <f t="shared" si="2"/>
        <v>Republican</v>
      </c>
      <c r="G52">
        <v>3</v>
      </c>
    </row>
  </sheetData>
  <autoFilter ref="A1:G52" xr:uid="{58196D21-8145-BC4F-BDF7-09631BD6C069}"/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C144-2D2D-7041-8F10-22BCF1D3658B}">
  <sheetPr filterMode="1"/>
  <dimension ref="A1:I3143"/>
  <sheetViews>
    <sheetView workbookViewId="0">
      <selection activeCell="E3149" sqref="E3149"/>
    </sheetView>
  </sheetViews>
  <sheetFormatPr baseColWidth="10" defaultRowHeight="15" x14ac:dyDescent="0.2"/>
  <cols>
    <col min="1" max="1" width="16.5" bestFit="1" customWidth="1"/>
    <col min="2" max="3" width="12.83203125" customWidth="1"/>
    <col min="4" max="4" width="18.6640625" bestFit="1" customWidth="1"/>
    <col min="5" max="5" width="15.5" bestFit="1" customWidth="1"/>
    <col min="6" max="6" width="15.83203125" bestFit="1" customWidth="1"/>
    <col min="7" max="7" width="15.33203125" bestFit="1" customWidth="1"/>
  </cols>
  <sheetData>
    <row r="1" spans="1:9" x14ac:dyDescent="0.2">
      <c r="A1" s="22" t="s">
        <v>870</v>
      </c>
      <c r="B1" s="23" t="s">
        <v>316</v>
      </c>
      <c r="C1" s="24" t="s">
        <v>871</v>
      </c>
      <c r="D1" s="23" t="s">
        <v>2265</v>
      </c>
      <c r="E1" s="22" t="s">
        <v>2266</v>
      </c>
      <c r="F1" t="s">
        <v>2267</v>
      </c>
      <c r="G1" t="s">
        <v>2268</v>
      </c>
      <c r="H1" t="s">
        <v>2269</v>
      </c>
      <c r="I1" t="s">
        <v>2270</v>
      </c>
    </row>
    <row r="2" spans="1:9" hidden="1" x14ac:dyDescent="0.2">
      <c r="A2" t="s">
        <v>318</v>
      </c>
      <c r="B2" t="s">
        <v>0</v>
      </c>
      <c r="C2" t="s">
        <v>481</v>
      </c>
      <c r="D2" s="4">
        <v>6511</v>
      </c>
      <c r="E2" s="4">
        <v>18761</v>
      </c>
      <c r="F2">
        <v>7503</v>
      </c>
      <c r="G2">
        <v>19838</v>
      </c>
      <c r="H2" s="5">
        <f>((D2-F2)/F2)</f>
        <v>-0.13221378115420498</v>
      </c>
      <c r="I2" s="5">
        <f>((E2-G2)/G2)</f>
        <v>-5.428974695029741E-2</v>
      </c>
    </row>
    <row r="3" spans="1:9" hidden="1" x14ac:dyDescent="0.2">
      <c r="A3" t="s">
        <v>318</v>
      </c>
      <c r="B3" t="s">
        <v>1</v>
      </c>
      <c r="C3" t="s">
        <v>482</v>
      </c>
      <c r="D3" s="4">
        <v>26269</v>
      </c>
      <c r="E3" s="4">
        <v>93105</v>
      </c>
      <c r="F3">
        <v>24578</v>
      </c>
      <c r="G3">
        <v>83544</v>
      </c>
      <c r="H3" s="5">
        <f t="shared" ref="H3:H66" si="0">((D3-F3)/F3)</f>
        <v>6.8801367076247053E-2</v>
      </c>
      <c r="I3" s="5">
        <f t="shared" ref="I3:I66" si="1">((E3-G3)/G3)</f>
        <v>0.11444268888250503</v>
      </c>
    </row>
    <row r="4" spans="1:9" hidden="1" x14ac:dyDescent="0.2">
      <c r="A4" t="s">
        <v>318</v>
      </c>
      <c r="B4" t="s">
        <v>2</v>
      </c>
      <c r="C4" t="s">
        <v>483</v>
      </c>
      <c r="D4" s="4">
        <v>4752</v>
      </c>
      <c r="E4" s="4">
        <v>4922</v>
      </c>
      <c r="F4">
        <v>4816</v>
      </c>
      <c r="G4">
        <v>5622</v>
      </c>
      <c r="H4" s="5">
        <f t="shared" si="0"/>
        <v>-1.3289036544850499E-2</v>
      </c>
      <c r="I4" s="5">
        <f t="shared" si="1"/>
        <v>-0.12451085023123444</v>
      </c>
    </row>
    <row r="5" spans="1:9" hidden="1" x14ac:dyDescent="0.2">
      <c r="A5" t="s">
        <v>318</v>
      </c>
      <c r="B5" t="s">
        <v>3</v>
      </c>
      <c r="C5" t="s">
        <v>484</v>
      </c>
      <c r="D5" s="4">
        <v>2022</v>
      </c>
      <c r="E5" s="4">
        <v>7291</v>
      </c>
      <c r="F5">
        <v>1986</v>
      </c>
      <c r="G5">
        <v>7525</v>
      </c>
      <c r="H5" s="5">
        <f t="shared" si="0"/>
        <v>1.812688821752266E-2</v>
      </c>
      <c r="I5" s="5">
        <f t="shared" si="1"/>
        <v>-3.1096345514950167E-2</v>
      </c>
    </row>
    <row r="6" spans="1:9" hidden="1" x14ac:dyDescent="0.2">
      <c r="A6" t="s">
        <v>318</v>
      </c>
      <c r="B6" t="s">
        <v>4</v>
      </c>
      <c r="C6" t="s">
        <v>485</v>
      </c>
      <c r="D6" s="4">
        <v>3016</v>
      </c>
      <c r="E6" s="4">
        <v>26705</v>
      </c>
      <c r="F6">
        <v>2640</v>
      </c>
      <c r="G6">
        <v>24711</v>
      </c>
      <c r="H6" s="5">
        <f t="shared" si="0"/>
        <v>0.14242424242424243</v>
      </c>
      <c r="I6" s="5">
        <f t="shared" si="1"/>
        <v>8.0692808870543489E-2</v>
      </c>
    </row>
    <row r="7" spans="1:9" hidden="1" x14ac:dyDescent="0.2">
      <c r="A7" t="s">
        <v>318</v>
      </c>
      <c r="B7" t="s">
        <v>5</v>
      </c>
      <c r="C7" t="s">
        <v>486</v>
      </c>
      <c r="D7" s="4">
        <v>3463</v>
      </c>
      <c r="E7" s="4">
        <v>1396</v>
      </c>
      <c r="F7">
        <v>3446</v>
      </c>
      <c r="G7">
        <v>1146</v>
      </c>
      <c r="H7" s="5">
        <f t="shared" si="0"/>
        <v>4.9332559489262909E-3</v>
      </c>
      <c r="I7" s="5">
        <f t="shared" si="1"/>
        <v>0.2181500872600349</v>
      </c>
    </row>
    <row r="8" spans="1:9" hidden="1" x14ac:dyDescent="0.2">
      <c r="A8" t="s">
        <v>318</v>
      </c>
      <c r="B8" t="s">
        <v>6</v>
      </c>
      <c r="C8" t="s">
        <v>487</v>
      </c>
      <c r="D8" s="4">
        <v>3728</v>
      </c>
      <c r="E8" s="4">
        <v>4274</v>
      </c>
      <c r="F8">
        <v>3965</v>
      </c>
      <c r="G8">
        <v>5458</v>
      </c>
      <c r="H8" s="5">
        <f t="shared" si="0"/>
        <v>-5.9773013871374528E-2</v>
      </c>
      <c r="I8" s="5">
        <f t="shared" si="1"/>
        <v>-0.2169292781238549</v>
      </c>
    </row>
    <row r="9" spans="1:9" hidden="1" x14ac:dyDescent="0.2">
      <c r="A9" t="s">
        <v>318</v>
      </c>
      <c r="B9" t="s">
        <v>7</v>
      </c>
      <c r="C9" t="s">
        <v>420</v>
      </c>
      <c r="D9" s="4">
        <v>14450</v>
      </c>
      <c r="E9" s="4">
        <v>33113</v>
      </c>
      <c r="F9">
        <v>15216</v>
      </c>
      <c r="G9">
        <v>35101</v>
      </c>
      <c r="H9" s="5">
        <f t="shared" si="0"/>
        <v>-5.0341745531019978E-2</v>
      </c>
      <c r="I9" s="5">
        <f t="shared" si="1"/>
        <v>-5.6636563060881454E-2</v>
      </c>
    </row>
    <row r="10" spans="1:9" hidden="1" x14ac:dyDescent="0.2">
      <c r="A10" t="s">
        <v>318</v>
      </c>
      <c r="B10" t="s">
        <v>8</v>
      </c>
      <c r="C10" t="s">
        <v>488</v>
      </c>
      <c r="D10" s="4">
        <v>5832</v>
      </c>
      <c r="E10" s="4">
        <v>6969</v>
      </c>
      <c r="F10">
        <v>6365</v>
      </c>
      <c r="G10">
        <v>8753</v>
      </c>
      <c r="H10" s="5">
        <f t="shared" si="0"/>
        <v>-8.3739198743126478E-2</v>
      </c>
      <c r="I10" s="5">
        <f t="shared" si="1"/>
        <v>-0.20381583457100422</v>
      </c>
    </row>
    <row r="11" spans="1:9" hidden="1" x14ac:dyDescent="0.2">
      <c r="A11" t="s">
        <v>318</v>
      </c>
      <c r="B11" t="s">
        <v>9</v>
      </c>
      <c r="C11" t="s">
        <v>489</v>
      </c>
      <c r="D11" s="4">
        <v>2026</v>
      </c>
      <c r="E11" s="4">
        <v>11676</v>
      </c>
      <c r="F11">
        <v>1624</v>
      </c>
      <c r="G11">
        <v>10583</v>
      </c>
      <c r="H11" s="5">
        <f t="shared" si="0"/>
        <v>0.24753694581280788</v>
      </c>
      <c r="I11" s="5">
        <f t="shared" si="1"/>
        <v>0.10327884342813946</v>
      </c>
    </row>
    <row r="12" spans="1:9" hidden="1" x14ac:dyDescent="0.2">
      <c r="A12" t="s">
        <v>318</v>
      </c>
      <c r="B12" t="s">
        <v>10</v>
      </c>
      <c r="C12" t="s">
        <v>490</v>
      </c>
      <c r="D12" s="4">
        <v>3247</v>
      </c>
      <c r="E12" s="4">
        <v>16112</v>
      </c>
      <c r="F12">
        <v>3073</v>
      </c>
      <c r="G12">
        <v>16085</v>
      </c>
      <c r="H12" s="5">
        <f t="shared" si="0"/>
        <v>5.6622193296452974E-2</v>
      </c>
      <c r="I12" s="5">
        <f t="shared" si="1"/>
        <v>1.6785825303077401E-3</v>
      </c>
    </row>
    <row r="13" spans="1:9" hidden="1" x14ac:dyDescent="0.2">
      <c r="A13" t="s">
        <v>318</v>
      </c>
      <c r="B13" t="s">
        <v>11</v>
      </c>
      <c r="C13" t="s">
        <v>491</v>
      </c>
      <c r="D13" s="4">
        <v>3218</v>
      </c>
      <c r="E13" s="4">
        <v>3789</v>
      </c>
      <c r="F13">
        <v>3127</v>
      </c>
      <c r="G13">
        <v>4296</v>
      </c>
      <c r="H13" s="5">
        <f t="shared" si="0"/>
        <v>2.9101375119923251E-2</v>
      </c>
      <c r="I13" s="5">
        <f t="shared" si="1"/>
        <v>-0.11801675977653631</v>
      </c>
    </row>
    <row r="14" spans="1:9" hidden="1" x14ac:dyDescent="0.2">
      <c r="A14" t="s">
        <v>318</v>
      </c>
      <c r="B14" t="s">
        <v>12</v>
      </c>
      <c r="C14" t="s">
        <v>492</v>
      </c>
      <c r="D14" s="4">
        <v>5657</v>
      </c>
      <c r="E14" s="4">
        <v>6530</v>
      </c>
      <c r="F14">
        <v>5755</v>
      </c>
      <c r="G14">
        <v>7324</v>
      </c>
      <c r="H14" s="5">
        <f t="shared" si="0"/>
        <v>-1.7028670721112076E-2</v>
      </c>
      <c r="I14" s="5">
        <f t="shared" si="1"/>
        <v>-0.10841070453304205</v>
      </c>
    </row>
    <row r="15" spans="1:9" hidden="1" x14ac:dyDescent="0.2">
      <c r="A15" t="s">
        <v>318</v>
      </c>
      <c r="B15" t="s">
        <v>13</v>
      </c>
      <c r="C15" t="s">
        <v>423</v>
      </c>
      <c r="D15" s="4">
        <v>1443</v>
      </c>
      <c r="E15" s="4">
        <v>4792</v>
      </c>
      <c r="F15">
        <v>1267</v>
      </c>
      <c r="G15">
        <v>5601</v>
      </c>
      <c r="H15" s="5">
        <f t="shared" si="0"/>
        <v>0.13891081294396213</v>
      </c>
      <c r="I15" s="5">
        <f t="shared" si="1"/>
        <v>-0.14443849312622745</v>
      </c>
    </row>
    <row r="16" spans="1:9" hidden="1" x14ac:dyDescent="0.2">
      <c r="A16" t="s">
        <v>318</v>
      </c>
      <c r="B16" t="s">
        <v>14</v>
      </c>
      <c r="C16" t="s">
        <v>493</v>
      </c>
      <c r="D16" s="4">
        <v>947</v>
      </c>
      <c r="E16" s="4">
        <v>6088</v>
      </c>
      <c r="F16">
        <v>675</v>
      </c>
      <c r="G16">
        <v>6484</v>
      </c>
      <c r="H16" s="5">
        <f t="shared" si="0"/>
        <v>0.40296296296296297</v>
      </c>
      <c r="I16" s="5">
        <f t="shared" si="1"/>
        <v>-6.1073411474398522E-2</v>
      </c>
    </row>
    <row r="17" spans="1:9" hidden="1" x14ac:dyDescent="0.2">
      <c r="A17" t="s">
        <v>318</v>
      </c>
      <c r="B17" t="s">
        <v>15</v>
      </c>
      <c r="C17" t="s">
        <v>494</v>
      </c>
      <c r="D17" s="4">
        <v>4680</v>
      </c>
      <c r="E17" s="4">
        <v>15900</v>
      </c>
      <c r="F17">
        <v>5076</v>
      </c>
      <c r="G17">
        <v>16899</v>
      </c>
      <c r="H17" s="5">
        <f t="shared" si="0"/>
        <v>-7.8014184397163122E-2</v>
      </c>
      <c r="I17" s="5">
        <f t="shared" si="1"/>
        <v>-5.9115924019172733E-2</v>
      </c>
    </row>
    <row r="18" spans="1:9" hidden="1" x14ac:dyDescent="0.2">
      <c r="A18" t="s">
        <v>318</v>
      </c>
      <c r="B18" t="s">
        <v>16</v>
      </c>
      <c r="C18" t="s">
        <v>495</v>
      </c>
      <c r="D18" s="4">
        <v>8520</v>
      </c>
      <c r="E18" s="4">
        <v>17830</v>
      </c>
      <c r="F18">
        <v>8343</v>
      </c>
      <c r="G18">
        <v>19203</v>
      </c>
      <c r="H18" s="5">
        <f t="shared" si="0"/>
        <v>2.1215390147428983E-2</v>
      </c>
      <c r="I18" s="5">
        <f t="shared" si="1"/>
        <v>-7.149924490964954E-2</v>
      </c>
    </row>
    <row r="19" spans="1:9" hidden="1" x14ac:dyDescent="0.2">
      <c r="A19" t="s">
        <v>318</v>
      </c>
      <c r="B19" t="s">
        <v>17</v>
      </c>
      <c r="C19" t="s">
        <v>496</v>
      </c>
      <c r="D19" s="4">
        <v>2883</v>
      </c>
      <c r="E19" s="4">
        <v>2831</v>
      </c>
      <c r="F19">
        <v>2966</v>
      </c>
      <c r="G19">
        <v>3442</v>
      </c>
      <c r="H19" s="5">
        <f t="shared" si="0"/>
        <v>-2.7983816587997302E-2</v>
      </c>
      <c r="I19" s="5">
        <f t="shared" si="1"/>
        <v>-0.17751307379430564</v>
      </c>
    </row>
    <row r="20" spans="1:9" hidden="1" x14ac:dyDescent="0.2">
      <c r="A20" t="s">
        <v>318</v>
      </c>
      <c r="B20" t="s">
        <v>18</v>
      </c>
      <c r="C20" t="s">
        <v>497</v>
      </c>
      <c r="D20" s="4">
        <v>1797</v>
      </c>
      <c r="E20" s="4">
        <v>2918</v>
      </c>
      <c r="F20">
        <v>1796</v>
      </c>
      <c r="G20">
        <v>3631</v>
      </c>
      <c r="H20" s="5">
        <f t="shared" si="0"/>
        <v>5.5679287305122492E-4</v>
      </c>
      <c r="I20" s="5">
        <f t="shared" si="1"/>
        <v>-0.1963646378408152</v>
      </c>
    </row>
    <row r="21" spans="1:9" hidden="1" x14ac:dyDescent="0.2">
      <c r="A21" t="s">
        <v>318</v>
      </c>
      <c r="B21" t="s">
        <v>19</v>
      </c>
      <c r="C21" t="s">
        <v>498</v>
      </c>
      <c r="D21" s="4">
        <v>3213</v>
      </c>
      <c r="E21" s="4">
        <v>11930</v>
      </c>
      <c r="F21">
        <v>2721</v>
      </c>
      <c r="G21">
        <v>14586</v>
      </c>
      <c r="H21" s="5">
        <f t="shared" si="0"/>
        <v>0.18081587651598677</v>
      </c>
      <c r="I21" s="5">
        <f t="shared" si="1"/>
        <v>-0.18209241738653503</v>
      </c>
    </row>
    <row r="22" spans="1:9" hidden="1" x14ac:dyDescent="0.2">
      <c r="A22" t="s">
        <v>318</v>
      </c>
      <c r="B22" t="s">
        <v>20</v>
      </c>
      <c r="C22" t="s">
        <v>499</v>
      </c>
      <c r="D22" s="4">
        <v>1786</v>
      </c>
      <c r="E22" s="4">
        <v>3828</v>
      </c>
      <c r="F22">
        <v>1700</v>
      </c>
      <c r="G22">
        <v>4864</v>
      </c>
      <c r="H22" s="5">
        <f t="shared" si="0"/>
        <v>5.0588235294117649E-2</v>
      </c>
      <c r="I22" s="5">
        <f t="shared" si="1"/>
        <v>-0.21299342105263158</v>
      </c>
    </row>
    <row r="23" spans="1:9" hidden="1" x14ac:dyDescent="0.2">
      <c r="A23" t="s">
        <v>318</v>
      </c>
      <c r="B23" t="s">
        <v>21</v>
      </c>
      <c r="C23" t="s">
        <v>500</v>
      </c>
      <c r="D23" s="4">
        <v>5349</v>
      </c>
      <c r="E23" s="4">
        <v>38831</v>
      </c>
      <c r="F23">
        <v>4478</v>
      </c>
      <c r="G23">
        <v>36880</v>
      </c>
      <c r="H23" s="5">
        <f t="shared" si="0"/>
        <v>0.1945064761054042</v>
      </c>
      <c r="I23" s="5">
        <f t="shared" si="1"/>
        <v>5.2901301518438179E-2</v>
      </c>
    </row>
    <row r="24" spans="1:9" hidden="1" x14ac:dyDescent="0.2">
      <c r="A24" t="s">
        <v>318</v>
      </c>
      <c r="B24" t="s">
        <v>22</v>
      </c>
      <c r="C24" t="s">
        <v>501</v>
      </c>
      <c r="D24" s="4">
        <v>4760</v>
      </c>
      <c r="E24" s="4">
        <v>13426</v>
      </c>
      <c r="F24">
        <v>5170</v>
      </c>
      <c r="G24">
        <v>14303</v>
      </c>
      <c r="H24" s="5">
        <f t="shared" si="0"/>
        <v>-7.9303675048355893E-2</v>
      </c>
      <c r="I24" s="5">
        <f t="shared" si="1"/>
        <v>-6.1315807872474308E-2</v>
      </c>
    </row>
    <row r="25" spans="1:9" hidden="1" x14ac:dyDescent="0.2">
      <c r="A25" t="s">
        <v>318</v>
      </c>
      <c r="B25" t="s">
        <v>23</v>
      </c>
      <c r="C25" t="s">
        <v>502</v>
      </c>
      <c r="D25" s="4">
        <v>12148</v>
      </c>
      <c r="E25" s="4">
        <v>6623</v>
      </c>
      <c r="F25">
        <v>12230</v>
      </c>
      <c r="G25">
        <v>5524</v>
      </c>
      <c r="H25" s="5">
        <f t="shared" si="0"/>
        <v>-6.7048242027800487E-3</v>
      </c>
      <c r="I25" s="5">
        <f t="shared" si="1"/>
        <v>0.19895003620564808</v>
      </c>
    </row>
    <row r="26" spans="1:9" hidden="1" x14ac:dyDescent="0.2">
      <c r="A26" t="s">
        <v>318</v>
      </c>
      <c r="B26" t="s">
        <v>24</v>
      </c>
      <c r="C26" t="s">
        <v>503</v>
      </c>
      <c r="D26" s="4">
        <v>4847</v>
      </c>
      <c r="E26" s="4">
        <v>26803</v>
      </c>
      <c r="F26">
        <v>4281</v>
      </c>
      <c r="G26">
        <v>24767</v>
      </c>
      <c r="H26" s="5">
        <f t="shared" si="0"/>
        <v>0.13221209997664096</v>
      </c>
      <c r="I26" s="5">
        <f t="shared" si="1"/>
        <v>8.2206161424476121E-2</v>
      </c>
    </row>
    <row r="27" spans="1:9" hidden="1" x14ac:dyDescent="0.2">
      <c r="A27" t="s">
        <v>318</v>
      </c>
      <c r="B27" t="s">
        <v>25</v>
      </c>
      <c r="C27" t="s">
        <v>504</v>
      </c>
      <c r="D27" s="4">
        <v>10049</v>
      </c>
      <c r="E27" s="4">
        <v>31766</v>
      </c>
      <c r="F27">
        <v>10367</v>
      </c>
      <c r="G27">
        <v>30164</v>
      </c>
      <c r="H27" s="5">
        <f t="shared" si="0"/>
        <v>-3.0674254847111025E-2</v>
      </c>
      <c r="I27" s="5">
        <f t="shared" si="1"/>
        <v>5.3109667152897493E-2</v>
      </c>
    </row>
    <row r="28" spans="1:9" hidden="1" x14ac:dyDescent="0.2">
      <c r="A28" t="s">
        <v>318</v>
      </c>
      <c r="B28" t="s">
        <v>26</v>
      </c>
      <c r="C28" t="s">
        <v>429</v>
      </c>
      <c r="D28" s="4">
        <v>4448</v>
      </c>
      <c r="E28" s="4">
        <v>8879</v>
      </c>
      <c r="F28">
        <v>4918</v>
      </c>
      <c r="G28">
        <v>10869</v>
      </c>
      <c r="H28" s="5">
        <f t="shared" si="0"/>
        <v>-9.5567303782025215E-2</v>
      </c>
      <c r="I28" s="5">
        <f t="shared" si="1"/>
        <v>-0.18308952065507406</v>
      </c>
    </row>
    <row r="29" spans="1:9" hidden="1" x14ac:dyDescent="0.2">
      <c r="A29" t="s">
        <v>318</v>
      </c>
      <c r="B29" t="s">
        <v>27</v>
      </c>
      <c r="C29" t="s">
        <v>505</v>
      </c>
      <c r="D29" s="4">
        <v>12762</v>
      </c>
      <c r="E29" s="4">
        <v>33239</v>
      </c>
      <c r="F29">
        <v>11567</v>
      </c>
      <c r="G29">
        <v>35528</v>
      </c>
      <c r="H29" s="5">
        <f t="shared" si="0"/>
        <v>0.10331114377107288</v>
      </c>
      <c r="I29" s="5">
        <f t="shared" si="1"/>
        <v>-6.4428056743976586E-2</v>
      </c>
    </row>
    <row r="30" spans="1:9" hidden="1" x14ac:dyDescent="0.2">
      <c r="A30" t="s">
        <v>318</v>
      </c>
      <c r="B30" t="s">
        <v>28</v>
      </c>
      <c r="C30" t="s">
        <v>506</v>
      </c>
      <c r="D30" s="4">
        <v>1752</v>
      </c>
      <c r="E30" s="4">
        <v>6597</v>
      </c>
      <c r="F30">
        <v>1395</v>
      </c>
      <c r="G30">
        <v>7300</v>
      </c>
      <c r="H30" s="5">
        <f t="shared" si="0"/>
        <v>0.25591397849462366</v>
      </c>
      <c r="I30" s="5">
        <f t="shared" si="1"/>
        <v>-9.63013698630137E-2</v>
      </c>
    </row>
    <row r="31" spans="1:9" hidden="1" x14ac:dyDescent="0.2">
      <c r="A31" t="s">
        <v>318</v>
      </c>
      <c r="B31" t="s">
        <v>29</v>
      </c>
      <c r="C31" t="s">
        <v>431</v>
      </c>
      <c r="D31" s="4">
        <v>2596</v>
      </c>
      <c r="E31" s="4">
        <v>10298</v>
      </c>
      <c r="F31">
        <v>2086</v>
      </c>
      <c r="G31">
        <v>10376</v>
      </c>
      <c r="H31" s="5">
        <f t="shared" si="0"/>
        <v>0.24448705656759348</v>
      </c>
      <c r="I31" s="5">
        <f t="shared" si="1"/>
        <v>-7.5173477255204317E-3</v>
      </c>
    </row>
    <row r="32" spans="1:9" hidden="1" x14ac:dyDescent="0.2">
      <c r="A32" t="s">
        <v>318</v>
      </c>
      <c r="B32" t="s">
        <v>30</v>
      </c>
      <c r="C32" t="s">
        <v>507</v>
      </c>
      <c r="D32" s="4">
        <v>2083</v>
      </c>
      <c r="E32" s="4">
        <v>9733</v>
      </c>
      <c r="F32">
        <v>1595</v>
      </c>
      <c r="G32">
        <v>10848</v>
      </c>
      <c r="H32" s="5">
        <f t="shared" si="0"/>
        <v>0.30595611285266455</v>
      </c>
      <c r="I32" s="5">
        <f t="shared" si="1"/>
        <v>-0.1027839233038348</v>
      </c>
    </row>
    <row r="33" spans="1:9" hidden="1" x14ac:dyDescent="0.2">
      <c r="A33" t="s">
        <v>318</v>
      </c>
      <c r="B33" t="s">
        <v>31</v>
      </c>
      <c r="C33" t="s">
        <v>508</v>
      </c>
      <c r="D33" s="4">
        <v>3869</v>
      </c>
      <c r="E33" s="4">
        <v>929</v>
      </c>
      <c r="F33">
        <v>3884</v>
      </c>
      <c r="G33">
        <v>875</v>
      </c>
      <c r="H33" s="5">
        <f t="shared" si="0"/>
        <v>-3.8619979402677654E-3</v>
      </c>
      <c r="I33" s="5">
        <f t="shared" si="1"/>
        <v>6.1714285714285715E-2</v>
      </c>
    </row>
    <row r="34" spans="1:9" hidden="1" x14ac:dyDescent="0.2">
      <c r="A34" t="s">
        <v>318</v>
      </c>
      <c r="B34" t="s">
        <v>32</v>
      </c>
      <c r="C34" t="s">
        <v>509</v>
      </c>
      <c r="D34" s="4">
        <v>4640</v>
      </c>
      <c r="E34" s="4">
        <v>2776</v>
      </c>
      <c r="F34">
        <v>4687</v>
      </c>
      <c r="G34">
        <v>3190</v>
      </c>
      <c r="H34" s="5">
        <f t="shared" si="0"/>
        <v>-1.0027736291871132E-2</v>
      </c>
      <c r="I34" s="5">
        <f t="shared" si="1"/>
        <v>-0.12978056426332288</v>
      </c>
    </row>
    <row r="35" spans="1:9" hidden="1" x14ac:dyDescent="0.2">
      <c r="A35" t="s">
        <v>318</v>
      </c>
      <c r="B35" t="s">
        <v>33</v>
      </c>
      <c r="C35" t="s">
        <v>510</v>
      </c>
      <c r="D35" s="4">
        <v>2462</v>
      </c>
      <c r="E35" s="4">
        <v>5806</v>
      </c>
      <c r="F35">
        <v>2606</v>
      </c>
      <c r="G35">
        <v>6607</v>
      </c>
      <c r="H35" s="5">
        <f t="shared" si="0"/>
        <v>-5.5257099002302378E-2</v>
      </c>
      <c r="I35" s="5">
        <f t="shared" si="1"/>
        <v>-0.12123505373089148</v>
      </c>
    </row>
    <row r="36" spans="1:9" hidden="1" x14ac:dyDescent="0.2">
      <c r="A36" t="s">
        <v>318</v>
      </c>
      <c r="B36" t="s">
        <v>34</v>
      </c>
      <c r="C36" t="s">
        <v>511</v>
      </c>
      <c r="D36" s="4">
        <v>12606</v>
      </c>
      <c r="E36" s="4">
        <v>32249</v>
      </c>
      <c r="F36">
        <v>12917</v>
      </c>
      <c r="G36">
        <v>32618</v>
      </c>
      <c r="H36" s="5">
        <f t="shared" si="0"/>
        <v>-2.4076798018115662E-2</v>
      </c>
      <c r="I36" s="5">
        <f t="shared" si="1"/>
        <v>-1.1312772089030596E-2</v>
      </c>
    </row>
    <row r="37" spans="1:9" hidden="1" x14ac:dyDescent="0.2">
      <c r="A37" t="s">
        <v>318</v>
      </c>
      <c r="B37" t="s">
        <v>35</v>
      </c>
      <c r="C37" t="s">
        <v>444</v>
      </c>
      <c r="D37" s="4">
        <v>4694</v>
      </c>
      <c r="E37" s="4">
        <v>21771</v>
      </c>
      <c r="F37">
        <v>3717</v>
      </c>
      <c r="G37">
        <v>19670</v>
      </c>
      <c r="H37" s="5">
        <f t="shared" si="0"/>
        <v>0.26284638149044931</v>
      </c>
      <c r="I37" s="5">
        <f t="shared" si="1"/>
        <v>0.10681240467717336</v>
      </c>
    </row>
    <row r="38" spans="1:9" hidden="1" x14ac:dyDescent="0.2">
      <c r="A38" t="s">
        <v>318</v>
      </c>
      <c r="B38" t="s">
        <v>36</v>
      </c>
      <c r="C38" t="s">
        <v>445</v>
      </c>
      <c r="D38" s="4">
        <v>181449</v>
      </c>
      <c r="E38" s="4">
        <v>135946</v>
      </c>
      <c r="F38">
        <v>181688</v>
      </c>
      <c r="G38">
        <v>138843</v>
      </c>
      <c r="H38" s="5">
        <f t="shared" si="0"/>
        <v>-1.3154418563691604E-3</v>
      </c>
      <c r="I38" s="5">
        <f t="shared" si="1"/>
        <v>-2.086529389310228E-2</v>
      </c>
    </row>
    <row r="39" spans="1:9" hidden="1" x14ac:dyDescent="0.2">
      <c r="A39" t="s">
        <v>318</v>
      </c>
      <c r="B39" t="s">
        <v>37</v>
      </c>
      <c r="C39" t="s">
        <v>512</v>
      </c>
      <c r="D39" s="4">
        <v>1424</v>
      </c>
      <c r="E39" s="4">
        <v>5617</v>
      </c>
      <c r="F39">
        <v>978</v>
      </c>
      <c r="G39">
        <v>6174</v>
      </c>
      <c r="H39" s="5">
        <f t="shared" si="0"/>
        <v>0.45603271983640081</v>
      </c>
      <c r="I39" s="5">
        <f t="shared" si="1"/>
        <v>-9.021703919663103E-2</v>
      </c>
    </row>
    <row r="40" spans="1:9" hidden="1" x14ac:dyDescent="0.2">
      <c r="A40" t="s">
        <v>318</v>
      </c>
      <c r="B40" t="s">
        <v>38</v>
      </c>
      <c r="C40" t="s">
        <v>513</v>
      </c>
      <c r="D40" s="4">
        <v>11857</v>
      </c>
      <c r="E40" s="4">
        <v>32290</v>
      </c>
      <c r="F40">
        <v>11915</v>
      </c>
      <c r="G40">
        <v>31721</v>
      </c>
      <c r="H40" s="5">
        <f t="shared" si="0"/>
        <v>-4.867813680234998E-3</v>
      </c>
      <c r="I40" s="5">
        <f t="shared" si="1"/>
        <v>1.7937643832161659E-2</v>
      </c>
    </row>
    <row r="41" spans="1:9" hidden="1" x14ac:dyDescent="0.2">
      <c r="A41" t="s">
        <v>318</v>
      </c>
      <c r="B41" t="s">
        <v>39</v>
      </c>
      <c r="C41" t="s">
        <v>514</v>
      </c>
      <c r="D41" s="4">
        <v>3906</v>
      </c>
      <c r="E41" s="4">
        <v>13059</v>
      </c>
      <c r="F41">
        <v>3562</v>
      </c>
      <c r="G41">
        <v>12322</v>
      </c>
      <c r="H41" s="5">
        <f t="shared" si="0"/>
        <v>9.6574957888826501E-2</v>
      </c>
      <c r="I41" s="5">
        <f t="shared" si="1"/>
        <v>5.9811718876805711E-2</v>
      </c>
    </row>
    <row r="42" spans="1:9" hidden="1" x14ac:dyDescent="0.2">
      <c r="A42" t="s">
        <v>318</v>
      </c>
      <c r="B42" t="s">
        <v>40</v>
      </c>
      <c r="C42" t="s">
        <v>448</v>
      </c>
      <c r="D42" s="4">
        <v>30361</v>
      </c>
      <c r="E42" s="4">
        <v>45698</v>
      </c>
      <c r="F42">
        <v>27860</v>
      </c>
      <c r="G42">
        <v>42221</v>
      </c>
      <c r="H42" s="5">
        <f t="shared" si="0"/>
        <v>8.9770279971284991E-2</v>
      </c>
      <c r="I42" s="5">
        <f t="shared" si="1"/>
        <v>8.2352383884796668E-2</v>
      </c>
    </row>
    <row r="43" spans="1:9" hidden="1" x14ac:dyDescent="0.2">
      <c r="A43" t="s">
        <v>318</v>
      </c>
      <c r="B43" t="s">
        <v>41</v>
      </c>
      <c r="C43" t="s">
        <v>515</v>
      </c>
      <c r="D43" s="4">
        <v>13058</v>
      </c>
      <c r="E43" s="4">
        <v>39641</v>
      </c>
      <c r="F43">
        <v>13672</v>
      </c>
      <c r="G43">
        <v>34640</v>
      </c>
      <c r="H43" s="5">
        <f t="shared" si="0"/>
        <v>-4.4909303686366295E-2</v>
      </c>
      <c r="I43" s="5">
        <f t="shared" si="1"/>
        <v>0.14437066974595844</v>
      </c>
    </row>
    <row r="44" spans="1:9" hidden="1" x14ac:dyDescent="0.2">
      <c r="A44" t="s">
        <v>318</v>
      </c>
      <c r="B44" t="s">
        <v>42</v>
      </c>
      <c r="C44" t="s">
        <v>516</v>
      </c>
      <c r="D44" s="4">
        <v>4991</v>
      </c>
      <c r="E44" s="4">
        <v>1517</v>
      </c>
      <c r="F44">
        <v>4972</v>
      </c>
      <c r="G44">
        <v>1836</v>
      </c>
      <c r="H44" s="5">
        <f t="shared" si="0"/>
        <v>3.821399839098954E-3</v>
      </c>
      <c r="I44" s="5">
        <f t="shared" si="1"/>
        <v>-0.17374727668845316</v>
      </c>
    </row>
    <row r="45" spans="1:9" hidden="1" x14ac:dyDescent="0.2">
      <c r="A45" t="s">
        <v>318</v>
      </c>
      <c r="B45" t="s">
        <v>43</v>
      </c>
      <c r="C45" t="s">
        <v>517</v>
      </c>
      <c r="D45" s="4">
        <v>7200</v>
      </c>
      <c r="E45" s="4">
        <v>1187</v>
      </c>
      <c r="F45">
        <v>7108</v>
      </c>
      <c r="G45">
        <v>1541</v>
      </c>
      <c r="H45" s="5">
        <f t="shared" si="0"/>
        <v>1.2943162633652222E-2</v>
      </c>
      <c r="I45" s="5">
        <f t="shared" si="1"/>
        <v>-0.22972096041531473</v>
      </c>
    </row>
    <row r="46" spans="1:9" hidden="1" x14ac:dyDescent="0.2">
      <c r="A46" t="s">
        <v>318</v>
      </c>
      <c r="B46" t="s">
        <v>44</v>
      </c>
      <c r="C46" t="s">
        <v>452</v>
      </c>
      <c r="D46" s="4">
        <v>94327</v>
      </c>
      <c r="E46" s="4">
        <v>106344</v>
      </c>
      <c r="F46">
        <v>87286</v>
      </c>
      <c r="G46">
        <v>102780</v>
      </c>
      <c r="H46" s="5">
        <f t="shared" si="0"/>
        <v>8.066585706757097E-2</v>
      </c>
      <c r="I46" s="5">
        <f t="shared" si="1"/>
        <v>3.4676007005253938E-2</v>
      </c>
    </row>
    <row r="47" spans="1:9" hidden="1" x14ac:dyDescent="0.2">
      <c r="A47" t="s">
        <v>318</v>
      </c>
      <c r="B47" t="s">
        <v>45</v>
      </c>
      <c r="C47" t="s">
        <v>518</v>
      </c>
      <c r="D47" s="4">
        <v>5343</v>
      </c>
      <c r="E47" s="4">
        <v>4635</v>
      </c>
      <c r="F47">
        <v>5488</v>
      </c>
      <c r="G47">
        <v>5343</v>
      </c>
      <c r="H47" s="5">
        <f t="shared" si="0"/>
        <v>-2.6421282798833819E-2</v>
      </c>
      <c r="I47" s="5">
        <f t="shared" si="1"/>
        <v>-0.13250982594048288</v>
      </c>
    </row>
    <row r="48" spans="1:9" hidden="1" x14ac:dyDescent="0.2">
      <c r="A48" t="s">
        <v>318</v>
      </c>
      <c r="B48" t="s">
        <v>46</v>
      </c>
      <c r="C48" t="s">
        <v>454</v>
      </c>
      <c r="D48" s="4">
        <v>2082</v>
      </c>
      <c r="E48" s="4">
        <v>11984</v>
      </c>
      <c r="F48">
        <v>1463</v>
      </c>
      <c r="G48">
        <v>12205</v>
      </c>
      <c r="H48" s="5">
        <f t="shared" si="0"/>
        <v>0.42310321257689681</v>
      </c>
      <c r="I48" s="5">
        <f t="shared" si="1"/>
        <v>-1.810733306022122E-2</v>
      </c>
    </row>
    <row r="49" spans="1:9" hidden="1" x14ac:dyDescent="0.2">
      <c r="A49" t="s">
        <v>318</v>
      </c>
      <c r="B49" t="s">
        <v>47</v>
      </c>
      <c r="C49" t="s">
        <v>519</v>
      </c>
      <c r="D49" s="4">
        <v>6509</v>
      </c>
      <c r="E49" s="4">
        <v>35295</v>
      </c>
      <c r="F49">
        <v>5943</v>
      </c>
      <c r="G49">
        <v>33191</v>
      </c>
      <c r="H49" s="5">
        <f t="shared" si="0"/>
        <v>9.5238095238095233E-2</v>
      </c>
      <c r="I49" s="5">
        <f t="shared" si="1"/>
        <v>6.3390678195896472E-2</v>
      </c>
    </row>
    <row r="50" spans="1:9" hidden="1" x14ac:dyDescent="0.2">
      <c r="A50" t="s">
        <v>318</v>
      </c>
      <c r="B50" t="s">
        <v>48</v>
      </c>
      <c r="C50" t="s">
        <v>520</v>
      </c>
      <c r="D50" s="4">
        <v>78203</v>
      </c>
      <c r="E50" s="4">
        <v>93654</v>
      </c>
      <c r="F50">
        <v>79474</v>
      </c>
      <c r="G50">
        <v>101243</v>
      </c>
      <c r="H50" s="5">
        <f t="shared" si="0"/>
        <v>-1.5992651684827743E-2</v>
      </c>
      <c r="I50" s="5">
        <f t="shared" si="1"/>
        <v>-7.4958268719812732E-2</v>
      </c>
    </row>
    <row r="51" spans="1:9" hidden="1" x14ac:dyDescent="0.2">
      <c r="A51" t="s">
        <v>318</v>
      </c>
      <c r="B51" t="s">
        <v>49</v>
      </c>
      <c r="C51" t="s">
        <v>457</v>
      </c>
      <c r="D51" s="4">
        <v>4297</v>
      </c>
      <c r="E51" s="4">
        <v>5311</v>
      </c>
      <c r="F51">
        <v>4455</v>
      </c>
      <c r="G51">
        <v>6147</v>
      </c>
      <c r="H51" s="5">
        <f t="shared" si="0"/>
        <v>-3.5465768799102133E-2</v>
      </c>
      <c r="I51" s="5">
        <f t="shared" si="1"/>
        <v>-0.13600130144786074</v>
      </c>
    </row>
    <row r="52" spans="1:9" hidden="1" x14ac:dyDescent="0.2">
      <c r="A52" t="s">
        <v>318</v>
      </c>
      <c r="B52" t="s">
        <v>50</v>
      </c>
      <c r="C52" t="s">
        <v>521</v>
      </c>
      <c r="D52" s="4">
        <v>67029</v>
      </c>
      <c r="E52" s="4">
        <v>34834</v>
      </c>
      <c r="F52">
        <v>64529</v>
      </c>
      <c r="G52">
        <v>33311</v>
      </c>
      <c r="H52" s="5">
        <f t="shared" si="0"/>
        <v>3.8742270916952065E-2</v>
      </c>
      <c r="I52" s="5">
        <f t="shared" si="1"/>
        <v>4.5720632823992073E-2</v>
      </c>
    </row>
    <row r="53" spans="1:9" hidden="1" x14ac:dyDescent="0.2">
      <c r="A53" t="s">
        <v>318</v>
      </c>
      <c r="B53" t="s">
        <v>51</v>
      </c>
      <c r="C53" t="s">
        <v>522</v>
      </c>
      <c r="D53" s="4">
        <v>12836</v>
      </c>
      <c r="E53" s="4">
        <v>39530</v>
      </c>
      <c r="F53">
        <v>13234</v>
      </c>
      <c r="G53">
        <v>39664</v>
      </c>
      <c r="H53" s="5">
        <f t="shared" si="0"/>
        <v>-3.007405168505365E-2</v>
      </c>
      <c r="I53" s="5">
        <f t="shared" si="1"/>
        <v>-3.3783783783783786E-3</v>
      </c>
    </row>
    <row r="54" spans="1:9" x14ac:dyDescent="0.2">
      <c r="A54" t="s">
        <v>318</v>
      </c>
      <c r="B54" t="s">
        <v>52</v>
      </c>
      <c r="C54" t="s">
        <v>523</v>
      </c>
      <c r="D54" s="4">
        <v>3831</v>
      </c>
      <c r="E54" s="4">
        <v>1860</v>
      </c>
      <c r="F54">
        <v>3860</v>
      </c>
      <c r="G54">
        <v>1339</v>
      </c>
      <c r="H54" s="5">
        <f t="shared" si="0"/>
        <v>-7.5129533678756476E-3</v>
      </c>
      <c r="I54" s="5">
        <f t="shared" si="1"/>
        <v>0.38909634055265124</v>
      </c>
    </row>
    <row r="55" spans="1:9" hidden="1" x14ac:dyDescent="0.2">
      <c r="A55" t="s">
        <v>318</v>
      </c>
      <c r="B55" t="s">
        <v>53</v>
      </c>
      <c r="C55" t="s">
        <v>524</v>
      </c>
      <c r="D55" s="4">
        <v>3969</v>
      </c>
      <c r="E55" s="4">
        <v>4756</v>
      </c>
      <c r="F55">
        <v>4022</v>
      </c>
      <c r="G55">
        <v>5594</v>
      </c>
      <c r="H55" s="5">
        <f t="shared" si="0"/>
        <v>-1.3177523620089508E-2</v>
      </c>
      <c r="I55" s="5">
        <f t="shared" si="1"/>
        <v>-0.14980336074365391</v>
      </c>
    </row>
    <row r="56" spans="1:9" hidden="1" x14ac:dyDescent="0.2">
      <c r="A56" t="s">
        <v>318</v>
      </c>
      <c r="B56" t="s">
        <v>54</v>
      </c>
      <c r="C56" t="s">
        <v>525</v>
      </c>
      <c r="D56" s="4">
        <v>5090</v>
      </c>
      <c r="E56" s="4">
        <v>7164</v>
      </c>
      <c r="F56">
        <v>5636</v>
      </c>
      <c r="G56">
        <v>8042</v>
      </c>
      <c r="H56" s="5">
        <f t="shared" si="0"/>
        <v>-9.6877217885024847E-2</v>
      </c>
      <c r="I56" s="5">
        <f t="shared" si="1"/>
        <v>-0.10917682168614773</v>
      </c>
    </row>
    <row r="57" spans="1:9" hidden="1" x14ac:dyDescent="0.2">
      <c r="A57" t="s">
        <v>318</v>
      </c>
      <c r="B57" t="s">
        <v>55</v>
      </c>
      <c r="C57" t="s">
        <v>526</v>
      </c>
      <c r="D57" s="4">
        <v>2326</v>
      </c>
      <c r="E57" s="4">
        <v>8126</v>
      </c>
      <c r="F57">
        <v>2203</v>
      </c>
      <c r="G57">
        <v>8559</v>
      </c>
      <c r="H57" s="5">
        <f t="shared" si="0"/>
        <v>5.5832955061280075E-2</v>
      </c>
      <c r="I57" s="5">
        <f t="shared" si="1"/>
        <v>-5.0590022198855007E-2</v>
      </c>
    </row>
    <row r="58" spans="1:9" hidden="1" x14ac:dyDescent="0.2">
      <c r="A58" t="s">
        <v>318</v>
      </c>
      <c r="B58" t="s">
        <v>56</v>
      </c>
      <c r="C58" t="s">
        <v>527</v>
      </c>
      <c r="D58" s="4">
        <v>10877</v>
      </c>
      <c r="E58" s="4">
        <v>8615</v>
      </c>
      <c r="F58">
        <v>11228</v>
      </c>
      <c r="G58">
        <v>9864</v>
      </c>
      <c r="H58" s="5">
        <f t="shared" si="0"/>
        <v>-3.126113288208051E-2</v>
      </c>
      <c r="I58" s="5">
        <f t="shared" si="1"/>
        <v>-0.12662206001622059</v>
      </c>
    </row>
    <row r="59" spans="1:9" hidden="1" x14ac:dyDescent="0.2">
      <c r="A59" t="s">
        <v>318</v>
      </c>
      <c r="B59" t="s">
        <v>57</v>
      </c>
      <c r="C59" t="s">
        <v>528</v>
      </c>
      <c r="D59" s="4">
        <v>7235</v>
      </c>
      <c r="E59" s="4">
        <v>40169</v>
      </c>
      <c r="F59">
        <v>7744</v>
      </c>
      <c r="G59">
        <v>36166</v>
      </c>
      <c r="H59" s="5">
        <f t="shared" si="0"/>
        <v>-6.5728305785123967E-2</v>
      </c>
      <c r="I59" s="5">
        <f t="shared" si="1"/>
        <v>0.11068406790908589</v>
      </c>
    </row>
    <row r="60" spans="1:9" hidden="1" x14ac:dyDescent="0.2">
      <c r="A60" t="s">
        <v>318</v>
      </c>
      <c r="B60" t="s">
        <v>58</v>
      </c>
      <c r="C60" t="s">
        <v>529</v>
      </c>
      <c r="D60" s="4">
        <v>39938</v>
      </c>
      <c r="E60" s="4">
        <v>86444</v>
      </c>
      <c r="F60">
        <v>33268</v>
      </c>
      <c r="G60">
        <v>79700</v>
      </c>
      <c r="H60" s="5">
        <f t="shared" si="0"/>
        <v>0.20049296621377902</v>
      </c>
      <c r="I60" s="5">
        <f t="shared" si="1"/>
        <v>8.4617314930991214E-2</v>
      </c>
    </row>
    <row r="61" spans="1:9" hidden="1" x14ac:dyDescent="0.2">
      <c r="A61" t="s">
        <v>318</v>
      </c>
      <c r="B61" t="s">
        <v>59</v>
      </c>
      <c r="C61" t="s">
        <v>473</v>
      </c>
      <c r="D61" s="4">
        <v>4691</v>
      </c>
      <c r="E61" s="4">
        <v>1797</v>
      </c>
      <c r="F61">
        <v>4648</v>
      </c>
      <c r="G61">
        <v>1598</v>
      </c>
      <c r="H61" s="5">
        <f t="shared" si="0"/>
        <v>9.2512908777969017E-3</v>
      </c>
      <c r="I61" s="5">
        <f t="shared" si="1"/>
        <v>0.12453066332916145</v>
      </c>
    </row>
    <row r="62" spans="1:9" hidden="1" x14ac:dyDescent="0.2">
      <c r="A62" t="s">
        <v>318</v>
      </c>
      <c r="B62" t="s">
        <v>60</v>
      </c>
      <c r="C62" t="s">
        <v>530</v>
      </c>
      <c r="D62" s="4">
        <v>12756</v>
      </c>
      <c r="E62" s="4">
        <v>20501</v>
      </c>
      <c r="F62">
        <v>13138</v>
      </c>
      <c r="G62">
        <v>22235</v>
      </c>
      <c r="H62" s="5">
        <f t="shared" si="0"/>
        <v>-2.9075962855838026E-2</v>
      </c>
      <c r="I62" s="5">
        <f t="shared" si="1"/>
        <v>-7.7985158533843038E-2</v>
      </c>
    </row>
    <row r="63" spans="1:9" hidden="1" x14ac:dyDescent="0.2">
      <c r="A63" t="s">
        <v>318</v>
      </c>
      <c r="B63" t="s">
        <v>61</v>
      </c>
      <c r="C63" t="s">
        <v>531</v>
      </c>
      <c r="D63" s="4">
        <v>5359</v>
      </c>
      <c r="E63" s="4">
        <v>13821</v>
      </c>
      <c r="F63">
        <v>5859</v>
      </c>
      <c r="G63">
        <v>14963</v>
      </c>
      <c r="H63" s="5">
        <f t="shared" si="0"/>
        <v>-8.5338795016214372E-2</v>
      </c>
      <c r="I63" s="5">
        <f t="shared" si="1"/>
        <v>-7.6321593263383017E-2</v>
      </c>
    </row>
    <row r="64" spans="1:9" hidden="1" x14ac:dyDescent="0.2">
      <c r="A64" t="s">
        <v>318</v>
      </c>
      <c r="B64" t="s">
        <v>62</v>
      </c>
      <c r="C64" t="s">
        <v>532</v>
      </c>
      <c r="D64" s="4">
        <v>38702</v>
      </c>
      <c r="E64" s="4">
        <v>51676</v>
      </c>
      <c r="F64">
        <v>37765</v>
      </c>
      <c r="G64">
        <v>51117</v>
      </c>
      <c r="H64" s="5">
        <f t="shared" si="0"/>
        <v>2.4811333245068186E-2</v>
      </c>
      <c r="I64" s="5">
        <f t="shared" si="1"/>
        <v>1.0935696539311776E-2</v>
      </c>
    </row>
    <row r="65" spans="1:9" hidden="1" x14ac:dyDescent="0.2">
      <c r="A65" t="s">
        <v>318</v>
      </c>
      <c r="B65" t="s">
        <v>63</v>
      </c>
      <c r="C65" t="s">
        <v>533</v>
      </c>
      <c r="D65" s="4">
        <v>6226</v>
      </c>
      <c r="E65" s="4">
        <v>24952</v>
      </c>
      <c r="F65">
        <v>4834</v>
      </c>
      <c r="G65">
        <v>26002</v>
      </c>
      <c r="H65" s="5">
        <f t="shared" si="0"/>
        <v>0.28796028134050478</v>
      </c>
      <c r="I65" s="5">
        <f t="shared" si="1"/>
        <v>-4.0381509114683488E-2</v>
      </c>
    </row>
    <row r="66" spans="1:9" hidden="1" x14ac:dyDescent="0.2">
      <c r="A66" t="s">
        <v>318</v>
      </c>
      <c r="B66" t="s">
        <v>64</v>
      </c>
      <c r="C66" t="s">
        <v>480</v>
      </c>
      <c r="D66" s="4">
        <v>2410</v>
      </c>
      <c r="E66" s="4">
        <v>5966</v>
      </c>
      <c r="F66">
        <v>2258</v>
      </c>
      <c r="G66">
        <v>6564</v>
      </c>
      <c r="H66" s="5">
        <f t="shared" si="0"/>
        <v>6.7316209034543842E-2</v>
      </c>
      <c r="I66" s="5">
        <f t="shared" si="1"/>
        <v>-9.1102985984156004E-2</v>
      </c>
    </row>
    <row r="67" spans="1:9" hidden="1" x14ac:dyDescent="0.2">
      <c r="A67" t="s">
        <v>318</v>
      </c>
      <c r="B67" t="s">
        <v>65</v>
      </c>
      <c r="C67" t="s">
        <v>534</v>
      </c>
      <c r="D67" s="4">
        <v>4041</v>
      </c>
      <c r="E67" s="4">
        <v>1745</v>
      </c>
      <c r="F67">
        <v>4048</v>
      </c>
      <c r="G67">
        <v>1833</v>
      </c>
      <c r="H67" s="5">
        <f t="shared" ref="H67:H130" si="2">((D67-F67)/F67)</f>
        <v>-1.7292490118577075E-3</v>
      </c>
      <c r="I67" s="5">
        <f t="shared" ref="I67:I130" si="3">((E67-G67)/G67)</f>
        <v>-4.8008728859792689E-2</v>
      </c>
    </row>
    <row r="68" spans="1:9" hidden="1" x14ac:dyDescent="0.2">
      <c r="A68" t="s">
        <v>318</v>
      </c>
      <c r="B68" t="s">
        <v>66</v>
      </c>
      <c r="C68" t="s">
        <v>535</v>
      </c>
      <c r="D68" s="4">
        <v>1329</v>
      </c>
      <c r="E68" s="4">
        <v>10255</v>
      </c>
      <c r="F68">
        <v>974</v>
      </c>
      <c r="G68">
        <v>10195</v>
      </c>
      <c r="H68" s="5">
        <f t="shared" si="2"/>
        <v>0.36447638603696098</v>
      </c>
      <c r="I68" s="5">
        <f t="shared" si="3"/>
        <v>5.8852378616969106E-3</v>
      </c>
    </row>
    <row r="69" spans="1:9" hidden="1" x14ac:dyDescent="0.2">
      <c r="A69" t="s">
        <v>319</v>
      </c>
      <c r="B69" t="s">
        <v>67</v>
      </c>
      <c r="C69" s="8" t="s">
        <v>382</v>
      </c>
      <c r="D69" s="4">
        <v>161</v>
      </c>
      <c r="E69" s="4">
        <v>300</v>
      </c>
      <c r="F69" t="e">
        <v>#N/A</v>
      </c>
      <c r="G69" t="e">
        <v>#N/A</v>
      </c>
      <c r="H69" s="5" t="e">
        <f t="shared" si="2"/>
        <v>#N/A</v>
      </c>
      <c r="I69" s="5" t="e">
        <f t="shared" si="3"/>
        <v>#N/A</v>
      </c>
    </row>
    <row r="70" spans="1:9" hidden="1" x14ac:dyDescent="0.2">
      <c r="A70" t="s">
        <v>319</v>
      </c>
      <c r="B70" t="s">
        <v>68</v>
      </c>
      <c r="C70" s="8" t="s">
        <v>383</v>
      </c>
      <c r="D70" s="4">
        <v>697</v>
      </c>
      <c r="E70" s="4">
        <v>468</v>
      </c>
      <c r="F70" t="e">
        <v>#N/A</v>
      </c>
      <c r="G70" t="e">
        <v>#N/A</v>
      </c>
      <c r="H70" s="5" t="e">
        <f t="shared" si="2"/>
        <v>#N/A</v>
      </c>
      <c r="I70" s="5" t="e">
        <f t="shared" si="3"/>
        <v>#N/A</v>
      </c>
    </row>
    <row r="71" spans="1:9" hidden="1" x14ac:dyDescent="0.2">
      <c r="A71" t="s">
        <v>319</v>
      </c>
      <c r="B71" t="s">
        <v>69</v>
      </c>
      <c r="C71" s="8" t="s">
        <v>384</v>
      </c>
      <c r="D71" s="4">
        <v>56281</v>
      </c>
      <c r="E71" s="4">
        <v>61234</v>
      </c>
      <c r="F71" t="e">
        <v>#N/A</v>
      </c>
      <c r="G71" t="e">
        <v>#N/A</v>
      </c>
      <c r="H71" s="5" t="e">
        <f t="shared" si="2"/>
        <v>#N/A</v>
      </c>
      <c r="I71" s="5" t="e">
        <f t="shared" si="3"/>
        <v>#N/A</v>
      </c>
    </row>
    <row r="72" spans="1:9" hidden="1" x14ac:dyDescent="0.2">
      <c r="A72" t="s">
        <v>319</v>
      </c>
      <c r="B72" t="s">
        <v>70</v>
      </c>
      <c r="C72" s="8" t="s">
        <v>385</v>
      </c>
      <c r="D72" s="4">
        <v>2481</v>
      </c>
      <c r="E72" s="4">
        <v>1313</v>
      </c>
      <c r="F72" t="e">
        <v>#N/A</v>
      </c>
      <c r="G72" t="e">
        <v>#N/A</v>
      </c>
      <c r="H72" s="5" t="e">
        <f t="shared" si="2"/>
        <v>#N/A</v>
      </c>
      <c r="I72" s="5" t="e">
        <f t="shared" si="3"/>
        <v>#N/A</v>
      </c>
    </row>
    <row r="73" spans="1:9" hidden="1" x14ac:dyDescent="0.2">
      <c r="A73" t="s">
        <v>319</v>
      </c>
      <c r="B73" t="s">
        <v>71</v>
      </c>
      <c r="C73" s="8" t="s">
        <v>386</v>
      </c>
      <c r="D73" s="4">
        <v>146</v>
      </c>
      <c r="E73" s="4">
        <v>275</v>
      </c>
      <c r="F73" t="e">
        <v>#N/A</v>
      </c>
      <c r="G73" t="e">
        <v>#N/A</v>
      </c>
      <c r="H73" s="5" t="e">
        <f t="shared" si="2"/>
        <v>#N/A</v>
      </c>
      <c r="I73" s="5" t="e">
        <f t="shared" si="3"/>
        <v>#N/A</v>
      </c>
    </row>
    <row r="74" spans="1:9" hidden="1" x14ac:dyDescent="0.2">
      <c r="A74" t="s">
        <v>319</v>
      </c>
      <c r="B74" t="s">
        <v>72</v>
      </c>
      <c r="C74" s="8" t="s">
        <v>387</v>
      </c>
      <c r="D74" s="4">
        <v>360</v>
      </c>
      <c r="E74" s="4">
        <v>538</v>
      </c>
      <c r="F74" t="e">
        <v>#N/A</v>
      </c>
      <c r="G74" t="e">
        <v>#N/A</v>
      </c>
      <c r="H74" s="5" t="e">
        <f t="shared" si="2"/>
        <v>#N/A</v>
      </c>
      <c r="I74" s="5" t="e">
        <f t="shared" si="3"/>
        <v>#N/A</v>
      </c>
    </row>
    <row r="75" spans="1:9" hidden="1" x14ac:dyDescent="0.2">
      <c r="A75" t="s">
        <v>319</v>
      </c>
      <c r="B75" t="s">
        <v>73</v>
      </c>
      <c r="C75" s="8" t="s">
        <v>388</v>
      </c>
      <c r="D75" s="4">
        <v>993</v>
      </c>
      <c r="E75" s="4">
        <v>661</v>
      </c>
      <c r="F75" t="e">
        <v>#N/A</v>
      </c>
      <c r="G75" t="e">
        <v>#N/A</v>
      </c>
      <c r="H75" s="5" t="e">
        <f t="shared" si="2"/>
        <v>#N/A</v>
      </c>
      <c r="I75" s="5" t="e">
        <f t="shared" si="3"/>
        <v>#N/A</v>
      </c>
    </row>
    <row r="76" spans="1:9" hidden="1" x14ac:dyDescent="0.2">
      <c r="A76" t="s">
        <v>319</v>
      </c>
      <c r="B76" t="s">
        <v>74</v>
      </c>
      <c r="C76" s="8" t="s">
        <v>389</v>
      </c>
      <c r="D76" s="4">
        <v>13544</v>
      </c>
      <c r="E76" s="4">
        <v>22218</v>
      </c>
      <c r="F76" t="e">
        <v>#N/A</v>
      </c>
      <c r="G76" t="e">
        <v>#N/A</v>
      </c>
      <c r="H76" s="5" t="e">
        <f t="shared" si="2"/>
        <v>#N/A</v>
      </c>
      <c r="I76" s="5" t="e">
        <f t="shared" si="3"/>
        <v>#N/A</v>
      </c>
    </row>
    <row r="77" spans="1:9" hidden="1" x14ac:dyDescent="0.2">
      <c r="A77" t="s">
        <v>319</v>
      </c>
      <c r="B77" t="s">
        <v>75</v>
      </c>
      <c r="C77" s="8" t="s">
        <v>390</v>
      </c>
      <c r="D77" s="4">
        <v>734</v>
      </c>
      <c r="E77" s="4">
        <v>654</v>
      </c>
      <c r="F77" t="e">
        <v>#N/A</v>
      </c>
      <c r="G77" t="e">
        <v>#N/A</v>
      </c>
      <c r="H77" s="5" t="e">
        <f t="shared" si="2"/>
        <v>#N/A</v>
      </c>
      <c r="I77" s="5" t="e">
        <f t="shared" si="3"/>
        <v>#N/A</v>
      </c>
    </row>
    <row r="78" spans="1:9" hidden="1" x14ac:dyDescent="0.2">
      <c r="A78" t="s">
        <v>319</v>
      </c>
      <c r="B78" t="s">
        <v>76</v>
      </c>
      <c r="C78" s="8" t="s">
        <v>391</v>
      </c>
      <c r="D78" s="4">
        <v>664</v>
      </c>
      <c r="E78" s="4">
        <v>414</v>
      </c>
      <c r="F78" t="e">
        <v>#N/A</v>
      </c>
      <c r="G78" t="e">
        <v>#N/A</v>
      </c>
      <c r="H78" s="5" t="e">
        <f t="shared" si="2"/>
        <v>#N/A</v>
      </c>
      <c r="I78" s="5" t="e">
        <f t="shared" si="3"/>
        <v>#N/A</v>
      </c>
    </row>
    <row r="79" spans="1:9" hidden="1" x14ac:dyDescent="0.2">
      <c r="A79" t="s">
        <v>319</v>
      </c>
      <c r="B79" t="s">
        <v>77</v>
      </c>
      <c r="C79" s="8" t="s">
        <v>392</v>
      </c>
      <c r="D79" s="4">
        <v>8744</v>
      </c>
      <c r="E79" s="4">
        <v>5745</v>
      </c>
      <c r="F79" t="e">
        <v>#N/A</v>
      </c>
      <c r="G79" t="e">
        <v>#N/A</v>
      </c>
      <c r="H79" s="5" t="e">
        <f t="shared" si="2"/>
        <v>#N/A</v>
      </c>
      <c r="I79" s="5" t="e">
        <f t="shared" si="3"/>
        <v>#N/A</v>
      </c>
    </row>
    <row r="80" spans="1:9" hidden="1" x14ac:dyDescent="0.2">
      <c r="A80" t="s">
        <v>319</v>
      </c>
      <c r="B80" t="s">
        <v>78</v>
      </c>
      <c r="C80" s="8" t="s">
        <v>393</v>
      </c>
      <c r="D80" s="4">
        <v>7625</v>
      </c>
      <c r="E80" s="4">
        <v>18391</v>
      </c>
      <c r="F80" t="e">
        <v>#N/A</v>
      </c>
      <c r="G80" t="e">
        <v>#N/A</v>
      </c>
      <c r="H80" s="5" t="e">
        <f t="shared" si="2"/>
        <v>#N/A</v>
      </c>
      <c r="I80" s="5" t="e">
        <f t="shared" si="3"/>
        <v>#N/A</v>
      </c>
    </row>
    <row r="81" spans="1:9" hidden="1" x14ac:dyDescent="0.2">
      <c r="A81" t="s">
        <v>319</v>
      </c>
      <c r="B81" t="s">
        <v>79</v>
      </c>
      <c r="C81" s="8" t="s">
        <v>394</v>
      </c>
      <c r="D81" s="4">
        <v>1848</v>
      </c>
      <c r="E81" s="4">
        <v>3384</v>
      </c>
      <c r="F81" t="e">
        <v>#N/A</v>
      </c>
      <c r="G81" t="e">
        <v>#N/A</v>
      </c>
      <c r="H81" s="5" t="e">
        <f t="shared" si="2"/>
        <v>#N/A</v>
      </c>
      <c r="I81" s="5" t="e">
        <f t="shared" si="3"/>
        <v>#N/A</v>
      </c>
    </row>
    <row r="82" spans="1:9" hidden="1" x14ac:dyDescent="0.2">
      <c r="A82" t="s">
        <v>319</v>
      </c>
      <c r="B82" t="s">
        <v>80</v>
      </c>
      <c r="C82" s="8" t="s">
        <v>395</v>
      </c>
      <c r="D82" s="4">
        <v>1977</v>
      </c>
      <c r="E82" s="4">
        <v>2978</v>
      </c>
      <c r="F82" t="e">
        <v>#N/A</v>
      </c>
      <c r="G82" t="e">
        <v>#N/A</v>
      </c>
      <c r="H82" s="5" t="e">
        <f t="shared" si="2"/>
        <v>#N/A</v>
      </c>
      <c r="I82" s="5" t="e">
        <f t="shared" si="3"/>
        <v>#N/A</v>
      </c>
    </row>
    <row r="83" spans="1:9" hidden="1" x14ac:dyDescent="0.2">
      <c r="A83" t="s">
        <v>319</v>
      </c>
      <c r="B83" t="s">
        <v>81</v>
      </c>
      <c r="C83" s="9" t="s">
        <v>396</v>
      </c>
      <c r="D83" s="4">
        <v>1127</v>
      </c>
      <c r="E83" s="4">
        <v>490</v>
      </c>
      <c r="F83" t="e">
        <v>#N/A</v>
      </c>
      <c r="G83" t="e">
        <v>#N/A</v>
      </c>
      <c r="H83" s="5" t="e">
        <f t="shared" si="2"/>
        <v>#N/A</v>
      </c>
      <c r="I83" s="5" t="e">
        <f t="shared" si="3"/>
        <v>#N/A</v>
      </c>
    </row>
    <row r="84" spans="1:9" hidden="1" x14ac:dyDescent="0.2">
      <c r="A84" t="s">
        <v>319</v>
      </c>
      <c r="B84" t="s">
        <v>82</v>
      </c>
      <c r="C84" s="8" t="s">
        <v>397</v>
      </c>
      <c r="D84" s="4">
        <v>184</v>
      </c>
      <c r="E84" s="4">
        <v>212</v>
      </c>
      <c r="F84" t="e">
        <v>#N/A</v>
      </c>
      <c r="G84" t="e">
        <v>#N/A</v>
      </c>
      <c r="H84" s="5" t="e">
        <f t="shared" si="2"/>
        <v>#N/A</v>
      </c>
      <c r="I84" s="5" t="e">
        <f t="shared" si="3"/>
        <v>#N/A</v>
      </c>
    </row>
    <row r="85" spans="1:9" hidden="1" x14ac:dyDescent="0.2">
      <c r="A85" t="s">
        <v>319</v>
      </c>
      <c r="B85" t="s">
        <v>83</v>
      </c>
      <c r="C85" s="8" t="s">
        <v>398</v>
      </c>
      <c r="D85" s="4">
        <v>9121</v>
      </c>
      <c r="E85" s="4">
        <v>35070</v>
      </c>
      <c r="F85" t="e">
        <v>#N/A</v>
      </c>
      <c r="G85" t="e">
        <v>#N/A</v>
      </c>
      <c r="H85" s="5" t="e">
        <f t="shared" si="2"/>
        <v>#N/A</v>
      </c>
      <c r="I85" s="5" t="e">
        <f t="shared" si="3"/>
        <v>#N/A</v>
      </c>
    </row>
    <row r="86" spans="1:9" hidden="1" x14ac:dyDescent="0.2">
      <c r="A86" t="s">
        <v>319</v>
      </c>
      <c r="B86" t="s">
        <v>84</v>
      </c>
      <c r="C86" s="8" t="s">
        <v>399</v>
      </c>
      <c r="D86" s="4">
        <v>1579</v>
      </c>
      <c r="E86" s="4">
        <v>1045</v>
      </c>
      <c r="F86" t="e">
        <v>#N/A</v>
      </c>
      <c r="G86" t="e">
        <v>#N/A</v>
      </c>
      <c r="H86" s="5" t="e">
        <f t="shared" si="2"/>
        <v>#N/A</v>
      </c>
      <c r="I86" s="5" t="e">
        <f t="shared" si="3"/>
        <v>#N/A</v>
      </c>
    </row>
    <row r="87" spans="1:9" hidden="1" x14ac:dyDescent="0.2">
      <c r="A87" t="s">
        <v>319</v>
      </c>
      <c r="B87" t="s">
        <v>85</v>
      </c>
      <c r="C87" s="8" t="s">
        <v>400</v>
      </c>
      <c r="D87" s="4">
        <v>1030</v>
      </c>
      <c r="E87" s="4">
        <v>814</v>
      </c>
      <c r="F87" t="e">
        <v>#N/A</v>
      </c>
      <c r="G87" t="e">
        <v>#N/A</v>
      </c>
      <c r="H87" s="5" t="e">
        <f t="shared" si="2"/>
        <v>#N/A</v>
      </c>
      <c r="I87" s="5" t="e">
        <f t="shared" si="3"/>
        <v>#N/A</v>
      </c>
    </row>
    <row r="88" spans="1:9" hidden="1" x14ac:dyDescent="0.2">
      <c r="A88" t="s">
        <v>319</v>
      </c>
      <c r="B88" t="s">
        <v>86</v>
      </c>
      <c r="C88" s="8" t="s">
        <v>401</v>
      </c>
      <c r="D88" s="4">
        <v>1087</v>
      </c>
      <c r="E88" s="4">
        <v>678</v>
      </c>
      <c r="F88" t="e">
        <v>#N/A</v>
      </c>
      <c r="G88" t="e">
        <v>#N/A</v>
      </c>
      <c r="H88" s="5" t="e">
        <f t="shared" si="2"/>
        <v>#N/A</v>
      </c>
      <c r="I88" s="5" t="e">
        <f t="shared" si="3"/>
        <v>#N/A</v>
      </c>
    </row>
    <row r="89" spans="1:9" hidden="1" x14ac:dyDescent="0.2">
      <c r="A89" t="s">
        <v>319</v>
      </c>
      <c r="B89" t="s">
        <v>87</v>
      </c>
      <c r="C89" s="8" t="s">
        <v>402</v>
      </c>
      <c r="D89" s="4">
        <v>546</v>
      </c>
      <c r="E89" s="4">
        <v>872</v>
      </c>
      <c r="F89" t="e">
        <v>#N/A</v>
      </c>
      <c r="G89" t="e">
        <v>#N/A</v>
      </c>
      <c r="H89" s="5" t="e">
        <f t="shared" si="2"/>
        <v>#N/A</v>
      </c>
      <c r="I89" s="5" t="e">
        <f t="shared" si="3"/>
        <v>#N/A</v>
      </c>
    </row>
    <row r="90" spans="1:9" hidden="1" x14ac:dyDescent="0.2">
      <c r="A90" t="s">
        <v>319</v>
      </c>
      <c r="B90" t="s">
        <v>88</v>
      </c>
      <c r="C90" s="8" t="s">
        <v>403</v>
      </c>
      <c r="D90" s="4">
        <v>991</v>
      </c>
      <c r="E90" s="4">
        <v>1242</v>
      </c>
      <c r="F90" t="e">
        <v>#N/A</v>
      </c>
      <c r="G90" t="e">
        <v>#N/A</v>
      </c>
      <c r="H90" s="5" t="e">
        <f t="shared" si="2"/>
        <v>#N/A</v>
      </c>
      <c r="I90" s="5" t="e">
        <f t="shared" si="3"/>
        <v>#N/A</v>
      </c>
    </row>
    <row r="91" spans="1:9" hidden="1" x14ac:dyDescent="0.2">
      <c r="A91" t="s">
        <v>319</v>
      </c>
      <c r="B91" t="s">
        <v>89</v>
      </c>
      <c r="C91" s="8" t="s">
        <v>404</v>
      </c>
      <c r="D91" s="4">
        <v>2092</v>
      </c>
      <c r="E91" s="4">
        <v>1844</v>
      </c>
      <c r="F91" t="e">
        <v>#N/A</v>
      </c>
      <c r="G91" t="e">
        <v>#N/A</v>
      </c>
      <c r="H91" s="5" t="e">
        <f t="shared" si="2"/>
        <v>#N/A</v>
      </c>
      <c r="I91" s="5" t="e">
        <f t="shared" si="3"/>
        <v>#N/A</v>
      </c>
    </row>
    <row r="92" spans="1:9" hidden="1" x14ac:dyDescent="0.2">
      <c r="A92" t="s">
        <v>319</v>
      </c>
      <c r="B92" t="s">
        <v>90</v>
      </c>
      <c r="C92" s="8" t="s">
        <v>405</v>
      </c>
      <c r="D92" s="4">
        <v>503</v>
      </c>
      <c r="E92" s="4">
        <v>208</v>
      </c>
      <c r="F92" t="e">
        <v>#N/A</v>
      </c>
      <c r="G92" t="e">
        <v>#N/A</v>
      </c>
      <c r="H92" s="5" t="e">
        <f t="shared" si="2"/>
        <v>#N/A</v>
      </c>
      <c r="I92" s="5" t="e">
        <f t="shared" si="3"/>
        <v>#N/A</v>
      </c>
    </row>
    <row r="93" spans="1:9" hidden="1" x14ac:dyDescent="0.2">
      <c r="A93" t="s">
        <v>319</v>
      </c>
      <c r="B93" t="s">
        <v>91</v>
      </c>
      <c r="C93" s="8" t="s">
        <v>406</v>
      </c>
      <c r="D93" s="4">
        <v>562</v>
      </c>
      <c r="E93" s="4">
        <v>2384</v>
      </c>
      <c r="F93" t="e">
        <v>#N/A</v>
      </c>
      <c r="G93" t="e">
        <v>#N/A</v>
      </c>
      <c r="H93" s="5" t="e">
        <f t="shared" si="2"/>
        <v>#N/A</v>
      </c>
      <c r="I93" s="5" t="e">
        <f t="shared" si="3"/>
        <v>#N/A</v>
      </c>
    </row>
    <row r="94" spans="1:9" hidden="1" x14ac:dyDescent="0.2">
      <c r="A94" t="s">
        <v>319</v>
      </c>
      <c r="B94" t="s">
        <v>92</v>
      </c>
      <c r="C94" s="8" t="s">
        <v>407</v>
      </c>
      <c r="D94" s="4">
        <v>1226</v>
      </c>
      <c r="E94" s="4">
        <v>2516</v>
      </c>
      <c r="F94" t="e">
        <v>#N/A</v>
      </c>
      <c r="G94" t="e">
        <v>#N/A</v>
      </c>
      <c r="H94" s="5" t="e">
        <f t="shared" si="2"/>
        <v>#N/A</v>
      </c>
      <c r="I94" s="5" t="e">
        <f t="shared" si="3"/>
        <v>#N/A</v>
      </c>
    </row>
    <row r="95" spans="1:9" hidden="1" x14ac:dyDescent="0.2">
      <c r="A95" t="s">
        <v>319</v>
      </c>
      <c r="B95" t="s">
        <v>93</v>
      </c>
      <c r="C95" s="8" t="s">
        <v>408</v>
      </c>
      <c r="D95" s="4">
        <v>298</v>
      </c>
      <c r="E95" s="4">
        <v>736</v>
      </c>
      <c r="F95" t="e">
        <v>#N/A</v>
      </c>
      <c r="G95" t="e">
        <v>#N/A</v>
      </c>
      <c r="H95" s="5" t="e">
        <f t="shared" si="2"/>
        <v>#N/A</v>
      </c>
      <c r="I95" s="5" t="e">
        <f t="shared" si="3"/>
        <v>#N/A</v>
      </c>
    </row>
    <row r="96" spans="1:9" hidden="1" x14ac:dyDescent="0.2">
      <c r="A96" t="s">
        <v>319</v>
      </c>
      <c r="B96" t="s">
        <v>94</v>
      </c>
      <c r="C96" s="8" t="s">
        <v>409</v>
      </c>
      <c r="D96" s="4">
        <v>147</v>
      </c>
      <c r="E96" s="4">
        <v>134</v>
      </c>
      <c r="F96" t="e">
        <v>#N/A</v>
      </c>
      <c r="G96" t="e">
        <v>#N/A</v>
      </c>
      <c r="H96" s="5" t="e">
        <f t="shared" si="2"/>
        <v>#N/A</v>
      </c>
      <c r="I96" s="5" t="e">
        <f t="shared" si="3"/>
        <v>#N/A</v>
      </c>
    </row>
    <row r="97" spans="1:9" hidden="1" x14ac:dyDescent="0.2">
      <c r="A97" t="s">
        <v>319</v>
      </c>
      <c r="B97" t="s">
        <v>95</v>
      </c>
      <c r="C97" s="8" t="s">
        <v>410</v>
      </c>
      <c r="D97" s="4">
        <v>1347</v>
      </c>
      <c r="E97" s="4">
        <v>1140</v>
      </c>
      <c r="F97" t="e">
        <v>#N/A</v>
      </c>
      <c r="G97" t="e">
        <v>#N/A</v>
      </c>
      <c r="H97" s="5" t="e">
        <f t="shared" si="2"/>
        <v>#N/A</v>
      </c>
      <c r="I97" s="5" t="e">
        <f t="shared" si="3"/>
        <v>#N/A</v>
      </c>
    </row>
    <row r="98" spans="1:9" hidden="1" x14ac:dyDescent="0.2">
      <c r="A98" s="17" t="s">
        <v>320</v>
      </c>
      <c r="B98" s="17" t="s">
        <v>96</v>
      </c>
      <c r="C98" s="17" t="s">
        <v>536</v>
      </c>
      <c r="D98" s="18">
        <v>24061</v>
      </c>
      <c r="E98" s="18">
        <v>10636</v>
      </c>
      <c r="F98">
        <v>23293</v>
      </c>
      <c r="G98">
        <v>11442</v>
      </c>
      <c r="H98" s="5">
        <f t="shared" si="2"/>
        <v>3.2971278924998924E-2</v>
      </c>
      <c r="I98" s="5">
        <f t="shared" si="3"/>
        <v>-7.0442230379304319E-2</v>
      </c>
    </row>
    <row r="99" spans="1:9" hidden="1" x14ac:dyDescent="0.2">
      <c r="A99" t="s">
        <v>320</v>
      </c>
      <c r="B99" t="s">
        <v>97</v>
      </c>
      <c r="C99" t="s">
        <v>537</v>
      </c>
      <c r="D99" s="4">
        <v>24596</v>
      </c>
      <c r="E99" s="4">
        <v>37859</v>
      </c>
      <c r="F99">
        <v>23732</v>
      </c>
      <c r="G99">
        <v>35557</v>
      </c>
      <c r="H99" s="5">
        <f t="shared" si="2"/>
        <v>3.6406539693241195E-2</v>
      </c>
      <c r="I99" s="5">
        <f t="shared" si="3"/>
        <v>6.4741119892004387E-2</v>
      </c>
    </row>
    <row r="100" spans="1:9" x14ac:dyDescent="0.2">
      <c r="A100" t="s">
        <v>320</v>
      </c>
      <c r="B100" t="s">
        <v>98</v>
      </c>
      <c r="C100" t="s">
        <v>538</v>
      </c>
      <c r="D100" s="4">
        <v>73410</v>
      </c>
      <c r="E100" s="4">
        <v>26501</v>
      </c>
      <c r="F100">
        <v>44698</v>
      </c>
      <c r="G100">
        <v>27052</v>
      </c>
      <c r="H100" s="5">
        <f t="shared" si="2"/>
        <v>0.6423553626560472</v>
      </c>
      <c r="I100" s="5">
        <f t="shared" si="3"/>
        <v>-2.036817980186308E-2</v>
      </c>
    </row>
    <row r="101" spans="1:9" hidden="1" x14ac:dyDescent="0.2">
      <c r="A101" t="s">
        <v>320</v>
      </c>
      <c r="B101" t="s">
        <v>99</v>
      </c>
      <c r="C101" t="s">
        <v>539</v>
      </c>
      <c r="D101" s="4">
        <v>8157</v>
      </c>
      <c r="E101" s="4">
        <v>19999</v>
      </c>
      <c r="F101">
        <v>8943</v>
      </c>
      <c r="G101">
        <v>18377</v>
      </c>
      <c r="H101" s="5">
        <f t="shared" si="2"/>
        <v>-8.7889969808788992E-2</v>
      </c>
      <c r="I101" s="5">
        <f t="shared" si="3"/>
        <v>8.8262502040594215E-2</v>
      </c>
    </row>
    <row r="102" spans="1:9" hidden="1" x14ac:dyDescent="0.2">
      <c r="A102" t="s">
        <v>320</v>
      </c>
      <c r="B102" t="s">
        <v>100</v>
      </c>
      <c r="C102" t="s">
        <v>540</v>
      </c>
      <c r="D102" s="4">
        <v>3775</v>
      </c>
      <c r="E102" s="4">
        <v>11657</v>
      </c>
      <c r="F102">
        <v>4034</v>
      </c>
      <c r="G102">
        <v>10749</v>
      </c>
      <c r="H102" s="5">
        <f t="shared" si="2"/>
        <v>-6.4204263758056518E-2</v>
      </c>
      <c r="I102" s="5">
        <f t="shared" si="3"/>
        <v>8.4472974230160952E-2</v>
      </c>
    </row>
    <row r="103" spans="1:9" hidden="1" x14ac:dyDescent="0.2">
      <c r="A103" t="s">
        <v>320</v>
      </c>
      <c r="B103" t="s">
        <v>101</v>
      </c>
      <c r="C103" t="s">
        <v>541</v>
      </c>
      <c r="D103" s="4">
        <v>1204</v>
      </c>
      <c r="E103" s="4">
        <v>2150</v>
      </c>
      <c r="F103">
        <v>1182</v>
      </c>
      <c r="G103">
        <v>2433</v>
      </c>
      <c r="H103" s="5">
        <f t="shared" si="2"/>
        <v>1.8612521150592216E-2</v>
      </c>
      <c r="I103" s="5">
        <f t="shared" si="3"/>
        <v>-0.1163173037402384</v>
      </c>
    </row>
    <row r="104" spans="1:9" hidden="1" x14ac:dyDescent="0.2">
      <c r="A104" t="s">
        <v>320</v>
      </c>
      <c r="B104" t="s">
        <v>102</v>
      </c>
      <c r="C104" t="s">
        <v>542</v>
      </c>
      <c r="D104" s="4">
        <v>1618</v>
      </c>
      <c r="E104" s="4">
        <v>5593</v>
      </c>
      <c r="F104">
        <v>2236</v>
      </c>
      <c r="G104">
        <v>5129</v>
      </c>
      <c r="H104" s="5">
        <f t="shared" si="2"/>
        <v>-0.27638640429338102</v>
      </c>
      <c r="I104" s="5">
        <f t="shared" si="3"/>
        <v>9.0465977773445116E-2</v>
      </c>
    </row>
    <row r="105" spans="1:9" hidden="1" x14ac:dyDescent="0.2">
      <c r="A105" t="s">
        <v>320</v>
      </c>
      <c r="B105" t="s">
        <v>103</v>
      </c>
      <c r="C105" t="s">
        <v>543</v>
      </c>
      <c r="D105" s="4">
        <v>1287106</v>
      </c>
      <c r="E105" s="4">
        <v>1065142</v>
      </c>
      <c r="F105">
        <v>1040774</v>
      </c>
      <c r="G105">
        <v>995665</v>
      </c>
      <c r="H105" s="5">
        <f t="shared" si="2"/>
        <v>0.23668154661818994</v>
      </c>
      <c r="I105" s="5">
        <f t="shared" si="3"/>
        <v>6.9779494106953638E-2</v>
      </c>
    </row>
    <row r="106" spans="1:9" hidden="1" x14ac:dyDescent="0.2">
      <c r="A106" s="17" t="s">
        <v>320</v>
      </c>
      <c r="B106" s="17" t="s">
        <v>104</v>
      </c>
      <c r="C106" s="17" t="s">
        <v>544</v>
      </c>
      <c r="D106" s="18">
        <v>25970</v>
      </c>
      <c r="E106" s="18">
        <v>97685</v>
      </c>
      <c r="F106">
        <v>24831</v>
      </c>
      <c r="G106">
        <v>78535</v>
      </c>
      <c r="H106" s="5">
        <f t="shared" si="2"/>
        <v>4.5870081752647902E-2</v>
      </c>
      <c r="I106" s="5">
        <f t="shared" si="3"/>
        <v>0.24384032596931304</v>
      </c>
    </row>
    <row r="107" spans="1:9" hidden="1" x14ac:dyDescent="0.2">
      <c r="A107" t="s">
        <v>320</v>
      </c>
      <c r="B107" t="s">
        <v>105</v>
      </c>
      <c r="C107" t="s">
        <v>545</v>
      </c>
      <c r="D107" s="4">
        <v>25518</v>
      </c>
      <c r="E107" s="4">
        <v>30676</v>
      </c>
      <c r="F107">
        <v>23383</v>
      </c>
      <c r="G107">
        <v>27657</v>
      </c>
      <c r="H107" s="5">
        <f t="shared" si="2"/>
        <v>9.1305649403412736E-2</v>
      </c>
      <c r="I107" s="5">
        <f t="shared" si="3"/>
        <v>0.10915862168709549</v>
      </c>
    </row>
    <row r="108" spans="1:9" hidden="1" x14ac:dyDescent="0.2">
      <c r="A108" t="s">
        <v>320</v>
      </c>
      <c r="B108" t="s">
        <v>106</v>
      </c>
      <c r="C108" t="s">
        <v>546</v>
      </c>
      <c r="D108" s="4">
        <v>347616</v>
      </c>
      <c r="E108" s="4">
        <v>212989</v>
      </c>
      <c r="F108">
        <v>304981</v>
      </c>
      <c r="G108">
        <v>207758</v>
      </c>
      <c r="H108" s="5">
        <f t="shared" si="2"/>
        <v>0.13979559382387755</v>
      </c>
      <c r="I108" s="5">
        <f t="shared" si="3"/>
        <v>2.5178332482985011E-2</v>
      </c>
    </row>
    <row r="109" spans="1:9" hidden="1" x14ac:dyDescent="0.2">
      <c r="A109" t="s">
        <v>320</v>
      </c>
      <c r="B109" t="s">
        <v>107</v>
      </c>
      <c r="C109" t="s">
        <v>547</v>
      </c>
      <c r="D109" s="4">
        <v>92805</v>
      </c>
      <c r="E109" s="4">
        <v>138550</v>
      </c>
      <c r="F109">
        <v>75106</v>
      </c>
      <c r="G109">
        <v>107077</v>
      </c>
      <c r="H109" s="5">
        <f t="shared" si="2"/>
        <v>0.23565360956514791</v>
      </c>
      <c r="I109" s="5">
        <f t="shared" si="3"/>
        <v>0.29392866815469243</v>
      </c>
    </row>
    <row r="110" spans="1:9" hidden="1" x14ac:dyDescent="0.2">
      <c r="A110" t="s">
        <v>320</v>
      </c>
      <c r="B110" t="s">
        <v>108</v>
      </c>
      <c r="C110" t="s">
        <v>548</v>
      </c>
      <c r="D110" s="4">
        <v>15506</v>
      </c>
      <c r="E110" s="4">
        <v>6030</v>
      </c>
      <c r="F110">
        <v>13138</v>
      </c>
      <c r="G110">
        <v>6194</v>
      </c>
      <c r="H110" s="5">
        <f t="shared" si="2"/>
        <v>0.18024052367179175</v>
      </c>
      <c r="I110" s="5">
        <f t="shared" si="3"/>
        <v>-2.6477236034872457E-2</v>
      </c>
    </row>
    <row r="111" spans="1:9" hidden="1" x14ac:dyDescent="0.2">
      <c r="A111" t="s">
        <v>320</v>
      </c>
      <c r="B111" t="s">
        <v>109</v>
      </c>
      <c r="C111" t="s">
        <v>549</v>
      </c>
      <c r="D111" s="4">
        <v>55147</v>
      </c>
      <c r="E111" s="4">
        <v>106018</v>
      </c>
      <c r="F111">
        <v>49602</v>
      </c>
      <c r="G111">
        <v>91527</v>
      </c>
      <c r="H111" s="5">
        <f t="shared" si="2"/>
        <v>0.1117898471835813</v>
      </c>
      <c r="I111" s="5">
        <f t="shared" si="3"/>
        <v>0.15832486588656899</v>
      </c>
    </row>
    <row r="112" spans="1:9" hidden="1" x14ac:dyDescent="0.2">
      <c r="A112" t="s">
        <v>320</v>
      </c>
      <c r="B112" t="s">
        <v>110</v>
      </c>
      <c r="C112" t="s">
        <v>550</v>
      </c>
      <c r="D112" s="4">
        <v>40299</v>
      </c>
      <c r="E112" s="4">
        <v>40692</v>
      </c>
      <c r="F112">
        <v>32210</v>
      </c>
      <c r="G112">
        <v>36534</v>
      </c>
      <c r="H112" s="5">
        <f t="shared" si="2"/>
        <v>0.25113318845079169</v>
      </c>
      <c r="I112" s="5">
        <f t="shared" si="3"/>
        <v>0.11381179175562489</v>
      </c>
    </row>
    <row r="113" spans="1:9" hidden="1" x14ac:dyDescent="0.2">
      <c r="A113" t="s">
        <v>321</v>
      </c>
      <c r="B113" t="s">
        <v>111</v>
      </c>
      <c r="C113" t="s">
        <v>551</v>
      </c>
      <c r="D113" s="4">
        <v>2701</v>
      </c>
      <c r="E113" s="4">
        <v>3391</v>
      </c>
      <c r="F113">
        <v>1818</v>
      </c>
      <c r="G113">
        <v>4304</v>
      </c>
      <c r="H113" s="5">
        <f t="shared" si="2"/>
        <v>0.48569856985698567</v>
      </c>
      <c r="I113" s="5">
        <f t="shared" si="3"/>
        <v>-0.2121282527881041</v>
      </c>
    </row>
    <row r="114" spans="1:9" hidden="1" x14ac:dyDescent="0.2">
      <c r="A114" t="s">
        <v>321</v>
      </c>
      <c r="B114" t="s">
        <v>112</v>
      </c>
      <c r="C114" t="s">
        <v>552</v>
      </c>
      <c r="D114" s="4">
        <v>2746</v>
      </c>
      <c r="E114" s="4">
        <v>4382</v>
      </c>
      <c r="F114">
        <v>2125</v>
      </c>
      <c r="G114">
        <v>5548</v>
      </c>
      <c r="H114" s="5">
        <f t="shared" si="2"/>
        <v>0.29223529411764704</v>
      </c>
      <c r="I114" s="5">
        <f t="shared" si="3"/>
        <v>-0.21016582552271088</v>
      </c>
    </row>
    <row r="115" spans="1:9" hidden="1" x14ac:dyDescent="0.2">
      <c r="A115" t="s">
        <v>321</v>
      </c>
      <c r="B115" t="s">
        <v>113</v>
      </c>
      <c r="C115" t="s">
        <v>553</v>
      </c>
      <c r="D115" s="4">
        <v>4894</v>
      </c>
      <c r="E115" s="4">
        <v>16068</v>
      </c>
      <c r="F115">
        <v>4635</v>
      </c>
      <c r="G115">
        <v>15836</v>
      </c>
      <c r="H115" s="5">
        <f t="shared" si="2"/>
        <v>5.5879180151024811E-2</v>
      </c>
      <c r="I115" s="5">
        <f t="shared" si="3"/>
        <v>1.4650164182874464E-2</v>
      </c>
    </row>
    <row r="116" spans="1:9" hidden="1" x14ac:dyDescent="0.2">
      <c r="A116" t="s">
        <v>321</v>
      </c>
      <c r="B116" t="s">
        <v>114</v>
      </c>
      <c r="C116" t="s">
        <v>554</v>
      </c>
      <c r="D116" s="4">
        <v>50991</v>
      </c>
      <c r="E116" s="4">
        <v>84356</v>
      </c>
      <c r="F116">
        <v>42249</v>
      </c>
      <c r="G116">
        <v>73965</v>
      </c>
      <c r="H116" s="5">
        <f t="shared" si="2"/>
        <v>0.20691614002698289</v>
      </c>
      <c r="I116" s="5">
        <f t="shared" si="3"/>
        <v>0.14048536469952005</v>
      </c>
    </row>
    <row r="117" spans="1:9" hidden="1" x14ac:dyDescent="0.2">
      <c r="A117" t="s">
        <v>321</v>
      </c>
      <c r="B117" t="s">
        <v>115</v>
      </c>
      <c r="C117" t="s">
        <v>555</v>
      </c>
      <c r="D117" s="4">
        <v>3639</v>
      </c>
      <c r="E117" s="4">
        <v>14316</v>
      </c>
      <c r="F117">
        <v>3064</v>
      </c>
      <c r="G117">
        <v>13652</v>
      </c>
      <c r="H117" s="5">
        <f t="shared" si="2"/>
        <v>0.18766318537859009</v>
      </c>
      <c r="I117" s="5">
        <f t="shared" si="3"/>
        <v>4.8637562261939646E-2</v>
      </c>
    </row>
    <row r="118" spans="1:9" hidden="1" x14ac:dyDescent="0.2">
      <c r="A118" t="s">
        <v>321</v>
      </c>
      <c r="B118" t="s">
        <v>116</v>
      </c>
      <c r="C118" t="s">
        <v>556</v>
      </c>
      <c r="D118" s="4">
        <v>1665</v>
      </c>
      <c r="E118" s="4">
        <v>1784</v>
      </c>
      <c r="F118">
        <v>1214</v>
      </c>
      <c r="G118">
        <v>2335</v>
      </c>
      <c r="H118" s="5">
        <f t="shared" si="2"/>
        <v>0.37149917627677098</v>
      </c>
      <c r="I118" s="5">
        <f t="shared" si="3"/>
        <v>-0.23597430406852249</v>
      </c>
    </row>
    <row r="119" spans="1:9" hidden="1" x14ac:dyDescent="0.2">
      <c r="A119" t="s">
        <v>321</v>
      </c>
      <c r="B119" t="s">
        <v>117</v>
      </c>
      <c r="C119" t="s">
        <v>420</v>
      </c>
      <c r="D119" s="4">
        <v>822</v>
      </c>
      <c r="E119" s="4">
        <v>1325</v>
      </c>
      <c r="F119">
        <v>479</v>
      </c>
      <c r="G119">
        <v>1636</v>
      </c>
      <c r="H119" s="5">
        <f t="shared" si="2"/>
        <v>0.71607515657620047</v>
      </c>
      <c r="I119" s="5">
        <f t="shared" si="3"/>
        <v>-0.19009779951100245</v>
      </c>
    </row>
    <row r="120" spans="1:9" hidden="1" x14ac:dyDescent="0.2">
      <c r="A120" t="s">
        <v>321</v>
      </c>
      <c r="B120" t="s">
        <v>118</v>
      </c>
      <c r="C120" t="s">
        <v>557</v>
      </c>
      <c r="D120" s="4">
        <v>3780</v>
      </c>
      <c r="E120" s="4">
        <v>7560</v>
      </c>
      <c r="F120">
        <v>4023</v>
      </c>
      <c r="G120">
        <v>7424</v>
      </c>
      <c r="H120" s="5">
        <f t="shared" si="2"/>
        <v>-6.0402684563758392E-2</v>
      </c>
      <c r="I120" s="5">
        <f t="shared" si="3"/>
        <v>1.8318965517241378E-2</v>
      </c>
    </row>
    <row r="121" spans="1:9" hidden="1" x14ac:dyDescent="0.2">
      <c r="A121" t="s">
        <v>321</v>
      </c>
      <c r="B121" t="s">
        <v>119</v>
      </c>
      <c r="C121" t="s">
        <v>558</v>
      </c>
      <c r="D121" s="4">
        <v>2874</v>
      </c>
      <c r="E121" s="4">
        <v>1784</v>
      </c>
      <c r="F121">
        <v>2260</v>
      </c>
      <c r="G121">
        <v>1752</v>
      </c>
      <c r="H121" s="5">
        <f t="shared" si="2"/>
        <v>0.27168141592920353</v>
      </c>
      <c r="I121" s="5">
        <f t="shared" si="3"/>
        <v>1.8264840182648401E-2</v>
      </c>
    </row>
    <row r="122" spans="1:9" hidden="1" x14ac:dyDescent="0.2">
      <c r="A122" t="s">
        <v>321</v>
      </c>
      <c r="B122" t="s">
        <v>120</v>
      </c>
      <c r="C122" t="s">
        <v>559</v>
      </c>
      <c r="D122" s="4">
        <v>4098</v>
      </c>
      <c r="E122" s="4">
        <v>4023</v>
      </c>
      <c r="F122">
        <v>3438</v>
      </c>
      <c r="G122">
        <v>4616</v>
      </c>
      <c r="H122" s="5">
        <f t="shared" si="2"/>
        <v>0.19197207678883071</v>
      </c>
      <c r="I122" s="5">
        <f t="shared" si="3"/>
        <v>-0.12846620450606586</v>
      </c>
    </row>
    <row r="123" spans="1:9" hidden="1" x14ac:dyDescent="0.2">
      <c r="A123" t="s">
        <v>321</v>
      </c>
      <c r="B123" t="s">
        <v>121</v>
      </c>
      <c r="C123" t="s">
        <v>423</v>
      </c>
      <c r="D123" s="4">
        <v>2200</v>
      </c>
      <c r="E123" s="4">
        <v>3191</v>
      </c>
      <c r="F123">
        <v>962</v>
      </c>
      <c r="G123">
        <v>4086</v>
      </c>
      <c r="H123" s="5">
        <f t="shared" si="2"/>
        <v>1.2869022869022868</v>
      </c>
      <c r="I123" s="5">
        <f t="shared" si="3"/>
        <v>-0.21904062652961331</v>
      </c>
    </row>
    <row r="124" spans="1:9" hidden="1" x14ac:dyDescent="0.2">
      <c r="A124" t="s">
        <v>321</v>
      </c>
      <c r="B124" t="s">
        <v>122</v>
      </c>
      <c r="C124" t="s">
        <v>493</v>
      </c>
      <c r="D124" s="4">
        <v>2841</v>
      </c>
      <c r="E124" s="4">
        <v>10900</v>
      </c>
      <c r="F124">
        <v>1988</v>
      </c>
      <c r="G124">
        <v>10328</v>
      </c>
      <c r="H124" s="5">
        <f t="shared" si="2"/>
        <v>0.42907444668008049</v>
      </c>
      <c r="I124" s="5">
        <f t="shared" si="3"/>
        <v>5.538342370255616E-2</v>
      </c>
    </row>
    <row r="125" spans="1:9" hidden="1" x14ac:dyDescent="0.2">
      <c r="A125" t="s">
        <v>321</v>
      </c>
      <c r="B125" t="s">
        <v>123</v>
      </c>
      <c r="C125" t="s">
        <v>560</v>
      </c>
      <c r="D125" s="4">
        <v>941</v>
      </c>
      <c r="E125" s="4">
        <v>2456</v>
      </c>
      <c r="F125">
        <v>651</v>
      </c>
      <c r="G125">
        <v>2867</v>
      </c>
      <c r="H125" s="5">
        <f t="shared" si="2"/>
        <v>0.44546850998463899</v>
      </c>
      <c r="I125" s="5">
        <f t="shared" si="3"/>
        <v>-0.14335542378793165</v>
      </c>
    </row>
    <row r="126" spans="1:9" hidden="1" x14ac:dyDescent="0.2">
      <c r="A126" t="s">
        <v>321</v>
      </c>
      <c r="B126" t="s">
        <v>124</v>
      </c>
      <c r="C126" t="s">
        <v>425</v>
      </c>
      <c r="D126" s="4">
        <v>3373</v>
      </c>
      <c r="E126" s="4">
        <v>5129</v>
      </c>
      <c r="F126">
        <v>2814</v>
      </c>
      <c r="G126">
        <v>5500</v>
      </c>
      <c r="H126" s="5">
        <f t="shared" si="2"/>
        <v>0.19864960909737028</v>
      </c>
      <c r="I126" s="5">
        <f t="shared" si="3"/>
        <v>-6.7454545454545461E-2</v>
      </c>
    </row>
    <row r="127" spans="1:9" hidden="1" x14ac:dyDescent="0.2">
      <c r="A127" t="s">
        <v>321</v>
      </c>
      <c r="B127" t="s">
        <v>125</v>
      </c>
      <c r="C127" t="s">
        <v>561</v>
      </c>
      <c r="D127" s="4">
        <v>3497</v>
      </c>
      <c r="E127" s="4">
        <v>4864</v>
      </c>
      <c r="F127">
        <v>2615</v>
      </c>
      <c r="G127">
        <v>5694</v>
      </c>
      <c r="H127" s="5">
        <f t="shared" si="2"/>
        <v>0.33728489483747609</v>
      </c>
      <c r="I127" s="5">
        <f t="shared" si="3"/>
        <v>-0.14576747453459782</v>
      </c>
    </row>
    <row r="128" spans="1:9" hidden="1" x14ac:dyDescent="0.2">
      <c r="A128" t="s">
        <v>321</v>
      </c>
      <c r="B128" t="s">
        <v>126</v>
      </c>
      <c r="C128" t="s">
        <v>562</v>
      </c>
      <c r="D128" s="4">
        <v>11185</v>
      </c>
      <c r="E128" s="4">
        <v>26692</v>
      </c>
      <c r="F128">
        <v>11921</v>
      </c>
      <c r="G128">
        <v>25558</v>
      </c>
      <c r="H128" s="5">
        <f t="shared" si="2"/>
        <v>-6.1739786930626622E-2</v>
      </c>
      <c r="I128" s="5">
        <f t="shared" si="3"/>
        <v>4.4369668988183737E-2</v>
      </c>
    </row>
    <row r="129" spans="1:9" hidden="1" x14ac:dyDescent="0.2">
      <c r="A129" t="s">
        <v>321</v>
      </c>
      <c r="B129" t="s">
        <v>127</v>
      </c>
      <c r="C129" t="s">
        <v>563</v>
      </c>
      <c r="D129" s="4">
        <v>4872</v>
      </c>
      <c r="E129" s="4">
        <v>19503</v>
      </c>
      <c r="F129">
        <v>4959</v>
      </c>
      <c r="G129">
        <v>18607</v>
      </c>
      <c r="H129" s="5">
        <f t="shared" si="2"/>
        <v>-1.7543859649122806E-2</v>
      </c>
      <c r="I129" s="5">
        <f t="shared" si="3"/>
        <v>4.8153920567528347E-2</v>
      </c>
    </row>
    <row r="130" spans="1:9" hidden="1" x14ac:dyDescent="0.2">
      <c r="A130" t="s">
        <v>321</v>
      </c>
      <c r="B130" t="s">
        <v>128</v>
      </c>
      <c r="C130" t="s">
        <v>564</v>
      </c>
      <c r="D130" s="4">
        <v>8280</v>
      </c>
      <c r="E130" s="4">
        <v>6475</v>
      </c>
      <c r="F130">
        <v>8514</v>
      </c>
      <c r="G130">
        <v>7333</v>
      </c>
      <c r="H130" s="5">
        <f t="shared" si="2"/>
        <v>-2.748414376321353E-2</v>
      </c>
      <c r="I130" s="5">
        <f t="shared" si="3"/>
        <v>-0.11700531842356471</v>
      </c>
    </row>
    <row r="131" spans="1:9" hidden="1" x14ac:dyDescent="0.2">
      <c r="A131" t="s">
        <v>321</v>
      </c>
      <c r="B131" t="s">
        <v>129</v>
      </c>
      <c r="C131" t="s">
        <v>565</v>
      </c>
      <c r="D131" s="4">
        <v>2344</v>
      </c>
      <c r="E131" s="4">
        <v>4274</v>
      </c>
      <c r="F131">
        <v>1772</v>
      </c>
      <c r="G131">
        <v>4946</v>
      </c>
      <c r="H131" s="5">
        <f t="shared" ref="H131:H194" si="4">((D131-F131)/F131)</f>
        <v>0.32279909706546278</v>
      </c>
      <c r="I131" s="5">
        <f t="shared" ref="I131:I194" si="5">((E131-G131)/G131)</f>
        <v>-0.13586736756975334</v>
      </c>
    </row>
    <row r="132" spans="1:9" hidden="1" x14ac:dyDescent="0.2">
      <c r="A132" t="s">
        <v>321</v>
      </c>
      <c r="B132" t="s">
        <v>130</v>
      </c>
      <c r="C132" t="s">
        <v>502</v>
      </c>
      <c r="D132" s="4">
        <v>1313</v>
      </c>
      <c r="E132" s="4">
        <v>1566</v>
      </c>
      <c r="F132">
        <v>963</v>
      </c>
      <c r="G132">
        <v>1573</v>
      </c>
      <c r="H132" s="5">
        <f t="shared" si="4"/>
        <v>0.36344755970924197</v>
      </c>
      <c r="I132" s="5">
        <f t="shared" si="5"/>
        <v>-4.4500953591862687E-3</v>
      </c>
    </row>
    <row r="133" spans="1:9" hidden="1" x14ac:dyDescent="0.2">
      <c r="A133" t="s">
        <v>321</v>
      </c>
      <c r="B133" t="s">
        <v>131</v>
      </c>
      <c r="C133" t="s">
        <v>566</v>
      </c>
      <c r="D133" s="4">
        <v>2688</v>
      </c>
      <c r="E133" s="4">
        <v>1842</v>
      </c>
      <c r="F133">
        <v>2016</v>
      </c>
      <c r="G133">
        <v>1921</v>
      </c>
      <c r="H133" s="5">
        <f t="shared" si="4"/>
        <v>0.33333333333333331</v>
      </c>
      <c r="I133" s="5">
        <f t="shared" si="5"/>
        <v>-4.1124414367516918E-2</v>
      </c>
    </row>
    <row r="134" spans="1:9" hidden="1" x14ac:dyDescent="0.2">
      <c r="A134" t="s">
        <v>321</v>
      </c>
      <c r="B134" t="s">
        <v>132</v>
      </c>
      <c r="C134" t="s">
        <v>567</v>
      </c>
      <c r="D134" s="4">
        <v>2588</v>
      </c>
      <c r="E134" s="4">
        <v>3673</v>
      </c>
      <c r="F134">
        <v>2426</v>
      </c>
      <c r="G134">
        <v>4349</v>
      </c>
      <c r="H134" s="5">
        <f t="shared" si="4"/>
        <v>6.6776586974443525E-2</v>
      </c>
      <c r="I134" s="5">
        <f t="shared" si="5"/>
        <v>-0.1554380317314325</v>
      </c>
    </row>
    <row r="135" spans="1:9" hidden="1" x14ac:dyDescent="0.2">
      <c r="A135" t="s">
        <v>321</v>
      </c>
      <c r="B135" t="s">
        <v>133</v>
      </c>
      <c r="C135" t="s">
        <v>568</v>
      </c>
      <c r="D135" s="4">
        <v>17699</v>
      </c>
      <c r="E135" s="4">
        <v>38504</v>
      </c>
      <c r="F135">
        <v>18347</v>
      </c>
      <c r="G135">
        <v>34421</v>
      </c>
      <c r="H135" s="5">
        <f t="shared" si="4"/>
        <v>-3.5319125742628223E-2</v>
      </c>
      <c r="I135" s="5">
        <f t="shared" si="5"/>
        <v>0.11861944743034775</v>
      </c>
    </row>
    <row r="136" spans="1:9" hidden="1" x14ac:dyDescent="0.2">
      <c r="A136" t="s">
        <v>321</v>
      </c>
      <c r="B136" t="s">
        <v>134</v>
      </c>
      <c r="C136" t="s">
        <v>431</v>
      </c>
      <c r="D136" s="4">
        <v>1962</v>
      </c>
      <c r="E136" s="4">
        <v>5229</v>
      </c>
      <c r="F136">
        <v>1300</v>
      </c>
      <c r="G136">
        <v>5677</v>
      </c>
      <c r="H136" s="5">
        <f t="shared" si="4"/>
        <v>0.50923076923076926</v>
      </c>
      <c r="I136" s="5">
        <f t="shared" si="5"/>
        <v>-7.8914919852034526E-2</v>
      </c>
    </row>
    <row r="137" spans="1:9" hidden="1" x14ac:dyDescent="0.2">
      <c r="A137" t="s">
        <v>321</v>
      </c>
      <c r="B137" t="s">
        <v>135</v>
      </c>
      <c r="C137" t="s">
        <v>569</v>
      </c>
      <c r="D137" s="4">
        <v>1529</v>
      </c>
      <c r="E137" s="4">
        <v>3973</v>
      </c>
      <c r="F137">
        <v>1035</v>
      </c>
      <c r="G137">
        <v>3961</v>
      </c>
      <c r="H137" s="5">
        <f t="shared" si="4"/>
        <v>0.47729468599033814</v>
      </c>
      <c r="I137" s="5">
        <f t="shared" si="5"/>
        <v>3.0295379954556928E-3</v>
      </c>
    </row>
    <row r="138" spans="1:9" hidden="1" x14ac:dyDescent="0.2">
      <c r="A138" t="s">
        <v>321</v>
      </c>
      <c r="B138" t="s">
        <v>136</v>
      </c>
      <c r="C138" t="s">
        <v>570</v>
      </c>
      <c r="D138" s="4">
        <v>13930</v>
      </c>
      <c r="E138" s="4">
        <v>28233</v>
      </c>
      <c r="F138">
        <v>14045</v>
      </c>
      <c r="G138">
        <v>29069</v>
      </c>
      <c r="H138" s="5">
        <f t="shared" si="4"/>
        <v>-8.1879672481310079E-3</v>
      </c>
      <c r="I138" s="5">
        <f t="shared" si="5"/>
        <v>-2.8759159241803983E-2</v>
      </c>
    </row>
    <row r="139" spans="1:9" hidden="1" x14ac:dyDescent="0.2">
      <c r="A139" t="s">
        <v>321</v>
      </c>
      <c r="B139" t="s">
        <v>137</v>
      </c>
      <c r="C139" t="s">
        <v>571</v>
      </c>
      <c r="D139" s="4">
        <v>1726</v>
      </c>
      <c r="E139" s="4">
        <v>7033</v>
      </c>
      <c r="F139">
        <v>1268</v>
      </c>
      <c r="G139">
        <v>6794</v>
      </c>
      <c r="H139" s="5">
        <f t="shared" si="4"/>
        <v>0.36119873817034698</v>
      </c>
      <c r="I139" s="5">
        <f t="shared" si="5"/>
        <v>3.5178098322048865E-2</v>
      </c>
    </row>
    <row r="140" spans="1:9" hidden="1" x14ac:dyDescent="0.2">
      <c r="A140" t="s">
        <v>321</v>
      </c>
      <c r="B140" t="s">
        <v>138</v>
      </c>
      <c r="C140" t="s">
        <v>508</v>
      </c>
      <c r="D140" s="4">
        <v>4203</v>
      </c>
      <c r="E140" s="4">
        <v>13236</v>
      </c>
      <c r="F140">
        <v>3058</v>
      </c>
      <c r="G140">
        <v>12670</v>
      </c>
      <c r="H140" s="5">
        <f t="shared" si="4"/>
        <v>0.37442773054283846</v>
      </c>
      <c r="I140" s="5">
        <f t="shared" si="5"/>
        <v>4.4672454617205995E-2</v>
      </c>
    </row>
    <row r="141" spans="1:9" hidden="1" x14ac:dyDescent="0.2">
      <c r="A141" t="s">
        <v>321</v>
      </c>
      <c r="B141" t="s">
        <v>139</v>
      </c>
      <c r="C141" t="s">
        <v>572</v>
      </c>
      <c r="D141" s="4">
        <v>2862</v>
      </c>
      <c r="E141" s="4">
        <v>3859</v>
      </c>
      <c r="F141">
        <v>2138</v>
      </c>
      <c r="G141">
        <v>4470</v>
      </c>
      <c r="H141" s="5">
        <f t="shared" si="4"/>
        <v>0.33863423760523853</v>
      </c>
      <c r="I141" s="5">
        <f t="shared" si="5"/>
        <v>-0.1366890380313199</v>
      </c>
    </row>
    <row r="142" spans="1:9" hidden="1" x14ac:dyDescent="0.2">
      <c r="A142" t="s">
        <v>321</v>
      </c>
      <c r="B142" t="s">
        <v>140</v>
      </c>
      <c r="C142" t="s">
        <v>573</v>
      </c>
      <c r="D142" s="4">
        <v>4017</v>
      </c>
      <c r="E142" s="4">
        <v>8539</v>
      </c>
      <c r="F142">
        <v>3082</v>
      </c>
      <c r="G142">
        <v>9202</v>
      </c>
      <c r="H142" s="5">
        <f t="shared" si="4"/>
        <v>0.30337443218689164</v>
      </c>
      <c r="I142" s="5">
        <f t="shared" si="5"/>
        <v>-7.2049554444685943E-2</v>
      </c>
    </row>
    <row r="143" spans="1:9" hidden="1" x14ac:dyDescent="0.2">
      <c r="A143" t="s">
        <v>321</v>
      </c>
      <c r="B143" t="s">
        <v>141</v>
      </c>
      <c r="C143" t="s">
        <v>574</v>
      </c>
      <c r="D143" s="4">
        <v>1664</v>
      </c>
      <c r="E143" s="4">
        <v>2955</v>
      </c>
      <c r="F143">
        <v>1340</v>
      </c>
      <c r="G143">
        <v>3367</v>
      </c>
      <c r="H143" s="5">
        <f t="shared" si="4"/>
        <v>0.2417910447761194</v>
      </c>
      <c r="I143" s="5">
        <f t="shared" si="5"/>
        <v>-0.12236412236412236</v>
      </c>
    </row>
    <row r="144" spans="1:9" hidden="1" x14ac:dyDescent="0.2">
      <c r="A144" t="s">
        <v>321</v>
      </c>
      <c r="B144" t="s">
        <v>142</v>
      </c>
      <c r="C144" t="s">
        <v>575</v>
      </c>
      <c r="D144" s="4">
        <v>3880</v>
      </c>
      <c r="E144" s="4">
        <v>11349</v>
      </c>
      <c r="F144">
        <v>2806</v>
      </c>
      <c r="G144">
        <v>11250</v>
      </c>
      <c r="H144" s="5">
        <f t="shared" si="4"/>
        <v>0.3827512473271561</v>
      </c>
      <c r="I144" s="5">
        <f t="shared" si="5"/>
        <v>8.8000000000000005E-3</v>
      </c>
    </row>
    <row r="145" spans="1:9" hidden="1" x14ac:dyDescent="0.2">
      <c r="A145" t="s">
        <v>321</v>
      </c>
      <c r="B145" t="s">
        <v>143</v>
      </c>
      <c r="C145" t="s">
        <v>576</v>
      </c>
      <c r="D145" s="4">
        <v>1453</v>
      </c>
      <c r="E145" s="4">
        <v>4744</v>
      </c>
      <c r="F145">
        <v>1021</v>
      </c>
      <c r="G145">
        <v>4631</v>
      </c>
      <c r="H145" s="5">
        <f t="shared" si="4"/>
        <v>0.42311459353574926</v>
      </c>
      <c r="I145" s="5">
        <f t="shared" si="5"/>
        <v>2.440077736989851E-2</v>
      </c>
    </row>
    <row r="146" spans="1:9" hidden="1" x14ac:dyDescent="0.2">
      <c r="A146" t="s">
        <v>321</v>
      </c>
      <c r="B146" t="s">
        <v>144</v>
      </c>
      <c r="C146" t="s">
        <v>444</v>
      </c>
      <c r="D146" s="4">
        <v>2569</v>
      </c>
      <c r="E146" s="4">
        <v>2768</v>
      </c>
      <c r="F146">
        <v>1365</v>
      </c>
      <c r="G146">
        <v>3593</v>
      </c>
      <c r="H146" s="5">
        <f t="shared" si="4"/>
        <v>0.88205128205128203</v>
      </c>
      <c r="I146" s="5">
        <f t="shared" si="5"/>
        <v>-0.22961313665460617</v>
      </c>
    </row>
    <row r="147" spans="1:9" hidden="1" x14ac:dyDescent="0.2">
      <c r="A147" t="s">
        <v>321</v>
      </c>
      <c r="B147" t="s">
        <v>145</v>
      </c>
      <c r="C147" t="s">
        <v>445</v>
      </c>
      <c r="D147" s="4">
        <v>16128</v>
      </c>
      <c r="E147" s="4">
        <v>9971</v>
      </c>
      <c r="F147">
        <v>14981</v>
      </c>
      <c r="G147">
        <v>9521</v>
      </c>
      <c r="H147" s="5">
        <f t="shared" si="4"/>
        <v>7.656364728656298E-2</v>
      </c>
      <c r="I147" s="5">
        <f t="shared" si="5"/>
        <v>4.7263942863144628E-2</v>
      </c>
    </row>
    <row r="148" spans="1:9" hidden="1" x14ac:dyDescent="0.2">
      <c r="A148" t="s">
        <v>321</v>
      </c>
      <c r="B148" t="s">
        <v>146</v>
      </c>
      <c r="C148" t="s">
        <v>577</v>
      </c>
      <c r="D148" s="4">
        <v>2979</v>
      </c>
      <c r="E148" s="4">
        <v>6585</v>
      </c>
      <c r="F148">
        <v>2283</v>
      </c>
      <c r="G148">
        <v>6938</v>
      </c>
      <c r="H148" s="5">
        <f t="shared" si="4"/>
        <v>0.30486202365308807</v>
      </c>
      <c r="I148" s="5">
        <f t="shared" si="5"/>
        <v>-5.0879215912366674E-2</v>
      </c>
    </row>
    <row r="149" spans="1:9" hidden="1" x14ac:dyDescent="0.2">
      <c r="A149" t="s">
        <v>321</v>
      </c>
      <c r="B149" t="s">
        <v>147</v>
      </c>
      <c r="C149" t="s">
        <v>446</v>
      </c>
      <c r="D149" s="4">
        <v>1126</v>
      </c>
      <c r="E149" s="4">
        <v>1602</v>
      </c>
      <c r="F149">
        <v>839</v>
      </c>
      <c r="G149">
        <v>1757</v>
      </c>
      <c r="H149" s="5">
        <f t="shared" si="4"/>
        <v>0.34207389749702027</v>
      </c>
      <c r="I149" s="5">
        <f t="shared" si="5"/>
        <v>-8.8218554354012518E-2</v>
      </c>
    </row>
    <row r="150" spans="1:9" hidden="1" x14ac:dyDescent="0.2">
      <c r="A150" t="s">
        <v>321</v>
      </c>
      <c r="B150" t="s">
        <v>148</v>
      </c>
      <c r="C150" t="s">
        <v>514</v>
      </c>
      <c r="D150" s="4">
        <v>2206</v>
      </c>
      <c r="E150" s="4">
        <v>3605</v>
      </c>
      <c r="F150">
        <v>1080</v>
      </c>
      <c r="G150">
        <v>4569</v>
      </c>
      <c r="H150" s="5">
        <f t="shared" si="4"/>
        <v>1.0425925925925925</v>
      </c>
      <c r="I150" s="5">
        <f t="shared" si="5"/>
        <v>-0.21098708688991027</v>
      </c>
    </row>
    <row r="151" spans="1:9" hidden="1" x14ac:dyDescent="0.2">
      <c r="A151" t="s">
        <v>321</v>
      </c>
      <c r="B151" t="s">
        <v>149</v>
      </c>
      <c r="C151" t="s">
        <v>448</v>
      </c>
      <c r="D151" s="4">
        <v>1926</v>
      </c>
      <c r="E151" s="4">
        <v>1622</v>
      </c>
      <c r="F151">
        <v>1423</v>
      </c>
      <c r="G151">
        <v>1286</v>
      </c>
      <c r="H151" s="5">
        <f t="shared" si="4"/>
        <v>0.35347856640899505</v>
      </c>
      <c r="I151" s="5">
        <f t="shared" si="5"/>
        <v>0.26127527216174184</v>
      </c>
    </row>
    <row r="152" spans="1:9" hidden="1" x14ac:dyDescent="0.2">
      <c r="A152" t="s">
        <v>321</v>
      </c>
      <c r="B152" t="s">
        <v>150</v>
      </c>
      <c r="C152" t="s">
        <v>578</v>
      </c>
      <c r="D152" s="4">
        <v>1601</v>
      </c>
      <c r="E152" s="4">
        <v>2028</v>
      </c>
      <c r="F152">
        <v>1032</v>
      </c>
      <c r="G152">
        <v>2729</v>
      </c>
      <c r="H152" s="5">
        <f t="shared" si="4"/>
        <v>0.5513565891472868</v>
      </c>
      <c r="I152" s="5">
        <f t="shared" si="5"/>
        <v>-0.25687064858922681</v>
      </c>
    </row>
    <row r="153" spans="1:9" hidden="1" x14ac:dyDescent="0.2">
      <c r="A153" t="s">
        <v>321</v>
      </c>
      <c r="B153" t="s">
        <v>151</v>
      </c>
      <c r="C153" t="s">
        <v>579</v>
      </c>
      <c r="D153" s="4">
        <v>1628</v>
      </c>
      <c r="E153" s="4">
        <v>3381</v>
      </c>
      <c r="F153">
        <v>1226</v>
      </c>
      <c r="G153">
        <v>3715</v>
      </c>
      <c r="H153" s="5">
        <f t="shared" si="4"/>
        <v>0.32789559543230018</v>
      </c>
      <c r="I153" s="5">
        <f t="shared" si="5"/>
        <v>-8.9905787348586813E-2</v>
      </c>
    </row>
    <row r="154" spans="1:9" hidden="1" x14ac:dyDescent="0.2">
      <c r="A154" t="s">
        <v>321</v>
      </c>
      <c r="B154" t="s">
        <v>152</v>
      </c>
      <c r="C154" t="s">
        <v>580</v>
      </c>
      <c r="D154" s="4">
        <v>2633</v>
      </c>
      <c r="E154" s="4">
        <v>5342</v>
      </c>
      <c r="F154">
        <v>1544</v>
      </c>
      <c r="G154">
        <v>6441</v>
      </c>
      <c r="H154" s="5">
        <f t="shared" si="4"/>
        <v>0.7053108808290155</v>
      </c>
      <c r="I154" s="5">
        <f t="shared" si="5"/>
        <v>-0.17062567924235367</v>
      </c>
    </row>
    <row r="155" spans="1:9" hidden="1" x14ac:dyDescent="0.2">
      <c r="A155" t="s">
        <v>321</v>
      </c>
      <c r="B155" t="s">
        <v>153</v>
      </c>
      <c r="C155" t="s">
        <v>581</v>
      </c>
      <c r="D155" s="4">
        <v>6286</v>
      </c>
      <c r="E155" s="4">
        <v>25042</v>
      </c>
      <c r="F155">
        <v>6686</v>
      </c>
      <c r="G155">
        <v>22884</v>
      </c>
      <c r="H155" s="5">
        <f t="shared" si="4"/>
        <v>-5.9826503140891413E-2</v>
      </c>
      <c r="I155" s="5">
        <f t="shared" si="5"/>
        <v>9.4301695507778366E-2</v>
      </c>
    </row>
    <row r="156" spans="1:9" hidden="1" x14ac:dyDescent="0.2">
      <c r="A156" t="s">
        <v>321</v>
      </c>
      <c r="B156" t="s">
        <v>154</v>
      </c>
      <c r="C156" t="s">
        <v>452</v>
      </c>
      <c r="D156" s="4">
        <v>2183</v>
      </c>
      <c r="E156" s="4">
        <v>5827</v>
      </c>
      <c r="F156">
        <v>1563</v>
      </c>
      <c r="G156">
        <v>5658</v>
      </c>
      <c r="H156" s="5">
        <f t="shared" si="4"/>
        <v>0.39667306461932184</v>
      </c>
      <c r="I156" s="5">
        <f t="shared" si="5"/>
        <v>2.9869211735595615E-2</v>
      </c>
    </row>
    <row r="157" spans="1:9" hidden="1" x14ac:dyDescent="0.2">
      <c r="A157" t="s">
        <v>321</v>
      </c>
      <c r="B157" t="s">
        <v>155</v>
      </c>
      <c r="C157" t="s">
        <v>454</v>
      </c>
      <c r="D157" s="4">
        <v>1861</v>
      </c>
      <c r="E157" s="4">
        <v>6009</v>
      </c>
      <c r="F157">
        <v>1531</v>
      </c>
      <c r="G157">
        <v>5783</v>
      </c>
      <c r="H157" s="5">
        <f t="shared" si="4"/>
        <v>0.2155453951665578</v>
      </c>
      <c r="I157" s="5">
        <f t="shared" si="5"/>
        <v>3.9080062251426594E-2</v>
      </c>
    </row>
    <row r="158" spans="1:9" hidden="1" x14ac:dyDescent="0.2">
      <c r="A158" t="s">
        <v>321</v>
      </c>
      <c r="B158" t="s">
        <v>156</v>
      </c>
      <c r="C158" t="s">
        <v>582</v>
      </c>
      <c r="D158" s="4">
        <v>4788</v>
      </c>
      <c r="E158" s="4">
        <v>10974</v>
      </c>
      <c r="F158">
        <v>4245</v>
      </c>
      <c r="G158">
        <v>11920</v>
      </c>
      <c r="H158" s="5">
        <f t="shared" si="4"/>
        <v>0.12791519434628976</v>
      </c>
      <c r="I158" s="5">
        <f t="shared" si="5"/>
        <v>-7.9362416107382552E-2</v>
      </c>
    </row>
    <row r="159" spans="1:9" hidden="1" x14ac:dyDescent="0.2">
      <c r="A159" t="s">
        <v>321</v>
      </c>
      <c r="B159" t="s">
        <v>157</v>
      </c>
      <c r="C159" t="s">
        <v>583</v>
      </c>
      <c r="D159" s="4">
        <v>6958</v>
      </c>
      <c r="E159" s="4">
        <v>6738</v>
      </c>
      <c r="F159">
        <v>4558</v>
      </c>
      <c r="G159">
        <v>7296</v>
      </c>
      <c r="H159" s="5">
        <f t="shared" si="4"/>
        <v>0.52654673102237826</v>
      </c>
      <c r="I159" s="5">
        <f t="shared" si="5"/>
        <v>-7.6480263157894732E-2</v>
      </c>
    </row>
    <row r="160" spans="1:9" hidden="1" x14ac:dyDescent="0.2">
      <c r="A160" t="s">
        <v>321</v>
      </c>
      <c r="B160" t="s">
        <v>158</v>
      </c>
      <c r="C160" t="s">
        <v>457</v>
      </c>
      <c r="D160" s="4">
        <v>1662</v>
      </c>
      <c r="E160" s="4">
        <v>1673</v>
      </c>
      <c r="F160">
        <v>1147</v>
      </c>
      <c r="G160">
        <v>1545</v>
      </c>
      <c r="H160" s="5">
        <f t="shared" si="4"/>
        <v>0.44899738448125542</v>
      </c>
      <c r="I160" s="5">
        <f t="shared" si="5"/>
        <v>8.2847896440129451E-2</v>
      </c>
    </row>
    <row r="161" spans="1:9" hidden="1" x14ac:dyDescent="0.2">
      <c r="A161" t="s">
        <v>321</v>
      </c>
      <c r="B161" t="s">
        <v>159</v>
      </c>
      <c r="C161" t="s">
        <v>521</v>
      </c>
      <c r="D161" s="4">
        <v>1112</v>
      </c>
      <c r="E161" s="4">
        <v>2928</v>
      </c>
      <c r="F161">
        <v>731</v>
      </c>
      <c r="G161">
        <v>3046</v>
      </c>
      <c r="H161" s="5">
        <f t="shared" si="4"/>
        <v>0.52120383036935702</v>
      </c>
      <c r="I161" s="5">
        <f t="shared" si="5"/>
        <v>-3.8739330269205514E-2</v>
      </c>
    </row>
    <row r="162" spans="1:9" hidden="1" x14ac:dyDescent="0.2">
      <c r="A162" t="s">
        <v>321</v>
      </c>
      <c r="B162" t="s">
        <v>160</v>
      </c>
      <c r="C162" t="s">
        <v>584</v>
      </c>
      <c r="D162" s="4">
        <v>1546</v>
      </c>
      <c r="E162" s="4">
        <v>1706</v>
      </c>
      <c r="F162">
        <v>1076</v>
      </c>
      <c r="G162">
        <v>2133</v>
      </c>
      <c r="H162" s="5">
        <f t="shared" si="4"/>
        <v>0.43680297397769519</v>
      </c>
      <c r="I162" s="5">
        <f t="shared" si="5"/>
        <v>-0.20018752930145337</v>
      </c>
    </row>
    <row r="163" spans="1:9" hidden="1" x14ac:dyDescent="0.2">
      <c r="A163" t="s">
        <v>321</v>
      </c>
      <c r="B163" t="s">
        <v>161</v>
      </c>
      <c r="C163" t="s">
        <v>585</v>
      </c>
      <c r="D163" s="4">
        <v>1038</v>
      </c>
      <c r="E163" s="4">
        <v>3036</v>
      </c>
      <c r="F163">
        <v>709</v>
      </c>
      <c r="G163">
        <v>3192</v>
      </c>
      <c r="H163" s="5">
        <f t="shared" si="4"/>
        <v>0.46403385049365303</v>
      </c>
      <c r="I163" s="5">
        <f t="shared" si="5"/>
        <v>-4.8872180451127817E-2</v>
      </c>
    </row>
    <row r="164" spans="1:9" hidden="1" x14ac:dyDescent="0.2">
      <c r="A164" t="s">
        <v>321</v>
      </c>
      <c r="B164" t="s">
        <v>162</v>
      </c>
      <c r="C164" t="s">
        <v>586</v>
      </c>
      <c r="D164" s="4">
        <v>5311</v>
      </c>
      <c r="E164" s="4">
        <v>4780</v>
      </c>
      <c r="F164">
        <v>3995</v>
      </c>
      <c r="G164">
        <v>5294</v>
      </c>
      <c r="H164" s="5">
        <f t="shared" si="4"/>
        <v>0.32941176470588235</v>
      </c>
      <c r="I164" s="5">
        <f t="shared" si="5"/>
        <v>-9.7091046467699282E-2</v>
      </c>
    </row>
    <row r="165" spans="1:9" hidden="1" x14ac:dyDescent="0.2">
      <c r="A165" t="s">
        <v>321</v>
      </c>
      <c r="B165" t="s">
        <v>163</v>
      </c>
      <c r="C165" t="s">
        <v>523</v>
      </c>
      <c r="D165" s="4">
        <v>1314</v>
      </c>
      <c r="E165" s="4">
        <v>3466</v>
      </c>
      <c r="F165">
        <v>1012</v>
      </c>
      <c r="G165">
        <v>3479</v>
      </c>
      <c r="H165" s="5">
        <f t="shared" si="4"/>
        <v>0.29841897233201581</v>
      </c>
      <c r="I165" s="5">
        <f t="shared" si="5"/>
        <v>-3.7367059499856282E-3</v>
      </c>
    </row>
    <row r="166" spans="1:9" x14ac:dyDescent="0.2">
      <c r="A166" t="s">
        <v>321</v>
      </c>
      <c r="B166" t="s">
        <v>164</v>
      </c>
      <c r="C166" t="s">
        <v>587</v>
      </c>
      <c r="D166" s="4">
        <v>5079</v>
      </c>
      <c r="E166" s="4">
        <v>3382</v>
      </c>
      <c r="F166">
        <v>3623</v>
      </c>
      <c r="G166">
        <v>2417</v>
      </c>
      <c r="H166" s="5">
        <f t="shared" si="4"/>
        <v>0.40187689759867512</v>
      </c>
      <c r="I166" s="5">
        <f t="shared" si="5"/>
        <v>0.39925527513446424</v>
      </c>
    </row>
    <row r="167" spans="1:9" hidden="1" x14ac:dyDescent="0.2">
      <c r="A167" t="s">
        <v>321</v>
      </c>
      <c r="B167" t="s">
        <v>165</v>
      </c>
      <c r="C167" t="s">
        <v>525</v>
      </c>
      <c r="D167" s="4">
        <v>1083</v>
      </c>
      <c r="E167" s="4">
        <v>3168</v>
      </c>
      <c r="F167">
        <v>644</v>
      </c>
      <c r="G167">
        <v>3519</v>
      </c>
      <c r="H167" s="5">
        <f t="shared" si="4"/>
        <v>0.68167701863354035</v>
      </c>
      <c r="I167" s="5">
        <f t="shared" si="5"/>
        <v>-9.9744245524296671E-2</v>
      </c>
    </row>
    <row r="168" spans="1:9" hidden="1" x14ac:dyDescent="0.2">
      <c r="A168" t="s">
        <v>321</v>
      </c>
      <c r="B168" t="s">
        <v>166</v>
      </c>
      <c r="C168" t="s">
        <v>588</v>
      </c>
      <c r="D168" s="4">
        <v>3239</v>
      </c>
      <c r="E168" s="4">
        <v>3620</v>
      </c>
      <c r="F168">
        <v>1424</v>
      </c>
      <c r="G168">
        <v>5918</v>
      </c>
      <c r="H168" s="5">
        <f t="shared" si="4"/>
        <v>1.2745786516853932</v>
      </c>
      <c r="I168" s="5">
        <f t="shared" si="5"/>
        <v>-0.38830686042581952</v>
      </c>
    </row>
    <row r="169" spans="1:9" hidden="1" x14ac:dyDescent="0.2">
      <c r="A169" t="s">
        <v>321</v>
      </c>
      <c r="B169" t="s">
        <v>167</v>
      </c>
      <c r="C169" t="s">
        <v>466</v>
      </c>
      <c r="D169" s="4">
        <v>1891</v>
      </c>
      <c r="E169" s="4">
        <v>6945</v>
      </c>
      <c r="F169">
        <v>1246</v>
      </c>
      <c r="G169">
        <v>7035</v>
      </c>
      <c r="H169" s="5">
        <f t="shared" si="4"/>
        <v>0.5176565008025682</v>
      </c>
      <c r="I169" s="5">
        <f t="shared" si="5"/>
        <v>-1.279317697228145E-2</v>
      </c>
    </row>
    <row r="170" spans="1:9" hidden="1" x14ac:dyDescent="0.2">
      <c r="A170" t="s">
        <v>321</v>
      </c>
      <c r="B170" t="s">
        <v>168</v>
      </c>
      <c r="C170" t="s">
        <v>589</v>
      </c>
      <c r="D170" s="4">
        <v>5866</v>
      </c>
      <c r="E170" s="4">
        <v>18668</v>
      </c>
      <c r="F170">
        <v>5772</v>
      </c>
      <c r="G170">
        <v>18081</v>
      </c>
      <c r="H170" s="5">
        <f t="shared" si="4"/>
        <v>1.6285516285516284E-2</v>
      </c>
      <c r="I170" s="5">
        <f t="shared" si="5"/>
        <v>3.2465018527736297E-2</v>
      </c>
    </row>
    <row r="171" spans="1:9" hidden="1" x14ac:dyDescent="0.2">
      <c r="A171" t="s">
        <v>321</v>
      </c>
      <c r="B171" t="s">
        <v>169</v>
      </c>
      <c r="C171" t="s">
        <v>590</v>
      </c>
      <c r="D171" s="4">
        <v>1142</v>
      </c>
      <c r="E171" s="4">
        <v>2113</v>
      </c>
      <c r="F171">
        <v>654</v>
      </c>
      <c r="G171">
        <v>2786</v>
      </c>
      <c r="H171" s="5">
        <f t="shared" si="4"/>
        <v>0.74617737003058104</v>
      </c>
      <c r="I171" s="5">
        <f t="shared" si="5"/>
        <v>-0.24156496769562097</v>
      </c>
    </row>
    <row r="172" spans="1:9" hidden="1" x14ac:dyDescent="0.2">
      <c r="A172" t="s">
        <v>321</v>
      </c>
      <c r="B172" t="s">
        <v>170</v>
      </c>
      <c r="C172" t="s">
        <v>591</v>
      </c>
      <c r="D172" s="4">
        <v>100887</v>
      </c>
      <c r="E172" s="4">
        <v>60715</v>
      </c>
      <c r="F172">
        <v>101947</v>
      </c>
      <c r="G172">
        <v>63687</v>
      </c>
      <c r="H172" s="5">
        <f t="shared" si="4"/>
        <v>-1.0397559516219212E-2</v>
      </c>
      <c r="I172" s="5">
        <f t="shared" si="5"/>
        <v>-4.66657245591722E-2</v>
      </c>
    </row>
    <row r="173" spans="1:9" hidden="1" x14ac:dyDescent="0.2">
      <c r="A173" t="s">
        <v>321</v>
      </c>
      <c r="B173" t="s">
        <v>171</v>
      </c>
      <c r="C173" t="s">
        <v>526</v>
      </c>
      <c r="D173" s="4">
        <v>2181</v>
      </c>
      <c r="E173" s="4">
        <v>5527</v>
      </c>
      <c r="F173">
        <v>1215</v>
      </c>
      <c r="G173">
        <v>5355</v>
      </c>
      <c r="H173" s="5">
        <f t="shared" si="4"/>
        <v>0.79506172839506173</v>
      </c>
      <c r="I173" s="5">
        <f t="shared" si="5"/>
        <v>3.2119514472455646E-2</v>
      </c>
    </row>
    <row r="174" spans="1:9" hidden="1" x14ac:dyDescent="0.2">
      <c r="A174" t="s">
        <v>321</v>
      </c>
      <c r="B174" t="s">
        <v>172</v>
      </c>
      <c r="C174" t="s">
        <v>592</v>
      </c>
      <c r="D174" s="4">
        <v>4432</v>
      </c>
      <c r="E174" s="4">
        <v>3674</v>
      </c>
      <c r="F174">
        <v>3604</v>
      </c>
      <c r="G174">
        <v>3242</v>
      </c>
      <c r="H174" s="5">
        <f t="shared" si="4"/>
        <v>0.2297447280799112</v>
      </c>
      <c r="I174" s="5">
        <f t="shared" si="5"/>
        <v>0.13325107958050586</v>
      </c>
    </row>
    <row r="175" spans="1:9" hidden="1" x14ac:dyDescent="0.2">
      <c r="A175" t="s">
        <v>321</v>
      </c>
      <c r="B175" t="s">
        <v>173</v>
      </c>
      <c r="C175" t="s">
        <v>593</v>
      </c>
      <c r="D175" s="4">
        <v>15283</v>
      </c>
      <c r="E175" s="4">
        <v>43685</v>
      </c>
      <c r="F175">
        <v>16060</v>
      </c>
      <c r="G175">
        <v>39556</v>
      </c>
      <c r="H175" s="5">
        <f t="shared" si="4"/>
        <v>-4.8381070983810712E-2</v>
      </c>
      <c r="I175" s="5">
        <f t="shared" si="5"/>
        <v>0.10438365861057741</v>
      </c>
    </row>
    <row r="176" spans="1:9" hidden="1" x14ac:dyDescent="0.2">
      <c r="A176" t="s">
        <v>321</v>
      </c>
      <c r="B176" t="s">
        <v>174</v>
      </c>
      <c r="C176" t="s">
        <v>594</v>
      </c>
      <c r="D176" s="4">
        <v>1027</v>
      </c>
      <c r="E176" s="4">
        <v>2607</v>
      </c>
      <c r="F176">
        <v>483</v>
      </c>
      <c r="G176">
        <v>2962</v>
      </c>
      <c r="H176" s="5">
        <f t="shared" si="4"/>
        <v>1.1262939958592133</v>
      </c>
      <c r="I176" s="5">
        <f t="shared" si="5"/>
        <v>-0.11985145172180958</v>
      </c>
    </row>
    <row r="177" spans="1:9" hidden="1" x14ac:dyDescent="0.2">
      <c r="A177" t="s">
        <v>321</v>
      </c>
      <c r="B177" t="s">
        <v>175</v>
      </c>
      <c r="C177" t="s">
        <v>595</v>
      </c>
      <c r="D177" s="4">
        <v>1183</v>
      </c>
      <c r="E177" s="4">
        <v>2913</v>
      </c>
      <c r="F177">
        <v>588</v>
      </c>
      <c r="G177">
        <v>3365</v>
      </c>
      <c r="H177" s="5">
        <f t="shared" si="4"/>
        <v>1.0119047619047619</v>
      </c>
      <c r="I177" s="5">
        <f t="shared" si="5"/>
        <v>-0.13432392273402674</v>
      </c>
    </row>
    <row r="178" spans="1:9" hidden="1" x14ac:dyDescent="0.2">
      <c r="A178" t="s">
        <v>321</v>
      </c>
      <c r="B178" t="s">
        <v>176</v>
      </c>
      <c r="C178" t="s">
        <v>596</v>
      </c>
      <c r="D178" s="4">
        <v>13356</v>
      </c>
      <c r="E178" s="4">
        <v>28952</v>
      </c>
      <c r="F178">
        <v>14487</v>
      </c>
      <c r="G178">
        <v>31198</v>
      </c>
      <c r="H178" s="5">
        <f t="shared" si="4"/>
        <v>-7.8069993787533654E-2</v>
      </c>
      <c r="I178" s="5">
        <f t="shared" si="5"/>
        <v>-7.1991794345791393E-2</v>
      </c>
    </row>
    <row r="179" spans="1:9" hidden="1" x14ac:dyDescent="0.2">
      <c r="A179" t="s">
        <v>321</v>
      </c>
      <c r="B179" t="s">
        <v>177</v>
      </c>
      <c r="C179" t="s">
        <v>597</v>
      </c>
      <c r="D179" s="4">
        <v>1549</v>
      </c>
      <c r="E179" s="4">
        <v>3519</v>
      </c>
      <c r="F179">
        <v>1116</v>
      </c>
      <c r="G179">
        <v>3884</v>
      </c>
      <c r="H179" s="5">
        <f t="shared" si="4"/>
        <v>0.38799283154121866</v>
      </c>
      <c r="I179" s="5">
        <f t="shared" si="5"/>
        <v>-9.3975283213182284E-2</v>
      </c>
    </row>
    <row r="180" spans="1:9" hidden="1" x14ac:dyDescent="0.2">
      <c r="A180" t="s">
        <v>321</v>
      </c>
      <c r="B180" t="s">
        <v>178</v>
      </c>
      <c r="C180" t="s">
        <v>598</v>
      </c>
      <c r="D180" s="4">
        <v>1877</v>
      </c>
      <c r="E180" s="4">
        <v>5942</v>
      </c>
      <c r="F180">
        <v>1398</v>
      </c>
      <c r="G180">
        <v>5938</v>
      </c>
      <c r="H180" s="5">
        <f t="shared" si="4"/>
        <v>0.34263233190271819</v>
      </c>
      <c r="I180" s="5">
        <f t="shared" si="5"/>
        <v>6.7362748400134724E-4</v>
      </c>
    </row>
    <row r="181" spans="1:9" hidden="1" x14ac:dyDescent="0.2">
      <c r="A181" t="s">
        <v>321</v>
      </c>
      <c r="B181" t="s">
        <v>179</v>
      </c>
      <c r="C181" t="s">
        <v>599</v>
      </c>
      <c r="D181" s="4">
        <v>1503</v>
      </c>
      <c r="E181" s="4">
        <v>4803</v>
      </c>
      <c r="F181">
        <v>1180</v>
      </c>
      <c r="G181">
        <v>4616</v>
      </c>
      <c r="H181" s="5">
        <f t="shared" si="4"/>
        <v>0.27372881355932205</v>
      </c>
      <c r="I181" s="5">
        <f t="shared" si="5"/>
        <v>4.0511265164644712E-2</v>
      </c>
    </row>
    <row r="182" spans="1:9" hidden="1" x14ac:dyDescent="0.2">
      <c r="A182" t="s">
        <v>321</v>
      </c>
      <c r="B182" t="s">
        <v>180</v>
      </c>
      <c r="C182" t="s">
        <v>476</v>
      </c>
      <c r="D182" s="4">
        <v>6284</v>
      </c>
      <c r="E182" s="4">
        <v>9479</v>
      </c>
      <c r="F182">
        <v>5584</v>
      </c>
      <c r="G182">
        <v>10478</v>
      </c>
      <c r="H182" s="5">
        <f t="shared" si="4"/>
        <v>0.12535816618911175</v>
      </c>
      <c r="I182" s="5">
        <f t="shared" si="5"/>
        <v>-9.5342622637907992E-2</v>
      </c>
    </row>
    <row r="183" spans="1:9" hidden="1" x14ac:dyDescent="0.2">
      <c r="A183" t="s">
        <v>321</v>
      </c>
      <c r="B183" t="s">
        <v>181</v>
      </c>
      <c r="C183" t="s">
        <v>600</v>
      </c>
      <c r="D183" s="4">
        <v>2092</v>
      </c>
      <c r="E183" s="4">
        <v>6060</v>
      </c>
      <c r="F183">
        <v>1593</v>
      </c>
      <c r="G183">
        <v>6034</v>
      </c>
      <c r="H183" s="5">
        <f t="shared" si="4"/>
        <v>0.31324544883866917</v>
      </c>
      <c r="I183" s="5">
        <f t="shared" si="5"/>
        <v>4.3089161418627779E-3</v>
      </c>
    </row>
    <row r="184" spans="1:9" hidden="1" x14ac:dyDescent="0.2">
      <c r="A184" t="s">
        <v>321</v>
      </c>
      <c r="B184" t="s">
        <v>182</v>
      </c>
      <c r="C184" t="s">
        <v>480</v>
      </c>
      <c r="D184" s="4">
        <v>48018</v>
      </c>
      <c r="E184" s="4">
        <v>50400</v>
      </c>
      <c r="F184">
        <v>43824</v>
      </c>
      <c r="G184">
        <v>47504</v>
      </c>
      <c r="H184" s="5">
        <f t="shared" si="4"/>
        <v>9.5700985761226723E-2</v>
      </c>
      <c r="I184" s="5">
        <f t="shared" si="5"/>
        <v>6.096328730212193E-2</v>
      </c>
    </row>
    <row r="185" spans="1:9" hidden="1" x14ac:dyDescent="0.2">
      <c r="A185" t="s">
        <v>321</v>
      </c>
      <c r="B185" t="s">
        <v>183</v>
      </c>
      <c r="C185" t="s">
        <v>601</v>
      </c>
      <c r="D185" s="4">
        <v>6848</v>
      </c>
      <c r="E185" s="4">
        <v>25378</v>
      </c>
      <c r="F185">
        <v>5978</v>
      </c>
      <c r="G185">
        <v>24182</v>
      </c>
      <c r="H185" s="5">
        <f t="shared" si="4"/>
        <v>0.14553362328537972</v>
      </c>
      <c r="I185" s="5">
        <f t="shared" si="5"/>
        <v>4.9458274749813909E-2</v>
      </c>
    </row>
    <row r="186" spans="1:9" hidden="1" x14ac:dyDescent="0.2">
      <c r="A186" t="s">
        <v>321</v>
      </c>
      <c r="B186" t="s">
        <v>184</v>
      </c>
      <c r="C186" t="s">
        <v>602</v>
      </c>
      <c r="D186" s="4">
        <v>1477</v>
      </c>
      <c r="E186" s="4">
        <v>1079</v>
      </c>
      <c r="F186">
        <v>856</v>
      </c>
      <c r="G186">
        <v>1543</v>
      </c>
      <c r="H186" s="5">
        <f t="shared" si="4"/>
        <v>0.72546728971962615</v>
      </c>
      <c r="I186" s="5">
        <f t="shared" si="5"/>
        <v>-0.30071289695398573</v>
      </c>
    </row>
    <row r="187" spans="1:9" hidden="1" x14ac:dyDescent="0.2">
      <c r="A187" t="s">
        <v>321</v>
      </c>
      <c r="B187" t="s">
        <v>185</v>
      </c>
      <c r="C187" t="s">
        <v>603</v>
      </c>
      <c r="D187" s="4">
        <v>2393</v>
      </c>
      <c r="E187" s="4">
        <v>4884</v>
      </c>
      <c r="F187">
        <v>1284</v>
      </c>
      <c r="G187">
        <v>5226</v>
      </c>
      <c r="H187" s="5">
        <f t="shared" si="4"/>
        <v>0.86370716510903423</v>
      </c>
      <c r="I187" s="5">
        <f t="shared" si="5"/>
        <v>-6.5442020665901268E-2</v>
      </c>
    </row>
    <row r="188" spans="1:9" hidden="1" x14ac:dyDescent="0.2">
      <c r="A188" t="s">
        <v>322</v>
      </c>
      <c r="B188" t="s">
        <v>186</v>
      </c>
      <c r="C188" t="s">
        <v>604</v>
      </c>
      <c r="D188" s="4">
        <v>584828</v>
      </c>
      <c r="E188" s="4">
        <v>135243</v>
      </c>
      <c r="F188">
        <v>617659</v>
      </c>
      <c r="G188">
        <v>136309</v>
      </c>
      <c r="H188" s="5">
        <f t="shared" si="4"/>
        <v>-5.3153924738407438E-2</v>
      </c>
      <c r="I188" s="5">
        <f t="shared" si="5"/>
        <v>-7.8204667336712903E-3</v>
      </c>
    </row>
    <row r="189" spans="1:9" hidden="1" x14ac:dyDescent="0.2">
      <c r="A189" t="s">
        <v>322</v>
      </c>
      <c r="B189" t="s">
        <v>187</v>
      </c>
      <c r="C189" t="s">
        <v>605</v>
      </c>
      <c r="D189" s="4">
        <v>476</v>
      </c>
      <c r="E189" s="4">
        <v>248</v>
      </c>
      <c r="F189">
        <v>476</v>
      </c>
      <c r="G189">
        <v>244</v>
      </c>
      <c r="H189" s="5">
        <f t="shared" si="4"/>
        <v>0</v>
      </c>
      <c r="I189" s="5">
        <f t="shared" si="5"/>
        <v>1.6393442622950821E-2</v>
      </c>
    </row>
    <row r="190" spans="1:9" hidden="1" x14ac:dyDescent="0.2">
      <c r="A190" t="s">
        <v>322</v>
      </c>
      <c r="B190" t="s">
        <v>188</v>
      </c>
      <c r="C190" t="s">
        <v>606</v>
      </c>
      <c r="D190" s="4">
        <v>7009</v>
      </c>
      <c r="E190" s="4">
        <v>12954</v>
      </c>
      <c r="F190">
        <v>8153</v>
      </c>
      <c r="G190">
        <v>13585</v>
      </c>
      <c r="H190" s="5">
        <f t="shared" si="4"/>
        <v>-0.14031644793327611</v>
      </c>
      <c r="I190" s="5">
        <f t="shared" si="5"/>
        <v>-4.6448288553551709E-2</v>
      </c>
    </row>
    <row r="191" spans="1:9" hidden="1" x14ac:dyDescent="0.2">
      <c r="A191" t="s">
        <v>322</v>
      </c>
      <c r="B191" t="s">
        <v>189</v>
      </c>
      <c r="C191" t="s">
        <v>607</v>
      </c>
      <c r="D191" s="4">
        <v>47047</v>
      </c>
      <c r="E191" s="4">
        <v>46713</v>
      </c>
      <c r="F191">
        <v>50426</v>
      </c>
      <c r="G191">
        <v>48730</v>
      </c>
      <c r="H191" s="5">
        <f t="shared" si="4"/>
        <v>-6.7009082616110743E-2</v>
      </c>
      <c r="I191" s="5">
        <f t="shared" si="5"/>
        <v>-4.1391340036938229E-2</v>
      </c>
    </row>
    <row r="192" spans="1:9" hidden="1" x14ac:dyDescent="0.2">
      <c r="A192" t="s">
        <v>322</v>
      </c>
      <c r="B192" t="s">
        <v>190</v>
      </c>
      <c r="C192" t="s">
        <v>608</v>
      </c>
      <c r="D192" s="4">
        <v>10170</v>
      </c>
      <c r="E192" s="4">
        <v>17319</v>
      </c>
      <c r="F192">
        <v>10046</v>
      </c>
      <c r="G192">
        <v>16518</v>
      </c>
      <c r="H192" s="5">
        <f t="shared" si="4"/>
        <v>1.2343221182560224E-2</v>
      </c>
      <c r="I192" s="5">
        <f t="shared" si="5"/>
        <v>4.8492553577915001E-2</v>
      </c>
    </row>
    <row r="193" spans="1:9" hidden="1" x14ac:dyDescent="0.2">
      <c r="A193" t="s">
        <v>322</v>
      </c>
      <c r="B193" t="s">
        <v>191</v>
      </c>
      <c r="C193" t="s">
        <v>609</v>
      </c>
      <c r="D193" s="4">
        <v>2608</v>
      </c>
      <c r="E193" s="4">
        <v>4430</v>
      </c>
      <c r="F193">
        <v>3234</v>
      </c>
      <c r="G193">
        <v>4554</v>
      </c>
      <c r="H193" s="5">
        <f t="shared" si="4"/>
        <v>-0.19356833642547927</v>
      </c>
      <c r="I193" s="5">
        <f t="shared" si="5"/>
        <v>-2.7228809837505488E-2</v>
      </c>
    </row>
    <row r="194" spans="1:9" hidden="1" x14ac:dyDescent="0.2">
      <c r="A194" t="s">
        <v>322</v>
      </c>
      <c r="B194" t="s">
        <v>192</v>
      </c>
      <c r="C194" t="s">
        <v>610</v>
      </c>
      <c r="D194" s="4">
        <v>447244</v>
      </c>
      <c r="E194" s="4">
        <v>141854</v>
      </c>
      <c r="F194">
        <v>416386</v>
      </c>
      <c r="G194">
        <v>152877</v>
      </c>
      <c r="H194" s="5">
        <f t="shared" si="4"/>
        <v>7.4109119903166779E-2</v>
      </c>
      <c r="I194" s="5">
        <f t="shared" si="5"/>
        <v>-7.2103717367556927E-2</v>
      </c>
    </row>
    <row r="195" spans="1:9" hidden="1" x14ac:dyDescent="0.2">
      <c r="A195" t="s">
        <v>322</v>
      </c>
      <c r="B195" t="s">
        <v>193</v>
      </c>
      <c r="C195" t="s">
        <v>611</v>
      </c>
      <c r="D195" s="4">
        <v>3942</v>
      </c>
      <c r="E195" s="4">
        <v>6302</v>
      </c>
      <c r="F195">
        <v>4677</v>
      </c>
      <c r="G195">
        <v>6461</v>
      </c>
      <c r="H195" s="5">
        <f t="shared" ref="H195:H258" si="6">((D195-F195)/F195)</f>
        <v>-0.15715202052597818</v>
      </c>
      <c r="I195" s="5">
        <f t="shared" ref="I195:I258" si="7">((E195-G195)/G195)</f>
        <v>-2.4609193623278132E-2</v>
      </c>
    </row>
    <row r="196" spans="1:9" hidden="1" x14ac:dyDescent="0.2">
      <c r="A196" t="s">
        <v>322</v>
      </c>
      <c r="B196" t="s">
        <v>194</v>
      </c>
      <c r="C196" t="s">
        <v>612</v>
      </c>
      <c r="D196" s="4">
        <v>54788</v>
      </c>
      <c r="E196" s="4">
        <v>63532</v>
      </c>
      <c r="F196">
        <v>51621</v>
      </c>
      <c r="G196">
        <v>61838</v>
      </c>
      <c r="H196" s="5">
        <f t="shared" si="6"/>
        <v>6.135100056178687E-2</v>
      </c>
      <c r="I196" s="5">
        <f t="shared" si="7"/>
        <v>2.7394158931401402E-2</v>
      </c>
    </row>
    <row r="197" spans="1:9" hidden="1" x14ac:dyDescent="0.2">
      <c r="A197" t="s">
        <v>322</v>
      </c>
      <c r="B197" t="s">
        <v>195</v>
      </c>
      <c r="C197" t="s">
        <v>613</v>
      </c>
      <c r="D197" s="4">
        <v>157785</v>
      </c>
      <c r="E197" s="4">
        <v>153385</v>
      </c>
      <c r="F197">
        <v>193025</v>
      </c>
      <c r="G197">
        <v>164464</v>
      </c>
      <c r="H197" s="5">
        <f t="shared" si="6"/>
        <v>-0.18256702499676208</v>
      </c>
      <c r="I197" s="5">
        <f t="shared" si="7"/>
        <v>-6.736428640918378E-2</v>
      </c>
    </row>
    <row r="198" spans="1:9" hidden="1" x14ac:dyDescent="0.2">
      <c r="A198" t="s">
        <v>322</v>
      </c>
      <c r="B198" t="s">
        <v>196</v>
      </c>
      <c r="C198" t="s">
        <v>614</v>
      </c>
      <c r="D198" s="4">
        <v>2627</v>
      </c>
      <c r="E198" s="4">
        <v>5511</v>
      </c>
      <c r="F198">
        <v>3995</v>
      </c>
      <c r="G198">
        <v>7063</v>
      </c>
      <c r="H198" s="5">
        <f t="shared" si="6"/>
        <v>-0.34242803504380476</v>
      </c>
      <c r="I198" s="5">
        <f t="shared" si="7"/>
        <v>-0.2197366558119779</v>
      </c>
    </row>
    <row r="199" spans="1:9" hidden="1" x14ac:dyDescent="0.2">
      <c r="A199" t="s">
        <v>322</v>
      </c>
      <c r="B199" t="s">
        <v>197</v>
      </c>
      <c r="C199" t="s">
        <v>615</v>
      </c>
      <c r="D199" s="4">
        <v>31779</v>
      </c>
      <c r="E199" s="4">
        <v>20690</v>
      </c>
      <c r="F199">
        <v>44768</v>
      </c>
      <c r="G199">
        <v>21770</v>
      </c>
      <c r="H199" s="5">
        <f t="shared" si="6"/>
        <v>-0.29014027877055037</v>
      </c>
      <c r="I199" s="5">
        <f t="shared" si="7"/>
        <v>-4.9609554432705559E-2</v>
      </c>
    </row>
    <row r="200" spans="1:9" hidden="1" x14ac:dyDescent="0.2">
      <c r="A200" t="s">
        <v>322</v>
      </c>
      <c r="B200" t="s">
        <v>198</v>
      </c>
      <c r="C200" t="s">
        <v>616</v>
      </c>
      <c r="D200" s="4">
        <v>33628</v>
      </c>
      <c r="E200" s="4">
        <v>8805</v>
      </c>
      <c r="F200">
        <v>34678</v>
      </c>
      <c r="G200">
        <v>20847</v>
      </c>
      <c r="H200" s="5">
        <f t="shared" si="6"/>
        <v>-3.0278562777553492E-2</v>
      </c>
      <c r="I200" s="5">
        <f t="shared" si="7"/>
        <v>-0.57763707008202614</v>
      </c>
    </row>
    <row r="201" spans="1:9" hidden="1" x14ac:dyDescent="0.2">
      <c r="A201" t="s">
        <v>322</v>
      </c>
      <c r="B201" t="s">
        <v>199</v>
      </c>
      <c r="C201" t="s">
        <v>617</v>
      </c>
      <c r="D201" s="4">
        <v>3944</v>
      </c>
      <c r="E201" s="4">
        <v>4527</v>
      </c>
      <c r="F201">
        <v>4634</v>
      </c>
      <c r="G201">
        <v>4620</v>
      </c>
      <c r="H201" s="5">
        <f t="shared" si="6"/>
        <v>-0.14889943892965041</v>
      </c>
      <c r="I201" s="5">
        <f t="shared" si="7"/>
        <v>-2.012987012987013E-2</v>
      </c>
    </row>
    <row r="202" spans="1:9" hidden="1" x14ac:dyDescent="0.2">
      <c r="A202" t="s">
        <v>322</v>
      </c>
      <c r="B202" t="s">
        <v>200</v>
      </c>
      <c r="C202" t="s">
        <v>618</v>
      </c>
      <c r="D202" s="4">
        <v>116999</v>
      </c>
      <c r="E202" s="4">
        <v>158485</v>
      </c>
      <c r="F202">
        <v>133366</v>
      </c>
      <c r="G202">
        <v>164484</v>
      </c>
      <c r="H202" s="5">
        <f t="shared" si="6"/>
        <v>-0.12272243300391404</v>
      </c>
      <c r="I202" s="5">
        <f t="shared" si="7"/>
        <v>-3.647163249920965E-2</v>
      </c>
    </row>
    <row r="203" spans="1:9" hidden="1" x14ac:dyDescent="0.2">
      <c r="A203" t="s">
        <v>322</v>
      </c>
      <c r="B203" t="s">
        <v>201</v>
      </c>
      <c r="C203" t="s">
        <v>619</v>
      </c>
      <c r="D203" s="4">
        <v>13703</v>
      </c>
      <c r="E203" s="4">
        <v>22967</v>
      </c>
      <c r="F203">
        <v>18699</v>
      </c>
      <c r="G203">
        <v>24072</v>
      </c>
      <c r="H203" s="5">
        <f t="shared" si="6"/>
        <v>-0.26718006310497888</v>
      </c>
      <c r="I203" s="5">
        <f t="shared" si="7"/>
        <v>-4.5903954802259887E-2</v>
      </c>
    </row>
    <row r="204" spans="1:9" hidden="1" x14ac:dyDescent="0.2">
      <c r="A204" t="s">
        <v>322</v>
      </c>
      <c r="B204" t="s">
        <v>202</v>
      </c>
      <c r="C204" t="s">
        <v>447</v>
      </c>
      <c r="D204" s="4">
        <v>13323</v>
      </c>
      <c r="E204" s="4">
        <v>10758</v>
      </c>
      <c r="F204">
        <v>14941</v>
      </c>
      <c r="G204">
        <v>13123</v>
      </c>
      <c r="H204" s="5">
        <f t="shared" si="6"/>
        <v>-0.10829261762934207</v>
      </c>
      <c r="I204" s="5">
        <f t="shared" si="7"/>
        <v>-0.18021793797150043</v>
      </c>
    </row>
    <row r="205" spans="1:9" hidden="1" x14ac:dyDescent="0.2">
      <c r="A205" t="s">
        <v>322</v>
      </c>
      <c r="B205" t="s">
        <v>203</v>
      </c>
      <c r="C205" t="s">
        <v>620</v>
      </c>
      <c r="D205" s="4">
        <v>3126</v>
      </c>
      <c r="E205" s="4">
        <v>9044</v>
      </c>
      <c r="F205">
        <v>2799</v>
      </c>
      <c r="G205">
        <v>8970</v>
      </c>
      <c r="H205" s="5">
        <f t="shared" si="6"/>
        <v>0.11682743837084673</v>
      </c>
      <c r="I205" s="5">
        <f t="shared" si="7"/>
        <v>8.2497212931995547E-3</v>
      </c>
    </row>
    <row r="206" spans="1:9" hidden="1" x14ac:dyDescent="0.2">
      <c r="A206" t="s">
        <v>322</v>
      </c>
      <c r="B206" t="s">
        <v>204</v>
      </c>
      <c r="C206" t="s">
        <v>621</v>
      </c>
      <c r="D206" s="4">
        <v>2905759</v>
      </c>
      <c r="E206" s="4">
        <v>1098998</v>
      </c>
      <c r="F206">
        <v>3028885</v>
      </c>
      <c r="G206">
        <v>1145530</v>
      </c>
      <c r="H206" s="5">
        <f t="shared" si="6"/>
        <v>-4.0650602449416207E-2</v>
      </c>
      <c r="I206" s="5">
        <f t="shared" si="7"/>
        <v>-4.0620498808411828E-2</v>
      </c>
    </row>
    <row r="207" spans="1:9" hidden="1" x14ac:dyDescent="0.2">
      <c r="A207" t="s">
        <v>322</v>
      </c>
      <c r="B207" t="s">
        <v>205</v>
      </c>
      <c r="C207" t="s">
        <v>622</v>
      </c>
      <c r="D207" s="4">
        <v>23830</v>
      </c>
      <c r="E207" s="4">
        <v>30652</v>
      </c>
      <c r="F207">
        <v>23168</v>
      </c>
      <c r="G207">
        <v>29378</v>
      </c>
      <c r="H207" s="5">
        <f t="shared" si="6"/>
        <v>2.8573895027624311E-2</v>
      </c>
      <c r="I207" s="5">
        <f t="shared" si="7"/>
        <v>4.3365783919940094E-2</v>
      </c>
    </row>
    <row r="208" spans="1:9" hidden="1" x14ac:dyDescent="0.2">
      <c r="A208" t="s">
        <v>322</v>
      </c>
      <c r="B208" t="s">
        <v>206</v>
      </c>
      <c r="C208" t="s">
        <v>623</v>
      </c>
      <c r="D208" s="4">
        <v>119628</v>
      </c>
      <c r="E208" s="4">
        <v>26593</v>
      </c>
      <c r="F208">
        <v>128288</v>
      </c>
      <c r="G208">
        <v>24612</v>
      </c>
      <c r="H208" s="5">
        <f t="shared" si="6"/>
        <v>-6.7504365178348721E-2</v>
      </c>
      <c r="I208" s="5">
        <f t="shared" si="7"/>
        <v>8.0489192263936291E-2</v>
      </c>
    </row>
    <row r="209" spans="1:9" hidden="1" x14ac:dyDescent="0.2">
      <c r="A209" t="s">
        <v>322</v>
      </c>
      <c r="B209" t="s">
        <v>207</v>
      </c>
      <c r="C209" t="s">
        <v>624</v>
      </c>
      <c r="D209" s="4">
        <v>3872</v>
      </c>
      <c r="E209" s="4">
        <v>6008</v>
      </c>
      <c r="F209">
        <v>4088</v>
      </c>
      <c r="G209">
        <v>5950</v>
      </c>
      <c r="H209" s="5">
        <f t="shared" si="6"/>
        <v>-5.2837573385518588E-2</v>
      </c>
      <c r="I209" s="5">
        <f t="shared" si="7"/>
        <v>9.7478991596638663E-3</v>
      </c>
    </row>
    <row r="210" spans="1:9" hidden="1" x14ac:dyDescent="0.2">
      <c r="A210" t="s">
        <v>322</v>
      </c>
      <c r="B210" t="s">
        <v>208</v>
      </c>
      <c r="C210" t="s">
        <v>625</v>
      </c>
      <c r="D210" s="4">
        <v>19731</v>
      </c>
      <c r="E210" s="4">
        <v>11264</v>
      </c>
      <c r="F210">
        <v>28782</v>
      </c>
      <c r="G210">
        <v>13267</v>
      </c>
      <c r="H210" s="5">
        <f t="shared" si="6"/>
        <v>-0.3144673754429852</v>
      </c>
      <c r="I210" s="5">
        <f t="shared" si="7"/>
        <v>-0.15097610612798673</v>
      </c>
    </row>
    <row r="211" spans="1:9" hidden="1" x14ac:dyDescent="0.2">
      <c r="A211" t="s">
        <v>322</v>
      </c>
      <c r="B211" t="s">
        <v>209</v>
      </c>
      <c r="C211" t="s">
        <v>626</v>
      </c>
      <c r="D211" s="4">
        <v>44948</v>
      </c>
      <c r="E211" s="4">
        <v>34676</v>
      </c>
      <c r="F211">
        <v>48991</v>
      </c>
      <c r="G211">
        <v>39397</v>
      </c>
      <c r="H211" s="5">
        <f t="shared" si="6"/>
        <v>-8.2525361801147154E-2</v>
      </c>
      <c r="I211" s="5">
        <f t="shared" si="7"/>
        <v>-0.1198314592481661</v>
      </c>
    </row>
    <row r="212" spans="1:9" hidden="1" x14ac:dyDescent="0.2">
      <c r="A212" t="s">
        <v>322</v>
      </c>
      <c r="B212" t="s">
        <v>210</v>
      </c>
      <c r="C212" t="s">
        <v>627</v>
      </c>
      <c r="D212" s="4">
        <v>1238</v>
      </c>
      <c r="E212" s="4">
        <v>2936</v>
      </c>
      <c r="F212">
        <v>1150</v>
      </c>
      <c r="G212">
        <v>3109</v>
      </c>
      <c r="H212" s="5">
        <f t="shared" si="6"/>
        <v>7.6521739130434779E-2</v>
      </c>
      <c r="I212" s="5">
        <f t="shared" si="7"/>
        <v>-5.5644901897716308E-2</v>
      </c>
    </row>
    <row r="213" spans="1:9" hidden="1" x14ac:dyDescent="0.2">
      <c r="A213" t="s">
        <v>322</v>
      </c>
      <c r="B213" t="s">
        <v>211</v>
      </c>
      <c r="C213" t="s">
        <v>628</v>
      </c>
      <c r="D213" s="4">
        <v>4435</v>
      </c>
      <c r="E213" s="4">
        <v>2398</v>
      </c>
      <c r="F213">
        <v>4013</v>
      </c>
      <c r="G213">
        <v>2513</v>
      </c>
      <c r="H213" s="5">
        <f t="shared" si="6"/>
        <v>0.10515823573386494</v>
      </c>
      <c r="I213" s="5">
        <f t="shared" si="7"/>
        <v>-4.5762037405491444E-2</v>
      </c>
    </row>
    <row r="214" spans="1:9" hidden="1" x14ac:dyDescent="0.2">
      <c r="A214" t="s">
        <v>322</v>
      </c>
      <c r="B214" t="s">
        <v>212</v>
      </c>
      <c r="C214" t="s">
        <v>629</v>
      </c>
      <c r="D214" s="4">
        <v>98437</v>
      </c>
      <c r="E214" s="4">
        <v>42854</v>
      </c>
      <c r="F214">
        <v>113953</v>
      </c>
      <c r="G214">
        <v>46299</v>
      </c>
      <c r="H214" s="5">
        <f t="shared" si="6"/>
        <v>-0.13616139987538722</v>
      </c>
      <c r="I214" s="5">
        <f t="shared" si="7"/>
        <v>-7.4407654592971773E-2</v>
      </c>
    </row>
    <row r="215" spans="1:9" hidden="1" x14ac:dyDescent="0.2">
      <c r="A215" t="s">
        <v>322</v>
      </c>
      <c r="B215" t="s">
        <v>213</v>
      </c>
      <c r="C215" t="s">
        <v>630</v>
      </c>
      <c r="D215" s="4">
        <v>39264</v>
      </c>
      <c r="E215" s="4">
        <v>19739</v>
      </c>
      <c r="F215">
        <v>49817</v>
      </c>
      <c r="G215">
        <v>20676</v>
      </c>
      <c r="H215" s="5">
        <f t="shared" si="6"/>
        <v>-0.21183531726117591</v>
      </c>
      <c r="I215" s="5">
        <f t="shared" si="7"/>
        <v>-4.5318243373960149E-2</v>
      </c>
    </row>
    <row r="216" spans="1:9" hidden="1" x14ac:dyDescent="0.2">
      <c r="A216" t="s">
        <v>322</v>
      </c>
      <c r="B216" t="s">
        <v>214</v>
      </c>
      <c r="C216" t="s">
        <v>584</v>
      </c>
      <c r="D216" s="4">
        <v>34428</v>
      </c>
      <c r="E216" s="4">
        <v>25849</v>
      </c>
      <c r="F216">
        <v>36359</v>
      </c>
      <c r="G216">
        <v>26779</v>
      </c>
      <c r="H216" s="5">
        <f t="shared" si="6"/>
        <v>-5.3109271432107592E-2</v>
      </c>
      <c r="I216" s="5">
        <f t="shared" si="7"/>
        <v>-3.4728705328802421E-2</v>
      </c>
    </row>
    <row r="217" spans="1:9" hidden="1" x14ac:dyDescent="0.2">
      <c r="A217" t="s">
        <v>322</v>
      </c>
      <c r="B217" t="s">
        <v>215</v>
      </c>
      <c r="C217" t="s">
        <v>461</v>
      </c>
      <c r="D217" s="4">
        <v>894215</v>
      </c>
      <c r="E217" s="4">
        <v>607960</v>
      </c>
      <c r="F217">
        <v>814009</v>
      </c>
      <c r="G217">
        <v>676498</v>
      </c>
      <c r="H217" s="5">
        <f t="shared" si="6"/>
        <v>9.853208011213635E-2</v>
      </c>
      <c r="I217" s="5">
        <f t="shared" si="7"/>
        <v>-0.10131293810181256</v>
      </c>
    </row>
    <row r="218" spans="1:9" hidden="1" x14ac:dyDescent="0.2">
      <c r="A218" t="s">
        <v>322</v>
      </c>
      <c r="B218" t="s">
        <v>216</v>
      </c>
      <c r="C218" t="s">
        <v>631</v>
      </c>
      <c r="D218" s="4">
        <v>111426</v>
      </c>
      <c r="E218" s="4">
        <v>124370</v>
      </c>
      <c r="F218">
        <v>106869</v>
      </c>
      <c r="G218">
        <v>122488</v>
      </c>
      <c r="H218" s="5">
        <f t="shared" si="6"/>
        <v>4.264099037138927E-2</v>
      </c>
      <c r="I218" s="5">
        <f t="shared" si="7"/>
        <v>1.5364770426490757E-2</v>
      </c>
    </row>
    <row r="219" spans="1:9" hidden="1" x14ac:dyDescent="0.2">
      <c r="A219" t="s">
        <v>322</v>
      </c>
      <c r="B219" t="s">
        <v>217</v>
      </c>
      <c r="C219" t="s">
        <v>632</v>
      </c>
      <c r="D219" s="4">
        <v>3814</v>
      </c>
      <c r="E219" s="4">
        <v>6373</v>
      </c>
      <c r="F219">
        <v>4561</v>
      </c>
      <c r="G219">
        <v>6445</v>
      </c>
      <c r="H219" s="5">
        <f t="shared" si="6"/>
        <v>-0.16377987283490464</v>
      </c>
      <c r="I219" s="5">
        <f t="shared" si="7"/>
        <v>-1.117145073700543E-2</v>
      </c>
    </row>
    <row r="220" spans="1:9" hidden="1" x14ac:dyDescent="0.2">
      <c r="A220" t="s">
        <v>322</v>
      </c>
      <c r="B220" t="s">
        <v>218</v>
      </c>
      <c r="C220" t="s">
        <v>633</v>
      </c>
      <c r="D220" s="4">
        <v>620308</v>
      </c>
      <c r="E220" s="4">
        <v>468482</v>
      </c>
      <c r="F220">
        <v>527945</v>
      </c>
      <c r="G220">
        <v>448702</v>
      </c>
      <c r="H220" s="5">
        <f t="shared" si="6"/>
        <v>0.17494814800784173</v>
      </c>
      <c r="I220" s="5">
        <f t="shared" si="7"/>
        <v>4.4082709682595575E-2</v>
      </c>
    </row>
    <row r="221" spans="1:9" hidden="1" x14ac:dyDescent="0.2">
      <c r="A221" t="s">
        <v>322</v>
      </c>
      <c r="B221" t="s">
        <v>219</v>
      </c>
      <c r="C221" t="s">
        <v>634</v>
      </c>
      <c r="D221" s="4">
        <v>432755</v>
      </c>
      <c r="E221" s="4">
        <v>231239</v>
      </c>
      <c r="F221">
        <v>440808</v>
      </c>
      <c r="G221">
        <v>259405</v>
      </c>
      <c r="H221" s="5">
        <f t="shared" si="6"/>
        <v>-1.8268724705540734E-2</v>
      </c>
      <c r="I221" s="5">
        <f t="shared" si="7"/>
        <v>-0.10857924866521462</v>
      </c>
    </row>
    <row r="222" spans="1:9" hidden="1" x14ac:dyDescent="0.2">
      <c r="A222" t="s">
        <v>322</v>
      </c>
      <c r="B222" t="s">
        <v>220</v>
      </c>
      <c r="C222" t="s">
        <v>635</v>
      </c>
      <c r="D222" s="4">
        <v>17999</v>
      </c>
      <c r="E222" s="4">
        <v>9167</v>
      </c>
      <c r="F222">
        <v>17628</v>
      </c>
      <c r="G222">
        <v>10590</v>
      </c>
      <c r="H222" s="5">
        <f t="shared" si="6"/>
        <v>2.104606308146131E-2</v>
      </c>
      <c r="I222" s="5">
        <f t="shared" si="7"/>
        <v>-0.1343720491029273</v>
      </c>
    </row>
    <row r="223" spans="1:9" hidden="1" x14ac:dyDescent="0.2">
      <c r="A223" t="s">
        <v>322</v>
      </c>
      <c r="B223" t="s">
        <v>221</v>
      </c>
      <c r="C223" t="s">
        <v>636</v>
      </c>
      <c r="D223" s="4">
        <v>518357</v>
      </c>
      <c r="E223" s="4">
        <v>354752</v>
      </c>
      <c r="F223">
        <v>455859</v>
      </c>
      <c r="G223">
        <v>366257</v>
      </c>
      <c r="H223" s="5">
        <f t="shared" si="6"/>
        <v>0.13709941012462187</v>
      </c>
      <c r="I223" s="5">
        <f t="shared" si="7"/>
        <v>-3.1412368910355294E-2</v>
      </c>
    </row>
    <row r="224" spans="1:9" hidden="1" x14ac:dyDescent="0.2">
      <c r="A224" t="s">
        <v>322</v>
      </c>
      <c r="B224" t="s">
        <v>222</v>
      </c>
      <c r="C224" t="s">
        <v>637</v>
      </c>
      <c r="D224" s="4">
        <v>1000258</v>
      </c>
      <c r="E224" s="4">
        <v>524799</v>
      </c>
      <c r="F224">
        <v>964650</v>
      </c>
      <c r="G224">
        <v>600094</v>
      </c>
      <c r="H224" s="5">
        <f t="shared" si="6"/>
        <v>3.6912869952832633E-2</v>
      </c>
      <c r="I224" s="5">
        <f t="shared" si="7"/>
        <v>-0.12547200938519631</v>
      </c>
    </row>
    <row r="225" spans="1:9" hidden="1" x14ac:dyDescent="0.2">
      <c r="A225" t="s">
        <v>322</v>
      </c>
      <c r="B225" t="s">
        <v>223</v>
      </c>
      <c r="C225" t="s">
        <v>638</v>
      </c>
      <c r="D225" s="4">
        <v>364666</v>
      </c>
      <c r="E225" s="4">
        <v>57310</v>
      </c>
      <c r="F225">
        <v>378156</v>
      </c>
      <c r="G225">
        <v>56417</v>
      </c>
      <c r="H225" s="5">
        <f t="shared" si="6"/>
        <v>-3.5673108452596282E-2</v>
      </c>
      <c r="I225" s="5">
        <f t="shared" si="7"/>
        <v>1.5828562312778065E-2</v>
      </c>
    </row>
    <row r="226" spans="1:9" hidden="1" x14ac:dyDescent="0.2">
      <c r="A226" t="s">
        <v>322</v>
      </c>
      <c r="B226" t="s">
        <v>224</v>
      </c>
      <c r="C226" t="s">
        <v>639</v>
      </c>
      <c r="D226" s="4">
        <v>151707</v>
      </c>
      <c r="E226" s="4">
        <v>98461</v>
      </c>
      <c r="F226">
        <v>161137</v>
      </c>
      <c r="G226">
        <v>121098</v>
      </c>
      <c r="H226" s="5">
        <f t="shared" si="6"/>
        <v>-5.8521630662107402E-2</v>
      </c>
      <c r="I226" s="5">
        <f t="shared" si="7"/>
        <v>-0.18693124576789047</v>
      </c>
    </row>
    <row r="227" spans="1:9" hidden="1" x14ac:dyDescent="0.2">
      <c r="A227" t="s">
        <v>322</v>
      </c>
      <c r="B227" t="s">
        <v>225</v>
      </c>
      <c r="C227" t="s">
        <v>640</v>
      </c>
      <c r="D227" s="4">
        <v>95271</v>
      </c>
      <c r="E227" s="4">
        <v>66155</v>
      </c>
      <c r="F227">
        <v>88310</v>
      </c>
      <c r="G227">
        <v>67436</v>
      </c>
      <c r="H227" s="5">
        <f t="shared" si="6"/>
        <v>7.8824595176084256E-2</v>
      </c>
      <c r="I227" s="5">
        <f t="shared" si="7"/>
        <v>-1.8995788599561067E-2</v>
      </c>
    </row>
    <row r="228" spans="1:9" hidden="1" x14ac:dyDescent="0.2">
      <c r="A228" t="s">
        <v>322</v>
      </c>
      <c r="B228" t="s">
        <v>226</v>
      </c>
      <c r="C228" t="s">
        <v>641</v>
      </c>
      <c r="D228" s="4">
        <v>274985</v>
      </c>
      <c r="E228" s="4">
        <v>78844</v>
      </c>
      <c r="F228">
        <v>291410</v>
      </c>
      <c r="G228">
        <v>75563</v>
      </c>
      <c r="H228" s="5">
        <f t="shared" si="6"/>
        <v>-5.6363885933907551E-2</v>
      </c>
      <c r="I228" s="5">
        <f t="shared" si="7"/>
        <v>4.3420721781824441E-2</v>
      </c>
    </row>
    <row r="229" spans="1:9" hidden="1" x14ac:dyDescent="0.2">
      <c r="A229" t="s">
        <v>322</v>
      </c>
      <c r="B229" t="s">
        <v>227</v>
      </c>
      <c r="C229" t="s">
        <v>642</v>
      </c>
      <c r="D229" s="4">
        <v>131895</v>
      </c>
      <c r="E229" s="4">
        <v>65750</v>
      </c>
      <c r="F229">
        <v>129963</v>
      </c>
      <c r="G229">
        <v>65736</v>
      </c>
      <c r="H229" s="5">
        <f t="shared" si="6"/>
        <v>1.4865769488238961E-2</v>
      </c>
      <c r="I229" s="5">
        <f t="shared" si="7"/>
        <v>2.129731045393696E-4</v>
      </c>
    </row>
    <row r="230" spans="1:9" hidden="1" x14ac:dyDescent="0.2">
      <c r="A230" t="s">
        <v>322</v>
      </c>
      <c r="B230" t="s">
        <v>228</v>
      </c>
      <c r="C230" t="s">
        <v>643</v>
      </c>
      <c r="D230" s="4">
        <v>655833</v>
      </c>
      <c r="E230" s="4">
        <v>207137</v>
      </c>
      <c r="F230">
        <v>617967</v>
      </c>
      <c r="G230">
        <v>214612</v>
      </c>
      <c r="H230" s="5">
        <f t="shared" si="6"/>
        <v>6.1275116632441541E-2</v>
      </c>
      <c r="I230" s="5">
        <f t="shared" si="7"/>
        <v>-3.4830298398971164E-2</v>
      </c>
    </row>
    <row r="231" spans="1:9" hidden="1" x14ac:dyDescent="0.2">
      <c r="A231" t="s">
        <v>322</v>
      </c>
      <c r="B231" t="s">
        <v>229</v>
      </c>
      <c r="C231" t="s">
        <v>548</v>
      </c>
      <c r="D231" s="4">
        <v>108449</v>
      </c>
      <c r="E231" s="4">
        <v>27551</v>
      </c>
      <c r="F231">
        <v>114246</v>
      </c>
      <c r="G231">
        <v>26937</v>
      </c>
      <c r="H231" s="5">
        <f t="shared" si="6"/>
        <v>-5.0741382630464085E-2</v>
      </c>
      <c r="I231" s="5">
        <f t="shared" si="7"/>
        <v>2.279392656940268E-2</v>
      </c>
    </row>
    <row r="232" spans="1:9" hidden="1" x14ac:dyDescent="0.2">
      <c r="A232" t="s">
        <v>322</v>
      </c>
      <c r="B232" t="s">
        <v>230</v>
      </c>
      <c r="C232" t="s">
        <v>644</v>
      </c>
      <c r="D232" s="4">
        <v>22762</v>
      </c>
      <c r="E232" s="4">
        <v>61527</v>
      </c>
      <c r="F232">
        <v>30000</v>
      </c>
      <c r="G232">
        <v>60789</v>
      </c>
      <c r="H232" s="5">
        <f t="shared" si="6"/>
        <v>-0.24126666666666666</v>
      </c>
      <c r="I232" s="5">
        <f t="shared" si="7"/>
        <v>1.2140354340423432E-2</v>
      </c>
    </row>
    <row r="233" spans="1:9" hidden="1" x14ac:dyDescent="0.2">
      <c r="A233" t="s">
        <v>322</v>
      </c>
      <c r="B233" t="s">
        <v>231</v>
      </c>
      <c r="C233" t="s">
        <v>645</v>
      </c>
      <c r="D233" s="4">
        <v>680</v>
      </c>
      <c r="E233" s="4">
        <v>1125</v>
      </c>
      <c r="F233">
        <v>730</v>
      </c>
      <c r="G233">
        <v>1142</v>
      </c>
      <c r="H233" s="5">
        <f t="shared" si="6"/>
        <v>-6.8493150684931503E-2</v>
      </c>
      <c r="I233" s="5">
        <f t="shared" si="7"/>
        <v>-1.4886164623467601E-2</v>
      </c>
    </row>
    <row r="234" spans="1:9" hidden="1" x14ac:dyDescent="0.2">
      <c r="A234" t="s">
        <v>322</v>
      </c>
      <c r="B234" t="s">
        <v>232</v>
      </c>
      <c r="C234" t="s">
        <v>646</v>
      </c>
      <c r="D234" s="4">
        <v>7200</v>
      </c>
      <c r="E234" s="4">
        <v>12166</v>
      </c>
      <c r="F234">
        <v>9593</v>
      </c>
      <c r="G234">
        <v>13290</v>
      </c>
      <c r="H234" s="5">
        <f t="shared" si="6"/>
        <v>-0.24945272594600229</v>
      </c>
      <c r="I234" s="5">
        <f t="shared" si="7"/>
        <v>-8.4574868322046651E-2</v>
      </c>
    </row>
    <row r="235" spans="1:9" hidden="1" x14ac:dyDescent="0.2">
      <c r="A235" t="s">
        <v>322</v>
      </c>
      <c r="B235" t="s">
        <v>233</v>
      </c>
      <c r="C235" t="s">
        <v>647</v>
      </c>
      <c r="D235" s="4">
        <v>144766</v>
      </c>
      <c r="E235" s="4">
        <v>67064</v>
      </c>
      <c r="F235">
        <v>131639</v>
      </c>
      <c r="G235">
        <v>69306</v>
      </c>
      <c r="H235" s="5">
        <f t="shared" si="6"/>
        <v>9.9719687934426732E-2</v>
      </c>
      <c r="I235" s="5">
        <f t="shared" si="7"/>
        <v>-3.2349291547629354E-2</v>
      </c>
    </row>
    <row r="236" spans="1:9" hidden="1" x14ac:dyDescent="0.2">
      <c r="A236" t="s">
        <v>322</v>
      </c>
      <c r="B236" t="s">
        <v>234</v>
      </c>
      <c r="C236" t="s">
        <v>648</v>
      </c>
      <c r="D236" s="4">
        <v>205612</v>
      </c>
      <c r="E236" s="4">
        <v>58871</v>
      </c>
      <c r="F236">
        <v>199938</v>
      </c>
      <c r="G236">
        <v>61825</v>
      </c>
      <c r="H236" s="5">
        <f t="shared" si="6"/>
        <v>2.8378797427202434E-2</v>
      </c>
      <c r="I236" s="5">
        <f t="shared" si="7"/>
        <v>-4.7780024262029923E-2</v>
      </c>
    </row>
    <row r="237" spans="1:9" hidden="1" x14ac:dyDescent="0.2">
      <c r="A237" t="s">
        <v>322</v>
      </c>
      <c r="B237" t="s">
        <v>235</v>
      </c>
      <c r="C237" t="s">
        <v>649</v>
      </c>
      <c r="D237" s="4">
        <v>97824</v>
      </c>
      <c r="E237" s="4">
        <v>99352</v>
      </c>
      <c r="F237">
        <v>105841</v>
      </c>
      <c r="G237">
        <v>104145</v>
      </c>
      <c r="H237" s="5">
        <f t="shared" si="6"/>
        <v>-7.5745694012717191E-2</v>
      </c>
      <c r="I237" s="5">
        <f t="shared" si="7"/>
        <v>-4.6022372653511931E-2</v>
      </c>
    </row>
    <row r="238" spans="1:9" hidden="1" x14ac:dyDescent="0.2">
      <c r="A238" t="s">
        <v>322</v>
      </c>
      <c r="B238" t="s">
        <v>236</v>
      </c>
      <c r="C238" t="s">
        <v>650</v>
      </c>
      <c r="D238" s="4">
        <v>13673</v>
      </c>
      <c r="E238" s="4">
        <v>21343</v>
      </c>
      <c r="F238">
        <v>17367</v>
      </c>
      <c r="G238">
        <v>24375</v>
      </c>
      <c r="H238" s="5">
        <f t="shared" si="6"/>
        <v>-0.21270225139632637</v>
      </c>
      <c r="I238" s="5">
        <f t="shared" si="7"/>
        <v>-0.12438974358974358</v>
      </c>
    </row>
    <row r="239" spans="1:9" hidden="1" x14ac:dyDescent="0.2">
      <c r="A239" t="s">
        <v>322</v>
      </c>
      <c r="B239" t="s">
        <v>237</v>
      </c>
      <c r="C239" t="s">
        <v>651</v>
      </c>
      <c r="D239" s="4">
        <v>6683</v>
      </c>
      <c r="E239" s="4">
        <v>18767</v>
      </c>
      <c r="F239">
        <v>8911</v>
      </c>
      <c r="G239">
        <v>19141</v>
      </c>
      <c r="H239" s="5">
        <f t="shared" si="6"/>
        <v>-0.25002805521265853</v>
      </c>
      <c r="I239" s="5">
        <f t="shared" si="7"/>
        <v>-1.9539209027741498E-2</v>
      </c>
    </row>
    <row r="240" spans="1:9" hidden="1" x14ac:dyDescent="0.2">
      <c r="A240" t="s">
        <v>322</v>
      </c>
      <c r="B240" t="s">
        <v>238</v>
      </c>
      <c r="C240" t="s">
        <v>652</v>
      </c>
      <c r="D240" s="4">
        <v>2387</v>
      </c>
      <c r="E240" s="4">
        <v>3038</v>
      </c>
      <c r="F240">
        <v>2851</v>
      </c>
      <c r="G240">
        <v>3188</v>
      </c>
      <c r="H240" s="5">
        <f t="shared" si="6"/>
        <v>-0.16274991231146965</v>
      </c>
      <c r="I240" s="5">
        <f t="shared" si="7"/>
        <v>-4.7051442910915932E-2</v>
      </c>
    </row>
    <row r="241" spans="1:9" hidden="1" x14ac:dyDescent="0.2">
      <c r="A241" t="s">
        <v>322</v>
      </c>
      <c r="B241" t="s">
        <v>239</v>
      </c>
      <c r="C241" t="s">
        <v>653</v>
      </c>
      <c r="D241" s="4">
        <v>25622</v>
      </c>
      <c r="E241" s="4">
        <v>64382</v>
      </c>
      <c r="F241">
        <v>66105</v>
      </c>
      <c r="G241">
        <v>77579</v>
      </c>
      <c r="H241" s="5">
        <f t="shared" si="6"/>
        <v>-0.61240450797972923</v>
      </c>
      <c r="I241" s="5">
        <f t="shared" si="7"/>
        <v>-0.17011046803903118</v>
      </c>
    </row>
    <row r="242" spans="1:9" hidden="1" x14ac:dyDescent="0.2">
      <c r="A242" t="s">
        <v>322</v>
      </c>
      <c r="B242" t="s">
        <v>240</v>
      </c>
      <c r="C242" t="s">
        <v>654</v>
      </c>
      <c r="D242" s="4">
        <v>11377</v>
      </c>
      <c r="E242" s="4">
        <v>17537</v>
      </c>
      <c r="F242">
        <v>11978</v>
      </c>
      <c r="G242">
        <v>17689</v>
      </c>
      <c r="H242" s="5">
        <f t="shared" si="6"/>
        <v>-5.0175321422608117E-2</v>
      </c>
      <c r="I242" s="5">
        <f t="shared" si="7"/>
        <v>-8.5929108485499461E-3</v>
      </c>
    </row>
    <row r="243" spans="1:9" hidden="1" x14ac:dyDescent="0.2">
      <c r="A243" t="s">
        <v>322</v>
      </c>
      <c r="B243" t="s">
        <v>241</v>
      </c>
      <c r="C243" t="s">
        <v>655</v>
      </c>
      <c r="D243" s="4">
        <v>271801</v>
      </c>
      <c r="E243" s="4">
        <v>151126</v>
      </c>
      <c r="F243">
        <v>251388</v>
      </c>
      <c r="G243">
        <v>162207</v>
      </c>
      <c r="H243" s="5">
        <f t="shared" si="6"/>
        <v>8.1201171098063546E-2</v>
      </c>
      <c r="I243" s="5">
        <f t="shared" si="7"/>
        <v>-6.8313944527671436E-2</v>
      </c>
    </row>
    <row r="244" spans="1:9" hidden="1" x14ac:dyDescent="0.2">
      <c r="A244" t="s">
        <v>322</v>
      </c>
      <c r="B244" t="s">
        <v>242</v>
      </c>
      <c r="C244" t="s">
        <v>656</v>
      </c>
      <c r="D244" s="4">
        <v>65375</v>
      </c>
      <c r="E244" s="4">
        <v>24394</v>
      </c>
      <c r="F244">
        <v>67598</v>
      </c>
      <c r="G244">
        <v>27292</v>
      </c>
      <c r="H244" s="5">
        <f t="shared" si="6"/>
        <v>-3.2885588331015708E-2</v>
      </c>
      <c r="I244" s="5">
        <f t="shared" si="7"/>
        <v>-0.10618496262641067</v>
      </c>
    </row>
    <row r="245" spans="1:9" hidden="1" x14ac:dyDescent="0.2">
      <c r="A245" t="s">
        <v>322</v>
      </c>
      <c r="B245" t="s">
        <v>243</v>
      </c>
      <c r="C245" t="s">
        <v>657</v>
      </c>
      <c r="D245" s="4">
        <v>4552</v>
      </c>
      <c r="E245" s="4">
        <v>16630</v>
      </c>
      <c r="F245">
        <v>11230</v>
      </c>
      <c r="G245">
        <v>17676</v>
      </c>
      <c r="H245" s="5">
        <f t="shared" si="6"/>
        <v>-0.59465716829919857</v>
      </c>
      <c r="I245" s="5">
        <f t="shared" si="7"/>
        <v>-5.9176284227200726E-2</v>
      </c>
    </row>
    <row r="246" spans="1:9" hidden="1" x14ac:dyDescent="0.2">
      <c r="A246" t="s">
        <v>323</v>
      </c>
      <c r="B246" t="s">
        <v>244</v>
      </c>
      <c r="C246" t="s">
        <v>658</v>
      </c>
      <c r="D246" s="4">
        <v>152883</v>
      </c>
      <c r="E246" s="4">
        <v>101454</v>
      </c>
      <c r="F246">
        <v>134202</v>
      </c>
      <c r="G246">
        <v>95657</v>
      </c>
      <c r="H246" s="5">
        <f t="shared" si="6"/>
        <v>0.13920060803862833</v>
      </c>
      <c r="I246" s="5">
        <f t="shared" si="7"/>
        <v>6.0601942356544737E-2</v>
      </c>
    </row>
    <row r="247" spans="1:9" hidden="1" x14ac:dyDescent="0.2">
      <c r="A247" t="s">
        <v>323</v>
      </c>
      <c r="B247" t="s">
        <v>245</v>
      </c>
      <c r="C247" t="s">
        <v>659</v>
      </c>
      <c r="D247" s="4">
        <v>3721</v>
      </c>
      <c r="E247" s="4">
        <v>3291</v>
      </c>
      <c r="F247">
        <v>3759</v>
      </c>
      <c r="G247">
        <v>3813</v>
      </c>
      <c r="H247" s="5">
        <f t="shared" si="6"/>
        <v>-1.0109071561585529E-2</v>
      </c>
      <c r="I247" s="5">
        <f t="shared" si="7"/>
        <v>-0.13690007867820614</v>
      </c>
    </row>
    <row r="248" spans="1:9" hidden="1" x14ac:dyDescent="0.2">
      <c r="A248" t="s">
        <v>323</v>
      </c>
      <c r="B248" t="s">
        <v>246</v>
      </c>
      <c r="C248" t="s">
        <v>660</v>
      </c>
      <c r="D248" s="4">
        <v>251835</v>
      </c>
      <c r="E248" s="4">
        <v>127807</v>
      </c>
      <c r="F248">
        <v>213607</v>
      </c>
      <c r="G248">
        <v>127323</v>
      </c>
      <c r="H248" s="5">
        <f t="shared" si="6"/>
        <v>0.17896417252243607</v>
      </c>
      <c r="I248" s="5">
        <f t="shared" si="7"/>
        <v>3.8013556073922231E-3</v>
      </c>
    </row>
    <row r="249" spans="1:9" hidden="1" x14ac:dyDescent="0.2">
      <c r="A249" t="s">
        <v>323</v>
      </c>
      <c r="B249" t="s">
        <v>247</v>
      </c>
      <c r="C249" t="s">
        <v>661</v>
      </c>
      <c r="D249" s="4">
        <v>4305</v>
      </c>
      <c r="E249" s="4">
        <v>5831</v>
      </c>
      <c r="F249">
        <v>3738</v>
      </c>
      <c r="G249">
        <v>5189</v>
      </c>
      <c r="H249" s="5">
        <f t="shared" si="6"/>
        <v>0.15168539325842698</v>
      </c>
      <c r="I249" s="5">
        <f t="shared" si="7"/>
        <v>0.12372326074388129</v>
      </c>
    </row>
    <row r="250" spans="1:9" hidden="1" x14ac:dyDescent="0.2">
      <c r="A250" t="s">
        <v>323</v>
      </c>
      <c r="B250" t="s">
        <v>248</v>
      </c>
      <c r="C250" t="s">
        <v>662</v>
      </c>
      <c r="D250" s="4">
        <v>518</v>
      </c>
      <c r="E250" s="4">
        <v>1612</v>
      </c>
      <c r="F250">
        <v>317</v>
      </c>
      <c r="G250">
        <v>1867</v>
      </c>
      <c r="H250" s="5">
        <f t="shared" si="6"/>
        <v>0.63406940063091488</v>
      </c>
      <c r="I250" s="5">
        <f t="shared" si="7"/>
        <v>-0.13658275307980719</v>
      </c>
    </row>
    <row r="251" spans="1:9" hidden="1" x14ac:dyDescent="0.2">
      <c r="A251" t="s">
        <v>323</v>
      </c>
      <c r="B251" t="s">
        <v>249</v>
      </c>
      <c r="C251" t="s">
        <v>663</v>
      </c>
      <c r="D251" s="4">
        <v>846</v>
      </c>
      <c r="E251" s="4">
        <v>1167</v>
      </c>
      <c r="F251">
        <v>732</v>
      </c>
      <c r="G251">
        <v>1503</v>
      </c>
      <c r="H251" s="5">
        <f t="shared" si="6"/>
        <v>0.15573770491803279</v>
      </c>
      <c r="I251" s="5">
        <f t="shared" si="7"/>
        <v>-0.22355289421157684</v>
      </c>
    </row>
    <row r="252" spans="1:9" hidden="1" x14ac:dyDescent="0.2">
      <c r="A252" t="s">
        <v>323</v>
      </c>
      <c r="B252" t="s">
        <v>250</v>
      </c>
      <c r="C252" t="s">
        <v>664</v>
      </c>
      <c r="D252" s="4">
        <v>176616</v>
      </c>
      <c r="E252" s="4">
        <v>43012</v>
      </c>
      <c r="F252">
        <v>159089</v>
      </c>
      <c r="G252">
        <v>42501</v>
      </c>
      <c r="H252" s="5">
        <f t="shared" si="6"/>
        <v>0.11017103633815034</v>
      </c>
      <c r="I252" s="5">
        <f t="shared" si="7"/>
        <v>1.202324651184678E-2</v>
      </c>
    </row>
    <row r="253" spans="1:9" hidden="1" x14ac:dyDescent="0.2">
      <c r="A253" t="s">
        <v>323</v>
      </c>
      <c r="B253" t="s">
        <v>251</v>
      </c>
      <c r="C253" t="s">
        <v>665</v>
      </c>
      <c r="D253" s="4">
        <v>37886</v>
      </c>
      <c r="E253" s="4">
        <v>16531</v>
      </c>
      <c r="F253">
        <v>29077</v>
      </c>
      <c r="G253">
        <v>16295</v>
      </c>
      <c r="H253" s="5">
        <f t="shared" si="6"/>
        <v>0.3029542249888228</v>
      </c>
      <c r="I253" s="5">
        <f t="shared" si="7"/>
        <v>1.4482970236268794E-2</v>
      </c>
    </row>
    <row r="254" spans="1:9" hidden="1" x14ac:dyDescent="0.2">
      <c r="A254" t="s">
        <v>323</v>
      </c>
      <c r="B254" t="s">
        <v>252</v>
      </c>
      <c r="C254" t="s">
        <v>666</v>
      </c>
      <c r="D254" s="4">
        <v>8319</v>
      </c>
      <c r="E254" s="4">
        <v>6523</v>
      </c>
      <c r="F254">
        <v>7160</v>
      </c>
      <c r="G254">
        <v>6222</v>
      </c>
      <c r="H254" s="5">
        <f t="shared" si="6"/>
        <v>0.16187150837988826</v>
      </c>
      <c r="I254" s="5">
        <f t="shared" si="7"/>
        <v>4.8376727740276439E-2</v>
      </c>
    </row>
    <row r="255" spans="1:9" hidden="1" x14ac:dyDescent="0.2">
      <c r="A255" t="s">
        <v>323</v>
      </c>
      <c r="B255" t="s">
        <v>253</v>
      </c>
      <c r="C255" t="s">
        <v>667</v>
      </c>
      <c r="D255" s="4">
        <v>208</v>
      </c>
      <c r="E255" s="4">
        <v>884</v>
      </c>
      <c r="F255">
        <v>131</v>
      </c>
      <c r="G255">
        <v>993</v>
      </c>
      <c r="H255" s="5">
        <f t="shared" si="6"/>
        <v>0.58778625954198471</v>
      </c>
      <c r="I255" s="5">
        <f t="shared" si="7"/>
        <v>-0.10976837865055387</v>
      </c>
    </row>
    <row r="256" spans="1:9" hidden="1" x14ac:dyDescent="0.2">
      <c r="A256" t="s">
        <v>323</v>
      </c>
      <c r="B256" t="s">
        <v>254</v>
      </c>
      <c r="C256" t="s">
        <v>668</v>
      </c>
      <c r="D256" s="4">
        <v>3754</v>
      </c>
      <c r="E256" s="4">
        <v>2733</v>
      </c>
      <c r="F256">
        <v>3604</v>
      </c>
      <c r="G256">
        <v>2754</v>
      </c>
      <c r="H256" s="5">
        <f t="shared" si="6"/>
        <v>4.1620421753607105E-2</v>
      </c>
      <c r="I256" s="5">
        <f t="shared" si="7"/>
        <v>-7.6252723311546842E-3</v>
      </c>
    </row>
    <row r="257" spans="1:9" hidden="1" x14ac:dyDescent="0.2">
      <c r="A257" t="s">
        <v>323</v>
      </c>
      <c r="B257" t="s">
        <v>255</v>
      </c>
      <c r="C257" t="s">
        <v>669</v>
      </c>
      <c r="D257" s="4">
        <v>1839</v>
      </c>
      <c r="E257" s="4">
        <v>2123</v>
      </c>
      <c r="F257">
        <v>1959</v>
      </c>
      <c r="G257">
        <v>2286</v>
      </c>
      <c r="H257" s="5">
        <f t="shared" si="6"/>
        <v>-6.1255742725880552E-2</v>
      </c>
      <c r="I257" s="5">
        <f t="shared" si="7"/>
        <v>-7.1303587051618544E-2</v>
      </c>
    </row>
    <row r="258" spans="1:9" hidden="1" x14ac:dyDescent="0.2">
      <c r="A258" t="s">
        <v>323</v>
      </c>
      <c r="B258" t="s">
        <v>256</v>
      </c>
      <c r="C258" t="s">
        <v>670</v>
      </c>
      <c r="D258" s="4">
        <v>1196</v>
      </c>
      <c r="E258" s="4">
        <v>478</v>
      </c>
      <c r="F258">
        <v>1311</v>
      </c>
      <c r="G258">
        <v>741</v>
      </c>
      <c r="H258" s="5">
        <f t="shared" si="6"/>
        <v>-8.771929824561403E-2</v>
      </c>
      <c r="I258" s="5">
        <f t="shared" si="7"/>
        <v>-0.35492577597840758</v>
      </c>
    </row>
    <row r="259" spans="1:9" hidden="1" x14ac:dyDescent="0.2">
      <c r="A259" t="s">
        <v>323</v>
      </c>
      <c r="B259" t="s">
        <v>257</v>
      </c>
      <c r="C259" t="s">
        <v>671</v>
      </c>
      <c r="D259" s="4">
        <v>514</v>
      </c>
      <c r="E259" s="4">
        <v>1020</v>
      </c>
      <c r="F259">
        <v>437</v>
      </c>
      <c r="G259">
        <v>1271</v>
      </c>
      <c r="H259" s="5">
        <f t="shared" ref="H259:H322" si="8">((D259-F259)/F259)</f>
        <v>0.17620137299771166</v>
      </c>
      <c r="I259" s="5">
        <f t="shared" ref="I259:I322" si="9">((E259-G259)/G259)</f>
        <v>-0.19748229740361919</v>
      </c>
    </row>
    <row r="260" spans="1:9" hidden="1" x14ac:dyDescent="0.2">
      <c r="A260" t="s">
        <v>323</v>
      </c>
      <c r="B260" t="s">
        <v>258</v>
      </c>
      <c r="C260" t="s">
        <v>672</v>
      </c>
      <c r="D260" s="4">
        <v>1221</v>
      </c>
      <c r="E260" s="4">
        <v>2804</v>
      </c>
      <c r="F260">
        <v>1112</v>
      </c>
      <c r="G260">
        <v>2474</v>
      </c>
      <c r="H260" s="5">
        <f t="shared" si="8"/>
        <v>9.8021582733812951E-2</v>
      </c>
      <c r="I260" s="5">
        <f t="shared" si="9"/>
        <v>0.13338722716248991</v>
      </c>
    </row>
    <row r="261" spans="1:9" hidden="1" x14ac:dyDescent="0.2">
      <c r="A261" t="s">
        <v>323</v>
      </c>
      <c r="B261" t="s">
        <v>259</v>
      </c>
      <c r="C261" t="s">
        <v>673</v>
      </c>
      <c r="D261" s="4">
        <v>5241</v>
      </c>
      <c r="E261" s="4">
        <v>14054</v>
      </c>
      <c r="F261">
        <v>5887</v>
      </c>
      <c r="G261">
        <v>13081</v>
      </c>
      <c r="H261" s="5">
        <f t="shared" si="8"/>
        <v>-0.1097333106845592</v>
      </c>
      <c r="I261" s="5">
        <f t="shared" si="9"/>
        <v>7.4382692454705301E-2</v>
      </c>
    </row>
    <row r="262" spans="1:9" hidden="1" x14ac:dyDescent="0.2">
      <c r="A262" t="s">
        <v>323</v>
      </c>
      <c r="B262" t="s">
        <v>260</v>
      </c>
      <c r="C262" t="s">
        <v>674</v>
      </c>
      <c r="D262" s="4">
        <v>341026</v>
      </c>
      <c r="E262" s="4">
        <v>72949</v>
      </c>
      <c r="F262">
        <v>313293</v>
      </c>
      <c r="G262">
        <v>71618</v>
      </c>
      <c r="H262" s="5">
        <f t="shared" si="8"/>
        <v>8.852096918858704E-2</v>
      </c>
      <c r="I262" s="5">
        <f t="shared" si="9"/>
        <v>1.8584713340221732E-2</v>
      </c>
    </row>
    <row r="263" spans="1:9" hidden="1" x14ac:dyDescent="0.2">
      <c r="A263" t="s">
        <v>323</v>
      </c>
      <c r="B263" t="s">
        <v>261</v>
      </c>
      <c r="C263" t="s">
        <v>675</v>
      </c>
      <c r="D263" s="4">
        <v>290</v>
      </c>
      <c r="E263" s="4">
        <v>1087</v>
      </c>
      <c r="F263">
        <v>341</v>
      </c>
      <c r="G263">
        <v>1089</v>
      </c>
      <c r="H263" s="5">
        <f t="shared" si="8"/>
        <v>-0.14956011730205279</v>
      </c>
      <c r="I263" s="5">
        <f t="shared" si="9"/>
        <v>-1.8365472910927456E-3</v>
      </c>
    </row>
    <row r="264" spans="1:9" hidden="1" x14ac:dyDescent="0.2">
      <c r="A264" t="s">
        <v>323</v>
      </c>
      <c r="B264" t="s">
        <v>262</v>
      </c>
      <c r="C264" t="s">
        <v>676</v>
      </c>
      <c r="D264" s="4">
        <v>134283</v>
      </c>
      <c r="E264" s="4">
        <v>138717</v>
      </c>
      <c r="F264">
        <v>104653</v>
      </c>
      <c r="G264">
        <v>121270</v>
      </c>
      <c r="H264" s="5">
        <f t="shared" si="8"/>
        <v>0.28312614067441927</v>
      </c>
      <c r="I264" s="5">
        <f t="shared" si="9"/>
        <v>0.14386905252741816</v>
      </c>
    </row>
    <row r="265" spans="1:9" hidden="1" x14ac:dyDescent="0.2">
      <c r="A265" t="s">
        <v>323</v>
      </c>
      <c r="B265" t="s">
        <v>263</v>
      </c>
      <c r="C265" t="s">
        <v>677</v>
      </c>
      <c r="D265" s="4">
        <v>21972</v>
      </c>
      <c r="E265" s="4">
        <v>10342</v>
      </c>
      <c r="F265">
        <v>18588</v>
      </c>
      <c r="G265">
        <v>9892</v>
      </c>
      <c r="H265" s="5">
        <f t="shared" si="8"/>
        <v>0.18205293737895417</v>
      </c>
      <c r="I265" s="5">
        <f t="shared" si="9"/>
        <v>4.54913061059442E-2</v>
      </c>
    </row>
    <row r="266" spans="1:9" hidden="1" x14ac:dyDescent="0.2">
      <c r="A266" t="s">
        <v>323</v>
      </c>
      <c r="B266" t="s">
        <v>264</v>
      </c>
      <c r="C266" t="s">
        <v>678</v>
      </c>
      <c r="D266" s="4">
        <v>4837</v>
      </c>
      <c r="E266" s="4">
        <v>16389</v>
      </c>
      <c r="F266">
        <v>4490</v>
      </c>
      <c r="G266">
        <v>14027</v>
      </c>
      <c r="H266" s="5">
        <f t="shared" si="8"/>
        <v>7.7282850779510026E-2</v>
      </c>
      <c r="I266" s="5">
        <f t="shared" si="9"/>
        <v>0.16838953446923791</v>
      </c>
    </row>
    <row r="267" spans="1:9" hidden="1" x14ac:dyDescent="0.2">
      <c r="A267" t="s">
        <v>323</v>
      </c>
      <c r="B267" t="s">
        <v>265</v>
      </c>
      <c r="C267" t="s">
        <v>679</v>
      </c>
      <c r="D267" s="4">
        <v>193076</v>
      </c>
      <c r="E267" s="4">
        <v>218737</v>
      </c>
      <c r="F267">
        <v>161941</v>
      </c>
      <c r="G267">
        <v>202828</v>
      </c>
      <c r="H267" s="5">
        <f t="shared" si="8"/>
        <v>0.19226137914425623</v>
      </c>
      <c r="I267" s="5">
        <f t="shared" si="9"/>
        <v>7.8435916145699808E-2</v>
      </c>
    </row>
    <row r="268" spans="1:9" hidden="1" x14ac:dyDescent="0.2">
      <c r="A268" t="s">
        <v>323</v>
      </c>
      <c r="B268" t="s">
        <v>266</v>
      </c>
      <c r="C268" t="s">
        <v>680</v>
      </c>
      <c r="D268" s="4">
        <v>6585</v>
      </c>
      <c r="E268" s="4">
        <v>19309</v>
      </c>
      <c r="F268">
        <v>7369</v>
      </c>
      <c r="G268">
        <v>17517</v>
      </c>
      <c r="H268" s="5">
        <f t="shared" si="8"/>
        <v>-0.10639164065680554</v>
      </c>
      <c r="I268" s="5">
        <f t="shared" si="9"/>
        <v>0.10230062225266884</v>
      </c>
    </row>
    <row r="269" spans="1:9" hidden="1" x14ac:dyDescent="0.2">
      <c r="A269" t="s">
        <v>323</v>
      </c>
      <c r="B269" t="s">
        <v>267</v>
      </c>
      <c r="C269" t="s">
        <v>681</v>
      </c>
      <c r="D269" s="4">
        <v>17751</v>
      </c>
      <c r="E269" s="4">
        <v>15824</v>
      </c>
      <c r="F269">
        <v>15427</v>
      </c>
      <c r="G269">
        <v>14717</v>
      </c>
      <c r="H269" s="5">
        <f t="shared" si="8"/>
        <v>0.15064497309911196</v>
      </c>
      <c r="I269" s="5">
        <f t="shared" si="9"/>
        <v>7.5219134334443161E-2</v>
      </c>
    </row>
    <row r="270" spans="1:9" hidden="1" x14ac:dyDescent="0.2">
      <c r="A270" t="s">
        <v>323</v>
      </c>
      <c r="B270" t="s">
        <v>268</v>
      </c>
      <c r="C270" t="s">
        <v>682</v>
      </c>
      <c r="D270" s="4">
        <v>2367</v>
      </c>
      <c r="E270" s="4">
        <v>1981</v>
      </c>
      <c r="F270">
        <v>2223</v>
      </c>
      <c r="G270">
        <v>1833</v>
      </c>
      <c r="H270" s="5">
        <f t="shared" si="8"/>
        <v>6.4777327935222673E-2</v>
      </c>
      <c r="I270" s="5">
        <f t="shared" si="9"/>
        <v>8.0741953082378609E-2</v>
      </c>
    </row>
    <row r="271" spans="1:9" hidden="1" x14ac:dyDescent="0.2">
      <c r="A271" t="s">
        <v>323</v>
      </c>
      <c r="B271" t="s">
        <v>269</v>
      </c>
      <c r="C271" t="s">
        <v>683</v>
      </c>
      <c r="D271" s="4">
        <v>5159</v>
      </c>
      <c r="E271" s="4">
        <v>5067</v>
      </c>
      <c r="F271">
        <v>4710</v>
      </c>
      <c r="G271">
        <v>4883</v>
      </c>
      <c r="H271" s="5">
        <f t="shared" si="8"/>
        <v>9.5329087048832278E-2</v>
      </c>
      <c r="I271" s="5">
        <f t="shared" si="9"/>
        <v>3.7681753020684008E-2</v>
      </c>
    </row>
    <row r="272" spans="1:9" hidden="1" x14ac:dyDescent="0.2">
      <c r="A272" t="s">
        <v>323</v>
      </c>
      <c r="B272" t="s">
        <v>270</v>
      </c>
      <c r="C272" t="s">
        <v>684</v>
      </c>
      <c r="D272" s="4">
        <v>8005</v>
      </c>
      <c r="E272" s="4">
        <v>3634</v>
      </c>
      <c r="F272">
        <v>7132</v>
      </c>
      <c r="G272">
        <v>3735</v>
      </c>
      <c r="H272" s="5">
        <f t="shared" si="8"/>
        <v>0.12240605720695458</v>
      </c>
      <c r="I272" s="5">
        <f t="shared" si="9"/>
        <v>-2.7041499330655958E-2</v>
      </c>
    </row>
    <row r="273" spans="1:9" hidden="1" x14ac:dyDescent="0.2">
      <c r="A273" t="s">
        <v>323</v>
      </c>
      <c r="B273" t="s">
        <v>271</v>
      </c>
      <c r="C273" t="s">
        <v>685</v>
      </c>
      <c r="D273" s="4">
        <v>263</v>
      </c>
      <c r="E273" s="4">
        <v>350</v>
      </c>
      <c r="F273">
        <v>255</v>
      </c>
      <c r="G273">
        <v>353</v>
      </c>
      <c r="H273" s="5">
        <f t="shared" si="8"/>
        <v>3.1372549019607843E-2</v>
      </c>
      <c r="I273" s="5">
        <f t="shared" si="9"/>
        <v>-8.4985835694051E-3</v>
      </c>
    </row>
    <row r="274" spans="1:9" hidden="1" x14ac:dyDescent="0.2">
      <c r="A274" t="s">
        <v>323</v>
      </c>
      <c r="B274" t="s">
        <v>272</v>
      </c>
      <c r="C274" t="s">
        <v>686</v>
      </c>
      <c r="D274" s="4">
        <v>1871</v>
      </c>
      <c r="E274" s="4">
        <v>1976</v>
      </c>
      <c r="F274">
        <v>2076</v>
      </c>
      <c r="G274">
        <v>2203</v>
      </c>
      <c r="H274" s="5">
        <f t="shared" si="8"/>
        <v>-9.8747591522157993E-2</v>
      </c>
      <c r="I274" s="5">
        <f t="shared" si="9"/>
        <v>-0.10304130730821606</v>
      </c>
    </row>
    <row r="275" spans="1:9" hidden="1" x14ac:dyDescent="0.2">
      <c r="A275" t="s">
        <v>323</v>
      </c>
      <c r="B275" t="s">
        <v>273</v>
      </c>
      <c r="C275" t="s">
        <v>444</v>
      </c>
      <c r="D275" s="4">
        <v>216</v>
      </c>
      <c r="E275" s="4">
        <v>621</v>
      </c>
      <c r="F275">
        <v>175</v>
      </c>
      <c r="G275">
        <v>681</v>
      </c>
      <c r="H275" s="5">
        <f t="shared" si="8"/>
        <v>0.23428571428571429</v>
      </c>
      <c r="I275" s="5">
        <f t="shared" si="9"/>
        <v>-8.8105726872246701E-2</v>
      </c>
    </row>
    <row r="276" spans="1:9" hidden="1" x14ac:dyDescent="0.2">
      <c r="A276" t="s">
        <v>323</v>
      </c>
      <c r="B276" t="s">
        <v>274</v>
      </c>
      <c r="C276" t="s">
        <v>445</v>
      </c>
      <c r="D276" s="4">
        <v>246661</v>
      </c>
      <c r="E276" s="4">
        <v>147428</v>
      </c>
      <c r="F276">
        <v>218396</v>
      </c>
      <c r="G276">
        <v>148417</v>
      </c>
      <c r="H276" s="5">
        <f t="shared" si="8"/>
        <v>0.12942086851407536</v>
      </c>
      <c r="I276" s="5">
        <f t="shared" si="9"/>
        <v>-6.6636571282265508E-3</v>
      </c>
    </row>
    <row r="277" spans="1:9" hidden="1" x14ac:dyDescent="0.2">
      <c r="A277" t="s">
        <v>323</v>
      </c>
      <c r="B277" t="s">
        <v>275</v>
      </c>
      <c r="C277" t="s">
        <v>687</v>
      </c>
      <c r="D277" s="4">
        <v>130</v>
      </c>
      <c r="E277" s="4">
        <v>686</v>
      </c>
      <c r="F277">
        <v>98</v>
      </c>
      <c r="G277">
        <v>795</v>
      </c>
      <c r="H277" s="5">
        <f t="shared" si="8"/>
        <v>0.32653061224489793</v>
      </c>
      <c r="I277" s="5">
        <f t="shared" si="9"/>
        <v>-0.13710691823899371</v>
      </c>
    </row>
    <row r="278" spans="1:9" hidden="1" x14ac:dyDescent="0.2">
      <c r="A278" t="s">
        <v>323</v>
      </c>
      <c r="B278" t="s">
        <v>276</v>
      </c>
      <c r="C278" t="s">
        <v>688</v>
      </c>
      <c r="D278" s="4">
        <v>938</v>
      </c>
      <c r="E278" s="4">
        <v>2805</v>
      </c>
      <c r="F278">
        <v>662</v>
      </c>
      <c r="G278">
        <v>3144</v>
      </c>
      <c r="H278" s="5">
        <f t="shared" si="8"/>
        <v>0.41691842900302117</v>
      </c>
      <c r="I278" s="5">
        <f t="shared" si="9"/>
        <v>-0.10782442748091603</v>
      </c>
    </row>
    <row r="279" spans="1:9" hidden="1" x14ac:dyDescent="0.2">
      <c r="A279" t="s">
        <v>323</v>
      </c>
      <c r="B279" t="s">
        <v>277</v>
      </c>
      <c r="C279" t="s">
        <v>447</v>
      </c>
      <c r="D279" s="4">
        <v>1901</v>
      </c>
      <c r="E279" s="4">
        <v>1382</v>
      </c>
      <c r="F279">
        <v>2303</v>
      </c>
      <c r="G279">
        <v>1497</v>
      </c>
      <c r="H279" s="5">
        <f t="shared" si="8"/>
        <v>-0.17455492835432046</v>
      </c>
      <c r="I279" s="5">
        <f t="shared" si="9"/>
        <v>-7.6820307281229128E-2</v>
      </c>
    </row>
    <row r="280" spans="1:9" hidden="1" x14ac:dyDescent="0.2">
      <c r="A280" t="s">
        <v>323</v>
      </c>
      <c r="B280" t="s">
        <v>278</v>
      </c>
      <c r="C280" t="s">
        <v>689</v>
      </c>
      <c r="D280" s="4">
        <v>23221</v>
      </c>
      <c r="E280" s="4">
        <v>14809</v>
      </c>
      <c r="F280">
        <v>20548</v>
      </c>
      <c r="G280">
        <v>14233</v>
      </c>
      <c r="H280" s="5">
        <f t="shared" si="8"/>
        <v>0.13008565310492506</v>
      </c>
      <c r="I280" s="5">
        <f t="shared" si="9"/>
        <v>4.0469331834469192E-2</v>
      </c>
    </row>
    <row r="281" spans="1:9" hidden="1" x14ac:dyDescent="0.2">
      <c r="A281" t="s">
        <v>323</v>
      </c>
      <c r="B281" t="s">
        <v>279</v>
      </c>
      <c r="C281" t="s">
        <v>690</v>
      </c>
      <c r="D281" s="4">
        <v>147215</v>
      </c>
      <c r="E281" s="4">
        <v>96482</v>
      </c>
      <c r="F281">
        <v>126120</v>
      </c>
      <c r="G281">
        <v>91489</v>
      </c>
      <c r="H281" s="5">
        <f t="shared" si="8"/>
        <v>0.16726133840786553</v>
      </c>
      <c r="I281" s="5">
        <f t="shared" si="9"/>
        <v>5.457486692389249E-2</v>
      </c>
    </row>
    <row r="282" spans="1:9" hidden="1" x14ac:dyDescent="0.2">
      <c r="A282" t="s">
        <v>323</v>
      </c>
      <c r="B282" t="s">
        <v>280</v>
      </c>
      <c r="C282" t="s">
        <v>691</v>
      </c>
      <c r="D282" s="4">
        <v>3521</v>
      </c>
      <c r="E282" s="4">
        <v>3719</v>
      </c>
      <c r="F282">
        <v>3497</v>
      </c>
      <c r="G282">
        <v>4284</v>
      </c>
      <c r="H282" s="5">
        <f t="shared" si="8"/>
        <v>6.8630254503860453E-3</v>
      </c>
      <c r="I282" s="5">
        <f t="shared" si="9"/>
        <v>-0.13188608776844071</v>
      </c>
    </row>
    <row r="283" spans="1:9" hidden="1" x14ac:dyDescent="0.2">
      <c r="A283" t="s">
        <v>323</v>
      </c>
      <c r="B283" t="s">
        <v>281</v>
      </c>
      <c r="C283" t="s">
        <v>578</v>
      </c>
      <c r="D283" s="4">
        <v>566</v>
      </c>
      <c r="E283" s="4">
        <v>1933</v>
      </c>
      <c r="F283">
        <v>470</v>
      </c>
      <c r="G283">
        <v>2135</v>
      </c>
      <c r="H283" s="5">
        <f t="shared" si="8"/>
        <v>0.20425531914893616</v>
      </c>
      <c r="I283" s="5">
        <f t="shared" si="9"/>
        <v>-9.4613583138173307E-2</v>
      </c>
    </row>
    <row r="284" spans="1:9" hidden="1" x14ac:dyDescent="0.2">
      <c r="A284" t="s">
        <v>323</v>
      </c>
      <c r="B284" t="s">
        <v>282</v>
      </c>
      <c r="C284" t="s">
        <v>580</v>
      </c>
      <c r="D284" s="4">
        <v>2643</v>
      </c>
      <c r="E284" s="4">
        <v>7775</v>
      </c>
      <c r="F284">
        <v>2218</v>
      </c>
      <c r="G284">
        <v>8087</v>
      </c>
      <c r="H284" s="5">
        <f t="shared" si="8"/>
        <v>0.19161406672678089</v>
      </c>
      <c r="I284" s="5">
        <f t="shared" si="9"/>
        <v>-3.8580437739582044E-2</v>
      </c>
    </row>
    <row r="285" spans="1:9" hidden="1" x14ac:dyDescent="0.2">
      <c r="A285" t="s">
        <v>323</v>
      </c>
      <c r="B285" t="s">
        <v>283</v>
      </c>
      <c r="C285" t="s">
        <v>692</v>
      </c>
      <c r="D285" s="4">
        <v>33948</v>
      </c>
      <c r="E285" s="4">
        <v>62418</v>
      </c>
      <c r="F285">
        <v>31536</v>
      </c>
      <c r="G285">
        <v>56894</v>
      </c>
      <c r="H285" s="5">
        <f t="shared" si="8"/>
        <v>7.6484018264840178E-2</v>
      </c>
      <c r="I285" s="5">
        <f t="shared" si="9"/>
        <v>9.7092839315217769E-2</v>
      </c>
    </row>
    <row r="286" spans="1:9" hidden="1" x14ac:dyDescent="0.2">
      <c r="A286" t="s">
        <v>323</v>
      </c>
      <c r="B286" t="s">
        <v>284</v>
      </c>
      <c r="C286" t="s">
        <v>693</v>
      </c>
      <c r="D286" s="4">
        <v>301</v>
      </c>
      <c r="E286" s="4">
        <v>407</v>
      </c>
      <c r="F286">
        <v>317</v>
      </c>
      <c r="G286">
        <v>427</v>
      </c>
      <c r="H286" s="5">
        <f t="shared" si="8"/>
        <v>-5.0473186119873815E-2</v>
      </c>
      <c r="I286" s="5">
        <f t="shared" si="9"/>
        <v>-4.6838407494145202E-2</v>
      </c>
    </row>
    <row r="287" spans="1:9" hidden="1" x14ac:dyDescent="0.2">
      <c r="A287" t="s">
        <v>323</v>
      </c>
      <c r="B287" t="s">
        <v>285</v>
      </c>
      <c r="C287" t="s">
        <v>694</v>
      </c>
      <c r="D287" s="4">
        <v>1260</v>
      </c>
      <c r="E287" s="4">
        <v>5844</v>
      </c>
      <c r="F287">
        <v>1203</v>
      </c>
      <c r="G287">
        <v>5670</v>
      </c>
      <c r="H287" s="5">
        <f t="shared" si="8"/>
        <v>4.738154613466334E-2</v>
      </c>
      <c r="I287" s="5">
        <f t="shared" si="9"/>
        <v>3.0687830687830688E-2</v>
      </c>
    </row>
    <row r="288" spans="1:9" hidden="1" x14ac:dyDescent="0.2">
      <c r="A288" t="s">
        <v>323</v>
      </c>
      <c r="B288" t="s">
        <v>286</v>
      </c>
      <c r="C288" t="s">
        <v>695</v>
      </c>
      <c r="D288" s="4">
        <v>6118</v>
      </c>
      <c r="E288" s="4">
        <v>9976</v>
      </c>
      <c r="F288">
        <v>5836</v>
      </c>
      <c r="G288">
        <v>9306</v>
      </c>
      <c r="H288" s="5">
        <f t="shared" si="8"/>
        <v>4.8320767649074711E-2</v>
      </c>
      <c r="I288" s="5">
        <f t="shared" si="9"/>
        <v>7.1996561358263489E-2</v>
      </c>
    </row>
    <row r="289" spans="1:9" hidden="1" x14ac:dyDescent="0.2">
      <c r="A289" t="s">
        <v>323</v>
      </c>
      <c r="B289" t="s">
        <v>287</v>
      </c>
      <c r="C289" t="s">
        <v>696</v>
      </c>
      <c r="D289" s="4">
        <v>7765</v>
      </c>
      <c r="E289" s="4">
        <v>18683</v>
      </c>
      <c r="F289">
        <v>7687</v>
      </c>
      <c r="G289">
        <v>16770</v>
      </c>
      <c r="H289" s="5">
        <f t="shared" si="8"/>
        <v>1.014700143098738E-2</v>
      </c>
      <c r="I289" s="5">
        <f t="shared" si="9"/>
        <v>0.11407274895646989</v>
      </c>
    </row>
    <row r="290" spans="1:9" hidden="1" x14ac:dyDescent="0.2">
      <c r="A290" t="s">
        <v>323</v>
      </c>
      <c r="B290" t="s">
        <v>288</v>
      </c>
      <c r="C290" t="s">
        <v>522</v>
      </c>
      <c r="D290" s="4">
        <v>3067</v>
      </c>
      <c r="E290" s="4">
        <v>9776</v>
      </c>
      <c r="F290">
        <v>3876</v>
      </c>
      <c r="G290">
        <v>9593</v>
      </c>
      <c r="H290" s="5">
        <f t="shared" si="8"/>
        <v>-0.20872033023735811</v>
      </c>
      <c r="I290" s="5">
        <f t="shared" si="9"/>
        <v>1.9076409882205776E-2</v>
      </c>
    </row>
    <row r="291" spans="1:9" hidden="1" x14ac:dyDescent="0.2">
      <c r="A291" t="s">
        <v>323</v>
      </c>
      <c r="B291" t="s">
        <v>289</v>
      </c>
      <c r="C291" t="s">
        <v>697</v>
      </c>
      <c r="D291" s="4">
        <v>3515</v>
      </c>
      <c r="E291" s="4">
        <v>4363</v>
      </c>
      <c r="F291">
        <v>3605</v>
      </c>
      <c r="G291">
        <v>5756</v>
      </c>
      <c r="H291" s="5">
        <f t="shared" si="8"/>
        <v>-2.4965325936199722E-2</v>
      </c>
      <c r="I291" s="5">
        <f t="shared" si="9"/>
        <v>-0.24200833912439193</v>
      </c>
    </row>
    <row r="292" spans="1:9" hidden="1" x14ac:dyDescent="0.2">
      <c r="A292" t="s">
        <v>323</v>
      </c>
      <c r="B292" t="s">
        <v>290</v>
      </c>
      <c r="C292" t="s">
        <v>698</v>
      </c>
      <c r="D292" s="4">
        <v>2805</v>
      </c>
      <c r="E292" s="4">
        <v>1618</v>
      </c>
      <c r="F292">
        <v>2365</v>
      </c>
      <c r="G292">
        <v>1577</v>
      </c>
      <c r="H292" s="5">
        <f t="shared" si="8"/>
        <v>0.18604651162790697</v>
      </c>
      <c r="I292" s="5">
        <f t="shared" si="9"/>
        <v>2.599873176918199E-2</v>
      </c>
    </row>
    <row r="293" spans="1:9" hidden="1" x14ac:dyDescent="0.2">
      <c r="A293" t="s">
        <v>323</v>
      </c>
      <c r="B293" t="s">
        <v>291</v>
      </c>
      <c r="C293" t="s">
        <v>699</v>
      </c>
      <c r="D293" s="4">
        <v>5380</v>
      </c>
      <c r="E293" s="4">
        <v>7865</v>
      </c>
      <c r="F293">
        <v>4903</v>
      </c>
      <c r="G293">
        <v>6991</v>
      </c>
      <c r="H293" s="5">
        <f t="shared" si="8"/>
        <v>9.7287375076483787E-2</v>
      </c>
      <c r="I293" s="5">
        <f t="shared" si="9"/>
        <v>0.12501788013159776</v>
      </c>
    </row>
    <row r="294" spans="1:9" hidden="1" x14ac:dyDescent="0.2">
      <c r="A294" t="s">
        <v>323</v>
      </c>
      <c r="B294" t="s">
        <v>292</v>
      </c>
      <c r="C294" t="s">
        <v>587</v>
      </c>
      <c r="D294" s="4">
        <v>654</v>
      </c>
      <c r="E294" s="4">
        <v>1768</v>
      </c>
      <c r="F294">
        <v>486</v>
      </c>
      <c r="G294">
        <v>1958</v>
      </c>
      <c r="H294" s="5">
        <f t="shared" si="8"/>
        <v>0.34567901234567899</v>
      </c>
      <c r="I294" s="5">
        <f t="shared" si="9"/>
        <v>-9.7037793667007155E-2</v>
      </c>
    </row>
    <row r="295" spans="1:9" hidden="1" x14ac:dyDescent="0.2">
      <c r="A295" t="s">
        <v>323</v>
      </c>
      <c r="B295" t="s">
        <v>293</v>
      </c>
      <c r="C295" t="s">
        <v>700</v>
      </c>
      <c r="D295" s="4">
        <v>9701</v>
      </c>
      <c r="E295" s="4">
        <v>2666</v>
      </c>
      <c r="F295">
        <v>8989</v>
      </c>
      <c r="G295">
        <v>2780</v>
      </c>
      <c r="H295" s="5">
        <f t="shared" si="8"/>
        <v>7.9207920792079209E-2</v>
      </c>
      <c r="I295" s="5">
        <f t="shared" si="9"/>
        <v>-4.100719424460432E-2</v>
      </c>
    </row>
    <row r="296" spans="1:9" hidden="1" x14ac:dyDescent="0.2">
      <c r="A296" t="s">
        <v>323</v>
      </c>
      <c r="B296" t="s">
        <v>294</v>
      </c>
      <c r="C296" t="s">
        <v>701</v>
      </c>
      <c r="D296" s="4">
        <v>1657</v>
      </c>
      <c r="E296" s="4">
        <v>3188</v>
      </c>
      <c r="F296">
        <v>1458</v>
      </c>
      <c r="G296">
        <v>4008</v>
      </c>
      <c r="H296" s="5">
        <f t="shared" si="8"/>
        <v>0.13648834019204389</v>
      </c>
      <c r="I296" s="5">
        <f t="shared" si="9"/>
        <v>-0.20459081836327345</v>
      </c>
    </row>
    <row r="297" spans="1:9" hidden="1" x14ac:dyDescent="0.2">
      <c r="A297" t="s">
        <v>323</v>
      </c>
      <c r="B297" t="s">
        <v>295</v>
      </c>
      <c r="C297" t="s">
        <v>702</v>
      </c>
      <c r="D297" s="4">
        <v>36884</v>
      </c>
      <c r="E297" s="4">
        <v>39696</v>
      </c>
      <c r="F297">
        <v>43772</v>
      </c>
      <c r="G297">
        <v>42252</v>
      </c>
      <c r="H297" s="5">
        <f t="shared" si="8"/>
        <v>-0.15736086996253312</v>
      </c>
      <c r="I297" s="5">
        <f t="shared" si="9"/>
        <v>-6.0494177790400457E-2</v>
      </c>
    </row>
    <row r="298" spans="1:9" hidden="1" x14ac:dyDescent="0.2">
      <c r="A298" t="s">
        <v>323</v>
      </c>
      <c r="B298" t="s">
        <v>296</v>
      </c>
      <c r="C298" t="s">
        <v>703</v>
      </c>
      <c r="D298" s="4">
        <v>602</v>
      </c>
      <c r="E298" s="4">
        <v>3097</v>
      </c>
      <c r="F298">
        <v>561</v>
      </c>
      <c r="G298">
        <v>3061</v>
      </c>
      <c r="H298" s="5">
        <f t="shared" si="8"/>
        <v>7.3083778966131913E-2</v>
      </c>
      <c r="I298" s="5">
        <f t="shared" si="9"/>
        <v>1.1760862463247305E-2</v>
      </c>
    </row>
    <row r="299" spans="1:9" hidden="1" x14ac:dyDescent="0.2">
      <c r="A299" t="s">
        <v>323</v>
      </c>
      <c r="B299" t="s">
        <v>297</v>
      </c>
      <c r="C299" t="s">
        <v>704</v>
      </c>
      <c r="D299" s="4">
        <v>2321</v>
      </c>
      <c r="E299" s="4">
        <v>3261</v>
      </c>
      <c r="F299">
        <v>2495</v>
      </c>
      <c r="G299">
        <v>3660</v>
      </c>
      <c r="H299" s="5">
        <f t="shared" si="8"/>
        <v>-6.9739478957915838E-2</v>
      </c>
      <c r="I299" s="5">
        <f t="shared" si="9"/>
        <v>-0.10901639344262296</v>
      </c>
    </row>
    <row r="300" spans="1:9" hidden="1" x14ac:dyDescent="0.2">
      <c r="A300" t="s">
        <v>323</v>
      </c>
      <c r="B300" t="s">
        <v>298</v>
      </c>
      <c r="C300" t="s">
        <v>705</v>
      </c>
      <c r="D300" s="4">
        <v>12023</v>
      </c>
      <c r="E300" s="4">
        <v>5956</v>
      </c>
      <c r="F300">
        <v>10582</v>
      </c>
      <c r="G300">
        <v>5925</v>
      </c>
      <c r="H300" s="5">
        <f t="shared" si="8"/>
        <v>0.13617463617463618</v>
      </c>
      <c r="I300" s="5">
        <f t="shared" si="9"/>
        <v>5.2320675105485236E-3</v>
      </c>
    </row>
    <row r="301" spans="1:9" hidden="1" x14ac:dyDescent="0.2">
      <c r="A301" t="s">
        <v>323</v>
      </c>
      <c r="B301" t="s">
        <v>299</v>
      </c>
      <c r="C301" t="s">
        <v>706</v>
      </c>
      <c r="D301" s="4">
        <v>1801</v>
      </c>
      <c r="E301" s="4">
        <v>1221</v>
      </c>
      <c r="F301">
        <v>1884</v>
      </c>
      <c r="G301">
        <v>1413</v>
      </c>
      <c r="H301" s="5">
        <f t="shared" si="8"/>
        <v>-4.4055201698513798E-2</v>
      </c>
      <c r="I301" s="5">
        <f t="shared" si="9"/>
        <v>-0.13588110403397027</v>
      </c>
    </row>
    <row r="302" spans="1:9" hidden="1" x14ac:dyDescent="0.2">
      <c r="A302" t="s">
        <v>323</v>
      </c>
      <c r="B302" t="s">
        <v>300</v>
      </c>
      <c r="C302" t="s">
        <v>707</v>
      </c>
      <c r="D302" s="4">
        <v>308</v>
      </c>
      <c r="E302" s="4">
        <v>204</v>
      </c>
      <c r="F302">
        <v>342</v>
      </c>
      <c r="G302">
        <v>202</v>
      </c>
      <c r="H302" s="5">
        <f t="shared" si="8"/>
        <v>-9.9415204678362568E-2</v>
      </c>
      <c r="I302" s="5">
        <f t="shared" si="9"/>
        <v>9.9009900990099011E-3</v>
      </c>
    </row>
    <row r="303" spans="1:9" hidden="1" x14ac:dyDescent="0.2">
      <c r="A303" t="s">
        <v>323</v>
      </c>
      <c r="B303" t="s">
        <v>301</v>
      </c>
      <c r="C303" t="s">
        <v>708</v>
      </c>
      <c r="D303" s="4">
        <v>4305</v>
      </c>
      <c r="E303" s="4">
        <v>1126</v>
      </c>
      <c r="F303">
        <v>3924</v>
      </c>
      <c r="G303">
        <v>1136</v>
      </c>
      <c r="H303" s="5">
        <f t="shared" si="8"/>
        <v>9.7094801223241586E-2</v>
      </c>
      <c r="I303" s="5">
        <f t="shared" si="9"/>
        <v>-8.8028169014084511E-3</v>
      </c>
    </row>
    <row r="304" spans="1:9" hidden="1" x14ac:dyDescent="0.2">
      <c r="A304" t="s">
        <v>323</v>
      </c>
      <c r="B304" t="s">
        <v>302</v>
      </c>
      <c r="C304" t="s">
        <v>709</v>
      </c>
      <c r="D304" s="4">
        <v>400</v>
      </c>
      <c r="E304" s="4">
        <v>991</v>
      </c>
      <c r="F304">
        <v>301</v>
      </c>
      <c r="G304">
        <v>1121</v>
      </c>
      <c r="H304" s="5">
        <f t="shared" si="8"/>
        <v>0.32890365448504982</v>
      </c>
      <c r="I304" s="5">
        <f t="shared" si="9"/>
        <v>-0.1159678858162355</v>
      </c>
    </row>
    <row r="305" spans="1:9" hidden="1" x14ac:dyDescent="0.2">
      <c r="A305" t="s">
        <v>323</v>
      </c>
      <c r="B305" t="s">
        <v>303</v>
      </c>
      <c r="C305" t="s">
        <v>710</v>
      </c>
      <c r="D305" s="4">
        <v>14405</v>
      </c>
      <c r="E305" s="4">
        <v>5466</v>
      </c>
      <c r="F305">
        <v>12631</v>
      </c>
      <c r="G305">
        <v>5322</v>
      </c>
      <c r="H305" s="5">
        <f t="shared" si="8"/>
        <v>0.14044810387142745</v>
      </c>
      <c r="I305" s="5">
        <f t="shared" si="9"/>
        <v>2.7057497181510709E-2</v>
      </c>
    </row>
    <row r="306" spans="1:9" hidden="1" x14ac:dyDescent="0.2">
      <c r="A306" t="s">
        <v>323</v>
      </c>
      <c r="B306" t="s">
        <v>304</v>
      </c>
      <c r="C306" t="s">
        <v>711</v>
      </c>
      <c r="D306" s="4">
        <v>5778</v>
      </c>
      <c r="E306" s="4">
        <v>12487</v>
      </c>
      <c r="F306">
        <v>5278</v>
      </c>
      <c r="G306">
        <v>11241</v>
      </c>
      <c r="H306" s="5">
        <f t="shared" si="8"/>
        <v>9.4732853353543006E-2</v>
      </c>
      <c r="I306" s="5">
        <f t="shared" si="9"/>
        <v>0.11084423094030781</v>
      </c>
    </row>
    <row r="307" spans="1:9" hidden="1" x14ac:dyDescent="0.2">
      <c r="A307" t="s">
        <v>323</v>
      </c>
      <c r="B307" t="s">
        <v>305</v>
      </c>
      <c r="C307" t="s">
        <v>480</v>
      </c>
      <c r="D307" s="4">
        <v>532</v>
      </c>
      <c r="E307" s="4">
        <v>2306</v>
      </c>
      <c r="F307">
        <v>369</v>
      </c>
      <c r="G307">
        <v>2595</v>
      </c>
      <c r="H307" s="5">
        <f t="shared" si="8"/>
        <v>0.44173441734417346</v>
      </c>
      <c r="I307" s="5">
        <f t="shared" si="9"/>
        <v>-0.11136801541425818</v>
      </c>
    </row>
    <row r="308" spans="1:9" hidden="1" x14ac:dyDescent="0.2">
      <c r="A308" t="s">
        <v>323</v>
      </c>
      <c r="B308" t="s">
        <v>306</v>
      </c>
      <c r="C308" t="s">
        <v>712</v>
      </c>
      <c r="D308" s="4">
        <v>76215</v>
      </c>
      <c r="E308" s="4">
        <v>114822</v>
      </c>
      <c r="F308">
        <v>66060</v>
      </c>
      <c r="G308">
        <v>96145</v>
      </c>
      <c r="H308" s="5">
        <f t="shared" si="8"/>
        <v>0.15372388737511353</v>
      </c>
      <c r="I308" s="5">
        <f t="shared" si="9"/>
        <v>0.1942586717978054</v>
      </c>
    </row>
    <row r="309" spans="1:9" hidden="1" x14ac:dyDescent="0.2">
      <c r="A309" t="s">
        <v>323</v>
      </c>
      <c r="B309" t="s">
        <v>307</v>
      </c>
      <c r="C309" t="s">
        <v>550</v>
      </c>
      <c r="D309" s="4">
        <v>1188</v>
      </c>
      <c r="E309" s="4">
        <v>3805</v>
      </c>
      <c r="F309">
        <v>785</v>
      </c>
      <c r="G309">
        <v>4107</v>
      </c>
      <c r="H309" s="5">
        <f t="shared" si="8"/>
        <v>0.51337579617834395</v>
      </c>
      <c r="I309" s="5">
        <f t="shared" si="9"/>
        <v>-7.3532992451911375E-2</v>
      </c>
    </row>
    <row r="310" spans="1:9" hidden="1" x14ac:dyDescent="0.2">
      <c r="A310" t="s">
        <v>324</v>
      </c>
      <c r="B310" t="s">
        <v>308</v>
      </c>
      <c r="C310" t="s">
        <v>713</v>
      </c>
      <c r="D310" s="4">
        <v>309677</v>
      </c>
      <c r="E310" s="4">
        <v>176575</v>
      </c>
      <c r="F310">
        <v>297505</v>
      </c>
      <c r="G310">
        <v>169039</v>
      </c>
      <c r="H310" s="5">
        <f t="shared" si="8"/>
        <v>4.0913598090788393E-2</v>
      </c>
      <c r="I310" s="5">
        <f t="shared" si="9"/>
        <v>4.4581427954495711E-2</v>
      </c>
    </row>
    <row r="311" spans="1:9" hidden="1" x14ac:dyDescent="0.2">
      <c r="A311" t="s">
        <v>324</v>
      </c>
      <c r="B311" t="s">
        <v>309</v>
      </c>
      <c r="C311" t="s">
        <v>714</v>
      </c>
      <c r="D311" s="4">
        <v>270830</v>
      </c>
      <c r="E311" s="4">
        <v>153145</v>
      </c>
      <c r="F311">
        <v>283368</v>
      </c>
      <c r="G311">
        <v>159024</v>
      </c>
      <c r="H311" s="5">
        <f t="shared" si="8"/>
        <v>-4.4246351034696929E-2</v>
      </c>
      <c r="I311" s="5">
        <f t="shared" si="9"/>
        <v>-3.696926250125767E-2</v>
      </c>
    </row>
    <row r="312" spans="1:9" hidden="1" x14ac:dyDescent="0.2">
      <c r="A312" t="s">
        <v>324</v>
      </c>
      <c r="B312" t="s">
        <v>310</v>
      </c>
      <c r="C312" t="s">
        <v>715</v>
      </c>
      <c r="D312" s="4">
        <v>47434</v>
      </c>
      <c r="E312" s="4">
        <v>51336</v>
      </c>
      <c r="F312">
        <v>50164</v>
      </c>
      <c r="G312">
        <v>55601</v>
      </c>
      <c r="H312" s="5">
        <f t="shared" si="8"/>
        <v>-5.4421497488238581E-2</v>
      </c>
      <c r="I312" s="5">
        <f t="shared" si="9"/>
        <v>-7.6707253466664266E-2</v>
      </c>
    </row>
    <row r="313" spans="1:9" hidden="1" x14ac:dyDescent="0.2">
      <c r="A313" t="s">
        <v>324</v>
      </c>
      <c r="B313" t="s">
        <v>311</v>
      </c>
      <c r="C313" t="s">
        <v>716</v>
      </c>
      <c r="D313" s="4">
        <v>57991</v>
      </c>
      <c r="E313" s="4">
        <v>37777</v>
      </c>
      <c r="F313">
        <v>56848</v>
      </c>
      <c r="G313">
        <v>40665</v>
      </c>
      <c r="H313" s="5">
        <f t="shared" si="8"/>
        <v>2.0106248240923164E-2</v>
      </c>
      <c r="I313" s="5">
        <f t="shared" si="9"/>
        <v>-7.1019304069838932E-2</v>
      </c>
    </row>
    <row r="314" spans="1:9" hidden="1" x14ac:dyDescent="0.2">
      <c r="A314" t="s">
        <v>324</v>
      </c>
      <c r="B314" t="s">
        <v>312</v>
      </c>
      <c r="C314" t="s">
        <v>717</v>
      </c>
      <c r="D314" s="4">
        <v>232175</v>
      </c>
      <c r="E314" s="4">
        <v>161475</v>
      </c>
      <c r="F314">
        <v>242629</v>
      </c>
      <c r="G314">
        <v>169892</v>
      </c>
      <c r="H314" s="5">
        <f t="shared" si="8"/>
        <v>-4.3086358184718232E-2</v>
      </c>
      <c r="I314" s="5">
        <f t="shared" si="9"/>
        <v>-4.9543239234337108E-2</v>
      </c>
    </row>
    <row r="315" spans="1:9" hidden="1" x14ac:dyDescent="0.2">
      <c r="A315" t="s">
        <v>324</v>
      </c>
      <c r="B315" t="s">
        <v>313</v>
      </c>
      <c r="C315" t="s">
        <v>718</v>
      </c>
      <c r="D315" s="4">
        <v>77827</v>
      </c>
      <c r="E315" s="4">
        <v>51323</v>
      </c>
      <c r="F315">
        <v>79459</v>
      </c>
      <c r="G315">
        <v>57110</v>
      </c>
      <c r="H315" s="5">
        <f t="shared" si="8"/>
        <v>-2.0538894272517903E-2</v>
      </c>
      <c r="I315" s="5">
        <f t="shared" si="9"/>
        <v>-0.10133076518998424</v>
      </c>
    </row>
    <row r="316" spans="1:9" hidden="1" x14ac:dyDescent="0.2">
      <c r="A316" t="s">
        <v>324</v>
      </c>
      <c r="B316" t="s">
        <v>314</v>
      </c>
      <c r="C316" t="s">
        <v>719</v>
      </c>
      <c r="D316" s="4">
        <v>44549</v>
      </c>
      <c r="E316" s="4">
        <v>32857</v>
      </c>
      <c r="F316">
        <v>44006</v>
      </c>
      <c r="G316">
        <v>34819</v>
      </c>
      <c r="H316" s="5">
        <f t="shared" si="8"/>
        <v>1.2339226469117847E-2</v>
      </c>
      <c r="I316" s="5">
        <f t="shared" si="9"/>
        <v>-5.6348545334443841E-2</v>
      </c>
    </row>
    <row r="317" spans="1:9" hidden="1" x14ac:dyDescent="0.2">
      <c r="A317" t="s">
        <v>324</v>
      </c>
      <c r="B317" t="s">
        <v>315</v>
      </c>
      <c r="C317" t="s">
        <v>720</v>
      </c>
      <c r="D317" s="4">
        <v>25001</v>
      </c>
      <c r="E317" s="4">
        <v>26127</v>
      </c>
      <c r="F317">
        <v>26701</v>
      </c>
      <c r="G317">
        <v>29141</v>
      </c>
      <c r="H317" s="5">
        <f t="shared" si="8"/>
        <v>-6.3668027414703565E-2</v>
      </c>
      <c r="I317" s="5">
        <f t="shared" si="9"/>
        <v>-0.10342815963762397</v>
      </c>
    </row>
    <row r="318" spans="1:9" hidden="1" x14ac:dyDescent="0.2">
      <c r="A318" t="s">
        <v>325</v>
      </c>
      <c r="B318" s="10">
        <v>10001</v>
      </c>
      <c r="C318" s="8" t="s">
        <v>411</v>
      </c>
      <c r="D318" s="4">
        <v>48828</v>
      </c>
      <c r="E318" s="4">
        <v>43233</v>
      </c>
      <c r="F318">
        <v>44552</v>
      </c>
      <c r="G318">
        <v>41009</v>
      </c>
      <c r="H318" s="5">
        <f t="shared" si="8"/>
        <v>9.5977733884000715E-2</v>
      </c>
      <c r="I318" s="5">
        <f t="shared" si="9"/>
        <v>5.4231997854129584E-2</v>
      </c>
    </row>
    <row r="319" spans="1:9" hidden="1" x14ac:dyDescent="0.2">
      <c r="A319" t="s">
        <v>325</v>
      </c>
      <c r="B319" s="10">
        <v>10003</v>
      </c>
      <c r="C319" s="8" t="s">
        <v>412</v>
      </c>
      <c r="D319" s="4">
        <v>206935</v>
      </c>
      <c r="E319" s="4">
        <v>82460</v>
      </c>
      <c r="F319">
        <v>195034</v>
      </c>
      <c r="G319">
        <v>88364</v>
      </c>
      <c r="H319" s="5">
        <f t="shared" si="8"/>
        <v>6.1020129823517948E-2</v>
      </c>
      <c r="I319" s="5">
        <f t="shared" si="9"/>
        <v>-6.6814539857860664E-2</v>
      </c>
    </row>
    <row r="320" spans="1:9" hidden="1" x14ac:dyDescent="0.2">
      <c r="A320" t="s">
        <v>325</v>
      </c>
      <c r="B320" s="10">
        <v>10005</v>
      </c>
      <c r="C320" s="8" t="s">
        <v>413</v>
      </c>
      <c r="D320" s="4">
        <v>65068</v>
      </c>
      <c r="E320" s="4">
        <v>79998</v>
      </c>
      <c r="F320">
        <v>56682</v>
      </c>
      <c r="G320">
        <v>71230</v>
      </c>
      <c r="H320" s="5">
        <f t="shared" si="8"/>
        <v>0.14794820225115557</v>
      </c>
      <c r="I320" s="5">
        <f t="shared" si="9"/>
        <v>0.12309420188122983</v>
      </c>
    </row>
    <row r="321" spans="1:9" hidden="1" x14ac:dyDescent="0.2">
      <c r="A321" t="s">
        <v>326</v>
      </c>
      <c r="B321" s="10">
        <v>11001</v>
      </c>
      <c r="C321" s="8" t="s">
        <v>326</v>
      </c>
      <c r="D321" s="4">
        <v>341497</v>
      </c>
      <c r="E321" s="4">
        <v>19095</v>
      </c>
      <c r="F321">
        <v>317323</v>
      </c>
      <c r="G321">
        <v>18586</v>
      </c>
      <c r="H321" s="5">
        <f t="shared" si="8"/>
        <v>7.6181052114091957E-2</v>
      </c>
      <c r="I321" s="5">
        <f t="shared" si="9"/>
        <v>2.7386204670181859E-2</v>
      </c>
    </row>
    <row r="322" spans="1:9" hidden="1" x14ac:dyDescent="0.2">
      <c r="A322" t="s">
        <v>327</v>
      </c>
      <c r="B322" s="10">
        <v>12001</v>
      </c>
      <c r="C322" s="8" t="s">
        <v>414</v>
      </c>
      <c r="D322" s="4">
        <v>97972</v>
      </c>
      <c r="E322" s="4">
        <v>51659</v>
      </c>
      <c r="F322">
        <v>89704</v>
      </c>
      <c r="G322">
        <v>50972</v>
      </c>
      <c r="H322" s="5">
        <f t="shared" si="8"/>
        <v>9.2169802907339698E-2</v>
      </c>
      <c r="I322" s="5">
        <f t="shared" si="9"/>
        <v>1.347798791493369E-2</v>
      </c>
    </row>
    <row r="323" spans="1:9" hidden="1" x14ac:dyDescent="0.2">
      <c r="A323" t="s">
        <v>327</v>
      </c>
      <c r="B323" s="10">
        <v>12003</v>
      </c>
      <c r="C323" s="8" t="s">
        <v>415</v>
      </c>
      <c r="D323" s="4">
        <v>1948</v>
      </c>
      <c r="E323" s="4">
        <v>13298</v>
      </c>
      <c r="F323">
        <v>2037</v>
      </c>
      <c r="G323">
        <v>11911</v>
      </c>
      <c r="H323" s="5">
        <f t="shared" ref="H323:H386" si="10">((D323-F323)/F323)</f>
        <v>-4.3691703485517916E-2</v>
      </c>
      <c r="I323" s="5">
        <f t="shared" ref="I323:I386" si="11">((E323-G323)/G323)</f>
        <v>0.11644698178154647</v>
      </c>
    </row>
    <row r="324" spans="1:9" hidden="1" x14ac:dyDescent="0.2">
      <c r="A324" t="s">
        <v>327</v>
      </c>
      <c r="B324" s="10">
        <v>12005</v>
      </c>
      <c r="C324" s="8" t="s">
        <v>416</v>
      </c>
      <c r="D324" s="4">
        <v>25682</v>
      </c>
      <c r="E324" s="4">
        <v>68877</v>
      </c>
      <c r="F324">
        <v>25614</v>
      </c>
      <c r="G324">
        <v>66097</v>
      </c>
      <c r="H324" s="5">
        <f t="shared" si="10"/>
        <v>2.6547981572577497E-3</v>
      </c>
      <c r="I324" s="5">
        <f t="shared" si="11"/>
        <v>4.2059397552082545E-2</v>
      </c>
    </row>
    <row r="325" spans="1:9" hidden="1" x14ac:dyDescent="0.2">
      <c r="A325" t="s">
        <v>327</v>
      </c>
      <c r="B325" s="10">
        <v>12007</v>
      </c>
      <c r="C325" s="8" t="s">
        <v>417</v>
      </c>
      <c r="D325" s="4">
        <v>2964</v>
      </c>
      <c r="E325" s="4">
        <v>10848</v>
      </c>
      <c r="F325">
        <v>3160</v>
      </c>
      <c r="G325">
        <v>10334</v>
      </c>
      <c r="H325" s="5">
        <f t="shared" si="10"/>
        <v>-6.20253164556962E-2</v>
      </c>
      <c r="I325" s="5">
        <f t="shared" si="11"/>
        <v>4.9738726533772017E-2</v>
      </c>
    </row>
    <row r="326" spans="1:9" hidden="1" x14ac:dyDescent="0.2">
      <c r="A326" t="s">
        <v>327</v>
      </c>
      <c r="B326" s="10">
        <v>12009</v>
      </c>
      <c r="C326" s="8" t="s">
        <v>418</v>
      </c>
      <c r="D326" s="4">
        <v>159232</v>
      </c>
      <c r="E326" s="4">
        <v>221452</v>
      </c>
      <c r="F326">
        <v>148549</v>
      </c>
      <c r="G326">
        <v>207883</v>
      </c>
      <c r="H326" s="5">
        <f t="shared" si="10"/>
        <v>7.1915664191613535E-2</v>
      </c>
      <c r="I326" s="5">
        <f t="shared" si="11"/>
        <v>6.5272292587657474E-2</v>
      </c>
    </row>
    <row r="327" spans="1:9" hidden="1" x14ac:dyDescent="0.2">
      <c r="A327" t="s">
        <v>327</v>
      </c>
      <c r="B327" s="10">
        <v>12011</v>
      </c>
      <c r="C327" s="8" t="s">
        <v>419</v>
      </c>
      <c r="D327" s="4">
        <v>673234</v>
      </c>
      <c r="E327" s="4">
        <v>319571</v>
      </c>
      <c r="F327">
        <v>618752</v>
      </c>
      <c r="G327">
        <v>333409</v>
      </c>
      <c r="H327" s="5">
        <f t="shared" si="10"/>
        <v>8.8051432561026072E-2</v>
      </c>
      <c r="I327" s="5">
        <f t="shared" si="11"/>
        <v>-4.1504578460689424E-2</v>
      </c>
    </row>
    <row r="328" spans="1:9" hidden="1" x14ac:dyDescent="0.2">
      <c r="A328" t="s">
        <v>327</v>
      </c>
      <c r="B328" s="10">
        <v>12013</v>
      </c>
      <c r="C328" s="8" t="s">
        <v>420</v>
      </c>
      <c r="D328" s="4">
        <v>1387</v>
      </c>
      <c r="E328" s="4">
        <v>5221</v>
      </c>
      <c r="F328">
        <v>1209</v>
      </c>
      <c r="G328">
        <v>5274</v>
      </c>
      <c r="H328" s="5">
        <f t="shared" si="10"/>
        <v>0.14722911497105046</v>
      </c>
      <c r="I328" s="5">
        <f t="shared" si="11"/>
        <v>-1.0049298445202881E-2</v>
      </c>
    </row>
    <row r="329" spans="1:9" hidden="1" x14ac:dyDescent="0.2">
      <c r="A329" t="s">
        <v>327</v>
      </c>
      <c r="B329" s="10">
        <v>12015</v>
      </c>
      <c r="C329" s="8" t="s">
        <v>421</v>
      </c>
      <c r="D329" s="4">
        <v>44824</v>
      </c>
      <c r="E329" s="4">
        <v>83064</v>
      </c>
      <c r="F329">
        <v>42273</v>
      </c>
      <c r="G329">
        <v>73243</v>
      </c>
      <c r="H329" s="5">
        <f t="shared" si="10"/>
        <v>6.0345847231093132E-2</v>
      </c>
      <c r="I329" s="5">
        <f t="shared" si="11"/>
        <v>0.13408789918490505</v>
      </c>
    </row>
    <row r="330" spans="1:9" hidden="1" x14ac:dyDescent="0.2">
      <c r="A330" t="s">
        <v>327</v>
      </c>
      <c r="B330" s="10">
        <v>12017</v>
      </c>
      <c r="C330" s="8" t="s">
        <v>422</v>
      </c>
      <c r="D330" s="4">
        <v>27944</v>
      </c>
      <c r="E330" s="4">
        <v>74495</v>
      </c>
      <c r="F330">
        <v>27092</v>
      </c>
      <c r="G330">
        <v>65352</v>
      </c>
      <c r="H330" s="5">
        <f t="shared" si="10"/>
        <v>3.1448398051085194E-2</v>
      </c>
      <c r="I330" s="5">
        <f t="shared" si="11"/>
        <v>0.13990390500673278</v>
      </c>
    </row>
    <row r="331" spans="1:9" hidden="1" x14ac:dyDescent="0.2">
      <c r="A331" t="s">
        <v>327</v>
      </c>
      <c r="B331" s="10">
        <v>12019</v>
      </c>
      <c r="C331" s="8" t="s">
        <v>423</v>
      </c>
      <c r="D331" s="4">
        <v>44700</v>
      </c>
      <c r="E331" s="4">
        <v>93292</v>
      </c>
      <c r="F331">
        <v>38317</v>
      </c>
      <c r="G331">
        <v>84480</v>
      </c>
      <c r="H331" s="5">
        <f t="shared" si="10"/>
        <v>0.16658402275752277</v>
      </c>
      <c r="I331" s="5">
        <f t="shared" si="11"/>
        <v>0.10430871212121212</v>
      </c>
    </row>
    <row r="332" spans="1:9" hidden="1" x14ac:dyDescent="0.2">
      <c r="A332" t="s">
        <v>327</v>
      </c>
      <c r="B332" s="10">
        <v>12021</v>
      </c>
      <c r="C332" s="8" t="s">
        <v>424</v>
      </c>
      <c r="D332" s="4">
        <v>90987</v>
      </c>
      <c r="E332" s="4">
        <v>146720</v>
      </c>
      <c r="F332">
        <v>77621</v>
      </c>
      <c r="G332">
        <v>128950</v>
      </c>
      <c r="H332" s="5">
        <f t="shared" si="10"/>
        <v>0.17219566869790393</v>
      </c>
      <c r="I332" s="5">
        <f t="shared" si="11"/>
        <v>0.13780535091120588</v>
      </c>
    </row>
    <row r="333" spans="1:9" hidden="1" x14ac:dyDescent="0.2">
      <c r="A333" t="s">
        <v>327</v>
      </c>
      <c r="B333" s="10">
        <v>12023</v>
      </c>
      <c r="C333" s="8" t="s">
        <v>425</v>
      </c>
      <c r="D333" s="4">
        <v>8586</v>
      </c>
      <c r="E333" s="4">
        <v>25698</v>
      </c>
      <c r="F333">
        <v>8914</v>
      </c>
      <c r="G333">
        <v>23836</v>
      </c>
      <c r="H333" s="5">
        <f t="shared" si="10"/>
        <v>-3.6796051155485753E-2</v>
      </c>
      <c r="I333" s="5">
        <f t="shared" si="11"/>
        <v>7.8117133747273027E-2</v>
      </c>
    </row>
    <row r="334" spans="1:9" hidden="1" x14ac:dyDescent="0.2">
      <c r="A334" t="s">
        <v>327</v>
      </c>
      <c r="B334" s="10">
        <v>12027</v>
      </c>
      <c r="C334" s="8" t="s">
        <v>426</v>
      </c>
      <c r="D334" s="4">
        <v>4222</v>
      </c>
      <c r="E334" s="4">
        <v>8710</v>
      </c>
      <c r="F334">
        <v>4259</v>
      </c>
      <c r="G334">
        <v>8313</v>
      </c>
      <c r="H334" s="5">
        <f t="shared" si="10"/>
        <v>-8.687485325193707E-3</v>
      </c>
      <c r="I334" s="5">
        <f t="shared" si="11"/>
        <v>4.7756525923252739E-2</v>
      </c>
    </row>
    <row r="335" spans="1:9" hidden="1" x14ac:dyDescent="0.2">
      <c r="A335" t="s">
        <v>327</v>
      </c>
      <c r="B335" s="10">
        <v>12029</v>
      </c>
      <c r="C335" s="8" t="s">
        <v>427</v>
      </c>
      <c r="D335" s="4">
        <v>1435</v>
      </c>
      <c r="E335" s="4">
        <v>7326</v>
      </c>
      <c r="F335">
        <v>1365</v>
      </c>
      <c r="G335">
        <v>6759</v>
      </c>
      <c r="H335" s="5">
        <f t="shared" si="10"/>
        <v>5.128205128205128E-2</v>
      </c>
      <c r="I335" s="5">
        <f t="shared" si="11"/>
        <v>8.3888149134487347E-2</v>
      </c>
    </row>
    <row r="336" spans="1:9" hidden="1" x14ac:dyDescent="0.2">
      <c r="A336" t="s">
        <v>327</v>
      </c>
      <c r="B336" s="10">
        <v>12031</v>
      </c>
      <c r="C336" s="8" t="s">
        <v>428</v>
      </c>
      <c r="D336" s="4">
        <v>274903</v>
      </c>
      <c r="E336" s="4">
        <v>232878</v>
      </c>
      <c r="F336">
        <v>252556</v>
      </c>
      <c r="G336">
        <v>233762</v>
      </c>
      <c r="H336" s="5">
        <f t="shared" si="10"/>
        <v>8.8483346267758431E-2</v>
      </c>
      <c r="I336" s="5">
        <f t="shared" si="11"/>
        <v>-3.7816240449688146E-3</v>
      </c>
    </row>
    <row r="337" spans="1:9" hidden="1" x14ac:dyDescent="0.2">
      <c r="A337" t="s">
        <v>327</v>
      </c>
      <c r="B337" s="10">
        <v>12033</v>
      </c>
      <c r="C337" s="8" t="s">
        <v>429</v>
      </c>
      <c r="D337" s="4">
        <v>73024</v>
      </c>
      <c r="E337" s="4">
        <v>93767</v>
      </c>
      <c r="F337">
        <v>70929</v>
      </c>
      <c r="G337">
        <v>96674</v>
      </c>
      <c r="H337" s="5">
        <f t="shared" si="10"/>
        <v>2.9536578832353479E-2</v>
      </c>
      <c r="I337" s="5">
        <f t="shared" si="11"/>
        <v>-3.0070132610629539E-2</v>
      </c>
    </row>
    <row r="338" spans="1:9" hidden="1" x14ac:dyDescent="0.2">
      <c r="A338" t="s">
        <v>327</v>
      </c>
      <c r="B338" s="10">
        <v>12035</v>
      </c>
      <c r="C338" s="8" t="s">
        <v>430</v>
      </c>
      <c r="D338" s="4">
        <v>31374</v>
      </c>
      <c r="E338" s="4">
        <v>53356</v>
      </c>
      <c r="F338">
        <v>28161</v>
      </c>
      <c r="G338">
        <v>43043</v>
      </c>
      <c r="H338" s="5">
        <f t="shared" si="10"/>
        <v>0.11409395973154363</v>
      </c>
      <c r="I338" s="5">
        <f t="shared" si="11"/>
        <v>0.23959761169063495</v>
      </c>
    </row>
    <row r="339" spans="1:9" hidden="1" x14ac:dyDescent="0.2">
      <c r="A339" t="s">
        <v>327</v>
      </c>
      <c r="B339" s="10">
        <v>12037</v>
      </c>
      <c r="C339" s="8" t="s">
        <v>431</v>
      </c>
      <c r="D339" s="4">
        <v>1935</v>
      </c>
      <c r="E339" s="4">
        <v>4593</v>
      </c>
      <c r="F339">
        <v>2120</v>
      </c>
      <c r="G339">
        <v>4675</v>
      </c>
      <c r="H339" s="5">
        <f t="shared" si="10"/>
        <v>-8.7264150943396221E-2</v>
      </c>
      <c r="I339" s="5">
        <f t="shared" si="11"/>
        <v>-1.7540106951871658E-2</v>
      </c>
    </row>
    <row r="340" spans="1:9" hidden="1" x14ac:dyDescent="0.2">
      <c r="A340" t="s">
        <v>327</v>
      </c>
      <c r="B340" s="10">
        <v>12039</v>
      </c>
      <c r="C340" s="8" t="s">
        <v>432</v>
      </c>
      <c r="D340" s="4">
        <v>16596</v>
      </c>
      <c r="E340" s="4">
        <v>5715</v>
      </c>
      <c r="F340">
        <v>16153</v>
      </c>
      <c r="G340">
        <v>7465</v>
      </c>
      <c r="H340" s="5">
        <f t="shared" si="10"/>
        <v>2.7425246084318702E-2</v>
      </c>
      <c r="I340" s="5">
        <f t="shared" si="11"/>
        <v>-0.23442732752846618</v>
      </c>
    </row>
    <row r="341" spans="1:9" hidden="1" x14ac:dyDescent="0.2">
      <c r="A341" t="s">
        <v>327</v>
      </c>
      <c r="B341" s="10">
        <v>12041</v>
      </c>
      <c r="C341" s="8" t="s">
        <v>433</v>
      </c>
      <c r="D341" s="4">
        <v>1638</v>
      </c>
      <c r="E341" s="4">
        <v>8902</v>
      </c>
      <c r="F341">
        <v>1700</v>
      </c>
      <c r="G341">
        <v>7895</v>
      </c>
      <c r="H341" s="5">
        <f t="shared" si="10"/>
        <v>-3.6470588235294116E-2</v>
      </c>
      <c r="I341" s="5">
        <f t="shared" si="11"/>
        <v>0.12754908169727674</v>
      </c>
    </row>
    <row r="342" spans="1:9" hidden="1" x14ac:dyDescent="0.2">
      <c r="A342" t="s">
        <v>327</v>
      </c>
      <c r="B342" s="10">
        <v>12043</v>
      </c>
      <c r="C342" s="8" t="s">
        <v>434</v>
      </c>
      <c r="D342" s="4">
        <v>1362</v>
      </c>
      <c r="E342" s="4">
        <v>4010</v>
      </c>
      <c r="F342">
        <v>1385</v>
      </c>
      <c r="G342">
        <v>3782</v>
      </c>
      <c r="H342" s="5">
        <f t="shared" si="10"/>
        <v>-1.6606498194945848E-2</v>
      </c>
      <c r="I342" s="5">
        <f t="shared" si="11"/>
        <v>6.0285563194077206E-2</v>
      </c>
    </row>
    <row r="343" spans="1:9" hidden="1" x14ac:dyDescent="0.2">
      <c r="A343" t="s">
        <v>327</v>
      </c>
      <c r="B343" s="10">
        <v>12045</v>
      </c>
      <c r="C343" s="8" t="s">
        <v>435</v>
      </c>
      <c r="D343" s="4">
        <v>1942</v>
      </c>
      <c r="E343" s="4">
        <v>5889</v>
      </c>
      <c r="F343">
        <v>1985</v>
      </c>
      <c r="G343">
        <v>6113</v>
      </c>
      <c r="H343" s="5">
        <f t="shared" si="10"/>
        <v>-2.1662468513853905E-2</v>
      </c>
      <c r="I343" s="5">
        <f t="shared" si="11"/>
        <v>-3.6643219368558806E-2</v>
      </c>
    </row>
    <row r="344" spans="1:9" hidden="1" x14ac:dyDescent="0.2">
      <c r="A344" t="s">
        <v>327</v>
      </c>
      <c r="B344" s="10">
        <v>12047</v>
      </c>
      <c r="C344" s="8" t="s">
        <v>436</v>
      </c>
      <c r="D344" s="4">
        <v>1867</v>
      </c>
      <c r="E344" s="4">
        <v>3750</v>
      </c>
      <c r="F344">
        <v>1963</v>
      </c>
      <c r="G344">
        <v>3815</v>
      </c>
      <c r="H344" s="5">
        <f t="shared" si="10"/>
        <v>-4.8904737646459501E-2</v>
      </c>
      <c r="I344" s="5">
        <f t="shared" si="11"/>
        <v>-1.7038007863695939E-2</v>
      </c>
    </row>
    <row r="345" spans="1:9" hidden="1" x14ac:dyDescent="0.2">
      <c r="A345" t="s">
        <v>327</v>
      </c>
      <c r="B345" s="10">
        <v>12049</v>
      </c>
      <c r="C345" s="8" t="s">
        <v>437</v>
      </c>
      <c r="D345" s="4">
        <v>2122</v>
      </c>
      <c r="E345" s="4">
        <v>5793</v>
      </c>
      <c r="F345">
        <v>2298</v>
      </c>
      <c r="G345">
        <v>6122</v>
      </c>
      <c r="H345" s="5">
        <f t="shared" si="10"/>
        <v>-7.6588337684943428E-2</v>
      </c>
      <c r="I345" s="5">
        <f t="shared" si="11"/>
        <v>-5.3740607644560602E-2</v>
      </c>
    </row>
    <row r="346" spans="1:9" hidden="1" x14ac:dyDescent="0.2">
      <c r="A346" t="s">
        <v>327</v>
      </c>
      <c r="B346" s="10">
        <v>12051</v>
      </c>
      <c r="C346" s="8" t="s">
        <v>438</v>
      </c>
      <c r="D346" s="4">
        <v>4997</v>
      </c>
      <c r="E346" s="4">
        <v>8150</v>
      </c>
      <c r="F346">
        <v>4929</v>
      </c>
      <c r="G346">
        <v>7906</v>
      </c>
      <c r="H346" s="5">
        <f t="shared" si="10"/>
        <v>1.3795901805640089E-2</v>
      </c>
      <c r="I346" s="5">
        <f t="shared" si="11"/>
        <v>3.0862635972678978E-2</v>
      </c>
    </row>
    <row r="347" spans="1:9" hidden="1" x14ac:dyDescent="0.2">
      <c r="A347" t="s">
        <v>327</v>
      </c>
      <c r="B347" s="10">
        <v>12053</v>
      </c>
      <c r="C347" s="8" t="s">
        <v>439</v>
      </c>
      <c r="D347" s="4">
        <v>39190</v>
      </c>
      <c r="E347" s="4">
        <v>80900</v>
      </c>
      <c r="F347">
        <v>37519</v>
      </c>
      <c r="G347">
        <v>70412</v>
      </c>
      <c r="H347" s="5">
        <f t="shared" si="10"/>
        <v>4.4537434366587594E-2</v>
      </c>
      <c r="I347" s="5">
        <f t="shared" si="11"/>
        <v>0.14895188320172698</v>
      </c>
    </row>
    <row r="348" spans="1:9" hidden="1" x14ac:dyDescent="0.2">
      <c r="A348" t="s">
        <v>327</v>
      </c>
      <c r="B348" s="10">
        <v>12055</v>
      </c>
      <c r="C348" s="8" t="s">
        <v>440</v>
      </c>
      <c r="D348" s="4">
        <v>17362</v>
      </c>
      <c r="E348" s="4">
        <v>37667</v>
      </c>
      <c r="F348">
        <v>16938</v>
      </c>
      <c r="G348">
        <v>34873</v>
      </c>
      <c r="H348" s="5">
        <f t="shared" si="10"/>
        <v>2.5032471366158934E-2</v>
      </c>
      <c r="I348" s="5">
        <f t="shared" si="11"/>
        <v>8.0119289995125173E-2</v>
      </c>
    </row>
    <row r="349" spans="1:9" hidden="1" x14ac:dyDescent="0.2">
      <c r="A349" t="s">
        <v>327</v>
      </c>
      <c r="B349" s="10">
        <v>12057</v>
      </c>
      <c r="C349" s="8" t="s">
        <v>441</v>
      </c>
      <c r="D349" s="4">
        <v>432990</v>
      </c>
      <c r="E349" s="4">
        <v>351383</v>
      </c>
      <c r="F349">
        <v>376367</v>
      </c>
      <c r="G349">
        <v>327398</v>
      </c>
      <c r="H349" s="5">
        <f t="shared" si="10"/>
        <v>0.15044623997321763</v>
      </c>
      <c r="I349" s="5">
        <f t="shared" si="11"/>
        <v>7.3259457907500963E-2</v>
      </c>
    </row>
    <row r="350" spans="1:9" hidden="1" x14ac:dyDescent="0.2">
      <c r="A350" t="s">
        <v>327</v>
      </c>
      <c r="B350" s="10">
        <v>12059</v>
      </c>
      <c r="C350" s="8" t="s">
        <v>442</v>
      </c>
      <c r="D350" s="4">
        <v>1354</v>
      </c>
      <c r="E350" s="4">
        <v>7575</v>
      </c>
      <c r="F350">
        <v>924</v>
      </c>
      <c r="G350">
        <v>8080</v>
      </c>
      <c r="H350" s="5">
        <f t="shared" si="10"/>
        <v>0.46536796536796537</v>
      </c>
      <c r="I350" s="5">
        <f t="shared" si="11"/>
        <v>-6.25E-2</v>
      </c>
    </row>
    <row r="351" spans="1:9" hidden="1" x14ac:dyDescent="0.2">
      <c r="A351" t="s">
        <v>327</v>
      </c>
      <c r="B351" s="10">
        <v>12061</v>
      </c>
      <c r="C351" s="8" t="s">
        <v>443</v>
      </c>
      <c r="D351" s="4">
        <v>42370</v>
      </c>
      <c r="E351" s="4">
        <v>65858</v>
      </c>
      <c r="F351">
        <v>37844</v>
      </c>
      <c r="G351">
        <v>58872</v>
      </c>
      <c r="H351" s="5">
        <f t="shared" si="10"/>
        <v>0.11959623718423</v>
      </c>
      <c r="I351" s="5">
        <f t="shared" si="11"/>
        <v>0.1186642206821579</v>
      </c>
    </row>
    <row r="352" spans="1:9" hidden="1" x14ac:dyDescent="0.2">
      <c r="A352" t="s">
        <v>327</v>
      </c>
      <c r="B352" s="10">
        <v>12063</v>
      </c>
      <c r="C352" s="8" t="s">
        <v>444</v>
      </c>
      <c r="D352" s="4">
        <v>6372</v>
      </c>
      <c r="E352" s="4">
        <v>13967</v>
      </c>
      <c r="F352">
        <v>6766</v>
      </c>
      <c r="G352">
        <v>15488</v>
      </c>
      <c r="H352" s="5">
        <f t="shared" si="10"/>
        <v>-5.8232338161395211E-2</v>
      </c>
      <c r="I352" s="5">
        <f t="shared" si="11"/>
        <v>-9.8205061983471079E-2</v>
      </c>
    </row>
    <row r="353" spans="1:9" hidden="1" x14ac:dyDescent="0.2">
      <c r="A353" t="s">
        <v>327</v>
      </c>
      <c r="B353" s="10">
        <v>12065</v>
      </c>
      <c r="C353" s="8" t="s">
        <v>445</v>
      </c>
      <c r="D353" s="4">
        <v>3919</v>
      </c>
      <c r="E353" s="4">
        <v>4319</v>
      </c>
      <c r="F353">
        <v>3897</v>
      </c>
      <c r="G353">
        <v>4479</v>
      </c>
      <c r="H353" s="5">
        <f t="shared" si="10"/>
        <v>5.6453682319733125E-3</v>
      </c>
      <c r="I353" s="5">
        <f t="shared" si="11"/>
        <v>-3.5722259432909131E-2</v>
      </c>
    </row>
    <row r="354" spans="1:9" hidden="1" x14ac:dyDescent="0.2">
      <c r="A354" t="s">
        <v>327</v>
      </c>
      <c r="B354" s="10">
        <v>12067</v>
      </c>
      <c r="C354" s="8" t="s">
        <v>446</v>
      </c>
      <c r="D354" s="4">
        <v>614</v>
      </c>
      <c r="E354" s="4">
        <v>3197</v>
      </c>
      <c r="F354">
        <v>510</v>
      </c>
      <c r="G354">
        <v>3128</v>
      </c>
      <c r="H354" s="5">
        <f t="shared" si="10"/>
        <v>0.20392156862745098</v>
      </c>
      <c r="I354" s="5">
        <f t="shared" si="11"/>
        <v>2.2058823529411766E-2</v>
      </c>
    </row>
    <row r="355" spans="1:9" hidden="1" x14ac:dyDescent="0.2">
      <c r="A355" t="s">
        <v>327</v>
      </c>
      <c r="B355" s="10">
        <v>12069</v>
      </c>
      <c r="C355" s="8" t="s">
        <v>447</v>
      </c>
      <c r="D355" s="4">
        <v>95610</v>
      </c>
      <c r="E355" s="4">
        <v>146778</v>
      </c>
      <c r="F355">
        <v>83505</v>
      </c>
      <c r="G355">
        <v>125859</v>
      </c>
      <c r="H355" s="5">
        <f t="shared" si="10"/>
        <v>0.14496137955811028</v>
      </c>
      <c r="I355" s="5">
        <f t="shared" si="11"/>
        <v>0.16620980621171311</v>
      </c>
    </row>
    <row r="356" spans="1:9" hidden="1" x14ac:dyDescent="0.2">
      <c r="A356" t="s">
        <v>327</v>
      </c>
      <c r="B356" s="10">
        <v>12071</v>
      </c>
      <c r="C356" s="8" t="s">
        <v>448</v>
      </c>
      <c r="D356" s="4">
        <v>178447</v>
      </c>
      <c r="E356" s="4">
        <v>265195</v>
      </c>
      <c r="F356">
        <v>157695</v>
      </c>
      <c r="G356">
        <v>233247</v>
      </c>
      <c r="H356" s="5">
        <f t="shared" si="10"/>
        <v>0.13159580202289228</v>
      </c>
      <c r="I356" s="5">
        <f t="shared" si="11"/>
        <v>0.13697067915128597</v>
      </c>
    </row>
    <row r="357" spans="1:9" hidden="1" x14ac:dyDescent="0.2">
      <c r="A357" t="s">
        <v>327</v>
      </c>
      <c r="B357" s="10">
        <v>12073</v>
      </c>
      <c r="C357" s="8" t="s">
        <v>449</v>
      </c>
      <c r="D357" s="4">
        <v>111512</v>
      </c>
      <c r="E357" s="4">
        <v>57887</v>
      </c>
      <c r="F357">
        <v>103517</v>
      </c>
      <c r="G357">
        <v>57453</v>
      </c>
      <c r="H357" s="5">
        <f t="shared" si="10"/>
        <v>7.7233691084556161E-2</v>
      </c>
      <c r="I357" s="5">
        <f t="shared" si="11"/>
        <v>7.5540006614101965E-3</v>
      </c>
    </row>
    <row r="358" spans="1:9" hidden="1" x14ac:dyDescent="0.2">
      <c r="A358" t="s">
        <v>327</v>
      </c>
      <c r="B358" s="10">
        <v>12075</v>
      </c>
      <c r="C358" s="8" t="s">
        <v>450</v>
      </c>
      <c r="D358" s="4">
        <v>6114</v>
      </c>
      <c r="E358" s="4">
        <v>18822</v>
      </c>
      <c r="F358">
        <v>6205</v>
      </c>
      <c r="G358">
        <v>16749</v>
      </c>
      <c r="H358" s="5">
        <f t="shared" si="10"/>
        <v>-1.4665592264302982E-2</v>
      </c>
      <c r="I358" s="5">
        <f t="shared" si="11"/>
        <v>0.12376858319899696</v>
      </c>
    </row>
    <row r="359" spans="1:9" hidden="1" x14ac:dyDescent="0.2">
      <c r="A359" t="s">
        <v>327</v>
      </c>
      <c r="B359" s="10">
        <v>12077</v>
      </c>
      <c r="C359" s="8" t="s">
        <v>451</v>
      </c>
      <c r="D359" s="4">
        <v>729</v>
      </c>
      <c r="E359" s="4">
        <v>2764</v>
      </c>
      <c r="F359">
        <v>694</v>
      </c>
      <c r="G359">
        <v>2846</v>
      </c>
      <c r="H359" s="5">
        <f t="shared" si="10"/>
        <v>5.0432276657060522E-2</v>
      </c>
      <c r="I359" s="5">
        <f t="shared" si="11"/>
        <v>-2.8812368236120871E-2</v>
      </c>
    </row>
    <row r="360" spans="1:9" hidden="1" x14ac:dyDescent="0.2">
      <c r="A360" t="s">
        <v>327</v>
      </c>
      <c r="B360" s="10">
        <v>12079</v>
      </c>
      <c r="C360" s="8" t="s">
        <v>452</v>
      </c>
      <c r="D360" s="4">
        <v>3584</v>
      </c>
      <c r="E360" s="4">
        <v>4904</v>
      </c>
      <c r="F360">
        <v>3747</v>
      </c>
      <c r="G360">
        <v>5576</v>
      </c>
      <c r="H360" s="5">
        <f t="shared" si="10"/>
        <v>-4.3501467840939417E-2</v>
      </c>
      <c r="I360" s="5">
        <f t="shared" si="11"/>
        <v>-0.12051649928263988</v>
      </c>
    </row>
    <row r="361" spans="1:9" hidden="1" x14ac:dyDescent="0.2">
      <c r="A361" t="s">
        <v>327</v>
      </c>
      <c r="B361" s="10">
        <v>12081</v>
      </c>
      <c r="C361" s="8" t="s">
        <v>453</v>
      </c>
      <c r="D361" s="4">
        <v>99977</v>
      </c>
      <c r="E361" s="4">
        <v>140299</v>
      </c>
      <c r="F361">
        <v>90166</v>
      </c>
      <c r="G361">
        <v>124987</v>
      </c>
      <c r="H361" s="5">
        <f t="shared" si="10"/>
        <v>0.10881041634318923</v>
      </c>
      <c r="I361" s="5">
        <f t="shared" si="11"/>
        <v>0.12250874090905454</v>
      </c>
    </row>
    <row r="362" spans="1:9" hidden="1" x14ac:dyDescent="0.2">
      <c r="A362" t="s">
        <v>327</v>
      </c>
      <c r="B362" s="10">
        <v>12083</v>
      </c>
      <c r="C362" s="8" t="s">
        <v>454</v>
      </c>
      <c r="D362" s="4">
        <v>80557</v>
      </c>
      <c r="E362" s="4">
        <v>144966</v>
      </c>
      <c r="F362">
        <v>74858</v>
      </c>
      <c r="G362">
        <v>127826</v>
      </c>
      <c r="H362" s="5">
        <f t="shared" si="10"/>
        <v>7.6130807662507682E-2</v>
      </c>
      <c r="I362" s="5">
        <f t="shared" si="11"/>
        <v>0.13408852659083442</v>
      </c>
    </row>
    <row r="363" spans="1:9" hidden="1" x14ac:dyDescent="0.2">
      <c r="A363" t="s">
        <v>327</v>
      </c>
      <c r="B363" s="10">
        <v>12085</v>
      </c>
      <c r="C363" s="8" t="s">
        <v>455</v>
      </c>
      <c r="D363" s="4">
        <v>39587</v>
      </c>
      <c r="E363" s="4">
        <v>66336</v>
      </c>
      <c r="F363">
        <v>36893</v>
      </c>
      <c r="G363">
        <v>61168</v>
      </c>
      <c r="H363" s="5">
        <f t="shared" si="10"/>
        <v>7.3021982489903228E-2</v>
      </c>
      <c r="I363" s="5">
        <f t="shared" si="11"/>
        <v>8.4488621501438654E-2</v>
      </c>
    </row>
    <row r="364" spans="1:9" hidden="1" x14ac:dyDescent="0.2">
      <c r="A364" t="s">
        <v>327</v>
      </c>
      <c r="B364" s="10">
        <v>12086</v>
      </c>
      <c r="C364" s="8" t="s">
        <v>456</v>
      </c>
      <c r="D364" s="4">
        <v>658762</v>
      </c>
      <c r="E364" s="4">
        <v>531770</v>
      </c>
      <c r="F364">
        <v>617864</v>
      </c>
      <c r="G364">
        <v>532833</v>
      </c>
      <c r="H364" s="5">
        <f t="shared" si="10"/>
        <v>6.6192560175054704E-2</v>
      </c>
      <c r="I364" s="5">
        <f t="shared" si="11"/>
        <v>-1.9949965561442328E-3</v>
      </c>
    </row>
    <row r="365" spans="1:9" hidden="1" x14ac:dyDescent="0.2">
      <c r="A365" t="s">
        <v>327</v>
      </c>
      <c r="B365" s="10">
        <v>12087</v>
      </c>
      <c r="C365" s="8" t="s">
        <v>457</v>
      </c>
      <c r="D365" s="4">
        <v>22240</v>
      </c>
      <c r="E365" s="4">
        <v>25704</v>
      </c>
      <c r="F365">
        <v>21881</v>
      </c>
      <c r="G365">
        <v>25693</v>
      </c>
      <c r="H365" s="5">
        <f t="shared" si="10"/>
        <v>1.6406928385357161E-2</v>
      </c>
      <c r="I365" s="5">
        <f t="shared" si="11"/>
        <v>4.2813217607908768E-4</v>
      </c>
    </row>
    <row r="366" spans="1:9" hidden="1" x14ac:dyDescent="0.2">
      <c r="A366" t="s">
        <v>327</v>
      </c>
      <c r="B366" s="10">
        <v>12089</v>
      </c>
      <c r="C366" s="8" t="s">
        <v>458</v>
      </c>
      <c r="D366" s="4">
        <v>17303</v>
      </c>
      <c r="E366" s="4">
        <v>50121</v>
      </c>
      <c r="F366">
        <v>15564</v>
      </c>
      <c r="G366">
        <v>42566</v>
      </c>
      <c r="H366" s="5">
        <f t="shared" si="10"/>
        <v>0.11173220251863274</v>
      </c>
      <c r="I366" s="5">
        <f t="shared" si="11"/>
        <v>0.17748907578818776</v>
      </c>
    </row>
    <row r="367" spans="1:9" hidden="1" x14ac:dyDescent="0.2">
      <c r="A367" t="s">
        <v>327</v>
      </c>
      <c r="B367" s="10">
        <v>12091</v>
      </c>
      <c r="C367" s="8" t="s">
        <v>459</v>
      </c>
      <c r="D367" s="4">
        <v>36420</v>
      </c>
      <c r="E367" s="4">
        <v>83263</v>
      </c>
      <c r="F367">
        <v>34248</v>
      </c>
      <c r="G367">
        <v>79798</v>
      </c>
      <c r="H367" s="5">
        <f t="shared" si="10"/>
        <v>6.3419761737911709E-2</v>
      </c>
      <c r="I367" s="5">
        <f t="shared" si="11"/>
        <v>4.342214090578711E-2</v>
      </c>
    </row>
    <row r="368" spans="1:9" hidden="1" x14ac:dyDescent="0.2">
      <c r="A368" t="s">
        <v>327</v>
      </c>
      <c r="B368" s="10">
        <v>12093</v>
      </c>
      <c r="C368" s="8" t="s">
        <v>460</v>
      </c>
      <c r="D368" s="4">
        <v>4374</v>
      </c>
      <c r="E368" s="4">
        <v>12749</v>
      </c>
      <c r="F368">
        <v>4390</v>
      </c>
      <c r="G368">
        <v>11470</v>
      </c>
      <c r="H368" s="5">
        <f t="shared" si="10"/>
        <v>-3.6446469248291574E-3</v>
      </c>
      <c r="I368" s="5">
        <f t="shared" si="11"/>
        <v>0.11150828247602441</v>
      </c>
    </row>
    <row r="369" spans="1:9" hidden="1" x14ac:dyDescent="0.2">
      <c r="A369" t="s">
        <v>327</v>
      </c>
      <c r="B369" s="10">
        <v>12095</v>
      </c>
      <c r="C369" s="8" t="s">
        <v>461</v>
      </c>
      <c r="D369" s="4">
        <v>465326</v>
      </c>
      <c r="E369" s="4">
        <v>260101</v>
      </c>
      <c r="F369">
        <v>395014</v>
      </c>
      <c r="G369">
        <v>245398</v>
      </c>
      <c r="H369" s="5">
        <f t="shared" si="10"/>
        <v>0.17799875447452496</v>
      </c>
      <c r="I369" s="5">
        <f t="shared" si="11"/>
        <v>5.9914913731978256E-2</v>
      </c>
    </row>
    <row r="370" spans="1:9" hidden="1" x14ac:dyDescent="0.2">
      <c r="A370" t="s">
        <v>327</v>
      </c>
      <c r="B370" s="10">
        <v>12097</v>
      </c>
      <c r="C370" s="8" t="s">
        <v>462</v>
      </c>
      <c r="D370" s="4">
        <v>117021</v>
      </c>
      <c r="E370" s="4">
        <v>88495</v>
      </c>
      <c r="F370">
        <v>97297</v>
      </c>
      <c r="G370">
        <v>73480</v>
      </c>
      <c r="H370" s="5">
        <f t="shared" si="10"/>
        <v>0.20271950830960872</v>
      </c>
      <c r="I370" s="5">
        <f t="shared" si="11"/>
        <v>0.20434131736526945</v>
      </c>
    </row>
    <row r="371" spans="1:9" hidden="1" x14ac:dyDescent="0.2">
      <c r="A371" t="s">
        <v>327</v>
      </c>
      <c r="B371" s="10">
        <v>12099</v>
      </c>
      <c r="C371" s="8" t="s">
        <v>463</v>
      </c>
      <c r="D371" s="4">
        <v>472910</v>
      </c>
      <c r="E371" s="4">
        <v>361197</v>
      </c>
      <c r="F371">
        <v>433572</v>
      </c>
      <c r="G371">
        <v>334711</v>
      </c>
      <c r="H371" s="5">
        <f t="shared" si="10"/>
        <v>9.0730028691889703E-2</v>
      </c>
      <c r="I371" s="5">
        <f t="shared" si="11"/>
        <v>7.9130951776308522E-2</v>
      </c>
    </row>
    <row r="372" spans="1:9" hidden="1" x14ac:dyDescent="0.2">
      <c r="A372" t="s">
        <v>327</v>
      </c>
      <c r="B372" s="10">
        <v>12101</v>
      </c>
      <c r="C372" s="8" t="s">
        <v>464</v>
      </c>
      <c r="D372" s="4">
        <v>127474</v>
      </c>
      <c r="E372" s="4">
        <v>206575</v>
      </c>
      <c r="F372">
        <v>119073</v>
      </c>
      <c r="G372">
        <v>179621</v>
      </c>
      <c r="H372" s="5">
        <f t="shared" si="10"/>
        <v>7.0553358024069271E-2</v>
      </c>
      <c r="I372" s="5">
        <f t="shared" si="11"/>
        <v>0.15006040496378487</v>
      </c>
    </row>
    <row r="373" spans="1:9" hidden="1" x14ac:dyDescent="0.2">
      <c r="A373" t="s">
        <v>327</v>
      </c>
      <c r="B373" s="10">
        <v>12103</v>
      </c>
      <c r="C373" s="8" t="s">
        <v>465</v>
      </c>
      <c r="D373" s="4">
        <v>284833</v>
      </c>
      <c r="E373" s="4">
        <v>265682</v>
      </c>
      <c r="F373">
        <v>277450</v>
      </c>
      <c r="G373">
        <v>276209</v>
      </c>
      <c r="H373" s="5">
        <f t="shared" si="10"/>
        <v>2.6610200036042531E-2</v>
      </c>
      <c r="I373" s="5">
        <f t="shared" si="11"/>
        <v>-3.8112443837818463E-2</v>
      </c>
    </row>
    <row r="374" spans="1:9" hidden="1" x14ac:dyDescent="0.2">
      <c r="A374" t="s">
        <v>327</v>
      </c>
      <c r="B374" s="10">
        <v>12105</v>
      </c>
      <c r="C374" s="8" t="s">
        <v>466</v>
      </c>
      <c r="D374" s="4">
        <v>160247</v>
      </c>
      <c r="E374" s="4">
        <v>218109</v>
      </c>
      <c r="F374">
        <v>145049</v>
      </c>
      <c r="G374">
        <v>194586</v>
      </c>
      <c r="H374" s="5">
        <f t="shared" si="10"/>
        <v>0.10477838523533427</v>
      </c>
      <c r="I374" s="5">
        <f t="shared" si="11"/>
        <v>0.12088742252782832</v>
      </c>
    </row>
    <row r="375" spans="1:9" hidden="1" x14ac:dyDescent="0.2">
      <c r="A375" t="s">
        <v>327</v>
      </c>
      <c r="B375" s="10">
        <v>12107</v>
      </c>
      <c r="C375" s="8" t="s">
        <v>467</v>
      </c>
      <c r="D375" s="4">
        <v>10529</v>
      </c>
      <c r="E375" s="4">
        <v>27136</v>
      </c>
      <c r="F375">
        <v>10527</v>
      </c>
      <c r="G375">
        <v>25514</v>
      </c>
      <c r="H375" s="5">
        <f t="shared" si="10"/>
        <v>1.8998765080269783E-4</v>
      </c>
      <c r="I375" s="5">
        <f t="shared" si="11"/>
        <v>6.3572940346476439E-2</v>
      </c>
    </row>
    <row r="376" spans="1:9" hidden="1" x14ac:dyDescent="0.2">
      <c r="A376" t="s">
        <v>327</v>
      </c>
      <c r="B376" s="10">
        <v>12109</v>
      </c>
      <c r="C376" s="8" t="s">
        <v>468</v>
      </c>
      <c r="D376" s="4">
        <v>82323</v>
      </c>
      <c r="E376" s="4">
        <v>132426</v>
      </c>
      <c r="F376">
        <v>63850</v>
      </c>
      <c r="G376">
        <v>110946</v>
      </c>
      <c r="H376" s="5">
        <f t="shared" si="10"/>
        <v>0.28931871574001566</v>
      </c>
      <c r="I376" s="5">
        <f t="shared" si="11"/>
        <v>0.19360770104375102</v>
      </c>
    </row>
    <row r="377" spans="1:9" hidden="1" x14ac:dyDescent="0.2">
      <c r="A377" t="s">
        <v>327</v>
      </c>
      <c r="B377" s="10">
        <v>12111</v>
      </c>
      <c r="C377" s="8" t="s">
        <v>469</v>
      </c>
      <c r="D377" s="4">
        <v>94724</v>
      </c>
      <c r="E377" s="4">
        <v>101431</v>
      </c>
      <c r="F377">
        <v>84137</v>
      </c>
      <c r="G377">
        <v>86831</v>
      </c>
      <c r="H377" s="5">
        <f t="shared" si="10"/>
        <v>0.12583049074723368</v>
      </c>
      <c r="I377" s="5">
        <f t="shared" si="11"/>
        <v>0.16814271400767009</v>
      </c>
    </row>
    <row r="378" spans="1:9" hidden="1" x14ac:dyDescent="0.2">
      <c r="A378" t="s">
        <v>327</v>
      </c>
      <c r="B378" s="10">
        <v>12113</v>
      </c>
      <c r="C378" s="8" t="s">
        <v>470</v>
      </c>
      <c r="D378" s="4">
        <v>31394</v>
      </c>
      <c r="E378" s="4">
        <v>86852</v>
      </c>
      <c r="F378">
        <v>27612</v>
      </c>
      <c r="G378">
        <v>77385</v>
      </c>
      <c r="H378" s="5">
        <f t="shared" si="10"/>
        <v>0.13696943357960306</v>
      </c>
      <c r="I378" s="5">
        <f t="shared" si="11"/>
        <v>0.12233637009756412</v>
      </c>
    </row>
    <row r="379" spans="1:9" hidden="1" x14ac:dyDescent="0.2">
      <c r="A379" t="s">
        <v>327</v>
      </c>
      <c r="B379" s="10">
        <v>12115</v>
      </c>
      <c r="C379" s="8" t="s">
        <v>471</v>
      </c>
      <c r="D379" s="4">
        <v>130729</v>
      </c>
      <c r="E379" s="4">
        <v>157234</v>
      </c>
      <c r="F379">
        <v>120110</v>
      </c>
      <c r="G379">
        <v>148370</v>
      </c>
      <c r="H379" s="5">
        <f t="shared" si="10"/>
        <v>8.8410623595037888E-2</v>
      </c>
      <c r="I379" s="5">
        <f t="shared" si="11"/>
        <v>5.9742535553009367E-2</v>
      </c>
    </row>
    <row r="380" spans="1:9" hidden="1" x14ac:dyDescent="0.2">
      <c r="A380" t="s">
        <v>327</v>
      </c>
      <c r="B380" s="10">
        <v>12117</v>
      </c>
      <c r="C380" s="8" t="s">
        <v>472</v>
      </c>
      <c r="D380" s="4">
        <v>152169</v>
      </c>
      <c r="E380" s="4">
        <v>132681</v>
      </c>
      <c r="F380">
        <v>132528</v>
      </c>
      <c r="G380">
        <v>125241</v>
      </c>
      <c r="H380" s="5">
        <f t="shared" si="10"/>
        <v>0.14820264396957625</v>
      </c>
      <c r="I380" s="5">
        <f t="shared" si="11"/>
        <v>5.9405466261048701E-2</v>
      </c>
    </row>
    <row r="381" spans="1:9" hidden="1" x14ac:dyDescent="0.2">
      <c r="A381" t="s">
        <v>327</v>
      </c>
      <c r="B381" s="10">
        <v>12119</v>
      </c>
      <c r="C381" s="8" t="s">
        <v>473</v>
      </c>
      <c r="D381" s="4">
        <v>36024</v>
      </c>
      <c r="E381" s="4">
        <v>79068</v>
      </c>
      <c r="F381">
        <v>29341</v>
      </c>
      <c r="G381">
        <v>62761</v>
      </c>
      <c r="H381" s="5">
        <f t="shared" si="10"/>
        <v>0.22777001465526056</v>
      </c>
      <c r="I381" s="5">
        <f t="shared" si="11"/>
        <v>0.25982696260416499</v>
      </c>
    </row>
    <row r="382" spans="1:9" hidden="1" x14ac:dyDescent="0.2">
      <c r="A382" t="s">
        <v>327</v>
      </c>
      <c r="B382" s="10">
        <v>12121</v>
      </c>
      <c r="C382" s="8" t="s">
        <v>474</v>
      </c>
      <c r="D382" s="4">
        <v>4174</v>
      </c>
      <c r="E382" s="4">
        <v>17717</v>
      </c>
      <c r="F382">
        <v>4485</v>
      </c>
      <c r="G382">
        <v>16410</v>
      </c>
      <c r="H382" s="5">
        <f t="shared" si="10"/>
        <v>-6.9342251950947606E-2</v>
      </c>
      <c r="I382" s="5">
        <f t="shared" si="11"/>
        <v>7.9646556977452779E-2</v>
      </c>
    </row>
    <row r="383" spans="1:9" hidden="1" x14ac:dyDescent="0.2">
      <c r="A383" t="s">
        <v>327</v>
      </c>
      <c r="B383" s="10">
        <v>12123</v>
      </c>
      <c r="C383" s="8" t="s">
        <v>475</v>
      </c>
      <c r="D383" s="4">
        <v>2334</v>
      </c>
      <c r="E383" s="4">
        <v>7328</v>
      </c>
      <c r="F383">
        <v>2299</v>
      </c>
      <c r="G383">
        <v>7751</v>
      </c>
      <c r="H383" s="5">
        <f t="shared" si="10"/>
        <v>1.5224010439321443E-2</v>
      </c>
      <c r="I383" s="5">
        <f t="shared" si="11"/>
        <v>-5.4573603406012125E-2</v>
      </c>
    </row>
    <row r="384" spans="1:9" hidden="1" x14ac:dyDescent="0.2">
      <c r="A384" t="s">
        <v>327</v>
      </c>
      <c r="B384" s="10">
        <v>12125</v>
      </c>
      <c r="C384" s="8" t="s">
        <v>476</v>
      </c>
      <c r="D384" s="4">
        <v>1043</v>
      </c>
      <c r="E384" s="4">
        <v>5560</v>
      </c>
      <c r="F384">
        <v>1053</v>
      </c>
      <c r="G384">
        <v>5133</v>
      </c>
      <c r="H384" s="5">
        <f t="shared" si="10"/>
        <v>-9.4966761633428296E-3</v>
      </c>
      <c r="I384" s="5">
        <f t="shared" si="11"/>
        <v>8.3187219949347357E-2</v>
      </c>
    </row>
    <row r="385" spans="1:9" hidden="1" x14ac:dyDescent="0.2">
      <c r="A385" t="s">
        <v>327</v>
      </c>
      <c r="B385" s="10">
        <v>12127</v>
      </c>
      <c r="C385" s="8" t="s">
        <v>477</v>
      </c>
      <c r="D385" s="4">
        <v>136381</v>
      </c>
      <c r="E385" s="4">
        <v>195717</v>
      </c>
      <c r="F385">
        <v>130575</v>
      </c>
      <c r="G385">
        <v>173821</v>
      </c>
      <c r="H385" s="5">
        <f t="shared" si="10"/>
        <v>4.4464866934711848E-2</v>
      </c>
      <c r="I385" s="5">
        <f t="shared" si="11"/>
        <v>0.12596866891802486</v>
      </c>
    </row>
    <row r="386" spans="1:9" hidden="1" x14ac:dyDescent="0.2">
      <c r="A386" t="s">
        <v>327</v>
      </c>
      <c r="B386" s="10">
        <v>12129</v>
      </c>
      <c r="C386" s="8" t="s">
        <v>478</v>
      </c>
      <c r="D386" s="4">
        <v>5518</v>
      </c>
      <c r="E386" s="4">
        <v>14794</v>
      </c>
      <c r="F386">
        <v>5351</v>
      </c>
      <c r="G386">
        <v>12874</v>
      </c>
      <c r="H386" s="5">
        <f t="shared" si="10"/>
        <v>3.1209119790693327E-2</v>
      </c>
      <c r="I386" s="5">
        <f t="shared" si="11"/>
        <v>0.14913779711045519</v>
      </c>
    </row>
    <row r="387" spans="1:9" hidden="1" x14ac:dyDescent="0.2">
      <c r="A387" t="s">
        <v>327</v>
      </c>
      <c r="B387" s="10">
        <v>12131</v>
      </c>
      <c r="C387" s="8" t="s">
        <v>479</v>
      </c>
      <c r="D387" s="4">
        <v>10440</v>
      </c>
      <c r="E387" s="4">
        <v>38901</v>
      </c>
      <c r="F387">
        <v>10338</v>
      </c>
      <c r="G387">
        <v>32947</v>
      </c>
      <c r="H387" s="5">
        <f t="shared" ref="H387:H450" si="12">((D387-F387)/F387)</f>
        <v>9.8665118978525819E-3</v>
      </c>
      <c r="I387" s="5">
        <f t="shared" ref="I387:I450" si="13">((E387-G387)/G387)</f>
        <v>0.18071448083285277</v>
      </c>
    </row>
    <row r="388" spans="1:9" hidden="1" x14ac:dyDescent="0.2">
      <c r="A388" t="s">
        <v>327</v>
      </c>
      <c r="B388" s="10">
        <v>12133</v>
      </c>
      <c r="C388" s="8" t="s">
        <v>480</v>
      </c>
      <c r="D388" s="4">
        <v>2350</v>
      </c>
      <c r="E388" s="4">
        <v>10005</v>
      </c>
      <c r="F388">
        <v>2347</v>
      </c>
      <c r="G388">
        <v>9876</v>
      </c>
      <c r="H388" s="5">
        <f t="shared" si="12"/>
        <v>1.2782275244993609E-3</v>
      </c>
      <c r="I388" s="5">
        <f t="shared" si="13"/>
        <v>1.3061968408262455E-2</v>
      </c>
    </row>
    <row r="389" spans="1:9" hidden="1" x14ac:dyDescent="0.2">
      <c r="A389" t="s">
        <v>328</v>
      </c>
      <c r="B389" s="10">
        <v>13001</v>
      </c>
      <c r="C389" t="s">
        <v>721</v>
      </c>
      <c r="D389" s="4">
        <v>1872</v>
      </c>
      <c r="E389" s="4">
        <v>6326</v>
      </c>
      <c r="F389">
        <v>1784</v>
      </c>
      <c r="G389">
        <v>6570</v>
      </c>
      <c r="H389" s="5">
        <f t="shared" si="12"/>
        <v>4.9327354260089683E-2</v>
      </c>
      <c r="I389" s="5">
        <f t="shared" si="13"/>
        <v>-3.7138508371385083E-2</v>
      </c>
    </row>
    <row r="390" spans="1:9" hidden="1" x14ac:dyDescent="0.2">
      <c r="A390" t="s">
        <v>328</v>
      </c>
      <c r="B390" s="10">
        <v>13003</v>
      </c>
      <c r="C390" t="s">
        <v>722</v>
      </c>
      <c r="D390" s="4">
        <v>892</v>
      </c>
      <c r="E390" s="4">
        <v>2108</v>
      </c>
      <c r="F390">
        <v>825</v>
      </c>
      <c r="G390">
        <v>2300</v>
      </c>
      <c r="H390" s="5">
        <f t="shared" si="12"/>
        <v>8.1212121212121208E-2</v>
      </c>
      <c r="I390" s="5">
        <f t="shared" si="13"/>
        <v>-8.3478260869565224E-2</v>
      </c>
    </row>
    <row r="391" spans="1:9" hidden="1" x14ac:dyDescent="0.2">
      <c r="A391" t="s">
        <v>328</v>
      </c>
      <c r="B391" s="10">
        <v>13005</v>
      </c>
      <c r="C391" t="s">
        <v>723</v>
      </c>
      <c r="D391" s="4">
        <v>943</v>
      </c>
      <c r="E391" s="4">
        <v>3615</v>
      </c>
      <c r="F391">
        <v>625</v>
      </c>
      <c r="G391">
        <v>4017</v>
      </c>
      <c r="H391" s="5">
        <f t="shared" si="12"/>
        <v>0.50880000000000003</v>
      </c>
      <c r="I391" s="5">
        <f t="shared" si="13"/>
        <v>-0.10007468259895444</v>
      </c>
    </row>
    <row r="392" spans="1:9" hidden="1" x14ac:dyDescent="0.2">
      <c r="A392" t="s">
        <v>328</v>
      </c>
      <c r="B392" s="10">
        <v>13007</v>
      </c>
      <c r="C392" t="s">
        <v>415</v>
      </c>
      <c r="D392" s="4">
        <v>748</v>
      </c>
      <c r="E392" s="4">
        <v>536</v>
      </c>
      <c r="F392">
        <v>652</v>
      </c>
      <c r="G392">
        <v>897</v>
      </c>
      <c r="H392" s="5">
        <f t="shared" si="12"/>
        <v>0.14723926380368099</v>
      </c>
      <c r="I392" s="5">
        <f t="shared" si="13"/>
        <v>-0.40245261984392416</v>
      </c>
    </row>
    <row r="393" spans="1:9" hidden="1" x14ac:dyDescent="0.2">
      <c r="A393" t="s">
        <v>328</v>
      </c>
      <c r="B393" s="10">
        <v>13009</v>
      </c>
      <c r="C393" t="s">
        <v>482</v>
      </c>
      <c r="D393" s="4">
        <v>9294</v>
      </c>
      <c r="E393" s="4">
        <v>8541</v>
      </c>
      <c r="F393">
        <v>9140</v>
      </c>
      <c r="G393">
        <v>8903</v>
      </c>
      <c r="H393" s="5">
        <f t="shared" si="12"/>
        <v>1.6849015317286654E-2</v>
      </c>
      <c r="I393" s="5">
        <f t="shared" si="13"/>
        <v>-4.0660451533191061E-2</v>
      </c>
    </row>
    <row r="394" spans="1:9" hidden="1" x14ac:dyDescent="0.2">
      <c r="A394" t="s">
        <v>328</v>
      </c>
      <c r="B394" s="10">
        <v>13011</v>
      </c>
      <c r="C394" t="s">
        <v>724</v>
      </c>
      <c r="D394" s="4">
        <v>1093</v>
      </c>
      <c r="E394" s="4">
        <v>9067</v>
      </c>
      <c r="F394">
        <v>932</v>
      </c>
      <c r="G394">
        <v>7795</v>
      </c>
      <c r="H394" s="5">
        <f t="shared" si="12"/>
        <v>0.17274678111587982</v>
      </c>
      <c r="I394" s="5">
        <f t="shared" si="13"/>
        <v>0.16318152661962795</v>
      </c>
    </row>
    <row r="395" spans="1:9" hidden="1" x14ac:dyDescent="0.2">
      <c r="A395" t="s">
        <v>328</v>
      </c>
      <c r="B395" s="10">
        <v>13013</v>
      </c>
      <c r="C395" t="s">
        <v>725</v>
      </c>
      <c r="D395" s="4">
        <v>10967</v>
      </c>
      <c r="E395" s="4">
        <v>31810</v>
      </c>
      <c r="F395">
        <v>10453</v>
      </c>
      <c r="G395">
        <v>26804</v>
      </c>
      <c r="H395" s="5">
        <f t="shared" si="12"/>
        <v>4.9172486367549985E-2</v>
      </c>
      <c r="I395" s="5">
        <f t="shared" si="13"/>
        <v>0.18676316967616774</v>
      </c>
    </row>
    <row r="396" spans="1:9" hidden="1" x14ac:dyDescent="0.2">
      <c r="A396" t="s">
        <v>328</v>
      </c>
      <c r="B396" s="10">
        <v>13015</v>
      </c>
      <c r="C396" t="s">
        <v>726</v>
      </c>
      <c r="D396" s="4">
        <v>10687</v>
      </c>
      <c r="E396" s="4">
        <v>43710</v>
      </c>
      <c r="F396">
        <v>12091</v>
      </c>
      <c r="G396">
        <v>37672</v>
      </c>
      <c r="H396" s="5">
        <f t="shared" si="12"/>
        <v>-0.11611942767347613</v>
      </c>
      <c r="I396" s="5">
        <f t="shared" si="13"/>
        <v>0.16027819069866214</v>
      </c>
    </row>
    <row r="397" spans="1:9" hidden="1" x14ac:dyDescent="0.2">
      <c r="A397" t="s">
        <v>328</v>
      </c>
      <c r="B397" s="10">
        <v>13017</v>
      </c>
      <c r="C397" t="s">
        <v>727</v>
      </c>
      <c r="D397" s="4">
        <v>2223</v>
      </c>
      <c r="E397" s="4">
        <v>3685</v>
      </c>
      <c r="F397">
        <v>2393</v>
      </c>
      <c r="G397">
        <v>4111</v>
      </c>
      <c r="H397" s="5">
        <f t="shared" si="12"/>
        <v>-7.10405348934392E-2</v>
      </c>
      <c r="I397" s="5">
        <f t="shared" si="13"/>
        <v>-0.1036244222816833</v>
      </c>
    </row>
    <row r="398" spans="1:9" hidden="1" x14ac:dyDescent="0.2">
      <c r="A398" t="s">
        <v>328</v>
      </c>
      <c r="B398" s="10">
        <v>13019</v>
      </c>
      <c r="C398" t="s">
        <v>728</v>
      </c>
      <c r="D398" s="4">
        <v>1593</v>
      </c>
      <c r="E398" s="4">
        <v>5391</v>
      </c>
      <c r="F398">
        <v>1269</v>
      </c>
      <c r="G398">
        <v>6419</v>
      </c>
      <c r="H398" s="5">
        <f t="shared" si="12"/>
        <v>0.25531914893617019</v>
      </c>
      <c r="I398" s="5">
        <f t="shared" si="13"/>
        <v>-0.16014955600560835</v>
      </c>
    </row>
    <row r="399" spans="1:9" hidden="1" x14ac:dyDescent="0.2">
      <c r="A399" t="s">
        <v>328</v>
      </c>
      <c r="B399" s="10">
        <v>13021</v>
      </c>
      <c r="C399" t="s">
        <v>484</v>
      </c>
      <c r="D399" s="4">
        <v>40485</v>
      </c>
      <c r="E399" s="4">
        <v>21792</v>
      </c>
      <c r="F399">
        <v>43408</v>
      </c>
      <c r="G399">
        <v>26559</v>
      </c>
      <c r="H399" s="5">
        <f t="shared" si="12"/>
        <v>-6.7337817913748613E-2</v>
      </c>
      <c r="I399" s="5">
        <f t="shared" si="13"/>
        <v>-0.17948717948717949</v>
      </c>
    </row>
    <row r="400" spans="1:9" hidden="1" x14ac:dyDescent="0.2">
      <c r="A400" t="s">
        <v>328</v>
      </c>
      <c r="B400" s="10">
        <v>13023</v>
      </c>
      <c r="C400" t="s">
        <v>729</v>
      </c>
      <c r="D400" s="4">
        <v>1308</v>
      </c>
      <c r="E400" s="4">
        <v>3767</v>
      </c>
      <c r="F400">
        <v>1312</v>
      </c>
      <c r="G400">
        <v>4329</v>
      </c>
      <c r="H400" s="5">
        <f t="shared" si="12"/>
        <v>-3.0487804878048782E-3</v>
      </c>
      <c r="I400" s="5">
        <f t="shared" si="13"/>
        <v>-0.12982212982212982</v>
      </c>
    </row>
    <row r="401" spans="1:9" hidden="1" x14ac:dyDescent="0.2">
      <c r="A401" t="s">
        <v>328</v>
      </c>
      <c r="B401" s="10">
        <v>13025</v>
      </c>
      <c r="C401" t="s">
        <v>730</v>
      </c>
      <c r="D401" s="4">
        <v>953</v>
      </c>
      <c r="E401" s="4">
        <v>7735</v>
      </c>
      <c r="F401">
        <v>700</v>
      </c>
      <c r="G401">
        <v>6993</v>
      </c>
      <c r="H401" s="5">
        <f t="shared" si="12"/>
        <v>0.36142857142857143</v>
      </c>
      <c r="I401" s="5">
        <f t="shared" si="13"/>
        <v>0.1061061061061061</v>
      </c>
    </row>
    <row r="402" spans="1:9" hidden="1" x14ac:dyDescent="0.2">
      <c r="A402" t="s">
        <v>328</v>
      </c>
      <c r="B402" s="10">
        <v>13027</v>
      </c>
      <c r="C402" t="s">
        <v>731</v>
      </c>
      <c r="D402" s="4">
        <v>2548</v>
      </c>
      <c r="E402" s="4">
        <v>3642</v>
      </c>
      <c r="F402">
        <v>2791</v>
      </c>
      <c r="G402">
        <v>4261</v>
      </c>
      <c r="H402" s="5">
        <f t="shared" si="12"/>
        <v>-8.7065567896811177E-2</v>
      </c>
      <c r="I402" s="5">
        <f t="shared" si="13"/>
        <v>-0.1452710631307205</v>
      </c>
    </row>
    <row r="403" spans="1:9" hidden="1" x14ac:dyDescent="0.2">
      <c r="A403" t="s">
        <v>328</v>
      </c>
      <c r="B403" s="10">
        <v>13029</v>
      </c>
      <c r="C403" t="s">
        <v>732</v>
      </c>
      <c r="D403" s="4">
        <v>8286</v>
      </c>
      <c r="E403" s="4">
        <v>17032</v>
      </c>
      <c r="F403">
        <v>6738</v>
      </c>
      <c r="G403">
        <v>14240</v>
      </c>
      <c r="H403" s="5">
        <f t="shared" si="12"/>
        <v>0.22974176313446126</v>
      </c>
      <c r="I403" s="5">
        <f t="shared" si="13"/>
        <v>0.19606741573033709</v>
      </c>
    </row>
    <row r="404" spans="1:9" hidden="1" x14ac:dyDescent="0.2">
      <c r="A404" t="s">
        <v>328</v>
      </c>
      <c r="B404" s="10">
        <v>13031</v>
      </c>
      <c r="C404" t="s">
        <v>733</v>
      </c>
      <c r="D404" s="4">
        <v>11748</v>
      </c>
      <c r="E404" s="4">
        <v>19680</v>
      </c>
      <c r="F404">
        <v>11248</v>
      </c>
      <c r="G404">
        <v>18387</v>
      </c>
      <c r="H404" s="5">
        <f t="shared" si="12"/>
        <v>4.4452347083926029E-2</v>
      </c>
      <c r="I404" s="5">
        <f t="shared" si="13"/>
        <v>7.0321422744330231E-2</v>
      </c>
    </row>
    <row r="405" spans="1:9" hidden="1" x14ac:dyDescent="0.2">
      <c r="A405" t="s">
        <v>328</v>
      </c>
      <c r="B405" s="10">
        <v>13033</v>
      </c>
      <c r="C405" t="s">
        <v>734</v>
      </c>
      <c r="D405" s="4">
        <v>5219</v>
      </c>
      <c r="E405" s="4">
        <v>4840</v>
      </c>
      <c r="F405">
        <v>5208</v>
      </c>
      <c r="G405">
        <v>5400</v>
      </c>
      <c r="H405" s="5">
        <f t="shared" si="12"/>
        <v>2.1121351766513058E-3</v>
      </c>
      <c r="I405" s="5">
        <f t="shared" si="13"/>
        <v>-0.1037037037037037</v>
      </c>
    </row>
    <row r="406" spans="1:9" hidden="1" x14ac:dyDescent="0.2">
      <c r="A406" t="s">
        <v>328</v>
      </c>
      <c r="B406" s="10">
        <v>13035</v>
      </c>
      <c r="C406" t="s">
        <v>735</v>
      </c>
      <c r="D406" s="4">
        <v>2876</v>
      </c>
      <c r="E406" s="4">
        <v>9426</v>
      </c>
      <c r="F406">
        <v>3274</v>
      </c>
      <c r="G406">
        <v>8406</v>
      </c>
      <c r="H406" s="5">
        <f t="shared" si="12"/>
        <v>-0.12156383628588882</v>
      </c>
      <c r="I406" s="5">
        <f t="shared" si="13"/>
        <v>0.12134189864382584</v>
      </c>
    </row>
    <row r="407" spans="1:9" hidden="1" x14ac:dyDescent="0.2">
      <c r="A407" t="s">
        <v>328</v>
      </c>
      <c r="B407" s="10">
        <v>13037</v>
      </c>
      <c r="C407" t="s">
        <v>420</v>
      </c>
      <c r="D407" s="4">
        <v>1178</v>
      </c>
      <c r="E407" s="4">
        <v>637</v>
      </c>
      <c r="F407">
        <v>1263</v>
      </c>
      <c r="G407">
        <v>923</v>
      </c>
      <c r="H407" s="5">
        <f t="shared" si="12"/>
        <v>-6.7300079176563735E-2</v>
      </c>
      <c r="I407" s="5">
        <f t="shared" si="13"/>
        <v>-0.30985915492957744</v>
      </c>
    </row>
    <row r="408" spans="1:9" hidden="1" x14ac:dyDescent="0.2">
      <c r="A408" t="s">
        <v>328</v>
      </c>
      <c r="B408" s="10">
        <v>13039</v>
      </c>
      <c r="C408" t="s">
        <v>736</v>
      </c>
      <c r="D408" s="4">
        <v>8530</v>
      </c>
      <c r="E408" s="4">
        <v>17520</v>
      </c>
      <c r="F408">
        <v>7967</v>
      </c>
      <c r="G408">
        <v>15249</v>
      </c>
      <c r="H408" s="5">
        <f t="shared" si="12"/>
        <v>7.0666499309652311E-2</v>
      </c>
      <c r="I408" s="5">
        <f t="shared" si="13"/>
        <v>0.14892779854416682</v>
      </c>
    </row>
    <row r="409" spans="1:9" hidden="1" x14ac:dyDescent="0.2">
      <c r="A409" t="s">
        <v>328</v>
      </c>
      <c r="B409" s="10">
        <v>13043</v>
      </c>
      <c r="C409" t="s">
        <v>737</v>
      </c>
      <c r="D409" s="4">
        <v>1095</v>
      </c>
      <c r="E409" s="4">
        <v>2810</v>
      </c>
      <c r="F409">
        <v>1269</v>
      </c>
      <c r="G409">
        <v>3133</v>
      </c>
      <c r="H409" s="5">
        <f t="shared" si="12"/>
        <v>-0.13711583924349882</v>
      </c>
      <c r="I409" s="5">
        <f t="shared" si="13"/>
        <v>-0.10309607405043089</v>
      </c>
    </row>
    <row r="410" spans="1:9" hidden="1" x14ac:dyDescent="0.2">
      <c r="A410" t="s">
        <v>328</v>
      </c>
      <c r="B410" s="10">
        <v>13045</v>
      </c>
      <c r="C410" t="s">
        <v>557</v>
      </c>
      <c r="D410" s="4">
        <v>15515</v>
      </c>
      <c r="E410" s="4">
        <v>41406</v>
      </c>
      <c r="F410">
        <v>16236</v>
      </c>
      <c r="G410">
        <v>37476</v>
      </c>
      <c r="H410" s="5">
        <f t="shared" si="12"/>
        <v>-4.440748952944075E-2</v>
      </c>
      <c r="I410" s="5">
        <f t="shared" si="13"/>
        <v>0.10486711495357029</v>
      </c>
    </row>
    <row r="411" spans="1:9" hidden="1" x14ac:dyDescent="0.2">
      <c r="A411" t="s">
        <v>328</v>
      </c>
      <c r="B411" s="10">
        <v>13047</v>
      </c>
      <c r="C411" t="s">
        <v>738</v>
      </c>
      <c r="D411" s="4">
        <v>5989</v>
      </c>
      <c r="E411" s="4">
        <v>27922</v>
      </c>
      <c r="F411">
        <v>6932</v>
      </c>
      <c r="G411">
        <v>25167</v>
      </c>
      <c r="H411" s="5">
        <f t="shared" si="12"/>
        <v>-0.13603577611079054</v>
      </c>
      <c r="I411" s="5">
        <f t="shared" si="13"/>
        <v>0.1094687487582946</v>
      </c>
    </row>
    <row r="412" spans="1:9" hidden="1" x14ac:dyDescent="0.2">
      <c r="A412" t="s">
        <v>328</v>
      </c>
      <c r="B412" s="10">
        <v>13049</v>
      </c>
      <c r="C412" t="s">
        <v>739</v>
      </c>
      <c r="D412" s="4">
        <v>1074</v>
      </c>
      <c r="E412" s="4">
        <v>3446</v>
      </c>
      <c r="F412">
        <v>1105</v>
      </c>
      <c r="G412">
        <v>3419</v>
      </c>
      <c r="H412" s="5">
        <f t="shared" si="12"/>
        <v>-2.8054298642533938E-2</v>
      </c>
      <c r="I412" s="5">
        <f t="shared" si="13"/>
        <v>7.8970459198596087E-3</v>
      </c>
    </row>
    <row r="413" spans="1:9" hidden="1" x14ac:dyDescent="0.2">
      <c r="A413" t="s">
        <v>328</v>
      </c>
      <c r="B413" s="10">
        <v>13051</v>
      </c>
      <c r="C413" t="s">
        <v>740</v>
      </c>
      <c r="D413" s="4">
        <v>84837</v>
      </c>
      <c r="E413" s="4">
        <v>45797</v>
      </c>
      <c r="F413">
        <v>78247</v>
      </c>
      <c r="G413">
        <v>53232</v>
      </c>
      <c r="H413" s="5">
        <f t="shared" si="12"/>
        <v>8.4220481296407523E-2</v>
      </c>
      <c r="I413" s="5">
        <f t="shared" si="13"/>
        <v>-0.13967162608957018</v>
      </c>
    </row>
    <row r="414" spans="1:9" hidden="1" x14ac:dyDescent="0.2">
      <c r="A414" t="s">
        <v>328</v>
      </c>
      <c r="B414" s="10">
        <v>13053</v>
      </c>
      <c r="C414" t="s">
        <v>741</v>
      </c>
      <c r="D414" s="4">
        <v>656</v>
      </c>
      <c r="E414" s="4">
        <v>859</v>
      </c>
      <c r="F414">
        <v>667</v>
      </c>
      <c r="G414">
        <v>880</v>
      </c>
      <c r="H414" s="5">
        <f t="shared" si="12"/>
        <v>-1.6491754122938532E-2</v>
      </c>
      <c r="I414" s="5">
        <f t="shared" si="13"/>
        <v>-2.3863636363636365E-2</v>
      </c>
    </row>
    <row r="415" spans="1:9" hidden="1" x14ac:dyDescent="0.2">
      <c r="A415" t="s">
        <v>328</v>
      </c>
      <c r="B415" s="10">
        <v>13055</v>
      </c>
      <c r="C415" t="s">
        <v>742</v>
      </c>
      <c r="D415" s="4">
        <v>2480</v>
      </c>
      <c r="E415" s="4">
        <v>8565</v>
      </c>
      <c r="F415">
        <v>1854</v>
      </c>
      <c r="G415">
        <v>8064</v>
      </c>
      <c r="H415" s="5">
        <f t="shared" si="12"/>
        <v>0.3376483279395901</v>
      </c>
      <c r="I415" s="5">
        <f t="shared" si="13"/>
        <v>6.2127976190476192E-2</v>
      </c>
    </row>
    <row r="416" spans="1:9" hidden="1" x14ac:dyDescent="0.2">
      <c r="A416" t="s">
        <v>328</v>
      </c>
      <c r="B416" s="10">
        <v>13057</v>
      </c>
      <c r="C416" t="s">
        <v>489</v>
      </c>
      <c r="D416" s="4">
        <v>56975</v>
      </c>
      <c r="E416" s="4">
        <v>115829</v>
      </c>
      <c r="F416">
        <v>42779</v>
      </c>
      <c r="G416">
        <v>99585</v>
      </c>
      <c r="H416" s="5">
        <f t="shared" si="12"/>
        <v>0.33184506416699783</v>
      </c>
      <c r="I416" s="5">
        <f t="shared" si="13"/>
        <v>0.16311693528141788</v>
      </c>
    </row>
    <row r="417" spans="1:9" hidden="1" x14ac:dyDescent="0.2">
      <c r="A417" t="s">
        <v>328</v>
      </c>
      <c r="B417" s="10">
        <v>13059</v>
      </c>
      <c r="C417" t="s">
        <v>492</v>
      </c>
      <c r="D417" s="4">
        <v>39487</v>
      </c>
      <c r="E417" s="4">
        <v>13779</v>
      </c>
      <c r="F417">
        <v>36055</v>
      </c>
      <c r="G417">
        <v>14450</v>
      </c>
      <c r="H417" s="5">
        <f t="shared" si="12"/>
        <v>9.5187907363749824E-2</v>
      </c>
      <c r="I417" s="5">
        <f t="shared" si="13"/>
        <v>-4.6435986159169551E-2</v>
      </c>
    </row>
    <row r="418" spans="1:9" hidden="1" x14ac:dyDescent="0.2">
      <c r="A418" t="s">
        <v>328</v>
      </c>
      <c r="B418" s="10">
        <v>13061</v>
      </c>
      <c r="C418" t="s">
        <v>423</v>
      </c>
      <c r="D418" s="4">
        <v>753</v>
      </c>
      <c r="E418" s="4">
        <v>407</v>
      </c>
      <c r="F418">
        <v>791</v>
      </c>
      <c r="G418">
        <v>637</v>
      </c>
      <c r="H418" s="5">
        <f t="shared" si="12"/>
        <v>-4.804045512010114E-2</v>
      </c>
      <c r="I418" s="5">
        <f t="shared" si="13"/>
        <v>-0.36106750392464676</v>
      </c>
    </row>
    <row r="419" spans="1:9" hidden="1" x14ac:dyDescent="0.2">
      <c r="A419" t="s">
        <v>328</v>
      </c>
      <c r="B419" s="10">
        <v>13063</v>
      </c>
      <c r="C419" t="s">
        <v>743</v>
      </c>
      <c r="D419" s="4">
        <v>105274</v>
      </c>
      <c r="E419" s="4">
        <v>17783</v>
      </c>
      <c r="F419">
        <v>95466</v>
      </c>
      <c r="G419">
        <v>15811</v>
      </c>
      <c r="H419" s="5">
        <f t="shared" si="12"/>
        <v>0.10273814761276266</v>
      </c>
      <c r="I419" s="5">
        <f t="shared" si="13"/>
        <v>0.12472329390930365</v>
      </c>
    </row>
    <row r="420" spans="1:9" hidden="1" x14ac:dyDescent="0.2">
      <c r="A420" t="s">
        <v>328</v>
      </c>
      <c r="B420" s="10">
        <v>13065</v>
      </c>
      <c r="C420" t="s">
        <v>744</v>
      </c>
      <c r="D420" s="4">
        <v>778</v>
      </c>
      <c r="E420" s="4">
        <v>1871</v>
      </c>
      <c r="F420">
        <v>744</v>
      </c>
      <c r="G420">
        <v>2105</v>
      </c>
      <c r="H420" s="5">
        <f t="shared" si="12"/>
        <v>4.5698924731182797E-2</v>
      </c>
      <c r="I420" s="5">
        <f t="shared" si="13"/>
        <v>-0.11116389548693587</v>
      </c>
    </row>
    <row r="421" spans="1:9" hidden="1" x14ac:dyDescent="0.2">
      <c r="A421" t="s">
        <v>328</v>
      </c>
      <c r="B421" s="10">
        <v>13067</v>
      </c>
      <c r="C421" t="s">
        <v>745</v>
      </c>
      <c r="D421" s="4">
        <v>265092</v>
      </c>
      <c r="E421" s="4">
        <v>170266</v>
      </c>
      <c r="F421">
        <v>221847</v>
      </c>
      <c r="G421">
        <v>165436</v>
      </c>
      <c r="H421" s="5">
        <f t="shared" si="12"/>
        <v>0.1949316420776481</v>
      </c>
      <c r="I421" s="5">
        <f t="shared" si="13"/>
        <v>2.9195580163930462E-2</v>
      </c>
    </row>
    <row r="422" spans="1:9" hidden="1" x14ac:dyDescent="0.2">
      <c r="A422" t="s">
        <v>328</v>
      </c>
      <c r="B422" s="10">
        <v>13069</v>
      </c>
      <c r="C422" t="s">
        <v>494</v>
      </c>
      <c r="D422" s="4">
        <v>3974</v>
      </c>
      <c r="E422" s="4">
        <v>10447</v>
      </c>
      <c r="F422">
        <v>4511</v>
      </c>
      <c r="G422">
        <v>10578</v>
      </c>
      <c r="H422" s="5">
        <f t="shared" si="12"/>
        <v>-0.11904234094435824</v>
      </c>
      <c r="I422" s="5">
        <f t="shared" si="13"/>
        <v>-1.2384193609377954E-2</v>
      </c>
    </row>
    <row r="423" spans="1:9" hidden="1" x14ac:dyDescent="0.2">
      <c r="A423" t="s">
        <v>328</v>
      </c>
      <c r="B423" s="10">
        <v>13071</v>
      </c>
      <c r="C423" t="s">
        <v>746</v>
      </c>
      <c r="D423" s="4">
        <v>3663</v>
      </c>
      <c r="E423" s="4">
        <v>9738</v>
      </c>
      <c r="F423">
        <v>4190</v>
      </c>
      <c r="G423">
        <v>11777</v>
      </c>
      <c r="H423" s="5">
        <f t="shared" si="12"/>
        <v>-0.12577565632458235</v>
      </c>
      <c r="I423" s="5">
        <f t="shared" si="13"/>
        <v>-0.17313407489173813</v>
      </c>
    </row>
    <row r="424" spans="1:9" hidden="1" x14ac:dyDescent="0.2">
      <c r="A424" t="s">
        <v>328</v>
      </c>
      <c r="B424" s="10">
        <v>13073</v>
      </c>
      <c r="C424" t="s">
        <v>425</v>
      </c>
      <c r="D424" s="4">
        <v>37259</v>
      </c>
      <c r="E424" s="4">
        <v>55367</v>
      </c>
      <c r="F424">
        <v>29232</v>
      </c>
      <c r="G424">
        <v>50013</v>
      </c>
      <c r="H424" s="5">
        <f t="shared" si="12"/>
        <v>0.27459633278598794</v>
      </c>
      <c r="I424" s="5">
        <f t="shared" si="13"/>
        <v>0.10705216643672645</v>
      </c>
    </row>
    <row r="425" spans="1:9" hidden="1" x14ac:dyDescent="0.2">
      <c r="A425" t="s">
        <v>328</v>
      </c>
      <c r="B425" s="10">
        <v>13075</v>
      </c>
      <c r="C425" t="s">
        <v>747</v>
      </c>
      <c r="D425" s="4">
        <v>1777</v>
      </c>
      <c r="E425" s="4">
        <v>4679</v>
      </c>
      <c r="F425">
        <v>2059</v>
      </c>
      <c r="G425">
        <v>4900</v>
      </c>
      <c r="H425" s="5">
        <f t="shared" si="12"/>
        <v>-0.13695968916949977</v>
      </c>
      <c r="I425" s="5">
        <f t="shared" si="13"/>
        <v>-4.510204081632653E-2</v>
      </c>
    </row>
    <row r="426" spans="1:9" hidden="1" x14ac:dyDescent="0.2">
      <c r="A426" t="s">
        <v>328</v>
      </c>
      <c r="B426" s="10">
        <v>13077</v>
      </c>
      <c r="C426" t="s">
        <v>748</v>
      </c>
      <c r="D426" s="4">
        <v>28852</v>
      </c>
      <c r="E426" s="4">
        <v>59038</v>
      </c>
      <c r="F426">
        <v>24210</v>
      </c>
      <c r="G426">
        <v>51501</v>
      </c>
      <c r="H426" s="5">
        <f t="shared" si="12"/>
        <v>0.19173895084675754</v>
      </c>
      <c r="I426" s="5">
        <f t="shared" si="13"/>
        <v>0.14634667288013825</v>
      </c>
    </row>
    <row r="427" spans="1:9" hidden="1" x14ac:dyDescent="0.2">
      <c r="A427" t="s">
        <v>328</v>
      </c>
      <c r="B427" s="10">
        <v>13079</v>
      </c>
      <c r="C427" t="s">
        <v>563</v>
      </c>
      <c r="D427" s="4">
        <v>1556</v>
      </c>
      <c r="E427" s="4">
        <v>4775</v>
      </c>
      <c r="F427">
        <v>1615</v>
      </c>
      <c r="G427">
        <v>4428</v>
      </c>
      <c r="H427" s="5">
        <f t="shared" si="12"/>
        <v>-3.6532507739938082E-2</v>
      </c>
      <c r="I427" s="5">
        <f t="shared" si="13"/>
        <v>7.8364950316169829E-2</v>
      </c>
    </row>
    <row r="428" spans="1:9" hidden="1" x14ac:dyDescent="0.2">
      <c r="A428" t="s">
        <v>328</v>
      </c>
      <c r="B428" s="10">
        <v>13081</v>
      </c>
      <c r="C428" t="s">
        <v>749</v>
      </c>
      <c r="D428" s="4">
        <v>2609</v>
      </c>
      <c r="E428" s="4">
        <v>3852</v>
      </c>
      <c r="F428">
        <v>2982</v>
      </c>
      <c r="G428">
        <v>4985</v>
      </c>
      <c r="H428" s="5">
        <f t="shared" si="12"/>
        <v>-0.12508383635144199</v>
      </c>
      <c r="I428" s="5">
        <f t="shared" si="13"/>
        <v>-0.22728184553660982</v>
      </c>
    </row>
    <row r="429" spans="1:9" hidden="1" x14ac:dyDescent="0.2">
      <c r="A429" t="s">
        <v>328</v>
      </c>
      <c r="B429" s="10">
        <v>13083</v>
      </c>
      <c r="C429" t="s">
        <v>750</v>
      </c>
      <c r="D429" s="4">
        <v>1328</v>
      </c>
      <c r="E429" s="4">
        <v>6407</v>
      </c>
      <c r="F429">
        <v>1261</v>
      </c>
      <c r="G429">
        <v>6066</v>
      </c>
      <c r="H429" s="5">
        <f t="shared" si="12"/>
        <v>5.3132434575733543E-2</v>
      </c>
      <c r="I429" s="5">
        <f t="shared" si="13"/>
        <v>5.6214968677876689E-2</v>
      </c>
    </row>
    <row r="430" spans="1:9" hidden="1" x14ac:dyDescent="0.2">
      <c r="A430" t="s">
        <v>328</v>
      </c>
      <c r="B430" s="10">
        <v>13085</v>
      </c>
      <c r="C430" t="s">
        <v>751</v>
      </c>
      <c r="D430" s="4">
        <v>2115</v>
      </c>
      <c r="E430" s="4">
        <v>16358</v>
      </c>
      <c r="F430">
        <v>2486</v>
      </c>
      <c r="G430">
        <v>13398</v>
      </c>
      <c r="H430" s="5">
        <f t="shared" si="12"/>
        <v>-0.14923572003218022</v>
      </c>
      <c r="I430" s="5">
        <f t="shared" si="13"/>
        <v>0.22092849679056575</v>
      </c>
    </row>
    <row r="431" spans="1:9" hidden="1" x14ac:dyDescent="0.2">
      <c r="A431" t="s">
        <v>328</v>
      </c>
      <c r="B431" s="10">
        <v>13087</v>
      </c>
      <c r="C431" t="s">
        <v>752</v>
      </c>
      <c r="D431" s="4">
        <v>4435</v>
      </c>
      <c r="E431" s="4">
        <v>4997</v>
      </c>
      <c r="F431">
        <v>4782</v>
      </c>
      <c r="G431">
        <v>6755</v>
      </c>
      <c r="H431" s="5">
        <f t="shared" si="12"/>
        <v>-7.2563780844834794E-2</v>
      </c>
      <c r="I431" s="5">
        <f t="shared" si="13"/>
        <v>-0.26025166543301259</v>
      </c>
    </row>
    <row r="432" spans="1:9" hidden="1" x14ac:dyDescent="0.2">
      <c r="A432" t="s">
        <v>328</v>
      </c>
      <c r="B432" s="10">
        <v>13089</v>
      </c>
      <c r="C432" t="s">
        <v>503</v>
      </c>
      <c r="D432" s="4">
        <v>337950</v>
      </c>
      <c r="E432" s="4">
        <v>66851</v>
      </c>
      <c r="F432">
        <v>308162</v>
      </c>
      <c r="G432">
        <v>58377</v>
      </c>
      <c r="H432" s="5">
        <f t="shared" si="12"/>
        <v>9.6663443253872966E-2</v>
      </c>
      <c r="I432" s="5">
        <f t="shared" si="13"/>
        <v>0.14515990886821864</v>
      </c>
    </row>
    <row r="433" spans="1:9" hidden="1" x14ac:dyDescent="0.2">
      <c r="A433" t="s">
        <v>328</v>
      </c>
      <c r="B433" s="10">
        <v>13091</v>
      </c>
      <c r="C433" t="s">
        <v>753</v>
      </c>
      <c r="D433" s="4">
        <v>2473</v>
      </c>
      <c r="E433" s="4">
        <v>4761</v>
      </c>
      <c r="F433">
        <v>2172</v>
      </c>
      <c r="G433">
        <v>5843</v>
      </c>
      <c r="H433" s="5">
        <f t="shared" si="12"/>
        <v>0.13858195211786373</v>
      </c>
      <c r="I433" s="5">
        <f t="shared" si="13"/>
        <v>-0.18517884648297109</v>
      </c>
    </row>
    <row r="434" spans="1:9" hidden="1" x14ac:dyDescent="0.2">
      <c r="A434" t="s">
        <v>328</v>
      </c>
      <c r="B434" s="10">
        <v>13093</v>
      </c>
      <c r="C434" t="s">
        <v>754</v>
      </c>
      <c r="D434" s="4">
        <v>1847</v>
      </c>
      <c r="E434" s="4">
        <v>1539</v>
      </c>
      <c r="F434">
        <v>1911</v>
      </c>
      <c r="G434">
        <v>2159</v>
      </c>
      <c r="H434" s="5">
        <f t="shared" si="12"/>
        <v>-3.3490319204604921E-2</v>
      </c>
      <c r="I434" s="5">
        <f t="shared" si="13"/>
        <v>-0.28716998610467809</v>
      </c>
    </row>
    <row r="435" spans="1:9" hidden="1" x14ac:dyDescent="0.2">
      <c r="A435" t="s">
        <v>328</v>
      </c>
      <c r="B435" s="10">
        <v>13095</v>
      </c>
      <c r="C435" t="s">
        <v>755</v>
      </c>
      <c r="D435" s="4">
        <v>25149</v>
      </c>
      <c r="E435" s="4">
        <v>11954</v>
      </c>
      <c r="F435">
        <v>24568</v>
      </c>
      <c r="G435">
        <v>10441</v>
      </c>
      <c r="H435" s="5">
        <f t="shared" si="12"/>
        <v>2.364864864864865E-2</v>
      </c>
      <c r="I435" s="5">
        <f t="shared" si="13"/>
        <v>0.14490949142802415</v>
      </c>
    </row>
    <row r="436" spans="1:9" hidden="1" x14ac:dyDescent="0.2">
      <c r="A436" t="s">
        <v>328</v>
      </c>
      <c r="B436" s="10">
        <v>13097</v>
      </c>
      <c r="C436" t="s">
        <v>676</v>
      </c>
      <c r="D436" s="4">
        <v>51621</v>
      </c>
      <c r="E436" s="4">
        <v>26324</v>
      </c>
      <c r="F436">
        <v>42814</v>
      </c>
      <c r="G436">
        <v>25454</v>
      </c>
      <c r="H436" s="5">
        <f t="shared" si="12"/>
        <v>0.20570374176671183</v>
      </c>
      <c r="I436" s="5">
        <f t="shared" si="13"/>
        <v>3.4179303842225194E-2</v>
      </c>
    </row>
    <row r="437" spans="1:9" hidden="1" x14ac:dyDescent="0.2">
      <c r="A437" t="s">
        <v>328</v>
      </c>
      <c r="B437" s="10">
        <v>13099</v>
      </c>
      <c r="C437" t="s">
        <v>756</v>
      </c>
      <c r="D437" s="4">
        <v>2094</v>
      </c>
      <c r="E437" s="4">
        <v>1954</v>
      </c>
      <c r="F437">
        <v>2450</v>
      </c>
      <c r="G437">
        <v>2710</v>
      </c>
      <c r="H437" s="5">
        <f t="shared" si="12"/>
        <v>-0.14530612244897959</v>
      </c>
      <c r="I437" s="5">
        <f t="shared" si="13"/>
        <v>-0.27896678966789668</v>
      </c>
    </row>
    <row r="438" spans="1:9" hidden="1" x14ac:dyDescent="0.2">
      <c r="A438" t="s">
        <v>328</v>
      </c>
      <c r="B438" s="10">
        <v>13101</v>
      </c>
      <c r="C438" t="s">
        <v>757</v>
      </c>
      <c r="D438" s="4">
        <v>218</v>
      </c>
      <c r="E438" s="4">
        <v>1266</v>
      </c>
      <c r="F438">
        <v>167</v>
      </c>
      <c r="G438">
        <v>1256</v>
      </c>
      <c r="H438" s="5">
        <f t="shared" si="12"/>
        <v>0.30538922155688625</v>
      </c>
      <c r="I438" s="5">
        <f t="shared" si="13"/>
        <v>7.9617834394904458E-3</v>
      </c>
    </row>
    <row r="439" spans="1:9" hidden="1" x14ac:dyDescent="0.2">
      <c r="A439" t="s">
        <v>328</v>
      </c>
      <c r="B439" s="10">
        <v>13103</v>
      </c>
      <c r="C439" t="s">
        <v>758</v>
      </c>
      <c r="D439" s="4">
        <v>8578</v>
      </c>
      <c r="E439" s="4">
        <v>27670</v>
      </c>
      <c r="F439">
        <v>7718</v>
      </c>
      <c r="G439">
        <v>23361</v>
      </c>
      <c r="H439" s="5">
        <f t="shared" si="12"/>
        <v>0.111427831044312</v>
      </c>
      <c r="I439" s="5">
        <f t="shared" si="13"/>
        <v>0.18445272034587559</v>
      </c>
    </row>
    <row r="440" spans="1:9" hidden="1" x14ac:dyDescent="0.2">
      <c r="A440" t="s">
        <v>328</v>
      </c>
      <c r="B440" s="10">
        <v>13105</v>
      </c>
      <c r="C440" t="s">
        <v>678</v>
      </c>
      <c r="D440" s="4">
        <v>2813</v>
      </c>
      <c r="E440" s="4">
        <v>6016</v>
      </c>
      <c r="F440">
        <v>2879</v>
      </c>
      <c r="G440">
        <v>6226</v>
      </c>
      <c r="H440" s="5">
        <f t="shared" si="12"/>
        <v>-2.2924626606460576E-2</v>
      </c>
      <c r="I440" s="5">
        <f t="shared" si="13"/>
        <v>-3.3729521362030196E-2</v>
      </c>
    </row>
    <row r="441" spans="1:9" hidden="1" x14ac:dyDescent="0.2">
      <c r="A441" t="s">
        <v>328</v>
      </c>
      <c r="B441" s="10">
        <v>13107</v>
      </c>
      <c r="C441" t="s">
        <v>759</v>
      </c>
      <c r="D441" s="4">
        <v>2755</v>
      </c>
      <c r="E441" s="4">
        <v>5600</v>
      </c>
      <c r="F441">
        <v>2886</v>
      </c>
      <c r="G441">
        <v>6553</v>
      </c>
      <c r="H441" s="5">
        <f t="shared" si="12"/>
        <v>-4.5391545391545392E-2</v>
      </c>
      <c r="I441" s="5">
        <f t="shared" si="13"/>
        <v>-0.14542957424080574</v>
      </c>
    </row>
    <row r="442" spans="1:9" hidden="1" x14ac:dyDescent="0.2">
      <c r="A442" t="s">
        <v>328</v>
      </c>
      <c r="B442" s="10">
        <v>13109</v>
      </c>
      <c r="C442" t="s">
        <v>760</v>
      </c>
      <c r="D442" s="4">
        <v>1201</v>
      </c>
      <c r="E442" s="4">
        <v>2480</v>
      </c>
      <c r="F442">
        <v>1324</v>
      </c>
      <c r="G442">
        <v>2888</v>
      </c>
      <c r="H442" s="5">
        <f t="shared" si="12"/>
        <v>-9.2900302114803629E-2</v>
      </c>
      <c r="I442" s="5">
        <f t="shared" si="13"/>
        <v>-0.14127423822714683</v>
      </c>
    </row>
    <row r="443" spans="1:9" hidden="1" x14ac:dyDescent="0.2">
      <c r="A443" t="s">
        <v>328</v>
      </c>
      <c r="B443" s="10">
        <v>13111</v>
      </c>
      <c r="C443" t="s">
        <v>761</v>
      </c>
      <c r="D443" s="4">
        <v>2343</v>
      </c>
      <c r="E443" s="4">
        <v>14449</v>
      </c>
      <c r="F443">
        <v>2570</v>
      </c>
      <c r="G443">
        <v>12169</v>
      </c>
      <c r="H443" s="5">
        <f t="shared" si="12"/>
        <v>-8.8326848249027243E-2</v>
      </c>
      <c r="I443" s="5">
        <f t="shared" si="13"/>
        <v>0.18736132796449995</v>
      </c>
    </row>
    <row r="444" spans="1:9" hidden="1" x14ac:dyDescent="0.2">
      <c r="A444" t="s">
        <v>328</v>
      </c>
      <c r="B444" s="10">
        <v>13113</v>
      </c>
      <c r="C444" t="s">
        <v>506</v>
      </c>
      <c r="D444" s="4">
        <v>40453</v>
      </c>
      <c r="E444" s="4">
        <v>40107</v>
      </c>
      <c r="F444">
        <v>33062</v>
      </c>
      <c r="G444">
        <v>37956</v>
      </c>
      <c r="H444" s="5">
        <f t="shared" si="12"/>
        <v>0.22354969451333859</v>
      </c>
      <c r="I444" s="5">
        <f t="shared" si="13"/>
        <v>5.6670882073980397E-2</v>
      </c>
    </row>
    <row r="445" spans="1:9" hidden="1" x14ac:dyDescent="0.2">
      <c r="A445" t="s">
        <v>328</v>
      </c>
      <c r="B445" s="10">
        <v>13115</v>
      </c>
      <c r="C445" t="s">
        <v>762</v>
      </c>
      <c r="D445" s="4">
        <v>10264</v>
      </c>
      <c r="E445" s="4">
        <v>28642</v>
      </c>
      <c r="F445">
        <v>11917</v>
      </c>
      <c r="G445">
        <v>28906</v>
      </c>
      <c r="H445" s="5">
        <f t="shared" si="12"/>
        <v>-0.13870940672988169</v>
      </c>
      <c r="I445" s="5">
        <f t="shared" si="13"/>
        <v>-9.1330519615304782E-3</v>
      </c>
    </row>
    <row r="446" spans="1:9" hidden="1" x14ac:dyDescent="0.2">
      <c r="A446" t="s">
        <v>328</v>
      </c>
      <c r="B446" s="10">
        <v>13117</v>
      </c>
      <c r="C446" t="s">
        <v>763</v>
      </c>
      <c r="D446" s="4">
        <v>67081</v>
      </c>
      <c r="E446" s="4">
        <v>99658</v>
      </c>
      <c r="F446">
        <v>42208</v>
      </c>
      <c r="G446">
        <v>85123</v>
      </c>
      <c r="H446" s="5">
        <f t="shared" si="12"/>
        <v>0.58929586808188017</v>
      </c>
      <c r="I446" s="5">
        <f t="shared" si="13"/>
        <v>0.170752910494226</v>
      </c>
    </row>
    <row r="447" spans="1:9" hidden="1" x14ac:dyDescent="0.2">
      <c r="A447" t="s">
        <v>328</v>
      </c>
      <c r="B447" s="10">
        <v>13119</v>
      </c>
      <c r="C447" t="s">
        <v>431</v>
      </c>
      <c r="D447" s="4">
        <v>1956</v>
      </c>
      <c r="E447" s="4">
        <v>10342</v>
      </c>
      <c r="F447">
        <v>1593</v>
      </c>
      <c r="G447">
        <v>9069</v>
      </c>
      <c r="H447" s="5">
        <f t="shared" si="12"/>
        <v>0.22787193973634651</v>
      </c>
      <c r="I447" s="5">
        <f t="shared" si="13"/>
        <v>0.14036828757305106</v>
      </c>
    </row>
    <row r="448" spans="1:9" hidden="1" x14ac:dyDescent="0.2">
      <c r="A448" t="s">
        <v>328</v>
      </c>
      <c r="B448" s="10">
        <v>13121</v>
      </c>
      <c r="C448" t="s">
        <v>569</v>
      </c>
      <c r="D448" s="4">
        <v>434504</v>
      </c>
      <c r="E448" s="4">
        <v>130083</v>
      </c>
      <c r="F448">
        <v>380212</v>
      </c>
      <c r="G448">
        <v>137247</v>
      </c>
      <c r="H448" s="5">
        <f t="shared" si="12"/>
        <v>0.14279402017821635</v>
      </c>
      <c r="I448" s="5">
        <f t="shared" si="13"/>
        <v>-5.2197862248355154E-2</v>
      </c>
    </row>
    <row r="449" spans="1:9" hidden="1" x14ac:dyDescent="0.2">
      <c r="A449" t="s">
        <v>328</v>
      </c>
      <c r="B449" s="10">
        <v>13123</v>
      </c>
      <c r="C449" t="s">
        <v>764</v>
      </c>
      <c r="D449" s="4">
        <v>2275</v>
      </c>
      <c r="E449" s="4">
        <v>16047</v>
      </c>
      <c r="F449">
        <v>2932</v>
      </c>
      <c r="G449">
        <v>13429</v>
      </c>
      <c r="H449" s="5">
        <f t="shared" si="12"/>
        <v>-0.22407912687585266</v>
      </c>
      <c r="I449" s="5">
        <f t="shared" si="13"/>
        <v>0.1949512249609055</v>
      </c>
    </row>
    <row r="450" spans="1:9" hidden="1" x14ac:dyDescent="0.2">
      <c r="A450" t="s">
        <v>328</v>
      </c>
      <c r="B450" s="10">
        <v>13125</v>
      </c>
      <c r="C450" t="s">
        <v>765</v>
      </c>
      <c r="D450" s="4">
        <v>218</v>
      </c>
      <c r="E450" s="4">
        <v>1225</v>
      </c>
      <c r="F450">
        <v>155</v>
      </c>
      <c r="G450">
        <v>1402</v>
      </c>
      <c r="H450" s="5">
        <f t="shared" si="12"/>
        <v>0.40645161290322579</v>
      </c>
      <c r="I450" s="5">
        <f t="shared" si="13"/>
        <v>-0.12624821683309559</v>
      </c>
    </row>
    <row r="451" spans="1:9" hidden="1" x14ac:dyDescent="0.2">
      <c r="A451" t="s">
        <v>328</v>
      </c>
      <c r="B451" s="10">
        <v>13127</v>
      </c>
      <c r="C451" t="s">
        <v>766</v>
      </c>
      <c r="D451" s="4">
        <v>15292</v>
      </c>
      <c r="E451" s="4">
        <v>26596</v>
      </c>
      <c r="F451">
        <v>15882</v>
      </c>
      <c r="G451">
        <v>25617</v>
      </c>
      <c r="H451" s="5">
        <f t="shared" ref="H451:H514" si="14">((D451-F451)/F451)</f>
        <v>-3.7148973680896612E-2</v>
      </c>
      <c r="I451" s="5">
        <f t="shared" ref="I451:I514" si="15">((E451-G451)/G451)</f>
        <v>3.8216809150173711E-2</v>
      </c>
    </row>
    <row r="452" spans="1:9" hidden="1" x14ac:dyDescent="0.2">
      <c r="A452" t="s">
        <v>328</v>
      </c>
      <c r="B452" s="10">
        <v>13129</v>
      </c>
      <c r="C452" t="s">
        <v>767</v>
      </c>
      <c r="D452" s="4">
        <v>3715</v>
      </c>
      <c r="E452" s="4">
        <v>22075</v>
      </c>
      <c r="F452">
        <v>4384</v>
      </c>
      <c r="G452">
        <v>19405</v>
      </c>
      <c r="H452" s="5">
        <f t="shared" si="14"/>
        <v>-0.15260036496350365</v>
      </c>
      <c r="I452" s="5">
        <f t="shared" si="15"/>
        <v>0.13759340376191703</v>
      </c>
    </row>
    <row r="453" spans="1:9" hidden="1" x14ac:dyDescent="0.2">
      <c r="A453" t="s">
        <v>328</v>
      </c>
      <c r="B453" s="10">
        <v>13131</v>
      </c>
      <c r="C453" t="s">
        <v>768</v>
      </c>
      <c r="D453" s="4">
        <v>3070</v>
      </c>
      <c r="E453" s="4">
        <v>6218</v>
      </c>
      <c r="F453">
        <v>3619</v>
      </c>
      <c r="G453">
        <v>7034</v>
      </c>
      <c r="H453" s="5">
        <f t="shared" si="14"/>
        <v>-0.15169936446532192</v>
      </c>
      <c r="I453" s="5">
        <f t="shared" si="15"/>
        <v>-0.11600796133067956</v>
      </c>
    </row>
    <row r="454" spans="1:9" hidden="1" x14ac:dyDescent="0.2">
      <c r="A454" t="s">
        <v>328</v>
      </c>
      <c r="B454" s="10">
        <v>13133</v>
      </c>
      <c r="C454" t="s">
        <v>508</v>
      </c>
      <c r="D454" s="4">
        <v>3649</v>
      </c>
      <c r="E454" s="4">
        <v>8098</v>
      </c>
      <c r="F454">
        <v>4087</v>
      </c>
      <c r="G454">
        <v>7066</v>
      </c>
      <c r="H454" s="5">
        <f t="shared" si="14"/>
        <v>-0.10716907266943969</v>
      </c>
      <c r="I454" s="5">
        <f t="shared" si="15"/>
        <v>0.14605151429380131</v>
      </c>
    </row>
    <row r="455" spans="1:9" hidden="1" x14ac:dyDescent="0.2">
      <c r="A455" t="s">
        <v>328</v>
      </c>
      <c r="B455" s="10">
        <v>13135</v>
      </c>
      <c r="C455" t="s">
        <v>769</v>
      </c>
      <c r="D455" s="4">
        <v>315304</v>
      </c>
      <c r="E455" s="4">
        <v>176264</v>
      </c>
      <c r="F455">
        <v>241994</v>
      </c>
      <c r="G455">
        <v>166400</v>
      </c>
      <c r="H455" s="5">
        <f t="shared" si="14"/>
        <v>0.30294139524120434</v>
      </c>
      <c r="I455" s="5">
        <f t="shared" si="15"/>
        <v>5.9278846153846154E-2</v>
      </c>
    </row>
    <row r="456" spans="1:9" hidden="1" x14ac:dyDescent="0.2">
      <c r="A456" t="s">
        <v>328</v>
      </c>
      <c r="B456" s="10">
        <v>13137</v>
      </c>
      <c r="C456" t="s">
        <v>770</v>
      </c>
      <c r="D456" s="4">
        <v>2742</v>
      </c>
      <c r="E456" s="4">
        <v>19006</v>
      </c>
      <c r="F456">
        <v>3562</v>
      </c>
      <c r="G456">
        <v>16637</v>
      </c>
      <c r="H456" s="5">
        <f t="shared" si="14"/>
        <v>-0.23020774845592365</v>
      </c>
      <c r="I456" s="5">
        <f t="shared" si="15"/>
        <v>0.14239346035943981</v>
      </c>
    </row>
    <row r="457" spans="1:9" hidden="1" x14ac:dyDescent="0.2">
      <c r="A457" t="s">
        <v>328</v>
      </c>
      <c r="B457" s="10">
        <v>13139</v>
      </c>
      <c r="C457" t="s">
        <v>771</v>
      </c>
      <c r="D457" s="4">
        <v>24178</v>
      </c>
      <c r="E457" s="4">
        <v>73681</v>
      </c>
      <c r="F457">
        <v>25033</v>
      </c>
      <c r="G457">
        <v>64183</v>
      </c>
      <c r="H457" s="5">
        <f t="shared" si="14"/>
        <v>-3.4154915511524789E-2</v>
      </c>
      <c r="I457" s="5">
        <f t="shared" si="15"/>
        <v>0.14798311079257748</v>
      </c>
    </row>
    <row r="458" spans="1:9" hidden="1" x14ac:dyDescent="0.2">
      <c r="A458" t="s">
        <v>328</v>
      </c>
      <c r="B458" s="10">
        <v>13141</v>
      </c>
      <c r="C458" t="s">
        <v>772</v>
      </c>
      <c r="D458" s="4">
        <v>2850</v>
      </c>
      <c r="E458" s="4">
        <v>649</v>
      </c>
      <c r="F458">
        <v>2976</v>
      </c>
      <c r="G458">
        <v>1154</v>
      </c>
      <c r="H458" s="5">
        <f t="shared" si="14"/>
        <v>-4.2338709677419352E-2</v>
      </c>
      <c r="I458" s="5">
        <f t="shared" si="15"/>
        <v>-0.43760831889081458</v>
      </c>
    </row>
    <row r="459" spans="1:9" hidden="1" x14ac:dyDescent="0.2">
      <c r="A459" t="s">
        <v>328</v>
      </c>
      <c r="B459" s="10">
        <v>13143</v>
      </c>
      <c r="C459" t="s">
        <v>773</v>
      </c>
      <c r="D459" s="4">
        <v>2191</v>
      </c>
      <c r="E459" s="4">
        <v>13565</v>
      </c>
      <c r="F459">
        <v>1791</v>
      </c>
      <c r="G459">
        <v>12330</v>
      </c>
      <c r="H459" s="5">
        <f t="shared" si="14"/>
        <v>0.22333891680625348</v>
      </c>
      <c r="I459" s="5">
        <f t="shared" si="15"/>
        <v>0.10016220600162205</v>
      </c>
    </row>
    <row r="460" spans="1:9" hidden="1" x14ac:dyDescent="0.2">
      <c r="A460" t="s">
        <v>328</v>
      </c>
      <c r="B460" s="10">
        <v>13145</v>
      </c>
      <c r="C460" t="s">
        <v>774</v>
      </c>
      <c r="D460" s="4">
        <v>5598</v>
      </c>
      <c r="E460" s="4">
        <v>16157</v>
      </c>
      <c r="F460">
        <v>5457</v>
      </c>
      <c r="G460">
        <v>14319</v>
      </c>
      <c r="H460" s="5">
        <f t="shared" si="14"/>
        <v>2.5838372732270479E-2</v>
      </c>
      <c r="I460" s="5">
        <f t="shared" si="15"/>
        <v>0.12836091905859348</v>
      </c>
    </row>
    <row r="461" spans="1:9" hidden="1" x14ac:dyDescent="0.2">
      <c r="A461" t="s">
        <v>328</v>
      </c>
      <c r="B461" s="10">
        <v>13147</v>
      </c>
      <c r="C461" t="s">
        <v>775</v>
      </c>
      <c r="D461" s="4">
        <v>3006</v>
      </c>
      <c r="E461" s="4">
        <v>10581</v>
      </c>
      <c r="F461">
        <v>3157</v>
      </c>
      <c r="G461">
        <v>9465</v>
      </c>
      <c r="H461" s="5">
        <f t="shared" si="14"/>
        <v>-4.7830218561925882E-2</v>
      </c>
      <c r="I461" s="5">
        <f t="shared" si="15"/>
        <v>0.11790808240887481</v>
      </c>
    </row>
    <row r="462" spans="1:9" hidden="1" x14ac:dyDescent="0.2">
      <c r="A462" t="s">
        <v>328</v>
      </c>
      <c r="B462" s="10">
        <v>13149</v>
      </c>
      <c r="C462" t="s">
        <v>776</v>
      </c>
      <c r="D462" s="4">
        <v>956</v>
      </c>
      <c r="E462" s="4">
        <v>4903</v>
      </c>
      <c r="F462">
        <v>824</v>
      </c>
      <c r="G462">
        <v>4519</v>
      </c>
      <c r="H462" s="5">
        <f t="shared" si="14"/>
        <v>0.16019417475728157</v>
      </c>
      <c r="I462" s="5">
        <f t="shared" si="15"/>
        <v>8.4974551892011502E-2</v>
      </c>
    </row>
    <row r="463" spans="1:9" hidden="1" x14ac:dyDescent="0.2">
      <c r="A463" t="s">
        <v>328</v>
      </c>
      <c r="B463" s="10">
        <v>13151</v>
      </c>
      <c r="C463" t="s">
        <v>510</v>
      </c>
      <c r="D463" s="4">
        <v>95621</v>
      </c>
      <c r="E463" s="4">
        <v>51815</v>
      </c>
      <c r="F463">
        <v>73443</v>
      </c>
      <c r="G463">
        <v>48259</v>
      </c>
      <c r="H463" s="5">
        <f t="shared" si="14"/>
        <v>0.30197568182127638</v>
      </c>
      <c r="I463" s="5">
        <f t="shared" si="15"/>
        <v>7.3685737375411842E-2</v>
      </c>
    </row>
    <row r="464" spans="1:9" hidden="1" x14ac:dyDescent="0.2">
      <c r="A464" t="s">
        <v>328</v>
      </c>
      <c r="B464" s="10">
        <v>13153</v>
      </c>
      <c r="C464" t="s">
        <v>511</v>
      </c>
      <c r="D464" s="4">
        <v>35300</v>
      </c>
      <c r="E464" s="4">
        <v>44082</v>
      </c>
      <c r="F464">
        <v>32239</v>
      </c>
      <c r="G464">
        <v>41540</v>
      </c>
      <c r="H464" s="5">
        <f t="shared" si="14"/>
        <v>9.4947113744222836E-2</v>
      </c>
      <c r="I464" s="5">
        <f t="shared" si="15"/>
        <v>6.1194029850746269E-2</v>
      </c>
    </row>
    <row r="465" spans="1:9" hidden="1" x14ac:dyDescent="0.2">
      <c r="A465" t="s">
        <v>328</v>
      </c>
      <c r="B465" s="10">
        <v>13155</v>
      </c>
      <c r="C465" t="s">
        <v>777</v>
      </c>
      <c r="D465" s="4">
        <v>1055</v>
      </c>
      <c r="E465" s="4">
        <v>2490</v>
      </c>
      <c r="F465">
        <v>1008</v>
      </c>
      <c r="G465">
        <v>3134</v>
      </c>
      <c r="H465" s="5">
        <f t="shared" si="14"/>
        <v>4.6626984126984128E-2</v>
      </c>
      <c r="I465" s="5">
        <f t="shared" si="15"/>
        <v>-0.20548819400127633</v>
      </c>
    </row>
    <row r="466" spans="1:9" hidden="1" x14ac:dyDescent="0.2">
      <c r="A466" t="s">
        <v>328</v>
      </c>
      <c r="B466" s="10">
        <v>13157</v>
      </c>
      <c r="C466" t="s">
        <v>444</v>
      </c>
      <c r="D466" s="4">
        <v>4871</v>
      </c>
      <c r="E466" s="4">
        <v>36189</v>
      </c>
      <c r="F466">
        <v>7642</v>
      </c>
      <c r="G466">
        <v>29502</v>
      </c>
      <c r="H466" s="5">
        <f t="shared" si="14"/>
        <v>-0.36260141324260664</v>
      </c>
      <c r="I466" s="5">
        <f t="shared" si="15"/>
        <v>0.22666259914582063</v>
      </c>
    </row>
    <row r="467" spans="1:9" hidden="1" x14ac:dyDescent="0.2">
      <c r="A467" t="s">
        <v>328</v>
      </c>
      <c r="B467" s="10">
        <v>13159</v>
      </c>
      <c r="C467" t="s">
        <v>778</v>
      </c>
      <c r="D467" s="4">
        <v>1600</v>
      </c>
      <c r="E467" s="4">
        <v>6658</v>
      </c>
      <c r="F467">
        <v>1761</v>
      </c>
      <c r="G467">
        <v>5822</v>
      </c>
      <c r="H467" s="5">
        <f t="shared" si="14"/>
        <v>-9.1425326519023284E-2</v>
      </c>
      <c r="I467" s="5">
        <f t="shared" si="15"/>
        <v>0.14359326691858468</v>
      </c>
    </row>
    <row r="468" spans="1:9" hidden="1" x14ac:dyDescent="0.2">
      <c r="A468" t="s">
        <v>328</v>
      </c>
      <c r="B468" s="10">
        <v>13161</v>
      </c>
      <c r="C468" t="s">
        <v>779</v>
      </c>
      <c r="D468" s="4">
        <v>1200</v>
      </c>
      <c r="E468" s="4">
        <v>4549</v>
      </c>
      <c r="F468">
        <v>1028</v>
      </c>
      <c r="G468">
        <v>4695</v>
      </c>
      <c r="H468" s="5">
        <f t="shared" si="14"/>
        <v>0.16731517509727625</v>
      </c>
      <c r="I468" s="5">
        <f t="shared" si="15"/>
        <v>-3.1096911608093716E-2</v>
      </c>
    </row>
    <row r="469" spans="1:9" hidden="1" x14ac:dyDescent="0.2">
      <c r="A469" t="s">
        <v>328</v>
      </c>
      <c r="B469" s="10">
        <v>13163</v>
      </c>
      <c r="C469" t="s">
        <v>445</v>
      </c>
      <c r="D469" s="4">
        <v>3906</v>
      </c>
      <c r="E469" s="4">
        <v>2599</v>
      </c>
      <c r="F469">
        <v>4058</v>
      </c>
      <c r="G469">
        <v>3537</v>
      </c>
      <c r="H469" s="5">
        <f t="shared" si="14"/>
        <v>-3.7456875308033516E-2</v>
      </c>
      <c r="I469" s="5">
        <f t="shared" si="15"/>
        <v>-0.26519649420412778</v>
      </c>
    </row>
    <row r="470" spans="1:9" hidden="1" x14ac:dyDescent="0.2">
      <c r="A470" t="s">
        <v>328</v>
      </c>
      <c r="B470" s="10">
        <v>13165</v>
      </c>
      <c r="C470" t="s">
        <v>780</v>
      </c>
      <c r="D470" s="4">
        <v>1235</v>
      </c>
      <c r="E470" s="4">
        <v>1613</v>
      </c>
      <c r="F470">
        <v>1266</v>
      </c>
      <c r="G470">
        <v>2161</v>
      </c>
      <c r="H470" s="5">
        <f t="shared" si="14"/>
        <v>-2.448657187993681E-2</v>
      </c>
      <c r="I470" s="5">
        <f t="shared" si="15"/>
        <v>-0.25358630263766774</v>
      </c>
    </row>
    <row r="471" spans="1:9" hidden="1" x14ac:dyDescent="0.2">
      <c r="A471" t="s">
        <v>328</v>
      </c>
      <c r="B471" s="10">
        <v>13167</v>
      </c>
      <c r="C471" t="s">
        <v>577</v>
      </c>
      <c r="D471" s="4">
        <v>1183</v>
      </c>
      <c r="E471" s="4">
        <v>2023</v>
      </c>
      <c r="F471">
        <v>1222</v>
      </c>
      <c r="G471">
        <v>2850</v>
      </c>
      <c r="H471" s="5">
        <f t="shared" si="14"/>
        <v>-3.1914893617021274E-2</v>
      </c>
      <c r="I471" s="5">
        <f t="shared" si="15"/>
        <v>-0.29017543859649125</v>
      </c>
    </row>
    <row r="472" spans="1:9" hidden="1" x14ac:dyDescent="0.2">
      <c r="A472" t="s">
        <v>328</v>
      </c>
      <c r="B472" s="10">
        <v>13169</v>
      </c>
      <c r="C472" t="s">
        <v>781</v>
      </c>
      <c r="D472" s="4">
        <v>4703</v>
      </c>
      <c r="E472" s="4">
        <v>10708</v>
      </c>
      <c r="F472">
        <v>4882</v>
      </c>
      <c r="G472">
        <v>9940</v>
      </c>
      <c r="H472" s="5">
        <f t="shared" si="14"/>
        <v>-3.6665301106104053E-2</v>
      </c>
      <c r="I472" s="5">
        <f t="shared" si="15"/>
        <v>7.72635814889336E-2</v>
      </c>
    </row>
    <row r="473" spans="1:9" hidden="1" x14ac:dyDescent="0.2">
      <c r="A473" t="s">
        <v>328</v>
      </c>
      <c r="B473" s="10">
        <v>13171</v>
      </c>
      <c r="C473" t="s">
        <v>512</v>
      </c>
      <c r="D473" s="4">
        <v>2345</v>
      </c>
      <c r="E473" s="4">
        <v>6787</v>
      </c>
      <c r="F473">
        <v>2620</v>
      </c>
      <c r="G473">
        <v>6331</v>
      </c>
      <c r="H473" s="5">
        <f t="shared" si="14"/>
        <v>-0.1049618320610687</v>
      </c>
      <c r="I473" s="5">
        <f t="shared" si="15"/>
        <v>7.2026536092244506E-2</v>
      </c>
    </row>
    <row r="474" spans="1:9" hidden="1" x14ac:dyDescent="0.2">
      <c r="A474" t="s">
        <v>328</v>
      </c>
      <c r="B474" s="10">
        <v>13173</v>
      </c>
      <c r="C474" t="s">
        <v>782</v>
      </c>
      <c r="D474" s="4">
        <v>873</v>
      </c>
      <c r="E474" s="4">
        <v>2595</v>
      </c>
      <c r="F474">
        <v>1019</v>
      </c>
      <c r="G474">
        <v>2509</v>
      </c>
      <c r="H474" s="5">
        <f t="shared" si="14"/>
        <v>-0.14327772325809618</v>
      </c>
      <c r="I474" s="5">
        <f t="shared" si="15"/>
        <v>3.4276604224790751E-2</v>
      </c>
    </row>
    <row r="475" spans="1:9" hidden="1" x14ac:dyDescent="0.2">
      <c r="A475" t="s">
        <v>328</v>
      </c>
      <c r="B475" s="10">
        <v>13175</v>
      </c>
      <c r="C475" t="s">
        <v>783</v>
      </c>
      <c r="D475" s="4">
        <v>6940</v>
      </c>
      <c r="E475" s="4">
        <v>14023</v>
      </c>
      <c r="F475">
        <v>8074</v>
      </c>
      <c r="G475">
        <v>14493</v>
      </c>
      <c r="H475" s="5">
        <f t="shared" si="14"/>
        <v>-0.14045082982412682</v>
      </c>
      <c r="I475" s="5">
        <f t="shared" si="15"/>
        <v>-3.2429448699372108E-2</v>
      </c>
    </row>
    <row r="476" spans="1:9" hidden="1" x14ac:dyDescent="0.2">
      <c r="A476" t="s">
        <v>328</v>
      </c>
      <c r="B476" s="10">
        <v>13177</v>
      </c>
      <c r="C476" t="s">
        <v>448</v>
      </c>
      <c r="D476" s="4">
        <v>4941</v>
      </c>
      <c r="E476" s="4">
        <v>13270</v>
      </c>
      <c r="F476">
        <v>4558</v>
      </c>
      <c r="G476">
        <v>12007</v>
      </c>
      <c r="H476" s="5">
        <f t="shared" si="14"/>
        <v>8.4028082492321188E-2</v>
      </c>
      <c r="I476" s="5">
        <f t="shared" si="15"/>
        <v>0.10518863996002333</v>
      </c>
    </row>
    <row r="477" spans="1:9" hidden="1" x14ac:dyDescent="0.2">
      <c r="A477" t="s">
        <v>328</v>
      </c>
      <c r="B477" s="10">
        <v>13179</v>
      </c>
      <c r="C477" t="s">
        <v>451</v>
      </c>
      <c r="D477" s="4">
        <v>14609</v>
      </c>
      <c r="E477" s="4">
        <v>8404</v>
      </c>
      <c r="F477">
        <v>13104</v>
      </c>
      <c r="G477">
        <v>7959</v>
      </c>
      <c r="H477" s="5">
        <f t="shared" si="14"/>
        <v>0.11485042735042734</v>
      </c>
      <c r="I477" s="5">
        <f t="shared" si="15"/>
        <v>5.5911546676718181E-2</v>
      </c>
    </row>
    <row r="478" spans="1:9" hidden="1" x14ac:dyDescent="0.2">
      <c r="A478" t="s">
        <v>328</v>
      </c>
      <c r="B478" s="10">
        <v>13181</v>
      </c>
      <c r="C478" t="s">
        <v>578</v>
      </c>
      <c r="D478" s="4">
        <v>1352</v>
      </c>
      <c r="E478" s="4">
        <v>3211</v>
      </c>
      <c r="F478">
        <v>1432</v>
      </c>
      <c r="G478">
        <v>3173</v>
      </c>
      <c r="H478" s="5">
        <f t="shared" si="14"/>
        <v>-5.5865921787709494E-2</v>
      </c>
      <c r="I478" s="5">
        <f t="shared" si="15"/>
        <v>1.1976047904191617E-2</v>
      </c>
    </row>
    <row r="479" spans="1:9" hidden="1" x14ac:dyDescent="0.2">
      <c r="A479" t="s">
        <v>328</v>
      </c>
      <c r="B479" s="10">
        <v>13183</v>
      </c>
      <c r="C479" t="s">
        <v>784</v>
      </c>
      <c r="D479" s="4">
        <v>1380</v>
      </c>
      <c r="E479" s="4">
        <v>4044</v>
      </c>
      <c r="F479">
        <v>2035</v>
      </c>
      <c r="G479">
        <v>3527</v>
      </c>
      <c r="H479" s="5">
        <f t="shared" si="14"/>
        <v>-0.32186732186732187</v>
      </c>
      <c r="I479" s="5">
        <f t="shared" si="15"/>
        <v>0.14658349872412815</v>
      </c>
    </row>
    <row r="480" spans="1:9" hidden="1" x14ac:dyDescent="0.2">
      <c r="A480" t="s">
        <v>328</v>
      </c>
      <c r="B480" s="10">
        <v>13185</v>
      </c>
      <c r="C480" t="s">
        <v>516</v>
      </c>
      <c r="D480" s="4">
        <v>20734</v>
      </c>
      <c r="E480" s="4">
        <v>27090</v>
      </c>
      <c r="F480">
        <v>20116</v>
      </c>
      <c r="G480">
        <v>25692</v>
      </c>
      <c r="H480" s="5">
        <f t="shared" si="14"/>
        <v>3.0721813481805527E-2</v>
      </c>
      <c r="I480" s="5">
        <f t="shared" si="15"/>
        <v>5.4413825315273237E-2</v>
      </c>
    </row>
    <row r="481" spans="1:9" hidden="1" x14ac:dyDescent="0.2">
      <c r="A481" t="s">
        <v>328</v>
      </c>
      <c r="B481" s="10">
        <v>13187</v>
      </c>
      <c r="C481" t="s">
        <v>785</v>
      </c>
      <c r="D481" s="4">
        <v>2676</v>
      </c>
      <c r="E481" s="4">
        <v>14237</v>
      </c>
      <c r="F481">
        <v>3126</v>
      </c>
      <c r="G481">
        <v>12163</v>
      </c>
      <c r="H481" s="5">
        <f t="shared" si="14"/>
        <v>-0.14395393474088292</v>
      </c>
      <c r="I481" s="5">
        <f t="shared" si="15"/>
        <v>0.1705171421524295</v>
      </c>
    </row>
    <row r="482" spans="1:9" hidden="1" x14ac:dyDescent="0.2">
      <c r="A482" t="s">
        <v>328</v>
      </c>
      <c r="B482" s="10">
        <v>13189</v>
      </c>
      <c r="C482" t="s">
        <v>786</v>
      </c>
      <c r="D482" s="4">
        <v>4039</v>
      </c>
      <c r="E482" s="4">
        <v>6046</v>
      </c>
      <c r="F482">
        <v>4168</v>
      </c>
      <c r="G482">
        <v>6169</v>
      </c>
      <c r="H482" s="5">
        <f t="shared" si="14"/>
        <v>-3.0950095969289826E-2</v>
      </c>
      <c r="I482" s="5">
        <f t="shared" si="15"/>
        <v>-1.9938401685848598E-2</v>
      </c>
    </row>
    <row r="483" spans="1:9" hidden="1" x14ac:dyDescent="0.2">
      <c r="A483" t="s">
        <v>328</v>
      </c>
      <c r="B483" s="10">
        <v>13191</v>
      </c>
      <c r="C483" t="s">
        <v>787</v>
      </c>
      <c r="D483" s="4">
        <v>2542</v>
      </c>
      <c r="E483" s="4">
        <v>4231</v>
      </c>
      <c r="F483">
        <v>2612</v>
      </c>
      <c r="G483">
        <v>4016</v>
      </c>
      <c r="H483" s="5">
        <f t="shared" si="14"/>
        <v>-2.679938744257274E-2</v>
      </c>
      <c r="I483" s="5">
        <f t="shared" si="15"/>
        <v>5.353585657370518E-2</v>
      </c>
    </row>
    <row r="484" spans="1:9" hidden="1" x14ac:dyDescent="0.2">
      <c r="A484" t="s">
        <v>328</v>
      </c>
      <c r="B484" s="10">
        <v>13193</v>
      </c>
      <c r="C484" t="s">
        <v>517</v>
      </c>
      <c r="D484" s="4">
        <v>2785</v>
      </c>
      <c r="E484" s="4">
        <v>1272</v>
      </c>
      <c r="F484">
        <v>2858</v>
      </c>
      <c r="G484">
        <v>1783</v>
      </c>
      <c r="H484" s="5">
        <f t="shared" si="14"/>
        <v>-2.5542337298810357E-2</v>
      </c>
      <c r="I484" s="5">
        <f t="shared" si="15"/>
        <v>-0.28659562535053279</v>
      </c>
    </row>
    <row r="485" spans="1:9" hidden="1" x14ac:dyDescent="0.2">
      <c r="A485" t="s">
        <v>328</v>
      </c>
      <c r="B485" s="10">
        <v>13195</v>
      </c>
      <c r="C485" t="s">
        <v>452</v>
      </c>
      <c r="D485" s="4">
        <v>2568</v>
      </c>
      <c r="E485" s="4">
        <v>12470</v>
      </c>
      <c r="F485">
        <v>3411</v>
      </c>
      <c r="G485">
        <v>11326</v>
      </c>
      <c r="H485" s="5">
        <f t="shared" si="14"/>
        <v>-0.24714160070360597</v>
      </c>
      <c r="I485" s="5">
        <f t="shared" si="15"/>
        <v>0.10100653363941374</v>
      </c>
    </row>
    <row r="486" spans="1:9" hidden="1" x14ac:dyDescent="0.2">
      <c r="A486" t="s">
        <v>328</v>
      </c>
      <c r="B486" s="10">
        <v>13197</v>
      </c>
      <c r="C486" t="s">
        <v>454</v>
      </c>
      <c r="D486" s="4">
        <v>1220</v>
      </c>
      <c r="E486" s="4">
        <v>2275</v>
      </c>
      <c r="F486">
        <v>1312</v>
      </c>
      <c r="G486">
        <v>2275</v>
      </c>
      <c r="H486" s="5">
        <f t="shared" si="14"/>
        <v>-7.0121951219512202E-2</v>
      </c>
      <c r="I486" s="5">
        <f t="shared" si="15"/>
        <v>0</v>
      </c>
    </row>
    <row r="487" spans="1:9" hidden="1" x14ac:dyDescent="0.2">
      <c r="A487" t="s">
        <v>328</v>
      </c>
      <c r="B487" s="10">
        <v>13199</v>
      </c>
      <c r="C487" t="s">
        <v>788</v>
      </c>
      <c r="D487" s="4">
        <v>3758</v>
      </c>
      <c r="E487" s="4">
        <v>6146</v>
      </c>
      <c r="F487">
        <v>4287</v>
      </c>
      <c r="G487">
        <v>6524</v>
      </c>
      <c r="H487" s="5">
        <f t="shared" si="14"/>
        <v>-0.12339631443900163</v>
      </c>
      <c r="I487" s="5">
        <f t="shared" si="15"/>
        <v>-5.7939914163090127E-2</v>
      </c>
    </row>
    <row r="488" spans="1:9" hidden="1" x14ac:dyDescent="0.2">
      <c r="A488" t="s">
        <v>328</v>
      </c>
      <c r="B488" s="10">
        <v>13201</v>
      </c>
      <c r="C488" t="s">
        <v>582</v>
      </c>
      <c r="D488" s="4">
        <v>712</v>
      </c>
      <c r="E488" s="4">
        <v>1521</v>
      </c>
      <c r="F488">
        <v>748</v>
      </c>
      <c r="G488">
        <v>2066</v>
      </c>
      <c r="H488" s="5">
        <f t="shared" si="14"/>
        <v>-4.8128342245989303E-2</v>
      </c>
      <c r="I488" s="5">
        <f t="shared" si="15"/>
        <v>-0.26379477250726041</v>
      </c>
    </row>
    <row r="489" spans="1:9" hidden="1" x14ac:dyDescent="0.2">
      <c r="A489" t="s">
        <v>328</v>
      </c>
      <c r="B489" s="10">
        <v>13205</v>
      </c>
      <c r="C489" t="s">
        <v>789</v>
      </c>
      <c r="D489" s="4">
        <v>3411</v>
      </c>
      <c r="E489" s="4">
        <v>4036</v>
      </c>
      <c r="F489">
        <v>3993</v>
      </c>
      <c r="G489">
        <v>4935</v>
      </c>
      <c r="H489" s="5">
        <f t="shared" si="14"/>
        <v>-0.14575507137490609</v>
      </c>
      <c r="I489" s="5">
        <f t="shared" si="15"/>
        <v>-0.18216818642350557</v>
      </c>
    </row>
    <row r="490" spans="1:9" hidden="1" x14ac:dyDescent="0.2">
      <c r="A490" t="s">
        <v>328</v>
      </c>
      <c r="B490" s="10">
        <v>13207</v>
      </c>
      <c r="C490" t="s">
        <v>457</v>
      </c>
      <c r="D490" s="4">
        <v>4212</v>
      </c>
      <c r="E490" s="4">
        <v>12573</v>
      </c>
      <c r="F490">
        <v>4385</v>
      </c>
      <c r="G490">
        <v>11057</v>
      </c>
      <c r="H490" s="5">
        <f t="shared" si="14"/>
        <v>-3.9452679589509695E-2</v>
      </c>
      <c r="I490" s="5">
        <f t="shared" si="15"/>
        <v>0.13710771456995569</v>
      </c>
    </row>
    <row r="491" spans="1:9" hidden="1" x14ac:dyDescent="0.2">
      <c r="A491" t="s">
        <v>328</v>
      </c>
      <c r="B491" s="10">
        <v>13209</v>
      </c>
      <c r="C491" t="s">
        <v>521</v>
      </c>
      <c r="D491" s="4">
        <v>1007</v>
      </c>
      <c r="E491" s="4">
        <v>2789</v>
      </c>
      <c r="F491">
        <v>980</v>
      </c>
      <c r="G491">
        <v>2960</v>
      </c>
      <c r="H491" s="5">
        <f t="shared" si="14"/>
        <v>2.7551020408163266E-2</v>
      </c>
      <c r="I491" s="5">
        <f t="shared" si="15"/>
        <v>-5.777027027027027E-2</v>
      </c>
    </row>
    <row r="492" spans="1:9" hidden="1" x14ac:dyDescent="0.2">
      <c r="A492" t="s">
        <v>328</v>
      </c>
      <c r="B492" s="10">
        <v>13211</v>
      </c>
      <c r="C492" t="s">
        <v>522</v>
      </c>
      <c r="D492" s="4">
        <v>3086</v>
      </c>
      <c r="E492" s="4">
        <v>9145</v>
      </c>
      <c r="F492">
        <v>3353</v>
      </c>
      <c r="G492">
        <v>8231</v>
      </c>
      <c r="H492" s="5">
        <f t="shared" si="14"/>
        <v>-7.9630181926632862E-2</v>
      </c>
      <c r="I492" s="5">
        <f t="shared" si="15"/>
        <v>0.11104361559956263</v>
      </c>
    </row>
    <row r="493" spans="1:9" hidden="1" x14ac:dyDescent="0.2">
      <c r="A493" t="s">
        <v>328</v>
      </c>
      <c r="B493" s="10">
        <v>13213</v>
      </c>
      <c r="C493" t="s">
        <v>790</v>
      </c>
      <c r="D493" s="4">
        <v>2316</v>
      </c>
      <c r="E493" s="4">
        <v>14879</v>
      </c>
      <c r="F493">
        <v>2301</v>
      </c>
      <c r="G493">
        <v>12944</v>
      </c>
      <c r="H493" s="5">
        <f t="shared" si="14"/>
        <v>6.51890482398957E-3</v>
      </c>
      <c r="I493" s="5">
        <f t="shared" si="15"/>
        <v>0.14949011124845488</v>
      </c>
    </row>
    <row r="494" spans="1:9" hidden="1" x14ac:dyDescent="0.2">
      <c r="A494" t="s">
        <v>328</v>
      </c>
      <c r="B494" s="10">
        <v>13215</v>
      </c>
      <c r="C494" t="s">
        <v>791</v>
      </c>
      <c r="D494" s="4">
        <v>50828</v>
      </c>
      <c r="E494" s="4">
        <v>24835</v>
      </c>
      <c r="F494">
        <v>49446</v>
      </c>
      <c r="G494">
        <v>30107</v>
      </c>
      <c r="H494" s="5">
        <f t="shared" si="14"/>
        <v>2.7949682481899447E-2</v>
      </c>
      <c r="I494" s="5">
        <f t="shared" si="15"/>
        <v>-0.17510877868934135</v>
      </c>
    </row>
    <row r="495" spans="1:9" hidden="1" x14ac:dyDescent="0.2">
      <c r="A495" t="s">
        <v>328</v>
      </c>
      <c r="B495" s="10">
        <v>13217</v>
      </c>
      <c r="C495" t="s">
        <v>585</v>
      </c>
      <c r="D495" s="4">
        <v>34758</v>
      </c>
      <c r="E495" s="4">
        <v>25948</v>
      </c>
      <c r="F495">
        <v>29789</v>
      </c>
      <c r="G495">
        <v>23869</v>
      </c>
      <c r="H495" s="5">
        <f t="shared" si="14"/>
        <v>0.16680653932659706</v>
      </c>
      <c r="I495" s="5">
        <f t="shared" si="15"/>
        <v>8.7100423142988811E-2</v>
      </c>
    </row>
    <row r="496" spans="1:9" hidden="1" x14ac:dyDescent="0.2">
      <c r="A496" t="s">
        <v>328</v>
      </c>
      <c r="B496" s="10">
        <v>13219</v>
      </c>
      <c r="C496" t="s">
        <v>792</v>
      </c>
      <c r="D496" s="4">
        <v>9816</v>
      </c>
      <c r="E496" s="4">
        <v>18920</v>
      </c>
      <c r="F496">
        <v>8162</v>
      </c>
      <c r="G496">
        <v>16595</v>
      </c>
      <c r="H496" s="5">
        <f t="shared" si="14"/>
        <v>0.20264641019358001</v>
      </c>
      <c r="I496" s="5">
        <f t="shared" si="15"/>
        <v>0.14010244049412474</v>
      </c>
    </row>
    <row r="497" spans="1:9" hidden="1" x14ac:dyDescent="0.2">
      <c r="A497" t="s">
        <v>328</v>
      </c>
      <c r="B497" s="10">
        <v>13221</v>
      </c>
      <c r="C497" t="s">
        <v>793</v>
      </c>
      <c r="D497" s="4">
        <v>2153</v>
      </c>
      <c r="E497" s="4">
        <v>5922</v>
      </c>
      <c r="F497">
        <v>2439</v>
      </c>
      <c r="G497">
        <v>5592</v>
      </c>
      <c r="H497" s="5">
        <f t="shared" si="14"/>
        <v>-0.11726117261172611</v>
      </c>
      <c r="I497" s="5">
        <f t="shared" si="15"/>
        <v>5.9012875536480686E-2</v>
      </c>
    </row>
    <row r="498" spans="1:9" hidden="1" x14ac:dyDescent="0.2">
      <c r="A498" t="s">
        <v>328</v>
      </c>
      <c r="B498" s="10">
        <v>13223</v>
      </c>
      <c r="C498" t="s">
        <v>794</v>
      </c>
      <c r="D498" s="4">
        <v>37975</v>
      </c>
      <c r="E498" s="4">
        <v>63535</v>
      </c>
      <c r="F498">
        <v>29695</v>
      </c>
      <c r="G498">
        <v>54517</v>
      </c>
      <c r="H498" s="5">
        <f t="shared" si="14"/>
        <v>0.27883482067688165</v>
      </c>
      <c r="I498" s="5">
        <f t="shared" si="15"/>
        <v>0.16541629216574646</v>
      </c>
    </row>
    <row r="499" spans="1:9" hidden="1" x14ac:dyDescent="0.2">
      <c r="A499" t="s">
        <v>328</v>
      </c>
      <c r="B499" s="10">
        <v>13225</v>
      </c>
      <c r="C499" t="s">
        <v>795</v>
      </c>
      <c r="D499" s="4">
        <v>5858</v>
      </c>
      <c r="E499" s="4">
        <v>6130</v>
      </c>
      <c r="F499">
        <v>5922</v>
      </c>
      <c r="G499">
        <v>6506</v>
      </c>
      <c r="H499" s="5">
        <f t="shared" si="14"/>
        <v>-1.0807159743329957E-2</v>
      </c>
      <c r="I499" s="5">
        <f t="shared" si="15"/>
        <v>-5.7792806640024591E-2</v>
      </c>
    </row>
    <row r="500" spans="1:9" hidden="1" x14ac:dyDescent="0.2">
      <c r="A500" t="s">
        <v>328</v>
      </c>
      <c r="B500" s="10">
        <v>13227</v>
      </c>
      <c r="C500" t="s">
        <v>524</v>
      </c>
      <c r="D500" s="4">
        <v>2336</v>
      </c>
      <c r="E500" s="4">
        <v>16374</v>
      </c>
      <c r="F500">
        <v>2824</v>
      </c>
      <c r="G500">
        <v>14110</v>
      </c>
      <c r="H500" s="5">
        <f t="shared" si="14"/>
        <v>-0.17280453257790368</v>
      </c>
      <c r="I500" s="5">
        <f t="shared" si="15"/>
        <v>0.16045357902197024</v>
      </c>
    </row>
    <row r="501" spans="1:9" hidden="1" x14ac:dyDescent="0.2">
      <c r="A501" t="s">
        <v>328</v>
      </c>
      <c r="B501" s="10">
        <v>13229</v>
      </c>
      <c r="C501" t="s">
        <v>796</v>
      </c>
      <c r="D501" s="4">
        <v>1253</v>
      </c>
      <c r="E501" s="4">
        <v>8715</v>
      </c>
      <c r="F501">
        <v>1100</v>
      </c>
      <c r="G501">
        <v>7898</v>
      </c>
      <c r="H501" s="5">
        <f t="shared" si="14"/>
        <v>0.1390909090909091</v>
      </c>
      <c r="I501" s="5">
        <f t="shared" si="15"/>
        <v>0.10344390985059508</v>
      </c>
    </row>
    <row r="502" spans="1:9" hidden="1" x14ac:dyDescent="0.2">
      <c r="A502" t="s">
        <v>328</v>
      </c>
      <c r="B502" s="10">
        <v>13231</v>
      </c>
      <c r="C502" t="s">
        <v>525</v>
      </c>
      <c r="D502" s="4">
        <v>1389</v>
      </c>
      <c r="E502" s="4">
        <v>10466</v>
      </c>
      <c r="F502">
        <v>1505</v>
      </c>
      <c r="G502">
        <v>9127</v>
      </c>
      <c r="H502" s="5">
        <f t="shared" si="14"/>
        <v>-7.7076411960132887E-2</v>
      </c>
      <c r="I502" s="5">
        <f t="shared" si="15"/>
        <v>0.14670757094335488</v>
      </c>
    </row>
    <row r="503" spans="1:9" hidden="1" x14ac:dyDescent="0.2">
      <c r="A503" t="s">
        <v>328</v>
      </c>
      <c r="B503" s="10">
        <v>13233</v>
      </c>
      <c r="C503" t="s">
        <v>466</v>
      </c>
      <c r="D503" s="4">
        <v>3788</v>
      </c>
      <c r="E503" s="4">
        <v>14422</v>
      </c>
      <c r="F503">
        <v>3657</v>
      </c>
      <c r="G503">
        <v>13587</v>
      </c>
      <c r="H503" s="5">
        <f t="shared" si="14"/>
        <v>3.5821711785616626E-2</v>
      </c>
      <c r="I503" s="5">
        <f t="shared" si="15"/>
        <v>6.1455803341429305E-2</v>
      </c>
    </row>
    <row r="504" spans="1:9" hidden="1" x14ac:dyDescent="0.2">
      <c r="A504" t="s">
        <v>328</v>
      </c>
      <c r="B504" s="10">
        <v>13235</v>
      </c>
      <c r="C504" t="s">
        <v>591</v>
      </c>
      <c r="D504" s="4">
        <v>1302</v>
      </c>
      <c r="E504" s="4">
        <v>2214</v>
      </c>
      <c r="F504">
        <v>1230</v>
      </c>
      <c r="G504">
        <v>2815</v>
      </c>
      <c r="H504" s="5">
        <f t="shared" si="14"/>
        <v>5.8536585365853662E-2</v>
      </c>
      <c r="I504" s="5">
        <f t="shared" si="15"/>
        <v>-0.21349911190053286</v>
      </c>
    </row>
    <row r="505" spans="1:9" hidden="1" x14ac:dyDescent="0.2">
      <c r="A505" t="s">
        <v>328</v>
      </c>
      <c r="B505" s="10">
        <v>13237</v>
      </c>
      <c r="C505" t="s">
        <v>467</v>
      </c>
      <c r="D505" s="4">
        <v>3420</v>
      </c>
      <c r="E505" s="4">
        <v>9285</v>
      </c>
      <c r="F505">
        <v>3448</v>
      </c>
      <c r="G505">
        <v>8291</v>
      </c>
      <c r="H505" s="5">
        <f t="shared" si="14"/>
        <v>-8.1206496519721574E-3</v>
      </c>
      <c r="I505" s="5">
        <f t="shared" si="15"/>
        <v>0.11988903630442649</v>
      </c>
    </row>
    <row r="506" spans="1:9" hidden="1" x14ac:dyDescent="0.2">
      <c r="A506" t="s">
        <v>328</v>
      </c>
      <c r="B506" s="10">
        <v>13239</v>
      </c>
      <c r="C506" t="s">
        <v>797</v>
      </c>
      <c r="D506" s="4">
        <v>486</v>
      </c>
      <c r="E506" s="4">
        <v>449</v>
      </c>
      <c r="F506">
        <v>497</v>
      </c>
      <c r="G506">
        <v>604</v>
      </c>
      <c r="H506" s="5">
        <f t="shared" si="14"/>
        <v>-2.2132796780684104E-2</v>
      </c>
      <c r="I506" s="5">
        <f t="shared" si="15"/>
        <v>-0.25662251655629137</v>
      </c>
    </row>
    <row r="507" spans="1:9" hidden="1" x14ac:dyDescent="0.2">
      <c r="A507" t="s">
        <v>328</v>
      </c>
      <c r="B507" s="10">
        <v>13241</v>
      </c>
      <c r="C507" t="s">
        <v>798</v>
      </c>
      <c r="D507" s="4">
        <v>1693</v>
      </c>
      <c r="E507" s="4">
        <v>8386</v>
      </c>
      <c r="F507">
        <v>1984</v>
      </c>
      <c r="G507">
        <v>7474</v>
      </c>
      <c r="H507" s="5">
        <f t="shared" si="14"/>
        <v>-0.14667338709677419</v>
      </c>
      <c r="I507" s="5">
        <f t="shared" si="15"/>
        <v>0.12202301311212202</v>
      </c>
    </row>
    <row r="508" spans="1:9" hidden="1" x14ac:dyDescent="0.2">
      <c r="A508" t="s">
        <v>328</v>
      </c>
      <c r="B508" s="10">
        <v>13243</v>
      </c>
      <c r="C508" t="s">
        <v>526</v>
      </c>
      <c r="D508" s="4">
        <v>1557</v>
      </c>
      <c r="E508" s="4">
        <v>1078</v>
      </c>
      <c r="F508">
        <v>1671</v>
      </c>
      <c r="G508">
        <v>1390</v>
      </c>
      <c r="H508" s="5">
        <f t="shared" si="14"/>
        <v>-6.8222621184919216E-2</v>
      </c>
      <c r="I508" s="5">
        <f t="shared" si="15"/>
        <v>-0.22446043165467625</v>
      </c>
    </row>
    <row r="509" spans="1:9" hidden="1" x14ac:dyDescent="0.2">
      <c r="A509" t="s">
        <v>328</v>
      </c>
      <c r="B509" s="10">
        <v>13245</v>
      </c>
      <c r="C509" t="s">
        <v>799</v>
      </c>
      <c r="D509" s="4">
        <v>62291</v>
      </c>
      <c r="E509" s="4">
        <v>25186</v>
      </c>
      <c r="F509">
        <v>59119</v>
      </c>
      <c r="G509">
        <v>26780</v>
      </c>
      <c r="H509" s="5">
        <f t="shared" si="14"/>
        <v>5.3654493479253711E-2</v>
      </c>
      <c r="I509" s="5">
        <f t="shared" si="15"/>
        <v>-5.9522031366691562E-2</v>
      </c>
    </row>
    <row r="510" spans="1:9" hidden="1" x14ac:dyDescent="0.2">
      <c r="A510" t="s">
        <v>328</v>
      </c>
      <c r="B510" s="10">
        <v>13247</v>
      </c>
      <c r="C510" t="s">
        <v>800</v>
      </c>
      <c r="D510" s="4">
        <v>37491</v>
      </c>
      <c r="E510" s="4">
        <v>13420</v>
      </c>
      <c r="F510">
        <v>31237</v>
      </c>
      <c r="G510">
        <v>13014</v>
      </c>
      <c r="H510" s="5">
        <f t="shared" si="14"/>
        <v>0.20021128789576464</v>
      </c>
      <c r="I510" s="5">
        <f t="shared" si="15"/>
        <v>3.1197172276010449E-2</v>
      </c>
    </row>
    <row r="511" spans="1:9" hidden="1" x14ac:dyDescent="0.2">
      <c r="A511" t="s">
        <v>328</v>
      </c>
      <c r="B511" s="10">
        <v>13249</v>
      </c>
      <c r="C511" t="s">
        <v>801</v>
      </c>
      <c r="D511" s="4">
        <v>465</v>
      </c>
      <c r="E511" s="4">
        <v>1833</v>
      </c>
      <c r="F511">
        <v>462</v>
      </c>
      <c r="G511">
        <v>1800</v>
      </c>
      <c r="H511" s="5">
        <f t="shared" si="14"/>
        <v>6.4935064935064939E-3</v>
      </c>
      <c r="I511" s="5">
        <f t="shared" si="15"/>
        <v>1.8333333333333333E-2</v>
      </c>
    </row>
    <row r="512" spans="1:9" hidden="1" x14ac:dyDescent="0.2">
      <c r="A512" t="s">
        <v>328</v>
      </c>
      <c r="B512" s="10">
        <v>13251</v>
      </c>
      <c r="C512" t="s">
        <v>802</v>
      </c>
      <c r="D512" s="4">
        <v>2464</v>
      </c>
      <c r="E512" s="4">
        <v>3376</v>
      </c>
      <c r="F512">
        <v>2661</v>
      </c>
      <c r="G512">
        <v>3915</v>
      </c>
      <c r="H512" s="5">
        <f t="shared" si="14"/>
        <v>-7.4032318677189027E-2</v>
      </c>
      <c r="I512" s="5">
        <f t="shared" si="15"/>
        <v>-0.13767560664112388</v>
      </c>
    </row>
    <row r="513" spans="1:9" hidden="1" x14ac:dyDescent="0.2">
      <c r="A513" t="s">
        <v>328</v>
      </c>
      <c r="B513" s="10">
        <v>13253</v>
      </c>
      <c r="C513" t="s">
        <v>472</v>
      </c>
      <c r="D513" s="4">
        <v>1219</v>
      </c>
      <c r="E513" s="4">
        <v>2061</v>
      </c>
      <c r="F513">
        <v>1256</v>
      </c>
      <c r="G513">
        <v>2613</v>
      </c>
      <c r="H513" s="5">
        <f t="shared" si="14"/>
        <v>-2.945859872611465E-2</v>
      </c>
      <c r="I513" s="5">
        <f t="shared" si="15"/>
        <v>-0.21125143513203215</v>
      </c>
    </row>
    <row r="514" spans="1:9" hidden="1" x14ac:dyDescent="0.2">
      <c r="A514" t="s">
        <v>328</v>
      </c>
      <c r="B514" s="10">
        <v>13255</v>
      </c>
      <c r="C514" t="s">
        <v>803</v>
      </c>
      <c r="D514" s="4">
        <v>10904</v>
      </c>
      <c r="E514" s="4">
        <v>18627</v>
      </c>
      <c r="F514">
        <v>11828</v>
      </c>
      <c r="G514">
        <v>18104</v>
      </c>
      <c r="H514" s="5">
        <f t="shared" si="14"/>
        <v>-7.8119715928305716E-2</v>
      </c>
      <c r="I514" s="5">
        <f t="shared" si="15"/>
        <v>2.8888643393725145E-2</v>
      </c>
    </row>
    <row r="515" spans="1:9" hidden="1" x14ac:dyDescent="0.2">
      <c r="A515" t="s">
        <v>328</v>
      </c>
      <c r="B515" s="10">
        <v>13257</v>
      </c>
      <c r="C515" t="s">
        <v>804</v>
      </c>
      <c r="D515" s="4">
        <v>2666</v>
      </c>
      <c r="E515" s="4">
        <v>9654</v>
      </c>
      <c r="F515">
        <v>2386</v>
      </c>
      <c r="G515">
        <v>9367</v>
      </c>
      <c r="H515" s="5">
        <f t="shared" ref="H515:H578" si="16">((D515-F515)/F515)</f>
        <v>0.1173512154233026</v>
      </c>
      <c r="I515" s="5">
        <f t="shared" ref="I515:I578" si="17">((E515-G515)/G515)</f>
        <v>3.0639479022098858E-2</v>
      </c>
    </row>
    <row r="516" spans="1:9" hidden="1" x14ac:dyDescent="0.2">
      <c r="A516" t="s">
        <v>328</v>
      </c>
      <c r="B516" s="10">
        <v>13259</v>
      </c>
      <c r="C516" t="s">
        <v>805</v>
      </c>
      <c r="D516" s="4">
        <v>1190</v>
      </c>
      <c r="E516" s="4">
        <v>710</v>
      </c>
      <c r="F516">
        <v>1182</v>
      </c>
      <c r="G516">
        <v>801</v>
      </c>
      <c r="H516" s="5">
        <f t="shared" si="16"/>
        <v>6.7681895093062603E-3</v>
      </c>
      <c r="I516" s="5">
        <f t="shared" si="17"/>
        <v>-0.11360799001248439</v>
      </c>
    </row>
    <row r="517" spans="1:9" hidden="1" x14ac:dyDescent="0.2">
      <c r="A517" t="s">
        <v>328</v>
      </c>
      <c r="B517" s="10">
        <v>13261</v>
      </c>
      <c r="C517" t="s">
        <v>473</v>
      </c>
      <c r="D517" s="4">
        <v>6000</v>
      </c>
      <c r="E517" s="4">
        <v>4841</v>
      </c>
      <c r="F517">
        <v>6314</v>
      </c>
      <c r="G517">
        <v>5733</v>
      </c>
      <c r="H517" s="5">
        <f t="shared" si="16"/>
        <v>-4.9730757047830219E-2</v>
      </c>
      <c r="I517" s="5">
        <f t="shared" si="17"/>
        <v>-0.15559044130472702</v>
      </c>
    </row>
    <row r="518" spans="1:9" hidden="1" x14ac:dyDescent="0.2">
      <c r="A518" t="s">
        <v>328</v>
      </c>
      <c r="B518" s="10">
        <v>13263</v>
      </c>
      <c r="C518" t="s">
        <v>806</v>
      </c>
      <c r="D518" s="4">
        <v>2066</v>
      </c>
      <c r="E518" s="4">
        <v>1205</v>
      </c>
      <c r="F518">
        <v>2114</v>
      </c>
      <c r="G518">
        <v>1392</v>
      </c>
      <c r="H518" s="5">
        <f t="shared" si="16"/>
        <v>-2.2705771050141911E-2</v>
      </c>
      <c r="I518" s="5">
        <f t="shared" si="17"/>
        <v>-0.13433908045977011</v>
      </c>
    </row>
    <row r="519" spans="1:9" hidden="1" x14ac:dyDescent="0.2">
      <c r="A519" t="s">
        <v>328</v>
      </c>
      <c r="B519" s="10">
        <v>13265</v>
      </c>
      <c r="C519" t="s">
        <v>807</v>
      </c>
      <c r="D519" s="4">
        <v>620</v>
      </c>
      <c r="E519" s="4">
        <v>301</v>
      </c>
      <c r="F519">
        <v>561</v>
      </c>
      <c r="G519">
        <v>360</v>
      </c>
      <c r="H519" s="5">
        <f t="shared" si="16"/>
        <v>0.10516934046345811</v>
      </c>
      <c r="I519" s="5">
        <f t="shared" si="17"/>
        <v>-0.16388888888888889</v>
      </c>
    </row>
    <row r="520" spans="1:9" hidden="1" x14ac:dyDescent="0.2">
      <c r="A520" t="s">
        <v>328</v>
      </c>
      <c r="B520" s="10">
        <v>13267</v>
      </c>
      <c r="C520" t="s">
        <v>808</v>
      </c>
      <c r="D520" s="4">
        <v>1964</v>
      </c>
      <c r="E520" s="4">
        <v>5239</v>
      </c>
      <c r="F520">
        <v>2062</v>
      </c>
      <c r="G520">
        <v>6054</v>
      </c>
      <c r="H520" s="5">
        <f t="shared" si="16"/>
        <v>-4.7526673132880698E-2</v>
      </c>
      <c r="I520" s="5">
        <f t="shared" si="17"/>
        <v>-0.13462173769408656</v>
      </c>
    </row>
    <row r="521" spans="1:9" hidden="1" x14ac:dyDescent="0.2">
      <c r="A521" t="s">
        <v>328</v>
      </c>
      <c r="B521" s="10">
        <v>13269</v>
      </c>
      <c r="C521" t="s">
        <v>475</v>
      </c>
      <c r="D521" s="4">
        <v>1358</v>
      </c>
      <c r="E521" s="4">
        <v>1948</v>
      </c>
      <c r="F521">
        <v>1388</v>
      </c>
      <c r="G521">
        <v>2420</v>
      </c>
      <c r="H521" s="5">
        <f t="shared" si="16"/>
        <v>-2.1613832853025938E-2</v>
      </c>
      <c r="I521" s="5">
        <f t="shared" si="17"/>
        <v>-0.19504132231404958</v>
      </c>
    </row>
    <row r="522" spans="1:9" hidden="1" x14ac:dyDescent="0.2">
      <c r="A522" t="s">
        <v>328</v>
      </c>
      <c r="B522" s="10">
        <v>13271</v>
      </c>
      <c r="C522" t="s">
        <v>809</v>
      </c>
      <c r="D522" s="4">
        <v>1789</v>
      </c>
      <c r="E522" s="4">
        <v>2099</v>
      </c>
      <c r="F522">
        <v>1488</v>
      </c>
      <c r="G522">
        <v>2825</v>
      </c>
      <c r="H522" s="5">
        <f t="shared" si="16"/>
        <v>0.20228494623655913</v>
      </c>
      <c r="I522" s="5">
        <f t="shared" si="17"/>
        <v>-0.25699115044247789</v>
      </c>
    </row>
    <row r="523" spans="1:9" hidden="1" x14ac:dyDescent="0.2">
      <c r="A523" t="s">
        <v>328</v>
      </c>
      <c r="B523" s="10">
        <v>13273</v>
      </c>
      <c r="C523" t="s">
        <v>810</v>
      </c>
      <c r="D523" s="4">
        <v>2096</v>
      </c>
      <c r="E523" s="4">
        <v>1448</v>
      </c>
      <c r="F523">
        <v>2376</v>
      </c>
      <c r="G523">
        <v>2004</v>
      </c>
      <c r="H523" s="5">
        <f t="shared" si="16"/>
        <v>-0.11784511784511785</v>
      </c>
      <c r="I523" s="5">
        <f t="shared" si="17"/>
        <v>-0.27744510978043913</v>
      </c>
    </row>
    <row r="524" spans="1:9" hidden="1" x14ac:dyDescent="0.2">
      <c r="A524" t="s">
        <v>328</v>
      </c>
      <c r="B524" s="10">
        <v>13275</v>
      </c>
      <c r="C524" t="s">
        <v>811</v>
      </c>
      <c r="D524" s="4">
        <v>8349</v>
      </c>
      <c r="E524" s="4">
        <v>12108</v>
      </c>
      <c r="F524">
        <v>8708</v>
      </c>
      <c r="G524">
        <v>12969</v>
      </c>
      <c r="H524" s="5">
        <f t="shared" si="16"/>
        <v>-4.1226458429030777E-2</v>
      </c>
      <c r="I524" s="5">
        <f t="shared" si="17"/>
        <v>-6.6389081656257232E-2</v>
      </c>
    </row>
    <row r="525" spans="1:9" hidden="1" x14ac:dyDescent="0.2">
      <c r="A525" t="s">
        <v>328</v>
      </c>
      <c r="B525" s="10">
        <v>13277</v>
      </c>
      <c r="C525" t="s">
        <v>812</v>
      </c>
      <c r="D525" s="4">
        <v>4364</v>
      </c>
      <c r="E525" s="4">
        <v>10516</v>
      </c>
      <c r="F525">
        <v>5318</v>
      </c>
      <c r="G525">
        <v>10784</v>
      </c>
      <c r="H525" s="5">
        <f t="shared" si="16"/>
        <v>-0.17939074840165475</v>
      </c>
      <c r="I525" s="5">
        <f t="shared" si="17"/>
        <v>-2.4851632047477746E-2</v>
      </c>
    </row>
    <row r="526" spans="1:9" hidden="1" x14ac:dyDescent="0.2">
      <c r="A526" t="s">
        <v>328</v>
      </c>
      <c r="B526" s="10">
        <v>13279</v>
      </c>
      <c r="C526" t="s">
        <v>813</v>
      </c>
      <c r="D526" s="4">
        <v>2512</v>
      </c>
      <c r="E526" s="4">
        <v>7255</v>
      </c>
      <c r="F526">
        <v>2938</v>
      </c>
      <c r="G526">
        <v>7873</v>
      </c>
      <c r="H526" s="5">
        <f t="shared" si="16"/>
        <v>-0.14499659632402995</v>
      </c>
      <c r="I526" s="5">
        <f t="shared" si="17"/>
        <v>-7.8496126000254032E-2</v>
      </c>
    </row>
    <row r="527" spans="1:9" hidden="1" x14ac:dyDescent="0.2">
      <c r="A527" t="s">
        <v>328</v>
      </c>
      <c r="B527" s="10">
        <v>13281</v>
      </c>
      <c r="C527" t="s">
        <v>814</v>
      </c>
      <c r="D527" s="4">
        <v>1323</v>
      </c>
      <c r="E527" s="4">
        <v>7400</v>
      </c>
      <c r="F527">
        <v>1550</v>
      </c>
      <c r="G527">
        <v>6384</v>
      </c>
      <c r="H527" s="5">
        <f t="shared" si="16"/>
        <v>-0.14645161290322581</v>
      </c>
      <c r="I527" s="5">
        <f t="shared" si="17"/>
        <v>0.15914786967418545</v>
      </c>
    </row>
    <row r="528" spans="1:9" hidden="1" x14ac:dyDescent="0.2">
      <c r="A528" t="s">
        <v>328</v>
      </c>
      <c r="B528" s="10">
        <v>13283</v>
      </c>
      <c r="C528" t="s">
        <v>815</v>
      </c>
      <c r="D528" s="4">
        <v>952</v>
      </c>
      <c r="E528" s="4">
        <v>1898</v>
      </c>
      <c r="F528">
        <v>952</v>
      </c>
      <c r="G528">
        <v>2101</v>
      </c>
      <c r="H528" s="5">
        <f t="shared" si="16"/>
        <v>0</v>
      </c>
      <c r="I528" s="5">
        <f t="shared" si="17"/>
        <v>-9.662065683008092E-2</v>
      </c>
    </row>
    <row r="529" spans="1:9" hidden="1" x14ac:dyDescent="0.2">
      <c r="A529" t="s">
        <v>328</v>
      </c>
      <c r="B529" s="10">
        <v>13285</v>
      </c>
      <c r="C529" t="s">
        <v>816</v>
      </c>
      <c r="D529" s="4">
        <v>10701</v>
      </c>
      <c r="E529" s="4">
        <v>18314</v>
      </c>
      <c r="F529">
        <v>11577</v>
      </c>
      <c r="G529">
        <v>18142</v>
      </c>
      <c r="H529" s="5">
        <f t="shared" si="16"/>
        <v>-7.5667271313811874E-2</v>
      </c>
      <c r="I529" s="5">
        <f t="shared" si="17"/>
        <v>9.4807628706868041E-3</v>
      </c>
    </row>
    <row r="530" spans="1:9" hidden="1" x14ac:dyDescent="0.2">
      <c r="A530" t="s">
        <v>328</v>
      </c>
      <c r="B530" s="10">
        <v>13287</v>
      </c>
      <c r="C530" t="s">
        <v>817</v>
      </c>
      <c r="D530" s="4">
        <v>1302</v>
      </c>
      <c r="E530" s="4">
        <v>1572</v>
      </c>
      <c r="F530">
        <v>1409</v>
      </c>
      <c r="G530">
        <v>2349</v>
      </c>
      <c r="H530" s="5">
        <f t="shared" si="16"/>
        <v>-7.594038325053229E-2</v>
      </c>
      <c r="I530" s="5">
        <f t="shared" si="17"/>
        <v>-0.33077905491698595</v>
      </c>
    </row>
    <row r="531" spans="1:9" hidden="1" x14ac:dyDescent="0.2">
      <c r="A531" t="s">
        <v>328</v>
      </c>
      <c r="B531" s="10">
        <v>13289</v>
      </c>
      <c r="C531" t="s">
        <v>818</v>
      </c>
      <c r="D531" s="4">
        <v>2029</v>
      </c>
      <c r="E531" s="4">
        <v>2073</v>
      </c>
      <c r="F531">
        <v>2044</v>
      </c>
      <c r="G531">
        <v>2370</v>
      </c>
      <c r="H531" s="5">
        <f t="shared" si="16"/>
        <v>-7.3385518590998039E-3</v>
      </c>
      <c r="I531" s="5">
        <f t="shared" si="17"/>
        <v>-0.12531645569620253</v>
      </c>
    </row>
    <row r="532" spans="1:9" hidden="1" x14ac:dyDescent="0.2">
      <c r="A532" t="s">
        <v>328</v>
      </c>
      <c r="B532" s="10">
        <v>13291</v>
      </c>
      <c r="C532" t="s">
        <v>476</v>
      </c>
      <c r="D532" s="4">
        <v>2068</v>
      </c>
      <c r="E532" s="4">
        <v>15132</v>
      </c>
      <c r="F532">
        <v>2800</v>
      </c>
      <c r="G532">
        <v>12650</v>
      </c>
      <c r="H532" s="5">
        <f t="shared" si="16"/>
        <v>-0.26142857142857145</v>
      </c>
      <c r="I532" s="5">
        <f t="shared" si="17"/>
        <v>0.19620553359683796</v>
      </c>
    </row>
    <row r="533" spans="1:9" hidden="1" x14ac:dyDescent="0.2">
      <c r="A533" t="s">
        <v>328</v>
      </c>
      <c r="B533" s="10">
        <v>13293</v>
      </c>
      <c r="C533" t="s">
        <v>819</v>
      </c>
      <c r="D533" s="4">
        <v>3581</v>
      </c>
      <c r="E533" s="4">
        <v>8100</v>
      </c>
      <c r="F533">
        <v>4203</v>
      </c>
      <c r="G533">
        <v>8606</v>
      </c>
      <c r="H533" s="5">
        <f t="shared" si="16"/>
        <v>-0.14798953128717582</v>
      </c>
      <c r="I533" s="5">
        <f t="shared" si="17"/>
        <v>-5.8796188705554267E-2</v>
      </c>
    </row>
    <row r="534" spans="1:9" hidden="1" x14ac:dyDescent="0.2">
      <c r="A534" t="s">
        <v>328</v>
      </c>
      <c r="B534" s="10">
        <v>13295</v>
      </c>
      <c r="C534" t="s">
        <v>533</v>
      </c>
      <c r="D534" s="4">
        <v>5449</v>
      </c>
      <c r="E534" s="4">
        <v>24602</v>
      </c>
      <c r="F534">
        <v>5770</v>
      </c>
      <c r="G534">
        <v>23173</v>
      </c>
      <c r="H534" s="5">
        <f t="shared" si="16"/>
        <v>-5.5632582322357016E-2</v>
      </c>
      <c r="I534" s="5">
        <f t="shared" si="17"/>
        <v>6.1666594743882967E-2</v>
      </c>
    </row>
    <row r="535" spans="1:9" hidden="1" x14ac:dyDescent="0.2">
      <c r="A535" t="s">
        <v>328</v>
      </c>
      <c r="B535" s="10">
        <v>13297</v>
      </c>
      <c r="C535" t="s">
        <v>479</v>
      </c>
      <c r="D535" s="4">
        <v>13646</v>
      </c>
      <c r="E535" s="4">
        <v>43713</v>
      </c>
      <c r="F535">
        <v>12683</v>
      </c>
      <c r="G535">
        <v>37839</v>
      </c>
      <c r="H535" s="5">
        <f t="shared" si="16"/>
        <v>7.5928408105337852E-2</v>
      </c>
      <c r="I535" s="5">
        <f t="shared" si="17"/>
        <v>0.15523666058828192</v>
      </c>
    </row>
    <row r="536" spans="1:9" hidden="1" x14ac:dyDescent="0.2">
      <c r="A536" t="s">
        <v>328</v>
      </c>
      <c r="B536" s="10">
        <v>13299</v>
      </c>
      <c r="C536" t="s">
        <v>820</v>
      </c>
      <c r="D536" s="4">
        <v>4195</v>
      </c>
      <c r="E536" s="4">
        <v>8564</v>
      </c>
      <c r="F536">
        <v>4169</v>
      </c>
      <c r="G536">
        <v>9903</v>
      </c>
      <c r="H536" s="5">
        <f t="shared" si="16"/>
        <v>6.2365075557687692E-3</v>
      </c>
      <c r="I536" s="5">
        <f t="shared" si="17"/>
        <v>-0.13521155205493285</v>
      </c>
    </row>
    <row r="537" spans="1:9" hidden="1" x14ac:dyDescent="0.2">
      <c r="A537" t="s">
        <v>328</v>
      </c>
      <c r="B537" s="10">
        <v>13301</v>
      </c>
      <c r="C537" t="s">
        <v>821</v>
      </c>
      <c r="D537" s="4">
        <v>1430</v>
      </c>
      <c r="E537" s="4">
        <v>847</v>
      </c>
      <c r="F537">
        <v>1468</v>
      </c>
      <c r="G537">
        <v>1166</v>
      </c>
      <c r="H537" s="5">
        <f t="shared" si="16"/>
        <v>-2.5885558583106268E-2</v>
      </c>
      <c r="I537" s="5">
        <f t="shared" si="17"/>
        <v>-0.27358490566037735</v>
      </c>
    </row>
    <row r="538" spans="1:9" hidden="1" x14ac:dyDescent="0.2">
      <c r="A538" t="s">
        <v>328</v>
      </c>
      <c r="B538" s="10">
        <v>13303</v>
      </c>
      <c r="C538" t="s">
        <v>480</v>
      </c>
      <c r="D538" s="4">
        <v>4506</v>
      </c>
      <c r="E538" s="4">
        <v>3924</v>
      </c>
      <c r="F538">
        <v>4743</v>
      </c>
      <c r="G538">
        <v>4668</v>
      </c>
      <c r="H538" s="5">
        <f t="shared" si="16"/>
        <v>-4.9968374446552812E-2</v>
      </c>
      <c r="I538" s="5">
        <f t="shared" si="17"/>
        <v>-0.15938303341902313</v>
      </c>
    </row>
    <row r="539" spans="1:9" hidden="1" x14ac:dyDescent="0.2">
      <c r="A539" t="s">
        <v>328</v>
      </c>
      <c r="B539" s="10">
        <v>13305</v>
      </c>
      <c r="C539" t="s">
        <v>822</v>
      </c>
      <c r="D539" s="4">
        <v>2585</v>
      </c>
      <c r="E539" s="4">
        <v>10279</v>
      </c>
      <c r="F539">
        <v>2688</v>
      </c>
      <c r="G539">
        <v>9987</v>
      </c>
      <c r="H539" s="5">
        <f t="shared" si="16"/>
        <v>-3.8318452380952384E-2</v>
      </c>
      <c r="I539" s="5">
        <f t="shared" si="17"/>
        <v>2.9238009412235907E-2</v>
      </c>
    </row>
    <row r="540" spans="1:9" hidden="1" x14ac:dyDescent="0.2">
      <c r="A540" t="s">
        <v>328</v>
      </c>
      <c r="B540" s="10">
        <v>13307</v>
      </c>
      <c r="C540" t="s">
        <v>823</v>
      </c>
      <c r="D540" s="4">
        <v>582</v>
      </c>
      <c r="E540" s="4">
        <v>541</v>
      </c>
      <c r="F540">
        <v>640</v>
      </c>
      <c r="G540">
        <v>748</v>
      </c>
      <c r="H540" s="5">
        <f t="shared" si="16"/>
        <v>-9.0624999999999997E-2</v>
      </c>
      <c r="I540" s="5">
        <f t="shared" si="17"/>
        <v>-0.2767379679144385</v>
      </c>
    </row>
    <row r="541" spans="1:9" hidden="1" x14ac:dyDescent="0.2">
      <c r="A541" t="s">
        <v>328</v>
      </c>
      <c r="B541" s="10">
        <v>13309</v>
      </c>
      <c r="C541" t="s">
        <v>824</v>
      </c>
      <c r="D541" s="4">
        <v>791</v>
      </c>
      <c r="E541" s="4">
        <v>1304</v>
      </c>
      <c r="F541">
        <v>689</v>
      </c>
      <c r="G541">
        <v>1583</v>
      </c>
      <c r="H541" s="5">
        <f t="shared" si="16"/>
        <v>0.14804063860667635</v>
      </c>
      <c r="I541" s="5">
        <f t="shared" si="17"/>
        <v>-0.17624763108022742</v>
      </c>
    </row>
    <row r="542" spans="1:9" hidden="1" x14ac:dyDescent="0.2">
      <c r="A542" t="s">
        <v>328</v>
      </c>
      <c r="B542" s="10">
        <v>13311</v>
      </c>
      <c r="C542" t="s">
        <v>601</v>
      </c>
      <c r="D542" s="4">
        <v>1920</v>
      </c>
      <c r="E542" s="4">
        <v>14180</v>
      </c>
      <c r="F542">
        <v>2411</v>
      </c>
      <c r="G542">
        <v>12222</v>
      </c>
      <c r="H542" s="5">
        <f t="shared" si="16"/>
        <v>-0.20364993778515139</v>
      </c>
      <c r="I542" s="5">
        <f t="shared" si="17"/>
        <v>0.16020291278023238</v>
      </c>
    </row>
    <row r="543" spans="1:9" hidden="1" x14ac:dyDescent="0.2">
      <c r="A543" t="s">
        <v>328</v>
      </c>
      <c r="B543" s="10">
        <v>13313</v>
      </c>
      <c r="C543" t="s">
        <v>825</v>
      </c>
      <c r="D543" s="4">
        <v>7682</v>
      </c>
      <c r="E543" s="4">
        <v>27328</v>
      </c>
      <c r="F543">
        <v>10680</v>
      </c>
      <c r="G543">
        <v>25644</v>
      </c>
      <c r="H543" s="5">
        <f t="shared" si="16"/>
        <v>-0.28071161048689136</v>
      </c>
      <c r="I543" s="5">
        <f t="shared" si="17"/>
        <v>6.5668382467633749E-2</v>
      </c>
    </row>
    <row r="544" spans="1:9" hidden="1" x14ac:dyDescent="0.2">
      <c r="A544" t="s">
        <v>328</v>
      </c>
      <c r="B544" s="10">
        <v>13315</v>
      </c>
      <c r="C544" t="s">
        <v>534</v>
      </c>
      <c r="D544" s="4">
        <v>1016</v>
      </c>
      <c r="E544" s="4">
        <v>1641</v>
      </c>
      <c r="F544">
        <v>861</v>
      </c>
      <c r="G544">
        <v>2402</v>
      </c>
      <c r="H544" s="5">
        <f t="shared" si="16"/>
        <v>0.1800232288037166</v>
      </c>
      <c r="I544" s="5">
        <f t="shared" si="17"/>
        <v>-0.31681931723563694</v>
      </c>
    </row>
    <row r="545" spans="1:9" hidden="1" x14ac:dyDescent="0.2">
      <c r="A545" t="s">
        <v>328</v>
      </c>
      <c r="B545" s="10">
        <v>13317</v>
      </c>
      <c r="C545" t="s">
        <v>826</v>
      </c>
      <c r="D545" s="4">
        <v>1940</v>
      </c>
      <c r="E545" s="4">
        <v>2420</v>
      </c>
      <c r="F545">
        <v>2160</v>
      </c>
      <c r="G545">
        <v>2823</v>
      </c>
      <c r="H545" s="5">
        <f t="shared" si="16"/>
        <v>-0.10185185185185185</v>
      </c>
      <c r="I545" s="5">
        <f t="shared" si="17"/>
        <v>-0.14275593340417994</v>
      </c>
    </row>
    <row r="546" spans="1:9" hidden="1" x14ac:dyDescent="0.2">
      <c r="A546" t="s">
        <v>328</v>
      </c>
      <c r="B546" s="10">
        <v>13319</v>
      </c>
      <c r="C546" t="s">
        <v>827</v>
      </c>
      <c r="D546" s="4">
        <v>2022</v>
      </c>
      <c r="E546" s="4">
        <v>1872</v>
      </c>
      <c r="F546">
        <v>2074</v>
      </c>
      <c r="G546">
        <v>2665</v>
      </c>
      <c r="H546" s="5">
        <f t="shared" si="16"/>
        <v>-2.5072324011571841E-2</v>
      </c>
      <c r="I546" s="5">
        <f t="shared" si="17"/>
        <v>-0.29756097560975608</v>
      </c>
    </row>
    <row r="547" spans="1:9" hidden="1" x14ac:dyDescent="0.2">
      <c r="A547" t="s">
        <v>328</v>
      </c>
      <c r="B547" s="10">
        <v>13321</v>
      </c>
      <c r="C547" t="s">
        <v>828</v>
      </c>
      <c r="D547" s="4">
        <v>2118</v>
      </c>
      <c r="E547" s="4">
        <v>6370</v>
      </c>
      <c r="F547">
        <v>2395</v>
      </c>
      <c r="G547">
        <v>6830</v>
      </c>
      <c r="H547" s="5">
        <f t="shared" si="16"/>
        <v>-0.11565762004175366</v>
      </c>
      <c r="I547" s="5">
        <f t="shared" si="17"/>
        <v>-6.7349926793557835E-2</v>
      </c>
    </row>
    <row r="548" spans="1:9" hidden="1" x14ac:dyDescent="0.2">
      <c r="A548" t="s">
        <v>329</v>
      </c>
      <c r="B548" s="10">
        <v>15001</v>
      </c>
      <c r="C548" s="8" t="s">
        <v>829</v>
      </c>
      <c r="D548" s="4">
        <v>62243</v>
      </c>
      <c r="E548" s="4">
        <v>21851</v>
      </c>
      <c r="F548">
        <v>58731</v>
      </c>
      <c r="G548">
        <v>26897</v>
      </c>
      <c r="H548" s="5">
        <f t="shared" si="16"/>
        <v>5.9798062352079823E-2</v>
      </c>
      <c r="I548" s="5">
        <f t="shared" si="17"/>
        <v>-0.18760456556493288</v>
      </c>
    </row>
    <row r="549" spans="1:9" hidden="1" x14ac:dyDescent="0.2">
      <c r="A549" t="s">
        <v>329</v>
      </c>
      <c r="B549" s="10">
        <v>15003</v>
      </c>
      <c r="C549" s="8" t="s">
        <v>830</v>
      </c>
      <c r="D549" s="4">
        <v>231400</v>
      </c>
      <c r="E549" s="4">
        <v>114999</v>
      </c>
      <c r="F549">
        <v>238869</v>
      </c>
      <c r="G549">
        <v>136259</v>
      </c>
      <c r="H549" s="5">
        <f t="shared" si="16"/>
        <v>-3.1268184653513012E-2</v>
      </c>
      <c r="I549" s="5">
        <f t="shared" si="17"/>
        <v>-0.1560263909172972</v>
      </c>
    </row>
    <row r="550" spans="1:9" hidden="1" x14ac:dyDescent="0.2">
      <c r="A550" t="s">
        <v>329</v>
      </c>
      <c r="B550" s="10">
        <v>15007</v>
      </c>
      <c r="C550" s="8" t="s">
        <v>831</v>
      </c>
      <c r="D550" s="4">
        <v>21379</v>
      </c>
      <c r="E550" s="4">
        <v>8779</v>
      </c>
      <c r="F550">
        <v>21225</v>
      </c>
      <c r="G550">
        <v>11582</v>
      </c>
      <c r="H550" s="5">
        <f t="shared" si="16"/>
        <v>7.2555948174322735E-3</v>
      </c>
      <c r="I550" s="5">
        <f t="shared" si="17"/>
        <v>-0.24201346917630806</v>
      </c>
    </row>
    <row r="551" spans="1:9" hidden="1" x14ac:dyDescent="0.2">
      <c r="A551" s="3" t="s">
        <v>329</v>
      </c>
      <c r="B551" s="10">
        <v>15009</v>
      </c>
      <c r="C551" s="8" t="s">
        <v>832</v>
      </c>
      <c r="D551" s="4">
        <v>51400</v>
      </c>
      <c r="E551" s="4">
        <v>18093</v>
      </c>
      <c r="F551">
        <v>47305</v>
      </c>
      <c r="G551">
        <v>22126</v>
      </c>
      <c r="H551" s="5">
        <f t="shared" si="16"/>
        <v>8.6565902124511152E-2</v>
      </c>
      <c r="I551" s="5">
        <f t="shared" si="17"/>
        <v>-0.18227424749163879</v>
      </c>
    </row>
    <row r="552" spans="1:9" hidden="1" x14ac:dyDescent="0.2">
      <c r="A552" t="s">
        <v>330</v>
      </c>
      <c r="B552" s="10">
        <v>16001</v>
      </c>
      <c r="C552" s="8" t="s">
        <v>833</v>
      </c>
      <c r="D552" s="4">
        <v>143094</v>
      </c>
      <c r="E552" s="4">
        <v>143342</v>
      </c>
      <c r="F552">
        <v>120539</v>
      </c>
      <c r="G552">
        <v>130699</v>
      </c>
      <c r="H552" s="5">
        <f t="shared" si="16"/>
        <v>0.18711786226864335</v>
      </c>
      <c r="I552" s="5">
        <f t="shared" si="17"/>
        <v>9.6733716401808736E-2</v>
      </c>
    </row>
    <row r="553" spans="1:9" hidden="1" x14ac:dyDescent="0.2">
      <c r="A553" t="s">
        <v>330</v>
      </c>
      <c r="B553" s="10">
        <v>16003</v>
      </c>
      <c r="C553" s="8" t="s">
        <v>658</v>
      </c>
      <c r="D553" s="4">
        <v>536</v>
      </c>
      <c r="E553" s="4">
        <v>1909</v>
      </c>
      <c r="F553">
        <v>591</v>
      </c>
      <c r="G553">
        <v>1941</v>
      </c>
      <c r="H553" s="5">
        <f t="shared" si="16"/>
        <v>-9.3062605752961089E-2</v>
      </c>
      <c r="I553" s="5">
        <f t="shared" si="17"/>
        <v>-1.6486347243688821E-2</v>
      </c>
    </row>
    <row r="554" spans="1:9" hidden="1" x14ac:dyDescent="0.2">
      <c r="A554" t="s">
        <v>330</v>
      </c>
      <c r="B554" s="10">
        <v>16005</v>
      </c>
      <c r="C554" s="8" t="s">
        <v>834</v>
      </c>
      <c r="D554" s="4">
        <v>12539</v>
      </c>
      <c r="E554" s="4">
        <v>22291</v>
      </c>
      <c r="F554">
        <v>14682</v>
      </c>
      <c r="G554">
        <v>23331</v>
      </c>
      <c r="H554" s="5">
        <f t="shared" si="16"/>
        <v>-0.14596104073014576</v>
      </c>
      <c r="I554" s="5">
        <f t="shared" si="17"/>
        <v>-4.4575886160044577E-2</v>
      </c>
    </row>
    <row r="555" spans="1:9" hidden="1" x14ac:dyDescent="0.2">
      <c r="A555" t="s">
        <v>330</v>
      </c>
      <c r="B555" s="10">
        <v>16007</v>
      </c>
      <c r="C555" s="8" t="s">
        <v>835</v>
      </c>
      <c r="D555" s="4">
        <v>416</v>
      </c>
      <c r="E555" s="4">
        <v>2581</v>
      </c>
      <c r="F555">
        <v>350</v>
      </c>
      <c r="G555">
        <v>2914</v>
      </c>
      <c r="H555" s="5">
        <f t="shared" si="16"/>
        <v>0.18857142857142858</v>
      </c>
      <c r="I555" s="5">
        <f t="shared" si="17"/>
        <v>-0.11427590940288264</v>
      </c>
    </row>
    <row r="556" spans="1:9" hidden="1" x14ac:dyDescent="0.2">
      <c r="A556" t="s">
        <v>330</v>
      </c>
      <c r="B556" s="10">
        <v>16009</v>
      </c>
      <c r="C556" s="8" t="s">
        <v>836</v>
      </c>
      <c r="D556" s="4">
        <v>1159</v>
      </c>
      <c r="E556" s="4">
        <v>4109</v>
      </c>
      <c r="F556">
        <v>977</v>
      </c>
      <c r="G556">
        <v>3878</v>
      </c>
      <c r="H556" s="5">
        <f t="shared" si="16"/>
        <v>0.18628454452405321</v>
      </c>
      <c r="I556" s="5">
        <f t="shared" si="17"/>
        <v>5.9566787003610108E-2</v>
      </c>
    </row>
    <row r="557" spans="1:9" hidden="1" x14ac:dyDescent="0.2">
      <c r="A557" t="s">
        <v>330</v>
      </c>
      <c r="B557" s="10">
        <v>16011</v>
      </c>
      <c r="C557" s="8" t="s">
        <v>837</v>
      </c>
      <c r="D557" s="4">
        <v>3679</v>
      </c>
      <c r="E557" s="4">
        <v>14556</v>
      </c>
      <c r="F557">
        <v>4124</v>
      </c>
      <c r="G557">
        <v>15295</v>
      </c>
      <c r="H557" s="5">
        <f t="shared" si="16"/>
        <v>-0.10790494665373423</v>
      </c>
      <c r="I557" s="5">
        <f t="shared" si="17"/>
        <v>-4.8316443282118336E-2</v>
      </c>
    </row>
    <row r="558" spans="1:9" hidden="1" x14ac:dyDescent="0.2">
      <c r="A558" t="s">
        <v>330</v>
      </c>
      <c r="B558" s="10">
        <v>16013</v>
      </c>
      <c r="C558" s="8" t="s">
        <v>838</v>
      </c>
      <c r="D558" s="4">
        <v>10021</v>
      </c>
      <c r="E558" s="4">
        <v>3931</v>
      </c>
      <c r="F558">
        <v>8919</v>
      </c>
      <c r="G558">
        <v>4031</v>
      </c>
      <c r="H558" s="5">
        <f t="shared" si="16"/>
        <v>0.12355645251709833</v>
      </c>
      <c r="I558" s="5">
        <f t="shared" si="17"/>
        <v>-2.4807740014884644E-2</v>
      </c>
    </row>
    <row r="559" spans="1:9" hidden="1" x14ac:dyDescent="0.2">
      <c r="A559" t="s">
        <v>330</v>
      </c>
      <c r="B559" s="10">
        <v>16015</v>
      </c>
      <c r="C559" s="8" t="s">
        <v>839</v>
      </c>
      <c r="D559" s="4">
        <v>1167</v>
      </c>
      <c r="E559" s="4">
        <v>3871</v>
      </c>
      <c r="F559">
        <v>1204</v>
      </c>
      <c r="G559">
        <v>3485</v>
      </c>
      <c r="H559" s="5">
        <f t="shared" si="16"/>
        <v>-3.0730897009966777E-2</v>
      </c>
      <c r="I559" s="5">
        <f t="shared" si="17"/>
        <v>0.11076040172166428</v>
      </c>
    </row>
    <row r="560" spans="1:9" hidden="1" x14ac:dyDescent="0.2">
      <c r="A560" t="s">
        <v>330</v>
      </c>
      <c r="B560" s="10">
        <v>16017</v>
      </c>
      <c r="C560" s="8" t="s">
        <v>840</v>
      </c>
      <c r="D560" s="4">
        <v>7555</v>
      </c>
      <c r="E560" s="4">
        <v>20771</v>
      </c>
      <c r="F560">
        <v>8310</v>
      </c>
      <c r="G560">
        <v>18369</v>
      </c>
      <c r="H560" s="5">
        <f t="shared" si="16"/>
        <v>-9.0854392298435616E-2</v>
      </c>
      <c r="I560" s="5">
        <f t="shared" si="17"/>
        <v>0.13076378681474224</v>
      </c>
    </row>
    <row r="561" spans="1:9" hidden="1" x14ac:dyDescent="0.2">
      <c r="A561" t="s">
        <v>330</v>
      </c>
      <c r="B561" s="10">
        <v>16019</v>
      </c>
      <c r="C561" s="8" t="s">
        <v>841</v>
      </c>
      <c r="D561" s="4">
        <v>12122</v>
      </c>
      <c r="E561" s="4">
        <v>37491</v>
      </c>
      <c r="F561">
        <v>14254</v>
      </c>
      <c r="G561">
        <v>37805</v>
      </c>
      <c r="H561" s="5">
        <f t="shared" si="16"/>
        <v>-0.14957204995089099</v>
      </c>
      <c r="I561" s="5">
        <f t="shared" si="17"/>
        <v>-8.305779658775294E-3</v>
      </c>
    </row>
    <row r="562" spans="1:9" hidden="1" x14ac:dyDescent="0.2">
      <c r="A562" t="s">
        <v>330</v>
      </c>
      <c r="B562" s="10">
        <v>16021</v>
      </c>
      <c r="C562" s="8" t="s">
        <v>842</v>
      </c>
      <c r="D562" s="4">
        <v>1151</v>
      </c>
      <c r="E562" s="4">
        <v>5670</v>
      </c>
      <c r="F562">
        <v>1220</v>
      </c>
      <c r="G562">
        <v>4937</v>
      </c>
      <c r="H562" s="5">
        <f t="shared" si="16"/>
        <v>-5.6557377049180325E-2</v>
      </c>
      <c r="I562" s="5">
        <f t="shared" si="17"/>
        <v>0.14847073121328741</v>
      </c>
    </row>
    <row r="563" spans="1:9" hidden="1" x14ac:dyDescent="0.2">
      <c r="A563" t="s">
        <v>330</v>
      </c>
      <c r="B563" s="10">
        <v>16023</v>
      </c>
      <c r="C563" s="8" t="s">
        <v>607</v>
      </c>
      <c r="D563" s="4">
        <v>247</v>
      </c>
      <c r="E563" s="4">
        <v>1081</v>
      </c>
      <c r="F563">
        <v>188</v>
      </c>
      <c r="G563">
        <v>1202</v>
      </c>
      <c r="H563" s="5">
        <f t="shared" si="16"/>
        <v>0.31382978723404253</v>
      </c>
      <c r="I563" s="5">
        <f t="shared" si="17"/>
        <v>-0.10066555740432612</v>
      </c>
    </row>
    <row r="564" spans="1:9" hidden="1" x14ac:dyDescent="0.2">
      <c r="A564" t="s">
        <v>330</v>
      </c>
      <c r="B564" s="10">
        <v>16025</v>
      </c>
      <c r="C564" s="8" t="s">
        <v>843</v>
      </c>
      <c r="D564" s="4">
        <v>143</v>
      </c>
      <c r="E564" s="4">
        <v>476</v>
      </c>
      <c r="F564">
        <v>149</v>
      </c>
      <c r="G564">
        <v>507</v>
      </c>
      <c r="H564" s="5">
        <f t="shared" si="16"/>
        <v>-4.0268456375838924E-2</v>
      </c>
      <c r="I564" s="5">
        <f t="shared" si="17"/>
        <v>-6.1143984220907298E-2</v>
      </c>
    </row>
    <row r="565" spans="1:9" hidden="1" x14ac:dyDescent="0.2">
      <c r="A565" t="s">
        <v>330</v>
      </c>
      <c r="B565" s="10">
        <v>16027</v>
      </c>
      <c r="C565" s="8" t="s">
        <v>844</v>
      </c>
      <c r="D565" s="4">
        <v>27021</v>
      </c>
      <c r="E565" s="4">
        <v>70445</v>
      </c>
      <c r="F565">
        <v>25881</v>
      </c>
      <c r="G565">
        <v>61759</v>
      </c>
      <c r="H565" s="5">
        <f t="shared" si="16"/>
        <v>4.4047757041845367E-2</v>
      </c>
      <c r="I565" s="5">
        <f t="shared" si="17"/>
        <v>0.14064346896808563</v>
      </c>
    </row>
    <row r="566" spans="1:9" hidden="1" x14ac:dyDescent="0.2">
      <c r="A566" t="s">
        <v>330</v>
      </c>
      <c r="B566" s="10">
        <v>16029</v>
      </c>
      <c r="C566" s="8" t="s">
        <v>845</v>
      </c>
      <c r="D566" s="4">
        <v>540</v>
      </c>
      <c r="E566" s="4">
        <v>2708</v>
      </c>
      <c r="F566">
        <v>431</v>
      </c>
      <c r="G566">
        <v>2906</v>
      </c>
      <c r="H566" s="5">
        <f t="shared" si="16"/>
        <v>0.25290023201856149</v>
      </c>
      <c r="I566" s="5">
        <f t="shared" si="17"/>
        <v>-6.8134893324156912E-2</v>
      </c>
    </row>
    <row r="567" spans="1:9" hidden="1" x14ac:dyDescent="0.2">
      <c r="A567" t="s">
        <v>330</v>
      </c>
      <c r="B567" s="10">
        <v>16031</v>
      </c>
      <c r="C567" s="8" t="s">
        <v>846</v>
      </c>
      <c r="D567" s="4">
        <v>1413</v>
      </c>
      <c r="E567" s="4">
        <v>7366</v>
      </c>
      <c r="F567">
        <v>1464</v>
      </c>
      <c r="G567">
        <v>7907</v>
      </c>
      <c r="H567" s="5">
        <f t="shared" si="16"/>
        <v>-3.4836065573770489E-2</v>
      </c>
      <c r="I567" s="5">
        <f t="shared" si="17"/>
        <v>-6.8420386998861771E-2</v>
      </c>
    </row>
    <row r="568" spans="1:9" hidden="1" x14ac:dyDescent="0.2">
      <c r="A568" t="s">
        <v>330</v>
      </c>
      <c r="B568" s="10">
        <v>16033</v>
      </c>
      <c r="C568" s="8" t="s">
        <v>559</v>
      </c>
      <c r="D568" s="4">
        <v>70</v>
      </c>
      <c r="E568" s="4">
        <v>274</v>
      </c>
      <c r="F568">
        <v>41</v>
      </c>
      <c r="G568">
        <v>264</v>
      </c>
      <c r="H568" s="5">
        <f t="shared" si="16"/>
        <v>0.70731707317073167</v>
      </c>
      <c r="I568" s="5">
        <f t="shared" si="17"/>
        <v>3.787878787878788E-2</v>
      </c>
    </row>
    <row r="569" spans="1:9" hidden="1" x14ac:dyDescent="0.2">
      <c r="A569" t="s">
        <v>330</v>
      </c>
      <c r="B569" s="10">
        <v>16035</v>
      </c>
      <c r="C569" s="8" t="s">
        <v>847</v>
      </c>
      <c r="D569" s="4">
        <v>954</v>
      </c>
      <c r="E569" s="4">
        <v>3374</v>
      </c>
      <c r="F569">
        <v>877</v>
      </c>
      <c r="G569">
        <v>3453</v>
      </c>
      <c r="H569" s="5">
        <f t="shared" si="16"/>
        <v>8.7799315849486886E-2</v>
      </c>
      <c r="I569" s="5">
        <f t="shared" si="17"/>
        <v>-2.28786562409499E-2</v>
      </c>
    </row>
    <row r="570" spans="1:9" hidden="1" x14ac:dyDescent="0.2">
      <c r="A570" t="s">
        <v>330</v>
      </c>
      <c r="B570" s="10">
        <v>16037</v>
      </c>
      <c r="C570" s="8" t="s">
        <v>672</v>
      </c>
      <c r="D570" s="4">
        <v>530</v>
      </c>
      <c r="E570" s="4">
        <v>2023</v>
      </c>
      <c r="F570">
        <v>603</v>
      </c>
      <c r="G570">
        <v>2089</v>
      </c>
      <c r="H570" s="5">
        <f t="shared" si="16"/>
        <v>-0.12106135986733002</v>
      </c>
      <c r="I570" s="5">
        <f t="shared" si="17"/>
        <v>-3.1594064145524174E-2</v>
      </c>
    </row>
    <row r="571" spans="1:9" hidden="1" x14ac:dyDescent="0.2">
      <c r="A571" t="s">
        <v>330</v>
      </c>
      <c r="B571" s="10">
        <v>16039</v>
      </c>
      <c r="C571" s="8" t="s">
        <v>504</v>
      </c>
      <c r="D571" s="4">
        <v>2073</v>
      </c>
      <c r="E571" s="4">
        <v>7464</v>
      </c>
      <c r="F571">
        <v>2601</v>
      </c>
      <c r="G571">
        <v>7246</v>
      </c>
      <c r="H571" s="5">
        <f t="shared" si="16"/>
        <v>-0.20299884659746251</v>
      </c>
      <c r="I571" s="5">
        <f t="shared" si="17"/>
        <v>3.0085564449351367E-2</v>
      </c>
    </row>
    <row r="572" spans="1:9" hidden="1" x14ac:dyDescent="0.2">
      <c r="A572" t="s">
        <v>330</v>
      </c>
      <c r="B572" s="10">
        <v>16041</v>
      </c>
      <c r="C572" s="8" t="s">
        <v>431</v>
      </c>
      <c r="D572" s="4">
        <v>653</v>
      </c>
      <c r="E572" s="4">
        <v>5539</v>
      </c>
      <c r="F572">
        <v>657</v>
      </c>
      <c r="G572">
        <v>5845</v>
      </c>
      <c r="H572" s="5">
        <f t="shared" si="16"/>
        <v>-6.0882800608828003E-3</v>
      </c>
      <c r="I572" s="5">
        <f t="shared" si="17"/>
        <v>-5.2352437981180493E-2</v>
      </c>
    </row>
    <row r="573" spans="1:9" hidden="1" x14ac:dyDescent="0.2">
      <c r="A573" t="s">
        <v>330</v>
      </c>
      <c r="B573" s="10">
        <v>16043</v>
      </c>
      <c r="C573" s="8" t="s">
        <v>680</v>
      </c>
      <c r="D573" s="4">
        <v>985</v>
      </c>
      <c r="E573" s="4">
        <v>5320</v>
      </c>
      <c r="F573">
        <v>998</v>
      </c>
      <c r="G573">
        <v>5548</v>
      </c>
      <c r="H573" s="5">
        <f t="shared" si="16"/>
        <v>-1.3026052104208416E-2</v>
      </c>
      <c r="I573" s="5">
        <f t="shared" si="17"/>
        <v>-4.1095890410958902E-2</v>
      </c>
    </row>
    <row r="574" spans="1:9" hidden="1" x14ac:dyDescent="0.2">
      <c r="A574" t="s">
        <v>330</v>
      </c>
      <c r="B574" s="10">
        <v>16045</v>
      </c>
      <c r="C574" s="8" t="s">
        <v>848</v>
      </c>
      <c r="D574" s="4">
        <v>1692</v>
      </c>
      <c r="E574" s="4">
        <v>8856</v>
      </c>
      <c r="F574">
        <v>1803</v>
      </c>
      <c r="G574">
        <v>7951</v>
      </c>
      <c r="H574" s="5">
        <f t="shared" si="16"/>
        <v>-6.156405990016639E-2</v>
      </c>
      <c r="I574" s="5">
        <f t="shared" si="17"/>
        <v>0.1138221607344988</v>
      </c>
    </row>
    <row r="575" spans="1:9" hidden="1" x14ac:dyDescent="0.2">
      <c r="A575" t="s">
        <v>330</v>
      </c>
      <c r="B575" s="10">
        <v>16047</v>
      </c>
      <c r="C575" s="8" t="s">
        <v>849</v>
      </c>
      <c r="D575" s="4">
        <v>1377</v>
      </c>
      <c r="E575" s="4">
        <v>4362</v>
      </c>
      <c r="F575">
        <v>1256</v>
      </c>
      <c r="G575">
        <v>4659</v>
      </c>
      <c r="H575" s="5">
        <f t="shared" si="16"/>
        <v>9.6337579617834401E-2</v>
      </c>
      <c r="I575" s="5">
        <f t="shared" si="17"/>
        <v>-6.374758531873792E-2</v>
      </c>
    </row>
    <row r="576" spans="1:9" hidden="1" x14ac:dyDescent="0.2">
      <c r="A576" t="s">
        <v>330</v>
      </c>
      <c r="B576" s="10">
        <v>16049</v>
      </c>
      <c r="C576" s="8" t="s">
        <v>850</v>
      </c>
      <c r="D576" s="4">
        <v>1700</v>
      </c>
      <c r="E576" s="4">
        <v>8146</v>
      </c>
      <c r="F576">
        <v>1561</v>
      </c>
      <c r="G576">
        <v>7826</v>
      </c>
      <c r="H576" s="5">
        <f t="shared" si="16"/>
        <v>8.9045483664317748E-2</v>
      </c>
      <c r="I576" s="5">
        <f t="shared" si="17"/>
        <v>4.0889343214924607E-2</v>
      </c>
    </row>
    <row r="577" spans="1:9" hidden="1" x14ac:dyDescent="0.2">
      <c r="A577" t="s">
        <v>330</v>
      </c>
      <c r="B577" s="10">
        <v>16051</v>
      </c>
      <c r="C577" s="8" t="s">
        <v>445</v>
      </c>
      <c r="D577" s="4">
        <v>1274</v>
      </c>
      <c r="E577" s="4">
        <v>12883</v>
      </c>
      <c r="F577">
        <v>1661</v>
      </c>
      <c r="G577">
        <v>12099</v>
      </c>
      <c r="H577" s="5">
        <f t="shared" si="16"/>
        <v>-0.23299217338952438</v>
      </c>
      <c r="I577" s="5">
        <f t="shared" si="17"/>
        <v>6.4798743697826261E-2</v>
      </c>
    </row>
    <row r="578" spans="1:9" hidden="1" x14ac:dyDescent="0.2">
      <c r="A578" t="s">
        <v>330</v>
      </c>
      <c r="B578" s="10">
        <v>16053</v>
      </c>
      <c r="C578" s="8" t="s">
        <v>851</v>
      </c>
      <c r="D578" s="4">
        <v>1650</v>
      </c>
      <c r="E578" s="4">
        <v>5318</v>
      </c>
      <c r="F578">
        <v>1893</v>
      </c>
      <c r="G578">
        <v>5734</v>
      </c>
      <c r="H578" s="5">
        <f t="shared" si="16"/>
        <v>-0.12836767036450078</v>
      </c>
      <c r="I578" s="5">
        <f t="shared" si="17"/>
        <v>-7.2549703522846176E-2</v>
      </c>
    </row>
    <row r="579" spans="1:9" hidden="1" x14ac:dyDescent="0.2">
      <c r="A579" t="s">
        <v>330</v>
      </c>
      <c r="B579" s="10">
        <v>16055</v>
      </c>
      <c r="C579" s="8" t="s">
        <v>852</v>
      </c>
      <c r="D579" s="4">
        <v>25405</v>
      </c>
      <c r="E579" s="4">
        <v>75039</v>
      </c>
      <c r="F579">
        <v>24312</v>
      </c>
      <c r="G579">
        <v>62837</v>
      </c>
      <c r="H579" s="5">
        <f t="shared" ref="H579:H642" si="18">((D579-F579)/F579)</f>
        <v>4.4957222770648238E-2</v>
      </c>
      <c r="I579" s="5">
        <f t="shared" ref="I579:I642" si="19">((E579-G579)/G579)</f>
        <v>0.1941849547241275</v>
      </c>
    </row>
    <row r="580" spans="1:9" hidden="1" x14ac:dyDescent="0.2">
      <c r="A580" t="s">
        <v>330</v>
      </c>
      <c r="B580" s="10">
        <v>16057</v>
      </c>
      <c r="C580" s="8" t="s">
        <v>853</v>
      </c>
      <c r="D580" s="4">
        <v>10043</v>
      </c>
      <c r="E580" s="4">
        <v>9109</v>
      </c>
      <c r="F580">
        <v>10236</v>
      </c>
      <c r="G580">
        <v>9472</v>
      </c>
      <c r="H580" s="5">
        <f t="shared" si="18"/>
        <v>-1.8855021492770612E-2</v>
      </c>
      <c r="I580" s="5">
        <f t="shared" si="19"/>
        <v>-3.8323479729729729E-2</v>
      </c>
    </row>
    <row r="581" spans="1:9" hidden="1" x14ac:dyDescent="0.2">
      <c r="A581" t="s">
        <v>330</v>
      </c>
      <c r="B581" s="10">
        <v>16059</v>
      </c>
      <c r="C581" s="8" t="s">
        <v>854</v>
      </c>
      <c r="D581" s="4">
        <v>897</v>
      </c>
      <c r="E581" s="4">
        <v>3477</v>
      </c>
      <c r="F581">
        <v>1032</v>
      </c>
      <c r="G581">
        <v>3592</v>
      </c>
      <c r="H581" s="5">
        <f t="shared" si="18"/>
        <v>-0.1308139534883721</v>
      </c>
      <c r="I581" s="5">
        <f t="shared" si="19"/>
        <v>-3.2015590200445435E-2</v>
      </c>
    </row>
    <row r="582" spans="1:9" hidden="1" x14ac:dyDescent="0.2">
      <c r="A582" t="s">
        <v>330</v>
      </c>
      <c r="B582" s="10">
        <v>16061</v>
      </c>
      <c r="C582" s="8" t="s">
        <v>855</v>
      </c>
      <c r="D582" s="4">
        <v>392</v>
      </c>
      <c r="E582" s="4">
        <v>1406</v>
      </c>
      <c r="F582">
        <v>349</v>
      </c>
      <c r="G582">
        <v>1489</v>
      </c>
      <c r="H582" s="5">
        <f t="shared" si="18"/>
        <v>0.12320916905444126</v>
      </c>
      <c r="I582" s="5">
        <f t="shared" si="19"/>
        <v>-5.5742108797850909E-2</v>
      </c>
    </row>
    <row r="583" spans="1:9" hidden="1" x14ac:dyDescent="0.2">
      <c r="A583" t="s">
        <v>330</v>
      </c>
      <c r="B583" s="10">
        <v>16063</v>
      </c>
      <c r="C583" s="8" t="s">
        <v>578</v>
      </c>
      <c r="D583" s="4">
        <v>454</v>
      </c>
      <c r="E583" s="4">
        <v>1304</v>
      </c>
      <c r="F583">
        <v>414</v>
      </c>
      <c r="G583">
        <v>1469</v>
      </c>
      <c r="H583" s="5">
        <f t="shared" si="18"/>
        <v>9.6618357487922704E-2</v>
      </c>
      <c r="I583" s="5">
        <f t="shared" si="19"/>
        <v>-0.1123213070115725</v>
      </c>
    </row>
    <row r="584" spans="1:9" hidden="1" x14ac:dyDescent="0.2">
      <c r="A584" t="s">
        <v>330</v>
      </c>
      <c r="B584" s="10">
        <v>16065</v>
      </c>
      <c r="C584" s="8" t="s">
        <v>452</v>
      </c>
      <c r="D584" s="4">
        <v>1405</v>
      </c>
      <c r="E584" s="4">
        <v>13477</v>
      </c>
      <c r="F584">
        <v>2666</v>
      </c>
      <c r="G584">
        <v>13559</v>
      </c>
      <c r="H584" s="5">
        <f t="shared" si="18"/>
        <v>-0.47299324831207801</v>
      </c>
      <c r="I584" s="5">
        <f t="shared" si="19"/>
        <v>-6.0476436315362488E-3</v>
      </c>
    </row>
    <row r="585" spans="1:9" hidden="1" x14ac:dyDescent="0.2">
      <c r="A585" t="s">
        <v>330</v>
      </c>
      <c r="B585" s="10">
        <v>16067</v>
      </c>
      <c r="C585" s="8" t="s">
        <v>856</v>
      </c>
      <c r="D585" s="4">
        <v>1673</v>
      </c>
      <c r="E585" s="4">
        <v>5668</v>
      </c>
      <c r="F585">
        <v>1550</v>
      </c>
      <c r="G585">
        <v>6265</v>
      </c>
      <c r="H585" s="5">
        <f t="shared" si="18"/>
        <v>7.9354838709677425E-2</v>
      </c>
      <c r="I585" s="5">
        <f t="shared" si="19"/>
        <v>-9.5291300877893059E-2</v>
      </c>
    </row>
    <row r="586" spans="1:9" hidden="1" x14ac:dyDescent="0.2">
      <c r="A586" t="s">
        <v>330</v>
      </c>
      <c r="B586" s="10">
        <v>16069</v>
      </c>
      <c r="C586" s="8" t="s">
        <v>857</v>
      </c>
      <c r="D586" s="4">
        <v>6576</v>
      </c>
      <c r="E586" s="4">
        <v>14087</v>
      </c>
      <c r="F586">
        <v>6686</v>
      </c>
      <c r="G586">
        <v>13738</v>
      </c>
      <c r="H586" s="5">
        <f t="shared" si="18"/>
        <v>-1.6452288363745141E-2</v>
      </c>
      <c r="I586" s="5">
        <f t="shared" si="19"/>
        <v>2.5403988935798514E-2</v>
      </c>
    </row>
    <row r="587" spans="1:9" hidden="1" x14ac:dyDescent="0.2">
      <c r="A587" t="s">
        <v>330</v>
      </c>
      <c r="B587" s="10">
        <v>16071</v>
      </c>
      <c r="C587" s="8" t="s">
        <v>858</v>
      </c>
      <c r="D587" s="4">
        <v>296</v>
      </c>
      <c r="E587" s="4">
        <v>1984</v>
      </c>
      <c r="F587">
        <v>249</v>
      </c>
      <c r="G587">
        <v>2148</v>
      </c>
      <c r="H587" s="5">
        <f t="shared" si="18"/>
        <v>0.18875502008032127</v>
      </c>
      <c r="I587" s="5">
        <f t="shared" si="19"/>
        <v>-7.6350093109869649E-2</v>
      </c>
    </row>
    <row r="588" spans="1:9" hidden="1" x14ac:dyDescent="0.2">
      <c r="A588" t="s">
        <v>330</v>
      </c>
      <c r="B588" s="10">
        <v>16073</v>
      </c>
      <c r="C588" s="8" t="s">
        <v>859</v>
      </c>
      <c r="D588" s="4">
        <v>764</v>
      </c>
      <c r="E588" s="4">
        <v>4029</v>
      </c>
      <c r="F588">
        <v>816</v>
      </c>
      <c r="G588">
        <v>3819</v>
      </c>
      <c r="H588" s="5">
        <f t="shared" si="18"/>
        <v>-6.3725490196078427E-2</v>
      </c>
      <c r="I588" s="5">
        <f t="shared" si="19"/>
        <v>5.4988216810683423E-2</v>
      </c>
    </row>
    <row r="589" spans="1:9" hidden="1" x14ac:dyDescent="0.2">
      <c r="A589" t="s">
        <v>330</v>
      </c>
      <c r="B589" s="10">
        <v>16075</v>
      </c>
      <c r="C589" s="8" t="s">
        <v>860</v>
      </c>
      <c r="D589" s="4">
        <v>1744</v>
      </c>
      <c r="E589" s="4">
        <v>7883</v>
      </c>
      <c r="F589">
        <v>2161</v>
      </c>
      <c r="G589">
        <v>8862</v>
      </c>
      <c r="H589" s="5">
        <f t="shared" si="18"/>
        <v>-0.19296621934289682</v>
      </c>
      <c r="I589" s="5">
        <f t="shared" si="19"/>
        <v>-0.11047167682238772</v>
      </c>
    </row>
    <row r="590" spans="1:9" hidden="1" x14ac:dyDescent="0.2">
      <c r="A590" t="s">
        <v>330</v>
      </c>
      <c r="B590" s="10">
        <v>16077</v>
      </c>
      <c r="C590" s="8" t="s">
        <v>861</v>
      </c>
      <c r="D590" s="4">
        <v>889</v>
      </c>
      <c r="E590" s="4">
        <v>1982</v>
      </c>
      <c r="F590">
        <v>865</v>
      </c>
      <c r="G590">
        <v>2116</v>
      </c>
      <c r="H590" s="5">
        <f t="shared" si="18"/>
        <v>2.7745664739884393E-2</v>
      </c>
      <c r="I590" s="5">
        <f t="shared" si="19"/>
        <v>-6.3327032136105854E-2</v>
      </c>
    </row>
    <row r="591" spans="1:9" hidden="1" x14ac:dyDescent="0.2">
      <c r="A591" t="s">
        <v>330</v>
      </c>
      <c r="B591" s="10">
        <v>16079</v>
      </c>
      <c r="C591" s="8" t="s">
        <v>862</v>
      </c>
      <c r="D591" s="4">
        <v>1772</v>
      </c>
      <c r="E591" s="4">
        <v>3843</v>
      </c>
      <c r="F591">
        <v>1693</v>
      </c>
      <c r="G591">
        <v>4216</v>
      </c>
      <c r="H591" s="5">
        <f t="shared" si="18"/>
        <v>4.666272888363851E-2</v>
      </c>
      <c r="I591" s="5">
        <f t="shared" si="19"/>
        <v>-8.8472485768500947E-2</v>
      </c>
    </row>
    <row r="592" spans="1:9" hidden="1" x14ac:dyDescent="0.2">
      <c r="A592" t="s">
        <v>330</v>
      </c>
      <c r="B592" s="10">
        <v>16081</v>
      </c>
      <c r="C592" s="8" t="s">
        <v>863</v>
      </c>
      <c r="D592" s="4">
        <v>3966</v>
      </c>
      <c r="E592" s="4">
        <v>3034</v>
      </c>
      <c r="F592">
        <v>3318</v>
      </c>
      <c r="G592">
        <v>2858</v>
      </c>
      <c r="H592" s="5">
        <f t="shared" si="18"/>
        <v>0.19529837251356238</v>
      </c>
      <c r="I592" s="5">
        <f t="shared" si="19"/>
        <v>6.1581525542337298E-2</v>
      </c>
    </row>
    <row r="593" spans="1:9" hidden="1" x14ac:dyDescent="0.2">
      <c r="A593" t="s">
        <v>330</v>
      </c>
      <c r="B593" s="10">
        <v>16083</v>
      </c>
      <c r="C593" s="8" t="s">
        <v>864</v>
      </c>
      <c r="D593" s="4">
        <v>7712</v>
      </c>
      <c r="E593" s="4">
        <v>26891</v>
      </c>
      <c r="F593">
        <v>9391</v>
      </c>
      <c r="G593">
        <v>25897</v>
      </c>
      <c r="H593" s="5">
        <f t="shared" si="18"/>
        <v>-0.17878820146949206</v>
      </c>
      <c r="I593" s="5">
        <f t="shared" si="19"/>
        <v>3.8382824265358925E-2</v>
      </c>
    </row>
    <row r="594" spans="1:9" hidden="1" x14ac:dyDescent="0.2">
      <c r="A594" t="s">
        <v>330</v>
      </c>
      <c r="B594" s="10">
        <v>16085</v>
      </c>
      <c r="C594" s="8" t="s">
        <v>865</v>
      </c>
      <c r="D594" s="4">
        <v>3060</v>
      </c>
      <c r="E594" s="4">
        <v>4221</v>
      </c>
      <c r="F594">
        <v>2976</v>
      </c>
      <c r="G594">
        <v>3947</v>
      </c>
      <c r="H594" s="5">
        <f t="shared" si="18"/>
        <v>2.8225806451612902E-2</v>
      </c>
      <c r="I594" s="5">
        <f t="shared" si="19"/>
        <v>6.9419812515834817E-2</v>
      </c>
    </row>
    <row r="595" spans="1:9" hidden="1" x14ac:dyDescent="0.2">
      <c r="A595" t="s">
        <v>330</v>
      </c>
      <c r="B595" s="10">
        <v>16087</v>
      </c>
      <c r="C595" s="8" t="s">
        <v>480</v>
      </c>
      <c r="D595" s="4">
        <v>1167</v>
      </c>
      <c r="E595" s="4">
        <v>4079</v>
      </c>
      <c r="F595">
        <v>1073</v>
      </c>
      <c r="G595">
        <v>4154</v>
      </c>
      <c r="H595" s="5">
        <f t="shared" si="18"/>
        <v>8.7604846225535882E-2</v>
      </c>
      <c r="I595" s="5">
        <f t="shared" si="19"/>
        <v>-1.8054886856042368E-2</v>
      </c>
    </row>
    <row r="596" spans="1:9" hidden="1" x14ac:dyDescent="0.2">
      <c r="A596" t="s">
        <v>331</v>
      </c>
      <c r="B596" s="10">
        <v>17001</v>
      </c>
      <c r="C596" t="s">
        <v>658</v>
      </c>
      <c r="D596" s="4">
        <v>10004</v>
      </c>
      <c r="E596" s="4">
        <v>22365</v>
      </c>
      <c r="F596">
        <v>8633</v>
      </c>
      <c r="G596">
        <v>24220</v>
      </c>
      <c r="H596" s="5">
        <f t="shared" si="18"/>
        <v>0.15880922043322135</v>
      </c>
      <c r="I596" s="5">
        <f t="shared" si="19"/>
        <v>-7.6589595375722547E-2</v>
      </c>
    </row>
    <row r="597" spans="1:9" hidden="1" x14ac:dyDescent="0.2">
      <c r="A597" t="s">
        <v>331</v>
      </c>
      <c r="B597" s="10">
        <v>17003</v>
      </c>
      <c r="C597" t="s">
        <v>873</v>
      </c>
      <c r="D597" s="4">
        <v>1290</v>
      </c>
      <c r="E597" s="4">
        <v>1626</v>
      </c>
      <c r="F597">
        <v>1114</v>
      </c>
      <c r="G597">
        <v>1486</v>
      </c>
      <c r="H597" s="5">
        <f t="shared" si="18"/>
        <v>0.15798922800718132</v>
      </c>
      <c r="I597" s="5">
        <f t="shared" si="19"/>
        <v>9.4212651413189769E-2</v>
      </c>
    </row>
    <row r="598" spans="1:9" hidden="1" x14ac:dyDescent="0.2">
      <c r="A598" t="s">
        <v>331</v>
      </c>
      <c r="B598" s="10">
        <v>17005</v>
      </c>
      <c r="C598" t="s">
        <v>874</v>
      </c>
      <c r="D598" s="4">
        <v>2987</v>
      </c>
      <c r="E598" s="4">
        <v>5019</v>
      </c>
      <c r="F598">
        <v>2288</v>
      </c>
      <c r="G598">
        <v>5625</v>
      </c>
      <c r="H598" s="5">
        <f t="shared" si="18"/>
        <v>0.30550699300699302</v>
      </c>
      <c r="I598" s="5">
        <f t="shared" si="19"/>
        <v>-0.10773333333333333</v>
      </c>
    </row>
    <row r="599" spans="1:9" hidden="1" x14ac:dyDescent="0.2">
      <c r="A599" t="s">
        <v>331</v>
      </c>
      <c r="B599" s="10">
        <v>17007</v>
      </c>
      <c r="C599" t="s">
        <v>555</v>
      </c>
      <c r="D599" s="4">
        <v>10845</v>
      </c>
      <c r="E599" s="4">
        <v>14784</v>
      </c>
      <c r="F599">
        <v>10542</v>
      </c>
      <c r="G599">
        <v>13883</v>
      </c>
      <c r="H599" s="5">
        <f t="shared" si="18"/>
        <v>2.8742174160500854E-2</v>
      </c>
      <c r="I599" s="5">
        <f t="shared" si="19"/>
        <v>6.4899517395375639E-2</v>
      </c>
    </row>
    <row r="600" spans="1:9" hidden="1" x14ac:dyDescent="0.2">
      <c r="A600" t="s">
        <v>331</v>
      </c>
      <c r="B600" s="10">
        <v>17009</v>
      </c>
      <c r="C600" t="s">
        <v>875</v>
      </c>
      <c r="D600" s="4">
        <v>615</v>
      </c>
      <c r="E600" s="4">
        <v>1697</v>
      </c>
      <c r="F600">
        <v>486</v>
      </c>
      <c r="G600">
        <v>1931</v>
      </c>
      <c r="H600" s="5">
        <f t="shared" si="18"/>
        <v>0.26543209876543211</v>
      </c>
      <c r="I600" s="5">
        <f t="shared" si="19"/>
        <v>-0.12118073537027448</v>
      </c>
    </row>
    <row r="601" spans="1:9" hidden="1" x14ac:dyDescent="0.2">
      <c r="A601" t="s">
        <v>331</v>
      </c>
      <c r="B601" s="10">
        <v>17011</v>
      </c>
      <c r="C601" t="s">
        <v>876</v>
      </c>
      <c r="D601" s="4">
        <v>7174</v>
      </c>
      <c r="E601" s="4">
        <v>9957</v>
      </c>
      <c r="F601">
        <v>6669</v>
      </c>
      <c r="G601">
        <v>10411</v>
      </c>
      <c r="H601" s="5">
        <f t="shared" si="18"/>
        <v>7.5723496776128357E-2</v>
      </c>
      <c r="I601" s="5">
        <f t="shared" si="19"/>
        <v>-4.3607722601094995E-2</v>
      </c>
    </row>
    <row r="602" spans="1:9" hidden="1" x14ac:dyDescent="0.2">
      <c r="A602" t="s">
        <v>331</v>
      </c>
      <c r="B602" s="10">
        <v>17013</v>
      </c>
      <c r="C602" t="s">
        <v>420</v>
      </c>
      <c r="D602" s="4">
        <v>785</v>
      </c>
      <c r="E602" s="4">
        <v>1830</v>
      </c>
      <c r="F602">
        <v>677</v>
      </c>
      <c r="G602">
        <v>2046</v>
      </c>
      <c r="H602" s="5">
        <f t="shared" si="18"/>
        <v>0.15952732644017725</v>
      </c>
      <c r="I602" s="5">
        <f t="shared" si="19"/>
        <v>-0.10557184750733138</v>
      </c>
    </row>
    <row r="603" spans="1:9" hidden="1" x14ac:dyDescent="0.2">
      <c r="A603" t="s">
        <v>331</v>
      </c>
      <c r="B603" s="10">
        <v>17015</v>
      </c>
      <c r="C603" t="s">
        <v>557</v>
      </c>
      <c r="D603" s="4">
        <v>2970</v>
      </c>
      <c r="E603" s="4">
        <v>4741</v>
      </c>
      <c r="F603">
        <v>2748</v>
      </c>
      <c r="G603">
        <v>5105</v>
      </c>
      <c r="H603" s="5">
        <f t="shared" si="18"/>
        <v>8.0786026200873357E-2</v>
      </c>
      <c r="I603" s="5">
        <f t="shared" si="19"/>
        <v>-7.1302644466209597E-2</v>
      </c>
    </row>
    <row r="604" spans="1:9" hidden="1" x14ac:dyDescent="0.2">
      <c r="A604" t="s">
        <v>331</v>
      </c>
      <c r="B604" s="10">
        <v>17017</v>
      </c>
      <c r="C604" t="s">
        <v>877</v>
      </c>
      <c r="D604" s="4">
        <v>1853</v>
      </c>
      <c r="E604" s="4">
        <v>3338</v>
      </c>
      <c r="F604">
        <v>1615</v>
      </c>
      <c r="G604">
        <v>3625</v>
      </c>
      <c r="H604" s="5">
        <f t="shared" si="18"/>
        <v>0.14736842105263157</v>
      </c>
      <c r="I604" s="5">
        <f t="shared" si="19"/>
        <v>-7.9172413793103455E-2</v>
      </c>
    </row>
    <row r="605" spans="1:9" hidden="1" x14ac:dyDescent="0.2">
      <c r="A605" t="s">
        <v>331</v>
      </c>
      <c r="B605" s="10">
        <v>17019</v>
      </c>
      <c r="C605" t="s">
        <v>878</v>
      </c>
      <c r="D605" s="4">
        <v>58374</v>
      </c>
      <c r="E605" s="4">
        <v>34191</v>
      </c>
      <c r="F605">
        <v>57067</v>
      </c>
      <c r="G605">
        <v>35285</v>
      </c>
      <c r="H605" s="5">
        <f t="shared" si="18"/>
        <v>2.2902903604535021E-2</v>
      </c>
      <c r="I605" s="5">
        <f t="shared" si="19"/>
        <v>-3.1004676208020405E-2</v>
      </c>
    </row>
    <row r="606" spans="1:9" hidden="1" x14ac:dyDescent="0.2">
      <c r="A606" t="s">
        <v>331</v>
      </c>
      <c r="B606" s="10">
        <v>17021</v>
      </c>
      <c r="C606" t="s">
        <v>879</v>
      </c>
      <c r="D606" s="4">
        <v>4930</v>
      </c>
      <c r="E606" s="4">
        <v>9929</v>
      </c>
      <c r="F606">
        <v>4335</v>
      </c>
      <c r="G606">
        <v>11563</v>
      </c>
      <c r="H606" s="5">
        <f t="shared" si="18"/>
        <v>0.13725490196078433</v>
      </c>
      <c r="I606" s="5">
        <f t="shared" si="19"/>
        <v>-0.14131280809478508</v>
      </c>
    </row>
    <row r="607" spans="1:9" hidden="1" x14ac:dyDescent="0.2">
      <c r="A607" t="s">
        <v>331</v>
      </c>
      <c r="B607" s="10">
        <v>17023</v>
      </c>
      <c r="C607" t="s">
        <v>559</v>
      </c>
      <c r="D607" s="4">
        <v>2636</v>
      </c>
      <c r="E607" s="4">
        <v>5548</v>
      </c>
      <c r="F607">
        <v>1993</v>
      </c>
      <c r="G607">
        <v>6226</v>
      </c>
      <c r="H607" s="5">
        <f t="shared" si="18"/>
        <v>0.32262920220772706</v>
      </c>
      <c r="I607" s="5">
        <f t="shared" si="19"/>
        <v>-0.10889816896884034</v>
      </c>
    </row>
    <row r="608" spans="1:9" hidden="1" x14ac:dyDescent="0.2">
      <c r="A608" t="s">
        <v>331</v>
      </c>
      <c r="B608" s="10">
        <v>17025</v>
      </c>
      <c r="C608" t="s">
        <v>423</v>
      </c>
      <c r="D608" s="4">
        <v>1466</v>
      </c>
      <c r="E608" s="4">
        <v>4845</v>
      </c>
      <c r="F608">
        <v>1129</v>
      </c>
      <c r="G608">
        <v>5629</v>
      </c>
      <c r="H608" s="5">
        <f t="shared" si="18"/>
        <v>0.29849424269264835</v>
      </c>
      <c r="I608" s="5">
        <f t="shared" si="19"/>
        <v>-0.13927873512169126</v>
      </c>
    </row>
    <row r="609" spans="1:9" hidden="1" x14ac:dyDescent="0.2">
      <c r="A609" t="s">
        <v>331</v>
      </c>
      <c r="B609" s="10">
        <v>17027</v>
      </c>
      <c r="C609" t="s">
        <v>880</v>
      </c>
      <c r="D609" s="4">
        <v>5283</v>
      </c>
      <c r="E609" s="4">
        <v>14904</v>
      </c>
      <c r="F609">
        <v>4493</v>
      </c>
      <c r="G609">
        <v>14304</v>
      </c>
      <c r="H609" s="5">
        <f t="shared" si="18"/>
        <v>0.17582906743823726</v>
      </c>
      <c r="I609" s="5">
        <f t="shared" si="19"/>
        <v>4.1946308724832217E-2</v>
      </c>
    </row>
    <row r="610" spans="1:9" hidden="1" x14ac:dyDescent="0.2">
      <c r="A610" t="s">
        <v>331</v>
      </c>
      <c r="B610" s="10">
        <v>17029</v>
      </c>
      <c r="C610" t="s">
        <v>881</v>
      </c>
      <c r="D610" s="4">
        <v>8584</v>
      </c>
      <c r="E610" s="4">
        <v>12243</v>
      </c>
      <c r="F610">
        <v>8067</v>
      </c>
      <c r="G610">
        <v>14037</v>
      </c>
      <c r="H610" s="5">
        <f t="shared" si="18"/>
        <v>6.4088260815668777E-2</v>
      </c>
      <c r="I610" s="5">
        <f t="shared" si="19"/>
        <v>-0.1278050865569566</v>
      </c>
    </row>
    <row r="611" spans="1:9" hidden="1" x14ac:dyDescent="0.2">
      <c r="A611" t="s">
        <v>331</v>
      </c>
      <c r="B611" s="10">
        <v>17031</v>
      </c>
      <c r="C611" t="s">
        <v>747</v>
      </c>
      <c r="D611" s="4">
        <v>1661823</v>
      </c>
      <c r="E611" s="4">
        <v>570768</v>
      </c>
      <c r="F611">
        <v>1725973</v>
      </c>
      <c r="G611">
        <v>558269</v>
      </c>
      <c r="H611" s="5">
        <f t="shared" si="18"/>
        <v>-3.7167441205627205E-2</v>
      </c>
      <c r="I611" s="5">
        <f t="shared" si="19"/>
        <v>2.2388848386709632E-2</v>
      </c>
    </row>
    <row r="612" spans="1:9" hidden="1" x14ac:dyDescent="0.2">
      <c r="A612" t="s">
        <v>331</v>
      </c>
      <c r="B612" s="10">
        <v>17033</v>
      </c>
      <c r="C612" t="s">
        <v>563</v>
      </c>
      <c r="D612" s="4">
        <v>2976</v>
      </c>
      <c r="E612" s="4">
        <v>6084</v>
      </c>
      <c r="F612">
        <v>2202</v>
      </c>
      <c r="G612">
        <v>7043</v>
      </c>
      <c r="H612" s="5">
        <f t="shared" si="18"/>
        <v>0.35149863760217986</v>
      </c>
      <c r="I612" s="5">
        <f t="shared" si="19"/>
        <v>-0.13616356666193383</v>
      </c>
    </row>
    <row r="613" spans="1:9" hidden="1" x14ac:dyDescent="0.2">
      <c r="A613" t="s">
        <v>331</v>
      </c>
      <c r="B613" s="10">
        <v>17035</v>
      </c>
      <c r="C613" t="s">
        <v>882</v>
      </c>
      <c r="D613" s="4">
        <v>1509</v>
      </c>
      <c r="E613" s="4">
        <v>4364</v>
      </c>
      <c r="F613">
        <v>1142</v>
      </c>
      <c r="G613">
        <v>4601</v>
      </c>
      <c r="H613" s="5">
        <f t="shared" si="18"/>
        <v>0.3213660245183888</v>
      </c>
      <c r="I613" s="5">
        <f t="shared" si="19"/>
        <v>-5.1510541186698545E-2</v>
      </c>
    </row>
    <row r="614" spans="1:9" hidden="1" x14ac:dyDescent="0.2">
      <c r="A614" t="s">
        <v>331</v>
      </c>
      <c r="B614" s="10">
        <v>17037</v>
      </c>
      <c r="C614" t="s">
        <v>503</v>
      </c>
      <c r="D614" s="4">
        <v>24443</v>
      </c>
      <c r="E614" s="4">
        <v>19708</v>
      </c>
      <c r="F614">
        <v>24643</v>
      </c>
      <c r="G614">
        <v>21905</v>
      </c>
      <c r="H614" s="5">
        <f t="shared" si="18"/>
        <v>-8.1158949803189547E-3</v>
      </c>
      <c r="I614" s="5">
        <f t="shared" si="19"/>
        <v>-0.10029673590504451</v>
      </c>
    </row>
    <row r="615" spans="1:9" hidden="1" x14ac:dyDescent="0.2">
      <c r="A615" t="s">
        <v>331</v>
      </c>
      <c r="B615" s="10">
        <v>17039</v>
      </c>
      <c r="C615" t="s">
        <v>883</v>
      </c>
      <c r="D615" s="4">
        <v>2565</v>
      </c>
      <c r="E615" s="4">
        <v>4916</v>
      </c>
      <c r="F615">
        <v>2191</v>
      </c>
      <c r="G615">
        <v>5632</v>
      </c>
      <c r="H615" s="5">
        <f t="shared" si="18"/>
        <v>0.17069831127339113</v>
      </c>
      <c r="I615" s="5">
        <f t="shared" si="19"/>
        <v>-0.12713068181818182</v>
      </c>
    </row>
    <row r="616" spans="1:9" hidden="1" x14ac:dyDescent="0.2">
      <c r="A616" t="s">
        <v>331</v>
      </c>
      <c r="B616" s="10">
        <v>17041</v>
      </c>
      <c r="C616" t="s">
        <v>676</v>
      </c>
      <c r="D616" s="4">
        <v>2843</v>
      </c>
      <c r="E616" s="4">
        <v>5494</v>
      </c>
      <c r="F616">
        <v>2335</v>
      </c>
      <c r="G616">
        <v>6227</v>
      </c>
      <c r="H616" s="5">
        <f t="shared" si="18"/>
        <v>0.21755888650963598</v>
      </c>
      <c r="I616" s="5">
        <f t="shared" si="19"/>
        <v>-0.11771318451903003</v>
      </c>
    </row>
    <row r="617" spans="1:9" hidden="1" x14ac:dyDescent="0.2">
      <c r="A617" t="s">
        <v>331</v>
      </c>
      <c r="B617" s="10">
        <v>17043</v>
      </c>
      <c r="C617" t="s">
        <v>884</v>
      </c>
      <c r="D617" s="4">
        <v>312362</v>
      </c>
      <c r="E617" s="4">
        <v>192191</v>
      </c>
      <c r="F617">
        <v>281222</v>
      </c>
      <c r="G617">
        <v>193611</v>
      </c>
      <c r="H617" s="5">
        <f t="shared" si="18"/>
        <v>0.11073102388860047</v>
      </c>
      <c r="I617" s="5">
        <f t="shared" si="19"/>
        <v>-7.334294022550372E-3</v>
      </c>
    </row>
    <row r="618" spans="1:9" hidden="1" x14ac:dyDescent="0.2">
      <c r="A618" t="s">
        <v>331</v>
      </c>
      <c r="B618" s="10">
        <v>17045</v>
      </c>
      <c r="C618" t="s">
        <v>885</v>
      </c>
      <c r="D618" s="4">
        <v>2449</v>
      </c>
      <c r="E618" s="4">
        <v>5851</v>
      </c>
      <c r="F618">
        <v>1887</v>
      </c>
      <c r="G618">
        <v>6193</v>
      </c>
      <c r="H618" s="5">
        <f t="shared" si="18"/>
        <v>0.29782723900370961</v>
      </c>
      <c r="I618" s="5">
        <f t="shared" si="19"/>
        <v>-5.5223639593088972E-2</v>
      </c>
    </row>
    <row r="619" spans="1:9" hidden="1" x14ac:dyDescent="0.2">
      <c r="A619" t="s">
        <v>331</v>
      </c>
      <c r="B619" s="10">
        <v>17047</v>
      </c>
      <c r="C619" t="s">
        <v>886</v>
      </c>
      <c r="D619" s="4">
        <v>755</v>
      </c>
      <c r="E619" s="4">
        <v>2535</v>
      </c>
      <c r="F619">
        <v>488</v>
      </c>
      <c r="G619">
        <v>2833</v>
      </c>
      <c r="H619" s="5">
        <f t="shared" si="18"/>
        <v>0.54713114754098358</v>
      </c>
      <c r="I619" s="5">
        <f t="shared" si="19"/>
        <v>-0.10518884574655842</v>
      </c>
    </row>
    <row r="620" spans="1:9" hidden="1" x14ac:dyDescent="0.2">
      <c r="A620" t="s">
        <v>331</v>
      </c>
      <c r="B620" s="10">
        <v>17049</v>
      </c>
      <c r="C620" t="s">
        <v>758</v>
      </c>
      <c r="D620" s="4">
        <v>4286</v>
      </c>
      <c r="E620" s="4">
        <v>15378</v>
      </c>
      <c r="F620">
        <v>3716</v>
      </c>
      <c r="G620">
        <v>15006</v>
      </c>
      <c r="H620" s="5">
        <f t="shared" si="18"/>
        <v>0.1533907427341227</v>
      </c>
      <c r="I620" s="5">
        <f t="shared" si="19"/>
        <v>2.4790083966413436E-2</v>
      </c>
    </row>
    <row r="621" spans="1:9" hidden="1" x14ac:dyDescent="0.2">
      <c r="A621" t="s">
        <v>331</v>
      </c>
      <c r="B621" s="10">
        <v>17051</v>
      </c>
      <c r="C621" t="s">
        <v>506</v>
      </c>
      <c r="D621" s="4">
        <v>2388</v>
      </c>
      <c r="E621" s="4">
        <v>6920</v>
      </c>
      <c r="F621">
        <v>1826</v>
      </c>
      <c r="G621">
        <v>8055</v>
      </c>
      <c r="H621" s="5">
        <f t="shared" si="18"/>
        <v>0.30777656078860899</v>
      </c>
      <c r="I621" s="5">
        <f t="shared" si="19"/>
        <v>-0.1409062693978895</v>
      </c>
    </row>
    <row r="622" spans="1:9" hidden="1" x14ac:dyDescent="0.2">
      <c r="A622" t="s">
        <v>331</v>
      </c>
      <c r="B622" s="10">
        <v>17053</v>
      </c>
      <c r="C622" t="s">
        <v>887</v>
      </c>
      <c r="D622" s="4">
        <v>1935</v>
      </c>
      <c r="E622" s="4">
        <v>4774</v>
      </c>
      <c r="F622">
        <v>1754</v>
      </c>
      <c r="G622">
        <v>5048</v>
      </c>
      <c r="H622" s="5">
        <f t="shared" si="18"/>
        <v>0.1031927023945268</v>
      </c>
      <c r="I622" s="5">
        <f t="shared" si="19"/>
        <v>-5.4278922345483357E-2</v>
      </c>
    </row>
    <row r="623" spans="1:9" hidden="1" x14ac:dyDescent="0.2">
      <c r="A623" t="s">
        <v>331</v>
      </c>
      <c r="B623" s="10">
        <v>17055</v>
      </c>
      <c r="C623" t="s">
        <v>431</v>
      </c>
      <c r="D623" s="4">
        <v>6058</v>
      </c>
      <c r="E623" s="4">
        <v>11808</v>
      </c>
      <c r="F623">
        <v>4760</v>
      </c>
      <c r="G623">
        <v>13622</v>
      </c>
      <c r="H623" s="5">
        <f t="shared" si="18"/>
        <v>0.27268907563025208</v>
      </c>
      <c r="I623" s="5">
        <f t="shared" si="19"/>
        <v>-0.13316693583908384</v>
      </c>
    </row>
    <row r="624" spans="1:9" hidden="1" x14ac:dyDescent="0.2">
      <c r="A624" t="s">
        <v>331</v>
      </c>
      <c r="B624" s="10">
        <v>17057</v>
      </c>
      <c r="C624" t="s">
        <v>569</v>
      </c>
      <c r="D624" s="4">
        <v>7710</v>
      </c>
      <c r="E624" s="4">
        <v>8926</v>
      </c>
      <c r="F624">
        <v>6503</v>
      </c>
      <c r="G624">
        <v>9867</v>
      </c>
      <c r="H624" s="5">
        <f t="shared" si="18"/>
        <v>0.18560664308780564</v>
      </c>
      <c r="I624" s="5">
        <f t="shared" si="19"/>
        <v>-9.5368399716225807E-2</v>
      </c>
    </row>
    <row r="625" spans="1:9" hidden="1" x14ac:dyDescent="0.2">
      <c r="A625" t="s">
        <v>331</v>
      </c>
      <c r="B625" s="10">
        <v>17059</v>
      </c>
      <c r="C625" t="s">
        <v>888</v>
      </c>
      <c r="D625" s="4">
        <v>762</v>
      </c>
      <c r="E625" s="4">
        <v>1693</v>
      </c>
      <c r="F625">
        <v>622</v>
      </c>
      <c r="G625">
        <v>2019</v>
      </c>
      <c r="H625" s="5">
        <f t="shared" si="18"/>
        <v>0.22508038585209003</v>
      </c>
      <c r="I625" s="5">
        <f t="shared" si="19"/>
        <v>-0.16146607231302626</v>
      </c>
    </row>
    <row r="626" spans="1:9" hidden="1" x14ac:dyDescent="0.2">
      <c r="A626" t="s">
        <v>331</v>
      </c>
      <c r="B626" s="10">
        <v>17061</v>
      </c>
      <c r="C626" t="s">
        <v>508</v>
      </c>
      <c r="D626" s="4">
        <v>1748</v>
      </c>
      <c r="E626" s="4">
        <v>4169</v>
      </c>
      <c r="F626">
        <v>1349</v>
      </c>
      <c r="G626">
        <v>4770</v>
      </c>
      <c r="H626" s="5">
        <f t="shared" si="18"/>
        <v>0.29577464788732394</v>
      </c>
      <c r="I626" s="5">
        <f t="shared" si="19"/>
        <v>-0.12599580712788261</v>
      </c>
    </row>
    <row r="627" spans="1:9" hidden="1" x14ac:dyDescent="0.2">
      <c r="A627" t="s">
        <v>331</v>
      </c>
      <c r="B627" s="10">
        <v>17063</v>
      </c>
      <c r="C627" t="s">
        <v>889</v>
      </c>
      <c r="D627" s="4">
        <v>9497</v>
      </c>
      <c r="E627" s="4">
        <v>17926</v>
      </c>
      <c r="F627">
        <v>9626</v>
      </c>
      <c r="G627">
        <v>16523</v>
      </c>
      <c r="H627" s="5">
        <f t="shared" si="18"/>
        <v>-1.3401205069603158E-2</v>
      </c>
      <c r="I627" s="5">
        <f t="shared" si="19"/>
        <v>8.4911940930823701E-2</v>
      </c>
    </row>
    <row r="628" spans="1:9" hidden="1" x14ac:dyDescent="0.2">
      <c r="A628" t="s">
        <v>331</v>
      </c>
      <c r="B628" s="10">
        <v>17065</v>
      </c>
      <c r="C628" t="s">
        <v>436</v>
      </c>
      <c r="D628" s="4">
        <v>1099</v>
      </c>
      <c r="E628" s="4">
        <v>2916</v>
      </c>
      <c r="F628">
        <v>824</v>
      </c>
      <c r="G628">
        <v>3432</v>
      </c>
      <c r="H628" s="5">
        <f t="shared" si="18"/>
        <v>0.33373786407766992</v>
      </c>
      <c r="I628" s="5">
        <f t="shared" si="19"/>
        <v>-0.15034965034965034</v>
      </c>
    </row>
    <row r="629" spans="1:9" hidden="1" x14ac:dyDescent="0.2">
      <c r="A629" t="s">
        <v>331</v>
      </c>
      <c r="B629" s="10">
        <v>17067</v>
      </c>
      <c r="C629" t="s">
        <v>772</v>
      </c>
      <c r="D629" s="4">
        <v>3015</v>
      </c>
      <c r="E629" s="4">
        <v>6177</v>
      </c>
      <c r="F629">
        <v>2315</v>
      </c>
      <c r="G629">
        <v>6906</v>
      </c>
      <c r="H629" s="5">
        <f t="shared" si="18"/>
        <v>0.30237580993520519</v>
      </c>
      <c r="I629" s="5">
        <f t="shared" si="19"/>
        <v>-0.10556038227628149</v>
      </c>
    </row>
    <row r="630" spans="1:9" hidden="1" x14ac:dyDescent="0.2">
      <c r="A630" t="s">
        <v>331</v>
      </c>
      <c r="B630" s="10">
        <v>17069</v>
      </c>
      <c r="C630" t="s">
        <v>890</v>
      </c>
      <c r="D630" s="4">
        <v>496</v>
      </c>
      <c r="E630" s="4">
        <v>1518</v>
      </c>
      <c r="F630">
        <v>449</v>
      </c>
      <c r="G630">
        <v>1691</v>
      </c>
      <c r="H630" s="5">
        <f t="shared" si="18"/>
        <v>0.10467706013363029</v>
      </c>
      <c r="I630" s="5">
        <f t="shared" si="19"/>
        <v>-0.1023063276167948</v>
      </c>
    </row>
    <row r="631" spans="1:9" hidden="1" x14ac:dyDescent="0.2">
      <c r="A631" t="s">
        <v>331</v>
      </c>
      <c r="B631" s="10">
        <v>17071</v>
      </c>
      <c r="C631" t="s">
        <v>891</v>
      </c>
      <c r="D631" s="4">
        <v>1629</v>
      </c>
      <c r="E631" s="4">
        <v>2182</v>
      </c>
      <c r="F631">
        <v>1187</v>
      </c>
      <c r="G631">
        <v>2394</v>
      </c>
      <c r="H631" s="5">
        <f t="shared" si="18"/>
        <v>0.37236731255265376</v>
      </c>
      <c r="I631" s="5">
        <f t="shared" si="19"/>
        <v>-8.8554720133667497E-2</v>
      </c>
    </row>
    <row r="632" spans="1:9" hidden="1" x14ac:dyDescent="0.2">
      <c r="A632" t="s">
        <v>331</v>
      </c>
      <c r="B632" s="10">
        <v>17073</v>
      </c>
      <c r="C632" t="s">
        <v>510</v>
      </c>
      <c r="D632" s="4">
        <v>10283</v>
      </c>
      <c r="E632" s="4">
        <v>13707</v>
      </c>
      <c r="F632">
        <v>9797</v>
      </c>
      <c r="G632">
        <v>15300</v>
      </c>
      <c r="H632" s="5">
        <f t="shared" si="18"/>
        <v>4.9607022557925894E-2</v>
      </c>
      <c r="I632" s="5">
        <f t="shared" si="19"/>
        <v>-0.10411764705882352</v>
      </c>
    </row>
    <row r="633" spans="1:9" hidden="1" x14ac:dyDescent="0.2">
      <c r="A633" t="s">
        <v>331</v>
      </c>
      <c r="B633" s="10">
        <v>17075</v>
      </c>
      <c r="C633" t="s">
        <v>892</v>
      </c>
      <c r="D633" s="4">
        <v>3568</v>
      </c>
      <c r="E633" s="4">
        <v>10289</v>
      </c>
      <c r="F633">
        <v>2908</v>
      </c>
      <c r="G633">
        <v>10877</v>
      </c>
      <c r="H633" s="5">
        <f t="shared" si="18"/>
        <v>0.22696011004126548</v>
      </c>
      <c r="I633" s="5">
        <f t="shared" si="19"/>
        <v>-5.4059023627838557E-2</v>
      </c>
    </row>
    <row r="634" spans="1:9" hidden="1" x14ac:dyDescent="0.2">
      <c r="A634" t="s">
        <v>331</v>
      </c>
      <c r="B634" s="10">
        <v>17077</v>
      </c>
      <c r="C634" t="s">
        <v>444</v>
      </c>
      <c r="D634" s="4">
        <v>12136</v>
      </c>
      <c r="E634" s="4">
        <v>10082</v>
      </c>
      <c r="F634">
        <v>11181</v>
      </c>
      <c r="G634">
        <v>10890</v>
      </c>
      <c r="H634" s="5">
        <f t="shared" si="18"/>
        <v>8.5412753778731781E-2</v>
      </c>
      <c r="I634" s="5">
        <f t="shared" si="19"/>
        <v>-7.4196510560146922E-2</v>
      </c>
    </row>
    <row r="635" spans="1:9" hidden="1" x14ac:dyDescent="0.2">
      <c r="A635" t="s">
        <v>331</v>
      </c>
      <c r="B635" s="10">
        <v>17079</v>
      </c>
      <c r="C635" t="s">
        <v>778</v>
      </c>
      <c r="D635" s="4">
        <v>1297</v>
      </c>
      <c r="E635" s="4">
        <v>3948</v>
      </c>
      <c r="F635">
        <v>1007</v>
      </c>
      <c r="G635">
        <v>4494</v>
      </c>
      <c r="H635" s="5">
        <f t="shared" si="18"/>
        <v>0.28798411122144985</v>
      </c>
      <c r="I635" s="5">
        <f t="shared" si="19"/>
        <v>-0.12149532710280374</v>
      </c>
    </row>
    <row r="636" spans="1:9" hidden="1" x14ac:dyDescent="0.2">
      <c r="A636" t="s">
        <v>331</v>
      </c>
      <c r="B636" s="10">
        <v>17081</v>
      </c>
      <c r="C636" t="s">
        <v>445</v>
      </c>
      <c r="D636" s="4">
        <v>5973</v>
      </c>
      <c r="E636" s="4">
        <v>11068</v>
      </c>
      <c r="F636">
        <v>4608</v>
      </c>
      <c r="G636">
        <v>12476</v>
      </c>
      <c r="H636" s="5">
        <f t="shared" si="18"/>
        <v>0.29622395833333331</v>
      </c>
      <c r="I636" s="5">
        <f t="shared" si="19"/>
        <v>-0.11285668483488298</v>
      </c>
    </row>
    <row r="637" spans="1:9" hidden="1" x14ac:dyDescent="0.2">
      <c r="A637" t="s">
        <v>331</v>
      </c>
      <c r="B637" s="10">
        <v>17083</v>
      </c>
      <c r="C637" t="s">
        <v>893</v>
      </c>
      <c r="D637" s="4">
        <v>3480</v>
      </c>
      <c r="E637" s="4">
        <v>9036</v>
      </c>
      <c r="F637">
        <v>2961</v>
      </c>
      <c r="G637">
        <v>8712</v>
      </c>
      <c r="H637" s="5">
        <f t="shared" si="18"/>
        <v>0.17527862208713271</v>
      </c>
      <c r="I637" s="5">
        <f t="shared" si="19"/>
        <v>3.71900826446281E-2</v>
      </c>
    </row>
    <row r="638" spans="1:9" hidden="1" x14ac:dyDescent="0.2">
      <c r="A638" t="s">
        <v>331</v>
      </c>
      <c r="B638" s="10">
        <v>17085</v>
      </c>
      <c r="C638" t="s">
        <v>894</v>
      </c>
      <c r="D638" s="4">
        <v>4871</v>
      </c>
      <c r="E638" s="4">
        <v>6119</v>
      </c>
      <c r="F638">
        <v>5109</v>
      </c>
      <c r="G638">
        <v>7166</v>
      </c>
      <c r="H638" s="5">
        <f t="shared" si="18"/>
        <v>-4.6584458798199259E-2</v>
      </c>
      <c r="I638" s="5">
        <f t="shared" si="19"/>
        <v>-0.14610661456879709</v>
      </c>
    </row>
    <row r="639" spans="1:9" hidden="1" x14ac:dyDescent="0.2">
      <c r="A639" t="s">
        <v>331</v>
      </c>
      <c r="B639" s="10">
        <v>17087</v>
      </c>
      <c r="C639" t="s">
        <v>577</v>
      </c>
      <c r="D639" s="4">
        <v>1546</v>
      </c>
      <c r="E639" s="4">
        <v>5135</v>
      </c>
      <c r="F639">
        <v>1281</v>
      </c>
      <c r="G639">
        <v>5059</v>
      </c>
      <c r="H639" s="5">
        <f t="shared" si="18"/>
        <v>0.2068696330991413</v>
      </c>
      <c r="I639" s="5">
        <f t="shared" si="19"/>
        <v>1.5022731765170983E-2</v>
      </c>
    </row>
    <row r="640" spans="1:9" hidden="1" x14ac:dyDescent="0.2">
      <c r="A640" t="s">
        <v>331</v>
      </c>
      <c r="B640" s="10">
        <v>17089</v>
      </c>
      <c r="C640" t="s">
        <v>895</v>
      </c>
      <c r="D640" s="4">
        <v>145967</v>
      </c>
      <c r="E640" s="4">
        <v>94719</v>
      </c>
      <c r="F640">
        <v>130166</v>
      </c>
      <c r="G640">
        <v>96775</v>
      </c>
      <c r="H640" s="5">
        <f t="shared" si="18"/>
        <v>0.12139114668961172</v>
      </c>
      <c r="I640" s="5">
        <f t="shared" si="19"/>
        <v>-2.1245156290364248E-2</v>
      </c>
    </row>
    <row r="641" spans="1:9" hidden="1" x14ac:dyDescent="0.2">
      <c r="A641" t="s">
        <v>331</v>
      </c>
      <c r="B641" s="10">
        <v>17091</v>
      </c>
      <c r="C641" t="s">
        <v>896</v>
      </c>
      <c r="D641" s="4">
        <v>19220</v>
      </c>
      <c r="E641" s="4">
        <v>26138</v>
      </c>
      <c r="F641">
        <v>20271</v>
      </c>
      <c r="G641">
        <v>28532</v>
      </c>
      <c r="H641" s="5">
        <f t="shared" si="18"/>
        <v>-5.1847466824527649E-2</v>
      </c>
      <c r="I641" s="5">
        <f t="shared" si="19"/>
        <v>-8.3905789990186455E-2</v>
      </c>
    </row>
    <row r="642" spans="1:9" hidden="1" x14ac:dyDescent="0.2">
      <c r="A642" t="s">
        <v>331</v>
      </c>
      <c r="B642" s="10">
        <v>17093</v>
      </c>
      <c r="C642" t="s">
        <v>897</v>
      </c>
      <c r="D642" s="4">
        <v>38965</v>
      </c>
      <c r="E642" s="4">
        <v>33103</v>
      </c>
      <c r="F642">
        <v>33168</v>
      </c>
      <c r="G642">
        <v>29492</v>
      </c>
      <c r="H642" s="5">
        <f t="shared" si="18"/>
        <v>0.17477689339122046</v>
      </c>
      <c r="I642" s="5">
        <f t="shared" si="19"/>
        <v>0.12243998372439983</v>
      </c>
    </row>
    <row r="643" spans="1:9" hidden="1" x14ac:dyDescent="0.2">
      <c r="A643" t="s">
        <v>331</v>
      </c>
      <c r="B643" s="10">
        <v>17095</v>
      </c>
      <c r="C643" t="s">
        <v>898</v>
      </c>
      <c r="D643" s="4">
        <v>11612</v>
      </c>
      <c r="E643" s="4">
        <v>11706</v>
      </c>
      <c r="F643">
        <v>10703</v>
      </c>
      <c r="G643">
        <v>12009</v>
      </c>
      <c r="H643" s="5">
        <f t="shared" ref="H643:H706" si="20">((D643-F643)/F643)</f>
        <v>8.4929459030178456E-2</v>
      </c>
      <c r="I643" s="5">
        <f t="shared" ref="I643:I706" si="21">((E643-G643)/G643)</f>
        <v>-2.523107669248064E-2</v>
      </c>
    </row>
    <row r="644" spans="1:9" hidden="1" x14ac:dyDescent="0.2">
      <c r="A644" t="s">
        <v>331</v>
      </c>
      <c r="B644" s="10">
        <v>17097</v>
      </c>
      <c r="C644" t="s">
        <v>447</v>
      </c>
      <c r="D644" s="4">
        <v>223404</v>
      </c>
      <c r="E644" s="4">
        <v>120875</v>
      </c>
      <c r="F644">
        <v>204032</v>
      </c>
      <c r="G644">
        <v>123594</v>
      </c>
      <c r="H644" s="5">
        <f t="shared" si="20"/>
        <v>9.4945890840652442E-2</v>
      </c>
      <c r="I644" s="5">
        <f t="shared" si="21"/>
        <v>-2.1999449811479523E-2</v>
      </c>
    </row>
    <row r="645" spans="1:9" hidden="1" x14ac:dyDescent="0.2">
      <c r="A645" t="s">
        <v>331</v>
      </c>
      <c r="B645" s="10">
        <v>17099</v>
      </c>
      <c r="C645" t="s">
        <v>899</v>
      </c>
      <c r="D645" s="4">
        <v>22584</v>
      </c>
      <c r="E645" s="4">
        <v>27042</v>
      </c>
      <c r="F645">
        <v>22442</v>
      </c>
      <c r="G645">
        <v>30113</v>
      </c>
      <c r="H645" s="5">
        <f t="shared" si="20"/>
        <v>6.3274217984136882E-3</v>
      </c>
      <c r="I645" s="5">
        <f t="shared" si="21"/>
        <v>-0.10198253246106333</v>
      </c>
    </row>
    <row r="646" spans="1:9" hidden="1" x14ac:dyDescent="0.2">
      <c r="A646" t="s">
        <v>331</v>
      </c>
      <c r="B646" s="10">
        <v>17101</v>
      </c>
      <c r="C646" t="s">
        <v>514</v>
      </c>
      <c r="D646" s="4">
        <v>1962</v>
      </c>
      <c r="E646" s="4">
        <v>4402</v>
      </c>
      <c r="F646">
        <v>1419</v>
      </c>
      <c r="G646">
        <v>4886</v>
      </c>
      <c r="H646" s="5">
        <f t="shared" si="20"/>
        <v>0.38266384778012685</v>
      </c>
      <c r="I646" s="5">
        <f t="shared" si="21"/>
        <v>-9.9058534588620545E-2</v>
      </c>
    </row>
    <row r="647" spans="1:9" hidden="1" x14ac:dyDescent="0.2">
      <c r="A647" t="s">
        <v>331</v>
      </c>
      <c r="B647" s="10">
        <v>17103</v>
      </c>
      <c r="C647" t="s">
        <v>448</v>
      </c>
      <c r="D647" s="4">
        <v>5989</v>
      </c>
      <c r="E647" s="4">
        <v>9165</v>
      </c>
      <c r="F647">
        <v>6407</v>
      </c>
      <c r="G647">
        <v>9630</v>
      </c>
      <c r="H647" s="5">
        <f t="shared" si="20"/>
        <v>-6.5241142500390203E-2</v>
      </c>
      <c r="I647" s="5">
        <f t="shared" si="21"/>
        <v>-4.8286604361370715E-2</v>
      </c>
    </row>
    <row r="648" spans="1:9" hidden="1" x14ac:dyDescent="0.2">
      <c r="A648" t="s">
        <v>331</v>
      </c>
      <c r="B648" s="10">
        <v>17105</v>
      </c>
      <c r="C648" t="s">
        <v>900</v>
      </c>
      <c r="D648" s="4">
        <v>5015</v>
      </c>
      <c r="E648" s="4">
        <v>11087</v>
      </c>
      <c r="F648">
        <v>4615</v>
      </c>
      <c r="G648">
        <v>12208</v>
      </c>
      <c r="H648" s="5">
        <f t="shared" si="20"/>
        <v>8.6673889490790898E-2</v>
      </c>
      <c r="I648" s="5">
        <f t="shared" si="21"/>
        <v>-9.1825032765399744E-2</v>
      </c>
    </row>
    <row r="649" spans="1:9" hidden="1" x14ac:dyDescent="0.2">
      <c r="A649" t="s">
        <v>331</v>
      </c>
      <c r="B649" s="10">
        <v>17107</v>
      </c>
      <c r="C649" t="s">
        <v>580</v>
      </c>
      <c r="D649" s="4">
        <v>4442</v>
      </c>
      <c r="E649" s="4">
        <v>8536</v>
      </c>
      <c r="F649">
        <v>3840</v>
      </c>
      <c r="G649">
        <v>9136</v>
      </c>
      <c r="H649" s="5">
        <f t="shared" si="20"/>
        <v>0.15677083333333333</v>
      </c>
      <c r="I649" s="5">
        <f t="shared" si="21"/>
        <v>-6.5674255691768824E-2</v>
      </c>
    </row>
    <row r="650" spans="1:9" hidden="1" x14ac:dyDescent="0.2">
      <c r="A650" t="s">
        <v>331</v>
      </c>
      <c r="B650" s="10">
        <v>17109</v>
      </c>
      <c r="C650" t="s">
        <v>901</v>
      </c>
      <c r="D650" s="4">
        <v>5322</v>
      </c>
      <c r="E650" s="4">
        <v>7095</v>
      </c>
      <c r="F650">
        <v>4992</v>
      </c>
      <c r="G650">
        <v>7027</v>
      </c>
      <c r="H650" s="5">
        <f t="shared" si="20"/>
        <v>6.6105769230769232E-2</v>
      </c>
      <c r="I650" s="5">
        <f t="shared" si="21"/>
        <v>9.6769602960011386E-3</v>
      </c>
    </row>
    <row r="651" spans="1:9" hidden="1" x14ac:dyDescent="0.2">
      <c r="A651" t="s">
        <v>331</v>
      </c>
      <c r="B651" s="10">
        <v>17111</v>
      </c>
      <c r="C651" t="s">
        <v>902</v>
      </c>
      <c r="D651" s="4">
        <v>84864</v>
      </c>
      <c r="E651" s="4">
        <v>84448</v>
      </c>
      <c r="F651">
        <v>78154</v>
      </c>
      <c r="G651">
        <v>82260</v>
      </c>
      <c r="H651" s="5">
        <f t="shared" si="20"/>
        <v>8.5856130204468098E-2</v>
      </c>
      <c r="I651" s="5">
        <f t="shared" si="21"/>
        <v>2.6598589837101873E-2</v>
      </c>
    </row>
    <row r="652" spans="1:9" hidden="1" x14ac:dyDescent="0.2">
      <c r="A652" t="s">
        <v>331</v>
      </c>
      <c r="B652" s="10">
        <v>17113</v>
      </c>
      <c r="C652" t="s">
        <v>903</v>
      </c>
      <c r="D652" s="4">
        <v>46763</v>
      </c>
      <c r="E652" s="4">
        <v>39362</v>
      </c>
      <c r="F652">
        <v>43933</v>
      </c>
      <c r="G652">
        <v>40502</v>
      </c>
      <c r="H652" s="5">
        <f t="shared" si="20"/>
        <v>6.4416270229667907E-2</v>
      </c>
      <c r="I652" s="5">
        <f t="shared" si="21"/>
        <v>-2.8146758184780997E-2</v>
      </c>
    </row>
    <row r="653" spans="1:9" hidden="1" x14ac:dyDescent="0.2">
      <c r="A653" t="s">
        <v>331</v>
      </c>
      <c r="B653" s="10">
        <v>17115</v>
      </c>
      <c r="C653" t="s">
        <v>517</v>
      </c>
      <c r="D653" s="4">
        <v>23794</v>
      </c>
      <c r="E653" s="4">
        <v>25817</v>
      </c>
      <c r="F653">
        <v>19847</v>
      </c>
      <c r="G653">
        <v>28589</v>
      </c>
      <c r="H653" s="5">
        <f t="shared" si="20"/>
        <v>0.19887136594951377</v>
      </c>
      <c r="I653" s="5">
        <f t="shared" si="21"/>
        <v>-9.6960369372835711E-2</v>
      </c>
    </row>
    <row r="654" spans="1:9" hidden="1" x14ac:dyDescent="0.2">
      <c r="A654" t="s">
        <v>331</v>
      </c>
      <c r="B654" s="10">
        <v>17117</v>
      </c>
      <c r="C654" t="s">
        <v>904</v>
      </c>
      <c r="D654" s="4">
        <v>8727</v>
      </c>
      <c r="E654" s="4">
        <v>14097</v>
      </c>
      <c r="F654">
        <v>7365</v>
      </c>
      <c r="G654">
        <v>16153</v>
      </c>
      <c r="H654" s="5">
        <f t="shared" si="20"/>
        <v>0.18492871690427698</v>
      </c>
      <c r="I654" s="5">
        <f t="shared" si="21"/>
        <v>-0.12728285767349717</v>
      </c>
    </row>
    <row r="655" spans="1:9" hidden="1" x14ac:dyDescent="0.2">
      <c r="A655" t="s">
        <v>331</v>
      </c>
      <c r="B655" s="10">
        <v>17119</v>
      </c>
      <c r="C655" t="s">
        <v>452</v>
      </c>
      <c r="D655" s="4">
        <v>55963</v>
      </c>
      <c r="E655" s="4">
        <v>72700</v>
      </c>
      <c r="F655">
        <v>57836</v>
      </c>
      <c r="G655">
        <v>76031</v>
      </c>
      <c r="H655" s="5">
        <f t="shared" si="20"/>
        <v>-3.2384673905525969E-2</v>
      </c>
      <c r="I655" s="5">
        <f t="shared" si="21"/>
        <v>-4.3811077060672624E-2</v>
      </c>
    </row>
    <row r="656" spans="1:9" hidden="1" x14ac:dyDescent="0.2">
      <c r="A656" t="s">
        <v>331</v>
      </c>
      <c r="B656" s="10">
        <v>17121</v>
      </c>
      <c r="C656" t="s">
        <v>454</v>
      </c>
      <c r="D656" s="4">
        <v>6218</v>
      </c>
      <c r="E656" s="4">
        <v>10762</v>
      </c>
      <c r="F656">
        <v>4524</v>
      </c>
      <c r="G656">
        <v>12678</v>
      </c>
      <c r="H656" s="5">
        <f t="shared" si="20"/>
        <v>0.374447391688771</v>
      </c>
      <c r="I656" s="5">
        <f t="shared" si="21"/>
        <v>-0.15112793816059317</v>
      </c>
    </row>
    <row r="657" spans="1:9" hidden="1" x14ac:dyDescent="0.2">
      <c r="A657" t="s">
        <v>331</v>
      </c>
      <c r="B657" s="10">
        <v>17123</v>
      </c>
      <c r="C657" t="s">
        <v>519</v>
      </c>
      <c r="D657" s="4">
        <v>2301</v>
      </c>
      <c r="E657" s="4">
        <v>3910</v>
      </c>
      <c r="F657">
        <v>2005</v>
      </c>
      <c r="G657">
        <v>4197</v>
      </c>
      <c r="H657" s="5">
        <f t="shared" si="20"/>
        <v>0.14763092269326683</v>
      </c>
      <c r="I657" s="5">
        <f t="shared" si="21"/>
        <v>-6.8382177746009049E-2</v>
      </c>
    </row>
    <row r="658" spans="1:9" hidden="1" x14ac:dyDescent="0.2">
      <c r="A658" t="s">
        <v>331</v>
      </c>
      <c r="B658" s="10">
        <v>17125</v>
      </c>
      <c r="C658" t="s">
        <v>905</v>
      </c>
      <c r="D658" s="4">
        <v>2664</v>
      </c>
      <c r="E658" s="4">
        <v>4009</v>
      </c>
      <c r="F658">
        <v>1985</v>
      </c>
      <c r="G658">
        <v>4654</v>
      </c>
      <c r="H658" s="5">
        <f t="shared" si="20"/>
        <v>0.34206549118387908</v>
      </c>
      <c r="I658" s="5">
        <f t="shared" si="21"/>
        <v>-0.1385904598195101</v>
      </c>
    </row>
    <row r="659" spans="1:9" hidden="1" x14ac:dyDescent="0.2">
      <c r="A659" t="s">
        <v>331</v>
      </c>
      <c r="B659" s="10">
        <v>17127</v>
      </c>
      <c r="C659" t="s">
        <v>906</v>
      </c>
      <c r="D659" s="4">
        <v>2300</v>
      </c>
      <c r="E659" s="4">
        <v>4377</v>
      </c>
      <c r="F659">
        <v>1725</v>
      </c>
      <c r="G659">
        <v>4997</v>
      </c>
      <c r="H659" s="5">
        <f t="shared" si="20"/>
        <v>0.33333333333333331</v>
      </c>
      <c r="I659" s="5">
        <f t="shared" si="21"/>
        <v>-0.12407444466680008</v>
      </c>
    </row>
    <row r="660" spans="1:9" hidden="1" x14ac:dyDescent="0.2">
      <c r="A660" t="s">
        <v>331</v>
      </c>
      <c r="B660" s="10">
        <v>17129</v>
      </c>
      <c r="C660" t="s">
        <v>907</v>
      </c>
      <c r="D660" s="4">
        <v>2062</v>
      </c>
      <c r="E660" s="4">
        <v>4414</v>
      </c>
      <c r="F660">
        <v>2022</v>
      </c>
      <c r="G660">
        <v>4764</v>
      </c>
      <c r="H660" s="5">
        <f t="shared" si="20"/>
        <v>1.9782393669634024E-2</v>
      </c>
      <c r="I660" s="5">
        <f t="shared" si="21"/>
        <v>-7.3467674223341731E-2</v>
      </c>
    </row>
    <row r="661" spans="1:9" hidden="1" x14ac:dyDescent="0.2">
      <c r="A661" t="s">
        <v>331</v>
      </c>
      <c r="B661" s="10">
        <v>17131</v>
      </c>
      <c r="C661" t="s">
        <v>908</v>
      </c>
      <c r="D661" s="4">
        <v>3777</v>
      </c>
      <c r="E661" s="4">
        <v>4948</v>
      </c>
      <c r="F661">
        <v>3280</v>
      </c>
      <c r="G661">
        <v>5418</v>
      </c>
      <c r="H661" s="5">
        <f t="shared" si="20"/>
        <v>0.15152439024390243</v>
      </c>
      <c r="I661" s="5">
        <f t="shared" si="21"/>
        <v>-8.674787744555186E-2</v>
      </c>
    </row>
    <row r="662" spans="1:9" hidden="1" x14ac:dyDescent="0.2">
      <c r="A662" t="s">
        <v>331</v>
      </c>
      <c r="B662" s="10">
        <v>17133</v>
      </c>
      <c r="C662" t="s">
        <v>457</v>
      </c>
      <c r="D662" s="4">
        <v>6367</v>
      </c>
      <c r="E662" s="4">
        <v>15596</v>
      </c>
      <c r="F662">
        <v>6569</v>
      </c>
      <c r="G662">
        <v>14142</v>
      </c>
      <c r="H662" s="5">
        <f t="shared" si="20"/>
        <v>-3.0750494748059066E-2</v>
      </c>
      <c r="I662" s="5">
        <f t="shared" si="21"/>
        <v>0.10281431197850374</v>
      </c>
    </row>
    <row r="663" spans="1:9" hidden="1" x14ac:dyDescent="0.2">
      <c r="A663" t="s">
        <v>331</v>
      </c>
      <c r="B663" s="10">
        <v>17135</v>
      </c>
      <c r="C663" t="s">
        <v>521</v>
      </c>
      <c r="D663" s="4">
        <v>4581</v>
      </c>
      <c r="E663" s="4">
        <v>8382</v>
      </c>
      <c r="F663">
        <v>3905</v>
      </c>
      <c r="G663">
        <v>9544</v>
      </c>
      <c r="H663" s="5">
        <f t="shared" si="20"/>
        <v>0.17311139564660691</v>
      </c>
      <c r="I663" s="5">
        <f t="shared" si="21"/>
        <v>-0.12175188600167644</v>
      </c>
    </row>
    <row r="664" spans="1:9" hidden="1" x14ac:dyDescent="0.2">
      <c r="A664" t="s">
        <v>331</v>
      </c>
      <c r="B664" s="10">
        <v>17137</v>
      </c>
      <c r="C664" t="s">
        <v>522</v>
      </c>
      <c r="D664" s="4">
        <v>5891</v>
      </c>
      <c r="E664" s="4">
        <v>9115</v>
      </c>
      <c r="F664">
        <v>5076</v>
      </c>
      <c r="G664">
        <v>9950</v>
      </c>
      <c r="H664" s="5">
        <f t="shared" si="20"/>
        <v>0.16055949566587865</v>
      </c>
      <c r="I664" s="5">
        <f t="shared" si="21"/>
        <v>-8.3919597989949746E-2</v>
      </c>
    </row>
    <row r="665" spans="1:9" hidden="1" x14ac:dyDescent="0.2">
      <c r="A665" t="s">
        <v>331</v>
      </c>
      <c r="B665" s="10">
        <v>17139</v>
      </c>
      <c r="C665" t="s">
        <v>909</v>
      </c>
      <c r="D665" s="4">
        <v>2123</v>
      </c>
      <c r="E665" s="4">
        <v>4479</v>
      </c>
      <c r="F665">
        <v>1662</v>
      </c>
      <c r="G665">
        <v>4964</v>
      </c>
      <c r="H665" s="5">
        <f t="shared" si="20"/>
        <v>0.27737665463297234</v>
      </c>
      <c r="I665" s="5">
        <f t="shared" si="21"/>
        <v>-9.7703464947622887E-2</v>
      </c>
    </row>
    <row r="666" spans="1:9" hidden="1" x14ac:dyDescent="0.2">
      <c r="A666" t="s">
        <v>331</v>
      </c>
      <c r="B666" s="10">
        <v>17141</v>
      </c>
      <c r="C666" t="s">
        <v>910</v>
      </c>
      <c r="D666" s="4">
        <v>9007</v>
      </c>
      <c r="E666" s="4">
        <v>14521</v>
      </c>
      <c r="F666">
        <v>9428</v>
      </c>
      <c r="G666">
        <v>16248</v>
      </c>
      <c r="H666" s="5">
        <f t="shared" si="20"/>
        <v>-4.4654221467967756E-2</v>
      </c>
      <c r="I666" s="5">
        <f t="shared" si="21"/>
        <v>-0.10629000492368292</v>
      </c>
    </row>
    <row r="667" spans="1:9" hidden="1" x14ac:dyDescent="0.2">
      <c r="A667" t="s">
        <v>331</v>
      </c>
      <c r="B667" s="10">
        <v>17143</v>
      </c>
      <c r="C667" t="s">
        <v>911</v>
      </c>
      <c r="D667" s="4">
        <v>39490</v>
      </c>
      <c r="E667" s="4">
        <v>38333</v>
      </c>
      <c r="F667">
        <v>43578</v>
      </c>
      <c r="G667">
        <v>38252</v>
      </c>
      <c r="H667" s="5">
        <f t="shared" si="20"/>
        <v>-9.3808802606819952E-2</v>
      </c>
      <c r="I667" s="5">
        <f t="shared" si="21"/>
        <v>2.1175363379692565E-3</v>
      </c>
    </row>
    <row r="668" spans="1:9" hidden="1" x14ac:dyDescent="0.2">
      <c r="A668" t="s">
        <v>331</v>
      </c>
      <c r="B668" s="10">
        <v>17145</v>
      </c>
      <c r="C668" t="s">
        <v>523</v>
      </c>
      <c r="D668" s="4">
        <v>3520</v>
      </c>
      <c r="E668" s="4">
        <v>6268</v>
      </c>
      <c r="F668">
        <v>2612</v>
      </c>
      <c r="G668">
        <v>7313</v>
      </c>
      <c r="H668" s="5">
        <f t="shared" si="20"/>
        <v>0.34762633996937214</v>
      </c>
      <c r="I668" s="5">
        <f t="shared" si="21"/>
        <v>-0.14289621222480514</v>
      </c>
    </row>
    <row r="669" spans="1:9" hidden="1" x14ac:dyDescent="0.2">
      <c r="A669" t="s">
        <v>331</v>
      </c>
      <c r="B669" s="10">
        <v>17147</v>
      </c>
      <c r="C669" t="s">
        <v>912</v>
      </c>
      <c r="D669" s="4">
        <v>3090</v>
      </c>
      <c r="E669" s="4">
        <v>5788</v>
      </c>
      <c r="F669">
        <v>3329</v>
      </c>
      <c r="G669">
        <v>6248</v>
      </c>
      <c r="H669" s="5">
        <f t="shared" si="20"/>
        <v>-7.1793331330729945E-2</v>
      </c>
      <c r="I669" s="5">
        <f t="shared" si="21"/>
        <v>-7.3623559539052502E-2</v>
      </c>
    </row>
    <row r="670" spans="1:9" hidden="1" x14ac:dyDescent="0.2">
      <c r="A670" t="s">
        <v>331</v>
      </c>
      <c r="B670" s="10">
        <v>17149</v>
      </c>
      <c r="C670" t="s">
        <v>525</v>
      </c>
      <c r="D670" s="4">
        <v>1721</v>
      </c>
      <c r="E670" s="4">
        <v>5502</v>
      </c>
      <c r="F670">
        <v>1484</v>
      </c>
      <c r="G670">
        <v>6332</v>
      </c>
      <c r="H670" s="5">
        <f t="shared" si="20"/>
        <v>0.15970350404312669</v>
      </c>
      <c r="I670" s="5">
        <f t="shared" si="21"/>
        <v>-0.13108022741629816</v>
      </c>
    </row>
    <row r="671" spans="1:9" hidden="1" x14ac:dyDescent="0.2">
      <c r="A671" t="s">
        <v>331</v>
      </c>
      <c r="B671" s="10">
        <v>17151</v>
      </c>
      <c r="C671" t="s">
        <v>589</v>
      </c>
      <c r="D671" s="4">
        <v>514</v>
      </c>
      <c r="E671" s="4">
        <v>1535</v>
      </c>
      <c r="F671">
        <v>433</v>
      </c>
      <c r="G671">
        <v>1722</v>
      </c>
      <c r="H671" s="5">
        <f t="shared" si="20"/>
        <v>0.18706697459584296</v>
      </c>
      <c r="I671" s="5">
        <f t="shared" si="21"/>
        <v>-0.10859465737514518</v>
      </c>
    </row>
    <row r="672" spans="1:9" hidden="1" x14ac:dyDescent="0.2">
      <c r="A672" t="s">
        <v>331</v>
      </c>
      <c r="B672" s="10">
        <v>17153</v>
      </c>
      <c r="C672" t="s">
        <v>591</v>
      </c>
      <c r="D672" s="4">
        <v>1179</v>
      </c>
      <c r="E672" s="4">
        <v>1667</v>
      </c>
      <c r="F672">
        <v>891</v>
      </c>
      <c r="G672">
        <v>1699</v>
      </c>
      <c r="H672" s="5">
        <f t="shared" si="20"/>
        <v>0.32323232323232326</v>
      </c>
      <c r="I672" s="5">
        <f t="shared" si="21"/>
        <v>-1.883460859329017E-2</v>
      </c>
    </row>
    <row r="673" spans="1:9" hidden="1" x14ac:dyDescent="0.2">
      <c r="A673" t="s">
        <v>331</v>
      </c>
      <c r="B673" s="10">
        <v>17155</v>
      </c>
      <c r="C673" t="s">
        <v>467</v>
      </c>
      <c r="D673" s="4">
        <v>1385</v>
      </c>
      <c r="E673" s="4">
        <v>1809</v>
      </c>
      <c r="F673">
        <v>1338</v>
      </c>
      <c r="G673">
        <v>1993</v>
      </c>
      <c r="H673" s="5">
        <f t="shared" si="20"/>
        <v>3.5127055306427506E-2</v>
      </c>
      <c r="I673" s="5">
        <f t="shared" si="21"/>
        <v>-9.2323130958354246E-2</v>
      </c>
    </row>
    <row r="674" spans="1:9" hidden="1" x14ac:dyDescent="0.2">
      <c r="A674" t="s">
        <v>331</v>
      </c>
      <c r="B674" s="10">
        <v>17157</v>
      </c>
      <c r="C674" t="s">
        <v>526</v>
      </c>
      <c r="D674" s="4">
        <v>5007</v>
      </c>
      <c r="E674" s="4">
        <v>10007</v>
      </c>
      <c r="F674">
        <v>3592</v>
      </c>
      <c r="G674">
        <v>11076</v>
      </c>
      <c r="H674" s="5">
        <f t="shared" si="20"/>
        <v>0.39393095768374164</v>
      </c>
      <c r="I674" s="5">
        <f t="shared" si="21"/>
        <v>-9.6514987360057786E-2</v>
      </c>
    </row>
    <row r="675" spans="1:9" hidden="1" x14ac:dyDescent="0.2">
      <c r="A675" t="s">
        <v>331</v>
      </c>
      <c r="B675" s="10">
        <v>17159</v>
      </c>
      <c r="C675" t="s">
        <v>913</v>
      </c>
      <c r="D675" s="4">
        <v>2479</v>
      </c>
      <c r="E675" s="4">
        <v>5272</v>
      </c>
      <c r="F675">
        <v>1830</v>
      </c>
      <c r="G675">
        <v>6089</v>
      </c>
      <c r="H675" s="5">
        <f t="shared" si="20"/>
        <v>0.35464480874316939</v>
      </c>
      <c r="I675" s="5">
        <f t="shared" si="21"/>
        <v>-0.13417638364263426</v>
      </c>
    </row>
    <row r="676" spans="1:9" hidden="1" x14ac:dyDescent="0.2">
      <c r="A676" t="s">
        <v>331</v>
      </c>
      <c r="B676" s="10">
        <v>17161</v>
      </c>
      <c r="C676" t="s">
        <v>914</v>
      </c>
      <c r="D676" s="4">
        <v>37033</v>
      </c>
      <c r="E676" s="4">
        <v>28418</v>
      </c>
      <c r="F676">
        <v>36691</v>
      </c>
      <c r="G676">
        <v>28603</v>
      </c>
      <c r="H676" s="5">
        <f t="shared" si="20"/>
        <v>9.3210869150472872E-3</v>
      </c>
      <c r="I676" s="5">
        <f t="shared" si="21"/>
        <v>-6.4678530224102368E-3</v>
      </c>
    </row>
    <row r="677" spans="1:9" hidden="1" x14ac:dyDescent="0.2">
      <c r="A677" t="s">
        <v>331</v>
      </c>
      <c r="B677" s="10">
        <v>17163</v>
      </c>
      <c r="C677" t="s">
        <v>528</v>
      </c>
      <c r="D677" s="4">
        <v>62821</v>
      </c>
      <c r="E677" s="4">
        <v>51575</v>
      </c>
      <c r="F677">
        <v>68325</v>
      </c>
      <c r="G677">
        <v>57150</v>
      </c>
      <c r="H677" s="5">
        <f t="shared" si="20"/>
        <v>-8.0556165386022685E-2</v>
      </c>
      <c r="I677" s="5">
        <f t="shared" si="21"/>
        <v>-9.7550306211723531E-2</v>
      </c>
    </row>
    <row r="678" spans="1:9" hidden="1" x14ac:dyDescent="0.2">
      <c r="A678" t="s">
        <v>331</v>
      </c>
      <c r="B678" s="10">
        <v>17165</v>
      </c>
      <c r="C678" t="s">
        <v>593</v>
      </c>
      <c r="D678" s="4">
        <v>3266</v>
      </c>
      <c r="E678" s="4">
        <v>7043</v>
      </c>
      <c r="F678">
        <v>2789</v>
      </c>
      <c r="G678">
        <v>8103</v>
      </c>
      <c r="H678" s="5">
        <f t="shared" si="20"/>
        <v>0.17102904266762281</v>
      </c>
      <c r="I678" s="5">
        <f t="shared" si="21"/>
        <v>-0.13081574725410341</v>
      </c>
    </row>
    <row r="679" spans="1:9" hidden="1" x14ac:dyDescent="0.2">
      <c r="A679" t="s">
        <v>331</v>
      </c>
      <c r="B679" s="10">
        <v>17167</v>
      </c>
      <c r="C679" t="s">
        <v>915</v>
      </c>
      <c r="D679" s="4">
        <v>42404</v>
      </c>
      <c r="E679" s="4">
        <v>50125</v>
      </c>
      <c r="F679">
        <v>48917</v>
      </c>
      <c r="G679">
        <v>53485</v>
      </c>
      <c r="H679" s="5">
        <f t="shared" si="20"/>
        <v>-0.1331438968047918</v>
      </c>
      <c r="I679" s="5">
        <f t="shared" si="21"/>
        <v>-6.2821351780873141E-2</v>
      </c>
    </row>
    <row r="680" spans="1:9" hidden="1" x14ac:dyDescent="0.2">
      <c r="A680" t="s">
        <v>331</v>
      </c>
      <c r="B680" s="10">
        <v>17169</v>
      </c>
      <c r="C680" t="s">
        <v>916</v>
      </c>
      <c r="D680" s="4">
        <v>1453</v>
      </c>
      <c r="E680" s="4">
        <v>2578</v>
      </c>
      <c r="F680">
        <v>1068</v>
      </c>
      <c r="G680">
        <v>2773</v>
      </c>
      <c r="H680" s="5">
        <f t="shared" si="20"/>
        <v>0.36048689138576778</v>
      </c>
      <c r="I680" s="5">
        <f t="shared" si="21"/>
        <v>-7.0320952037504506E-2</v>
      </c>
    </row>
    <row r="681" spans="1:9" hidden="1" x14ac:dyDescent="0.2">
      <c r="A681" t="s">
        <v>331</v>
      </c>
      <c r="B681" s="10">
        <v>17171</v>
      </c>
      <c r="C681" t="s">
        <v>594</v>
      </c>
      <c r="D681" s="4">
        <v>721</v>
      </c>
      <c r="E681" s="4">
        <v>1906</v>
      </c>
      <c r="F681">
        <v>572</v>
      </c>
      <c r="G681">
        <v>2114</v>
      </c>
      <c r="H681" s="5">
        <f t="shared" si="20"/>
        <v>0.26048951048951047</v>
      </c>
      <c r="I681" s="5">
        <f t="shared" si="21"/>
        <v>-9.8391674550614955E-2</v>
      </c>
    </row>
    <row r="682" spans="1:9" hidden="1" x14ac:dyDescent="0.2">
      <c r="A682" t="s">
        <v>331</v>
      </c>
      <c r="B682" s="10">
        <v>17173</v>
      </c>
      <c r="C682" t="s">
        <v>529</v>
      </c>
      <c r="D682" s="4">
        <v>3213</v>
      </c>
      <c r="E682" s="4">
        <v>8255</v>
      </c>
      <c r="F682">
        <v>2504</v>
      </c>
      <c r="G682">
        <v>9426</v>
      </c>
      <c r="H682" s="5">
        <f t="shared" si="20"/>
        <v>0.28314696485623003</v>
      </c>
      <c r="I682" s="5">
        <f t="shared" si="21"/>
        <v>-0.12423085083810737</v>
      </c>
    </row>
    <row r="683" spans="1:9" hidden="1" x14ac:dyDescent="0.2">
      <c r="A683" t="s">
        <v>331</v>
      </c>
      <c r="B683" s="10">
        <v>17175</v>
      </c>
      <c r="C683" t="s">
        <v>917</v>
      </c>
      <c r="D683" s="4">
        <v>990</v>
      </c>
      <c r="E683" s="4">
        <v>1926</v>
      </c>
      <c r="F683">
        <v>815</v>
      </c>
      <c r="G683">
        <v>2004</v>
      </c>
      <c r="H683" s="5">
        <f t="shared" si="20"/>
        <v>0.21472392638036811</v>
      </c>
      <c r="I683" s="5">
        <f t="shared" si="21"/>
        <v>-3.8922155688622756E-2</v>
      </c>
    </row>
    <row r="684" spans="1:9" hidden="1" x14ac:dyDescent="0.2">
      <c r="A684" t="s">
        <v>331</v>
      </c>
      <c r="B684" s="10">
        <v>17177</v>
      </c>
      <c r="C684" t="s">
        <v>918</v>
      </c>
      <c r="D684" s="4">
        <v>8256</v>
      </c>
      <c r="E684" s="4">
        <v>11116</v>
      </c>
      <c r="F684">
        <v>9055</v>
      </c>
      <c r="G684">
        <v>12521</v>
      </c>
      <c r="H684" s="5">
        <f t="shared" si="20"/>
        <v>-8.8238542241855331E-2</v>
      </c>
      <c r="I684" s="5">
        <f t="shared" si="21"/>
        <v>-0.11221148470569443</v>
      </c>
    </row>
    <row r="685" spans="1:9" hidden="1" x14ac:dyDescent="0.2">
      <c r="A685" t="s">
        <v>331</v>
      </c>
      <c r="B685" s="10">
        <v>17179</v>
      </c>
      <c r="C685" t="s">
        <v>919</v>
      </c>
      <c r="D685" s="4">
        <v>23755</v>
      </c>
      <c r="E685" s="4">
        <v>40730</v>
      </c>
      <c r="F685">
        <v>24819</v>
      </c>
      <c r="G685">
        <v>42513</v>
      </c>
      <c r="H685" s="5">
        <f t="shared" si="20"/>
        <v>-4.2870381562512591E-2</v>
      </c>
      <c r="I685" s="5">
        <f t="shared" si="21"/>
        <v>-4.1940112436195984E-2</v>
      </c>
    </row>
    <row r="686" spans="1:9" hidden="1" x14ac:dyDescent="0.2">
      <c r="A686" t="s">
        <v>331</v>
      </c>
      <c r="B686" s="10">
        <v>17181</v>
      </c>
      <c r="C686" t="s">
        <v>476</v>
      </c>
      <c r="D686" s="4">
        <v>3196</v>
      </c>
      <c r="E686" s="4">
        <v>5510</v>
      </c>
      <c r="F686">
        <v>2579</v>
      </c>
      <c r="G686">
        <v>6161</v>
      </c>
      <c r="H686" s="5">
        <f t="shared" si="20"/>
        <v>0.23924001550988755</v>
      </c>
      <c r="I686" s="5">
        <f t="shared" si="21"/>
        <v>-0.10566466482713845</v>
      </c>
    </row>
    <row r="687" spans="1:9" hidden="1" x14ac:dyDescent="0.2">
      <c r="A687" t="s">
        <v>331</v>
      </c>
      <c r="B687" s="10">
        <v>17183</v>
      </c>
      <c r="C687" t="s">
        <v>920</v>
      </c>
      <c r="D687" s="4">
        <v>12343</v>
      </c>
      <c r="E687" s="4">
        <v>19380</v>
      </c>
      <c r="F687">
        <v>10323</v>
      </c>
      <c r="G687">
        <v>20725</v>
      </c>
      <c r="H687" s="5">
        <f t="shared" si="20"/>
        <v>0.19567955051826019</v>
      </c>
      <c r="I687" s="5">
        <f t="shared" si="21"/>
        <v>-6.4897466827503011E-2</v>
      </c>
    </row>
    <row r="688" spans="1:9" hidden="1" x14ac:dyDescent="0.2">
      <c r="A688" t="s">
        <v>331</v>
      </c>
      <c r="B688" s="10">
        <v>17185</v>
      </c>
      <c r="C688" t="s">
        <v>921</v>
      </c>
      <c r="D688" s="4">
        <v>1637</v>
      </c>
      <c r="E688" s="4">
        <v>3625</v>
      </c>
      <c r="F688">
        <v>1253</v>
      </c>
      <c r="G688">
        <v>4237</v>
      </c>
      <c r="H688" s="5">
        <f t="shared" si="20"/>
        <v>0.30646448523543496</v>
      </c>
      <c r="I688" s="5">
        <f t="shared" si="21"/>
        <v>-0.14444182204389899</v>
      </c>
    </row>
    <row r="689" spans="1:9" hidden="1" x14ac:dyDescent="0.2">
      <c r="A689" t="s">
        <v>331</v>
      </c>
      <c r="B689" s="10">
        <v>17187</v>
      </c>
      <c r="C689" t="s">
        <v>821</v>
      </c>
      <c r="D689" s="4">
        <v>3475</v>
      </c>
      <c r="E689" s="4">
        <v>4585</v>
      </c>
      <c r="F689">
        <v>3090</v>
      </c>
      <c r="G689">
        <v>4676</v>
      </c>
      <c r="H689" s="5">
        <f t="shared" si="20"/>
        <v>0.12459546925566344</v>
      </c>
      <c r="I689" s="5">
        <f t="shared" si="21"/>
        <v>-1.9461077844311378E-2</v>
      </c>
    </row>
    <row r="690" spans="1:9" hidden="1" x14ac:dyDescent="0.2">
      <c r="A690" t="s">
        <v>331</v>
      </c>
      <c r="B690" s="10">
        <v>17189</v>
      </c>
      <c r="C690" t="s">
        <v>480</v>
      </c>
      <c r="D690" s="4">
        <v>2272</v>
      </c>
      <c r="E690" s="4">
        <v>5482</v>
      </c>
      <c r="F690">
        <v>1641</v>
      </c>
      <c r="G690">
        <v>6115</v>
      </c>
      <c r="H690" s="5">
        <f t="shared" si="20"/>
        <v>0.38452163315051796</v>
      </c>
      <c r="I690" s="5">
        <f t="shared" si="21"/>
        <v>-0.1035159443990188</v>
      </c>
    </row>
    <row r="691" spans="1:9" hidden="1" x14ac:dyDescent="0.2">
      <c r="A691" t="s">
        <v>331</v>
      </c>
      <c r="B691" s="10">
        <v>17191</v>
      </c>
      <c r="C691" t="s">
        <v>822</v>
      </c>
      <c r="D691" s="4">
        <v>1622</v>
      </c>
      <c r="E691" s="4">
        <v>6275</v>
      </c>
      <c r="F691">
        <v>1187</v>
      </c>
      <c r="G691">
        <v>7176</v>
      </c>
      <c r="H691" s="5">
        <f t="shared" si="20"/>
        <v>0.36647009267059816</v>
      </c>
      <c r="I691" s="5">
        <f t="shared" si="21"/>
        <v>-0.12555741360089187</v>
      </c>
    </row>
    <row r="692" spans="1:9" hidden="1" x14ac:dyDescent="0.2">
      <c r="A692" t="s">
        <v>331</v>
      </c>
      <c r="B692" s="10">
        <v>17193</v>
      </c>
      <c r="C692" t="s">
        <v>601</v>
      </c>
      <c r="D692" s="4">
        <v>2010</v>
      </c>
      <c r="E692" s="4">
        <v>5071</v>
      </c>
      <c r="F692">
        <v>1517</v>
      </c>
      <c r="G692">
        <v>5791</v>
      </c>
      <c r="H692" s="5">
        <f t="shared" si="20"/>
        <v>0.32498352010547132</v>
      </c>
      <c r="I692" s="5">
        <f t="shared" si="21"/>
        <v>-0.12433085822828527</v>
      </c>
    </row>
    <row r="693" spans="1:9" hidden="1" x14ac:dyDescent="0.2">
      <c r="A693" t="s">
        <v>331</v>
      </c>
      <c r="B693" s="10">
        <v>17195</v>
      </c>
      <c r="C693" t="s">
        <v>922</v>
      </c>
      <c r="D693" s="4">
        <v>11787</v>
      </c>
      <c r="E693" s="4">
        <v>13740</v>
      </c>
      <c r="F693">
        <v>12253</v>
      </c>
      <c r="G693">
        <v>14527</v>
      </c>
      <c r="H693" s="5">
        <f t="shared" si="20"/>
        <v>-3.8031502489186325E-2</v>
      </c>
      <c r="I693" s="5">
        <f t="shared" si="21"/>
        <v>-5.4174984511599092E-2</v>
      </c>
    </row>
    <row r="694" spans="1:9" hidden="1" x14ac:dyDescent="0.2">
      <c r="A694" t="s">
        <v>331</v>
      </c>
      <c r="B694" s="10">
        <v>17197</v>
      </c>
      <c r="C694" t="s">
        <v>923</v>
      </c>
      <c r="D694" s="4">
        <v>201878</v>
      </c>
      <c r="E694" s="4">
        <v>163308</v>
      </c>
      <c r="F694">
        <v>183915</v>
      </c>
      <c r="G694">
        <v>155116</v>
      </c>
      <c r="H694" s="5">
        <f t="shared" si="20"/>
        <v>9.7670119348612125E-2</v>
      </c>
      <c r="I694" s="5">
        <f t="shared" si="21"/>
        <v>5.2812089017251602E-2</v>
      </c>
    </row>
    <row r="695" spans="1:9" hidden="1" x14ac:dyDescent="0.2">
      <c r="A695" t="s">
        <v>331</v>
      </c>
      <c r="B695" s="10">
        <v>17199</v>
      </c>
      <c r="C695" t="s">
        <v>924</v>
      </c>
      <c r="D695" s="4">
        <v>11521</v>
      </c>
      <c r="E695" s="4">
        <v>22233</v>
      </c>
      <c r="F695">
        <v>10206</v>
      </c>
      <c r="G695">
        <v>22801</v>
      </c>
      <c r="H695" s="5">
        <f t="shared" si="20"/>
        <v>0.12884577699392513</v>
      </c>
      <c r="I695" s="5">
        <f t="shared" si="21"/>
        <v>-2.4911188105784833E-2</v>
      </c>
    </row>
    <row r="696" spans="1:9" hidden="1" x14ac:dyDescent="0.2">
      <c r="A696" t="s">
        <v>331</v>
      </c>
      <c r="B696" s="10">
        <v>17201</v>
      </c>
      <c r="C696" t="s">
        <v>925</v>
      </c>
      <c r="D696" s="4">
        <v>61099</v>
      </c>
      <c r="E696" s="4">
        <v>54801</v>
      </c>
      <c r="F696">
        <v>64056</v>
      </c>
      <c r="G696">
        <v>60861</v>
      </c>
      <c r="H696" s="5">
        <f t="shared" si="20"/>
        <v>-4.6162732608967152E-2</v>
      </c>
      <c r="I696" s="5">
        <f t="shared" si="21"/>
        <v>-9.9571153940947399E-2</v>
      </c>
    </row>
    <row r="697" spans="1:9" hidden="1" x14ac:dyDescent="0.2">
      <c r="A697" t="s">
        <v>331</v>
      </c>
      <c r="B697" s="10">
        <v>17203</v>
      </c>
      <c r="C697" t="s">
        <v>926</v>
      </c>
      <c r="D697" s="4">
        <v>5615</v>
      </c>
      <c r="E697" s="4">
        <v>14850</v>
      </c>
      <c r="F697">
        <v>6160</v>
      </c>
      <c r="G697">
        <v>14799</v>
      </c>
      <c r="H697" s="5">
        <f t="shared" si="20"/>
        <v>-8.8474025974025969E-2</v>
      </c>
      <c r="I697" s="5">
        <f t="shared" si="21"/>
        <v>3.4461787958645854E-3</v>
      </c>
    </row>
    <row r="698" spans="1:9" hidden="1" x14ac:dyDescent="0.2">
      <c r="A698" t="s">
        <v>332</v>
      </c>
      <c r="B698" s="10">
        <v>18001</v>
      </c>
      <c r="C698" t="s">
        <v>658</v>
      </c>
      <c r="D698" s="4">
        <v>3881</v>
      </c>
      <c r="E698" s="4">
        <v>9979</v>
      </c>
      <c r="F698">
        <v>3236</v>
      </c>
      <c r="G698">
        <v>10686</v>
      </c>
      <c r="H698" s="5">
        <f t="shared" si="20"/>
        <v>0.19932014833127318</v>
      </c>
      <c r="I698" s="5">
        <f t="shared" si="21"/>
        <v>-6.6161332584690244E-2</v>
      </c>
    </row>
    <row r="699" spans="1:9" hidden="1" x14ac:dyDescent="0.2">
      <c r="A699" t="s">
        <v>332</v>
      </c>
      <c r="B699" s="10">
        <v>18003</v>
      </c>
      <c r="C699" t="s">
        <v>927</v>
      </c>
      <c r="D699" s="4">
        <v>67958</v>
      </c>
      <c r="E699" s="4">
        <v>87557</v>
      </c>
      <c r="F699">
        <v>73189</v>
      </c>
      <c r="G699">
        <v>92083</v>
      </c>
      <c r="H699" s="5">
        <f t="shared" si="20"/>
        <v>-7.1472489035237535E-2</v>
      </c>
      <c r="I699" s="5">
        <f t="shared" si="21"/>
        <v>-4.915130914501048E-2</v>
      </c>
    </row>
    <row r="700" spans="1:9" hidden="1" x14ac:dyDescent="0.2">
      <c r="A700" t="s">
        <v>332</v>
      </c>
      <c r="B700" s="10">
        <v>18005</v>
      </c>
      <c r="C700" t="s">
        <v>928</v>
      </c>
      <c r="D700" s="4">
        <v>9896</v>
      </c>
      <c r="E700" s="4">
        <v>21102</v>
      </c>
      <c r="F700">
        <v>12934</v>
      </c>
      <c r="G700">
        <v>22410</v>
      </c>
      <c r="H700" s="5">
        <f t="shared" si="20"/>
        <v>-0.23488479975259008</v>
      </c>
      <c r="I700" s="5">
        <f t="shared" si="21"/>
        <v>-5.8366800535475237E-2</v>
      </c>
    </row>
    <row r="701" spans="1:9" hidden="1" x14ac:dyDescent="0.2">
      <c r="A701" t="s">
        <v>332</v>
      </c>
      <c r="B701" s="10">
        <v>18007</v>
      </c>
      <c r="C701" t="s">
        <v>554</v>
      </c>
      <c r="D701" s="4">
        <v>1125</v>
      </c>
      <c r="E701" s="4">
        <v>2881</v>
      </c>
      <c r="F701">
        <v>1009</v>
      </c>
      <c r="G701">
        <v>3007</v>
      </c>
      <c r="H701" s="5">
        <f t="shared" si="20"/>
        <v>0.11496531219028741</v>
      </c>
      <c r="I701" s="5">
        <f t="shared" si="21"/>
        <v>-4.1902228134353174E-2</v>
      </c>
    </row>
    <row r="702" spans="1:9" hidden="1" x14ac:dyDescent="0.2">
      <c r="A702" t="s">
        <v>332</v>
      </c>
      <c r="B702" s="10">
        <v>18009</v>
      </c>
      <c r="C702" t="s">
        <v>929</v>
      </c>
      <c r="D702" s="4">
        <v>1699</v>
      </c>
      <c r="E702" s="4">
        <v>3171</v>
      </c>
      <c r="F702">
        <v>1376</v>
      </c>
      <c r="G702">
        <v>3841</v>
      </c>
      <c r="H702" s="5">
        <f t="shared" si="20"/>
        <v>0.23473837209302326</v>
      </c>
      <c r="I702" s="5">
        <f t="shared" si="21"/>
        <v>-0.17443374121322572</v>
      </c>
    </row>
    <row r="703" spans="1:9" hidden="1" x14ac:dyDescent="0.2">
      <c r="A703" t="s">
        <v>332</v>
      </c>
      <c r="B703" s="10">
        <v>18011</v>
      </c>
      <c r="C703" t="s">
        <v>555</v>
      </c>
      <c r="D703" s="4">
        <v>17769</v>
      </c>
      <c r="E703" s="4">
        <v>24211</v>
      </c>
      <c r="F703">
        <v>15244</v>
      </c>
      <c r="G703">
        <v>22351</v>
      </c>
      <c r="H703" s="5">
        <f t="shared" si="20"/>
        <v>0.16563893991078457</v>
      </c>
      <c r="I703" s="5">
        <f t="shared" si="21"/>
        <v>8.3217753120665747E-2</v>
      </c>
    </row>
    <row r="704" spans="1:9" hidden="1" x14ac:dyDescent="0.2">
      <c r="A704" t="s">
        <v>332</v>
      </c>
      <c r="B704" s="10">
        <v>18013</v>
      </c>
      <c r="C704" t="s">
        <v>875</v>
      </c>
      <c r="D704" s="4">
        <v>2804</v>
      </c>
      <c r="E704" s="4">
        <v>6035</v>
      </c>
      <c r="F704">
        <v>3036</v>
      </c>
      <c r="G704">
        <v>5777</v>
      </c>
      <c r="H704" s="5">
        <f t="shared" si="20"/>
        <v>-7.6416337285902497E-2</v>
      </c>
      <c r="I704" s="5">
        <f t="shared" si="21"/>
        <v>4.4659858057815478E-2</v>
      </c>
    </row>
    <row r="705" spans="1:9" hidden="1" x14ac:dyDescent="0.2">
      <c r="A705" t="s">
        <v>332</v>
      </c>
      <c r="B705" s="10">
        <v>18015</v>
      </c>
      <c r="C705" t="s">
        <v>557</v>
      </c>
      <c r="D705" s="4">
        <v>2818</v>
      </c>
      <c r="E705" s="4">
        <v>6010</v>
      </c>
      <c r="F705">
        <v>2224</v>
      </c>
      <c r="G705">
        <v>7086</v>
      </c>
      <c r="H705" s="5">
        <f t="shared" si="20"/>
        <v>0.2670863309352518</v>
      </c>
      <c r="I705" s="5">
        <f t="shared" si="21"/>
        <v>-0.15184871577758963</v>
      </c>
    </row>
    <row r="706" spans="1:9" hidden="1" x14ac:dyDescent="0.2">
      <c r="A706" t="s">
        <v>332</v>
      </c>
      <c r="B706" s="10">
        <v>18017</v>
      </c>
      <c r="C706" t="s">
        <v>877</v>
      </c>
      <c r="D706" s="4">
        <v>5111</v>
      </c>
      <c r="E706" s="4">
        <v>9964</v>
      </c>
      <c r="F706">
        <v>4304</v>
      </c>
      <c r="G706">
        <v>10552</v>
      </c>
      <c r="H706" s="5">
        <f t="shared" si="20"/>
        <v>0.1875</v>
      </c>
      <c r="I706" s="5">
        <f t="shared" si="21"/>
        <v>-5.5724033358605006E-2</v>
      </c>
    </row>
    <row r="707" spans="1:9" hidden="1" x14ac:dyDescent="0.2">
      <c r="A707" t="s">
        <v>332</v>
      </c>
      <c r="B707" s="10">
        <v>18019</v>
      </c>
      <c r="C707" t="s">
        <v>559</v>
      </c>
      <c r="D707" s="4">
        <v>21343</v>
      </c>
      <c r="E707" s="4">
        <v>35484</v>
      </c>
      <c r="F707">
        <v>23093</v>
      </c>
      <c r="G707">
        <v>33668</v>
      </c>
      <c r="H707" s="5">
        <f t="shared" ref="H707:H770" si="22">((D707-F707)/F707)</f>
        <v>-7.5780539557441642E-2</v>
      </c>
      <c r="I707" s="5">
        <f t="shared" ref="I707:I770" si="23">((E707-G707)/G707)</f>
        <v>5.3938457882856124E-2</v>
      </c>
    </row>
    <row r="708" spans="1:9" hidden="1" x14ac:dyDescent="0.2">
      <c r="A708" t="s">
        <v>332</v>
      </c>
      <c r="B708" s="10">
        <v>18021</v>
      </c>
      <c r="C708" t="s">
        <v>423</v>
      </c>
      <c r="D708" s="4">
        <v>3268</v>
      </c>
      <c r="E708" s="4">
        <v>8422</v>
      </c>
      <c r="F708">
        <v>2552</v>
      </c>
      <c r="G708">
        <v>9499</v>
      </c>
      <c r="H708" s="5">
        <f t="shared" si="22"/>
        <v>0.28056426332288403</v>
      </c>
      <c r="I708" s="5">
        <f t="shared" si="23"/>
        <v>-0.11338035582692915</v>
      </c>
    </row>
    <row r="709" spans="1:9" hidden="1" x14ac:dyDescent="0.2">
      <c r="A709" t="s">
        <v>332</v>
      </c>
      <c r="B709" s="10">
        <v>18023</v>
      </c>
      <c r="C709" t="s">
        <v>880</v>
      </c>
      <c r="D709" s="4">
        <v>3819</v>
      </c>
      <c r="E709" s="4">
        <v>8155</v>
      </c>
      <c r="F709">
        <v>3361</v>
      </c>
      <c r="G709">
        <v>9334</v>
      </c>
      <c r="H709" s="5">
        <f t="shared" si="22"/>
        <v>0.13626896756917584</v>
      </c>
      <c r="I709" s="5">
        <f t="shared" si="23"/>
        <v>-0.12631240625669596</v>
      </c>
    </row>
    <row r="710" spans="1:9" hidden="1" x14ac:dyDescent="0.2">
      <c r="A710" t="s">
        <v>332</v>
      </c>
      <c r="B710" s="10">
        <v>18025</v>
      </c>
      <c r="C710" t="s">
        <v>563</v>
      </c>
      <c r="D710" s="4">
        <v>1856</v>
      </c>
      <c r="E710" s="4">
        <v>2847</v>
      </c>
      <c r="F710">
        <v>1355</v>
      </c>
      <c r="G710">
        <v>3483</v>
      </c>
      <c r="H710" s="5">
        <f t="shared" si="22"/>
        <v>0.36974169741697416</v>
      </c>
      <c r="I710" s="5">
        <f t="shared" si="23"/>
        <v>-0.1826012058570198</v>
      </c>
    </row>
    <row r="711" spans="1:9" hidden="1" x14ac:dyDescent="0.2">
      <c r="A711" t="s">
        <v>332</v>
      </c>
      <c r="B711" s="10">
        <v>18027</v>
      </c>
      <c r="C711" t="s">
        <v>930</v>
      </c>
      <c r="D711" s="4">
        <v>2447</v>
      </c>
      <c r="E711" s="4">
        <v>8360</v>
      </c>
      <c r="F711">
        <v>2169</v>
      </c>
      <c r="G711">
        <v>9576</v>
      </c>
      <c r="H711" s="5">
        <f t="shared" si="22"/>
        <v>0.12816966343937297</v>
      </c>
      <c r="I711" s="5">
        <f t="shared" si="23"/>
        <v>-0.12698412698412698</v>
      </c>
    </row>
    <row r="712" spans="1:9" hidden="1" x14ac:dyDescent="0.2">
      <c r="A712" t="s">
        <v>332</v>
      </c>
      <c r="B712" s="10">
        <v>18029</v>
      </c>
      <c r="C712" t="s">
        <v>931</v>
      </c>
      <c r="D712" s="4">
        <v>5676</v>
      </c>
      <c r="E712" s="4">
        <v>21274</v>
      </c>
      <c r="F712">
        <v>5446</v>
      </c>
      <c r="G712">
        <v>19528</v>
      </c>
      <c r="H712" s="5">
        <f t="shared" si="22"/>
        <v>4.2232831435916267E-2</v>
      </c>
      <c r="I712" s="5">
        <f t="shared" si="23"/>
        <v>8.9410077836952068E-2</v>
      </c>
    </row>
    <row r="713" spans="1:9" hidden="1" x14ac:dyDescent="0.2">
      <c r="A713" t="s">
        <v>332</v>
      </c>
      <c r="B713" s="10">
        <v>18031</v>
      </c>
      <c r="C713" t="s">
        <v>752</v>
      </c>
      <c r="D713" s="4">
        <v>2911</v>
      </c>
      <c r="E713" s="4">
        <v>9226</v>
      </c>
      <c r="F713">
        <v>2439</v>
      </c>
      <c r="G713">
        <v>9575</v>
      </c>
      <c r="H713" s="5">
        <f t="shared" si="22"/>
        <v>0.19352193521935218</v>
      </c>
      <c r="I713" s="5">
        <f t="shared" si="23"/>
        <v>-3.6449086161879897E-2</v>
      </c>
    </row>
    <row r="714" spans="1:9" hidden="1" x14ac:dyDescent="0.2">
      <c r="A714" t="s">
        <v>332</v>
      </c>
      <c r="B714" s="10">
        <v>18033</v>
      </c>
      <c r="C714" t="s">
        <v>503</v>
      </c>
      <c r="D714" s="4">
        <v>5183</v>
      </c>
      <c r="E714" s="4">
        <v>14420</v>
      </c>
      <c r="F714">
        <v>4966</v>
      </c>
      <c r="G714">
        <v>14237</v>
      </c>
      <c r="H714" s="5">
        <f t="shared" si="22"/>
        <v>4.36971405557793E-2</v>
      </c>
      <c r="I714" s="5">
        <f t="shared" si="23"/>
        <v>1.2853831565638829E-2</v>
      </c>
    </row>
    <row r="715" spans="1:9" hidden="1" x14ac:dyDescent="0.2">
      <c r="A715" t="s">
        <v>332</v>
      </c>
      <c r="B715" s="10">
        <v>18035</v>
      </c>
      <c r="C715" t="s">
        <v>932</v>
      </c>
      <c r="D715" s="4">
        <v>21559</v>
      </c>
      <c r="E715" s="4">
        <v>25328</v>
      </c>
      <c r="F715">
        <v>20474</v>
      </c>
      <c r="G715">
        <v>26827</v>
      </c>
      <c r="H715" s="5">
        <f t="shared" si="22"/>
        <v>5.2994041223014557E-2</v>
      </c>
      <c r="I715" s="5">
        <f t="shared" si="23"/>
        <v>-5.5876542289484472E-2</v>
      </c>
    </row>
    <row r="716" spans="1:9" hidden="1" x14ac:dyDescent="0.2">
      <c r="A716" t="s">
        <v>332</v>
      </c>
      <c r="B716" s="10">
        <v>18037</v>
      </c>
      <c r="C716" t="s">
        <v>933</v>
      </c>
      <c r="D716" s="4">
        <v>6459</v>
      </c>
      <c r="E716" s="4">
        <v>15159</v>
      </c>
      <c r="F716">
        <v>6292</v>
      </c>
      <c r="G716">
        <v>15033</v>
      </c>
      <c r="H716" s="5">
        <f t="shared" si="22"/>
        <v>2.6541640178003815E-2</v>
      </c>
      <c r="I716" s="5">
        <f t="shared" si="23"/>
        <v>8.3815605667531424E-3</v>
      </c>
    </row>
    <row r="717" spans="1:9" hidden="1" x14ac:dyDescent="0.2">
      <c r="A717" t="s">
        <v>332</v>
      </c>
      <c r="B717" s="10">
        <v>18039</v>
      </c>
      <c r="C717" t="s">
        <v>934</v>
      </c>
      <c r="D717" s="4">
        <v>22762</v>
      </c>
      <c r="E717" s="4">
        <v>46389</v>
      </c>
      <c r="F717">
        <v>26108</v>
      </c>
      <c r="G717">
        <v>46972</v>
      </c>
      <c r="H717" s="5">
        <f t="shared" si="22"/>
        <v>-0.12815995097288188</v>
      </c>
      <c r="I717" s="5">
        <f t="shared" si="23"/>
        <v>-1.2411649493315167E-2</v>
      </c>
    </row>
    <row r="718" spans="1:9" hidden="1" x14ac:dyDescent="0.2">
      <c r="A718" t="s">
        <v>332</v>
      </c>
      <c r="B718" s="10">
        <v>18041</v>
      </c>
      <c r="C718" t="s">
        <v>506</v>
      </c>
      <c r="D718" s="4">
        <v>2936</v>
      </c>
      <c r="E718" s="4">
        <v>6372</v>
      </c>
      <c r="F718">
        <v>2237</v>
      </c>
      <c r="G718">
        <v>7755</v>
      </c>
      <c r="H718" s="5">
        <f t="shared" si="22"/>
        <v>0.31247206079570855</v>
      </c>
      <c r="I718" s="5">
        <f t="shared" si="23"/>
        <v>-0.17833655705996132</v>
      </c>
    </row>
    <row r="719" spans="1:9" hidden="1" x14ac:dyDescent="0.2">
      <c r="A719" t="s">
        <v>332</v>
      </c>
      <c r="B719" s="10">
        <v>18043</v>
      </c>
      <c r="C719" t="s">
        <v>762</v>
      </c>
      <c r="D719" s="4">
        <v>15374</v>
      </c>
      <c r="E719" s="4">
        <v>23909</v>
      </c>
      <c r="F719">
        <v>17511</v>
      </c>
      <c r="G719">
        <v>23400</v>
      </c>
      <c r="H719" s="5">
        <f t="shared" si="22"/>
        <v>-0.12203757638056079</v>
      </c>
      <c r="I719" s="5">
        <f t="shared" si="23"/>
        <v>2.175213675213675E-2</v>
      </c>
    </row>
    <row r="720" spans="1:9" hidden="1" x14ac:dyDescent="0.2">
      <c r="A720" t="s">
        <v>332</v>
      </c>
      <c r="B720" s="10">
        <v>18045</v>
      </c>
      <c r="C720" t="s">
        <v>935</v>
      </c>
      <c r="D720" s="4">
        <v>2103</v>
      </c>
      <c r="E720" s="4">
        <v>5285</v>
      </c>
      <c r="F720">
        <v>1629</v>
      </c>
      <c r="G720">
        <v>6154</v>
      </c>
      <c r="H720" s="5">
        <f t="shared" si="22"/>
        <v>0.29097605893186002</v>
      </c>
      <c r="I720" s="5">
        <f t="shared" si="23"/>
        <v>-0.14120896977575562</v>
      </c>
    </row>
    <row r="721" spans="1:9" hidden="1" x14ac:dyDescent="0.2">
      <c r="A721" t="s">
        <v>332</v>
      </c>
      <c r="B721" s="10">
        <v>18047</v>
      </c>
      <c r="C721" t="s">
        <v>431</v>
      </c>
      <c r="D721" s="4">
        <v>2522</v>
      </c>
      <c r="E721" s="4">
        <v>10513</v>
      </c>
      <c r="F721">
        <v>2137</v>
      </c>
      <c r="G721">
        <v>9691</v>
      </c>
      <c r="H721" s="5">
        <f t="shared" si="22"/>
        <v>0.18015910154422088</v>
      </c>
      <c r="I721" s="5">
        <f t="shared" si="23"/>
        <v>8.4820967908368586E-2</v>
      </c>
    </row>
    <row r="722" spans="1:9" hidden="1" x14ac:dyDescent="0.2">
      <c r="A722" t="s">
        <v>332</v>
      </c>
      <c r="B722" s="10">
        <v>18049</v>
      </c>
      <c r="C722" t="s">
        <v>569</v>
      </c>
      <c r="D722" s="4">
        <v>2832</v>
      </c>
      <c r="E722" s="4">
        <v>5711</v>
      </c>
      <c r="F722">
        <v>2280</v>
      </c>
      <c r="G722">
        <v>6694</v>
      </c>
      <c r="H722" s="5">
        <f t="shared" si="22"/>
        <v>0.24210526315789474</v>
      </c>
      <c r="I722" s="5">
        <f t="shared" si="23"/>
        <v>-0.14684792351359427</v>
      </c>
    </row>
    <row r="723" spans="1:9" hidden="1" x14ac:dyDescent="0.2">
      <c r="A723" t="s">
        <v>332</v>
      </c>
      <c r="B723" s="10">
        <v>18051</v>
      </c>
      <c r="C723" t="s">
        <v>936</v>
      </c>
      <c r="D723" s="4">
        <v>5114</v>
      </c>
      <c r="E723" s="4">
        <v>10709</v>
      </c>
      <c r="F723">
        <v>4023</v>
      </c>
      <c r="G723">
        <v>11817</v>
      </c>
      <c r="H723" s="5">
        <f t="shared" si="22"/>
        <v>0.27119065374098933</v>
      </c>
      <c r="I723" s="5">
        <f t="shared" si="23"/>
        <v>-9.3763222476093769E-2</v>
      </c>
    </row>
    <row r="724" spans="1:9" hidden="1" x14ac:dyDescent="0.2">
      <c r="A724" t="s">
        <v>332</v>
      </c>
      <c r="B724" s="10">
        <v>18053</v>
      </c>
      <c r="C724" t="s">
        <v>571</v>
      </c>
      <c r="D724" s="4">
        <v>9492</v>
      </c>
      <c r="E724" s="4">
        <v>17221</v>
      </c>
      <c r="F724">
        <v>8015</v>
      </c>
      <c r="G724">
        <v>18543</v>
      </c>
      <c r="H724" s="5">
        <f t="shared" si="22"/>
        <v>0.18427947598253275</v>
      </c>
      <c r="I724" s="5">
        <f t="shared" si="23"/>
        <v>-7.1293749662945591E-2</v>
      </c>
    </row>
    <row r="725" spans="1:9" hidden="1" x14ac:dyDescent="0.2">
      <c r="A725" t="s">
        <v>332</v>
      </c>
      <c r="B725" s="10">
        <v>18055</v>
      </c>
      <c r="C725" t="s">
        <v>508</v>
      </c>
      <c r="D725" s="4">
        <v>4430</v>
      </c>
      <c r="E725" s="4">
        <v>9649</v>
      </c>
      <c r="F725">
        <v>3389</v>
      </c>
      <c r="G725">
        <v>11103</v>
      </c>
      <c r="H725" s="5">
        <f t="shared" si="22"/>
        <v>0.30717025671289466</v>
      </c>
      <c r="I725" s="5">
        <f t="shared" si="23"/>
        <v>-0.13095559758623795</v>
      </c>
    </row>
    <row r="726" spans="1:9" hidden="1" x14ac:dyDescent="0.2">
      <c r="A726" t="s">
        <v>332</v>
      </c>
      <c r="B726" s="10">
        <v>18057</v>
      </c>
      <c r="C726" t="s">
        <v>436</v>
      </c>
      <c r="D726" s="4">
        <v>117038</v>
      </c>
      <c r="E726" s="4">
        <v>111103</v>
      </c>
      <c r="F726">
        <v>88390</v>
      </c>
      <c r="G726">
        <v>101587</v>
      </c>
      <c r="H726" s="5">
        <f t="shared" si="22"/>
        <v>0.32410906211109852</v>
      </c>
      <c r="I726" s="5">
        <f t="shared" si="23"/>
        <v>9.3673403092915428E-2</v>
      </c>
    </row>
    <row r="727" spans="1:9" hidden="1" x14ac:dyDescent="0.2">
      <c r="A727" t="s">
        <v>332</v>
      </c>
      <c r="B727" s="10">
        <v>18059</v>
      </c>
      <c r="C727" t="s">
        <v>772</v>
      </c>
      <c r="D727" s="4">
        <v>12059</v>
      </c>
      <c r="E727" s="4">
        <v>31850</v>
      </c>
      <c r="F727">
        <v>12895</v>
      </c>
      <c r="G727">
        <v>28996</v>
      </c>
      <c r="H727" s="5">
        <f t="shared" si="22"/>
        <v>-6.483132997285769E-2</v>
      </c>
      <c r="I727" s="5">
        <f t="shared" si="23"/>
        <v>9.8427369292316186E-2</v>
      </c>
    </row>
    <row r="728" spans="1:9" hidden="1" x14ac:dyDescent="0.2">
      <c r="A728" t="s">
        <v>332</v>
      </c>
      <c r="B728" s="10">
        <v>18061</v>
      </c>
      <c r="C728" t="s">
        <v>937</v>
      </c>
      <c r="D728" s="4">
        <v>5417</v>
      </c>
      <c r="E728" s="4">
        <v>15710</v>
      </c>
      <c r="F728">
        <v>5343</v>
      </c>
      <c r="G728">
        <v>14565</v>
      </c>
      <c r="H728" s="5">
        <f t="shared" si="22"/>
        <v>1.3849897061575894E-2</v>
      </c>
      <c r="I728" s="5">
        <f t="shared" si="23"/>
        <v>7.8613113628561618E-2</v>
      </c>
    </row>
    <row r="729" spans="1:9" hidden="1" x14ac:dyDescent="0.2">
      <c r="A729" t="s">
        <v>332</v>
      </c>
      <c r="B729" s="10">
        <v>18063</v>
      </c>
      <c r="C729" t="s">
        <v>938</v>
      </c>
      <c r="D729" s="4">
        <v>37086</v>
      </c>
      <c r="E729" s="4">
        <v>59410</v>
      </c>
      <c r="F729">
        <v>32604</v>
      </c>
      <c r="G729">
        <v>53802</v>
      </c>
      <c r="H729" s="5">
        <f t="shared" si="22"/>
        <v>0.1374677953625322</v>
      </c>
      <c r="I729" s="5">
        <f t="shared" si="23"/>
        <v>0.1042340433441136</v>
      </c>
    </row>
    <row r="730" spans="1:9" hidden="1" x14ac:dyDescent="0.2">
      <c r="A730" t="s">
        <v>332</v>
      </c>
      <c r="B730" s="10">
        <v>18065</v>
      </c>
      <c r="C730" t="s">
        <v>510</v>
      </c>
      <c r="D730" s="4">
        <v>7302</v>
      </c>
      <c r="E730" s="4">
        <v>12811</v>
      </c>
      <c r="F730">
        <v>5544</v>
      </c>
      <c r="G730">
        <v>15043</v>
      </c>
      <c r="H730" s="5">
        <f t="shared" si="22"/>
        <v>0.3170995670995671</v>
      </c>
      <c r="I730" s="5">
        <f t="shared" si="23"/>
        <v>-0.14837465930997806</v>
      </c>
    </row>
    <row r="731" spans="1:9" hidden="1" x14ac:dyDescent="0.2">
      <c r="A731" t="s">
        <v>332</v>
      </c>
      <c r="B731" s="10">
        <v>18067</v>
      </c>
      <c r="C731" t="s">
        <v>574</v>
      </c>
      <c r="D731" s="4">
        <v>12863</v>
      </c>
      <c r="E731" s="4">
        <v>23637</v>
      </c>
      <c r="F731">
        <v>13303</v>
      </c>
      <c r="G731">
        <v>26449</v>
      </c>
      <c r="H731" s="5">
        <f t="shared" si="22"/>
        <v>-3.3075246185071037E-2</v>
      </c>
      <c r="I731" s="5">
        <f t="shared" si="23"/>
        <v>-0.10631781919921358</v>
      </c>
    </row>
    <row r="732" spans="1:9" hidden="1" x14ac:dyDescent="0.2">
      <c r="A732" t="s">
        <v>332</v>
      </c>
      <c r="B732" s="10">
        <v>18069</v>
      </c>
      <c r="C732" t="s">
        <v>939</v>
      </c>
      <c r="D732" s="4">
        <v>4485</v>
      </c>
      <c r="E732" s="4">
        <v>11277</v>
      </c>
      <c r="F732">
        <v>4255</v>
      </c>
      <c r="G732">
        <v>13147</v>
      </c>
      <c r="H732" s="5">
        <f t="shared" si="22"/>
        <v>5.4054054054054057E-2</v>
      </c>
      <c r="I732" s="5">
        <f t="shared" si="23"/>
        <v>-0.14223777287594128</v>
      </c>
    </row>
    <row r="733" spans="1:9" hidden="1" x14ac:dyDescent="0.2">
      <c r="A733" t="s">
        <v>332</v>
      </c>
      <c r="B733" s="10">
        <v>18071</v>
      </c>
      <c r="C733" t="s">
        <v>444</v>
      </c>
      <c r="D733" s="4">
        <v>5510</v>
      </c>
      <c r="E733" s="4">
        <v>13993</v>
      </c>
      <c r="F733">
        <v>4302</v>
      </c>
      <c r="G733">
        <v>14555</v>
      </c>
      <c r="H733" s="5">
        <f t="shared" si="22"/>
        <v>0.28079962807996278</v>
      </c>
      <c r="I733" s="5">
        <f t="shared" si="23"/>
        <v>-3.8612160769495016E-2</v>
      </c>
    </row>
    <row r="734" spans="1:9" hidden="1" x14ac:dyDescent="0.2">
      <c r="A734" t="s">
        <v>332</v>
      </c>
      <c r="B734" s="10">
        <v>18073</v>
      </c>
      <c r="C734" t="s">
        <v>778</v>
      </c>
      <c r="D734" s="4">
        <v>3588</v>
      </c>
      <c r="E734" s="4">
        <v>12338</v>
      </c>
      <c r="F734">
        <v>3798</v>
      </c>
      <c r="G734">
        <v>11383</v>
      </c>
      <c r="H734" s="5">
        <f t="shared" si="22"/>
        <v>-5.5292259083728278E-2</v>
      </c>
      <c r="I734" s="5">
        <f t="shared" si="23"/>
        <v>8.389703944478609E-2</v>
      </c>
    </row>
    <row r="735" spans="1:9" hidden="1" x14ac:dyDescent="0.2">
      <c r="A735" t="s">
        <v>332</v>
      </c>
      <c r="B735" s="10">
        <v>18075</v>
      </c>
      <c r="C735" t="s">
        <v>940</v>
      </c>
      <c r="D735" s="4">
        <v>2401</v>
      </c>
      <c r="E735" s="4">
        <v>5283</v>
      </c>
      <c r="F735">
        <v>1926</v>
      </c>
      <c r="G735">
        <v>6361</v>
      </c>
      <c r="H735" s="5">
        <f t="shared" si="22"/>
        <v>0.24662512980269991</v>
      </c>
      <c r="I735" s="5">
        <f t="shared" si="23"/>
        <v>-0.16947020908662161</v>
      </c>
    </row>
    <row r="736" spans="1:9" hidden="1" x14ac:dyDescent="0.2">
      <c r="A736" t="s">
        <v>332</v>
      </c>
      <c r="B736" s="10">
        <v>18077</v>
      </c>
      <c r="C736" t="s">
        <v>445</v>
      </c>
      <c r="D736" s="4">
        <v>5387</v>
      </c>
      <c r="E736" s="4">
        <v>8961</v>
      </c>
      <c r="F736">
        <v>4731</v>
      </c>
      <c r="G736">
        <v>9663</v>
      </c>
      <c r="H736" s="5">
        <f t="shared" si="22"/>
        <v>0.13865990276897061</v>
      </c>
      <c r="I736" s="5">
        <f t="shared" si="23"/>
        <v>-7.2648245886370699E-2</v>
      </c>
    </row>
    <row r="737" spans="1:9" hidden="1" x14ac:dyDescent="0.2">
      <c r="A737" t="s">
        <v>332</v>
      </c>
      <c r="B737" s="10">
        <v>18079</v>
      </c>
      <c r="C737" t="s">
        <v>941</v>
      </c>
      <c r="D737" s="4">
        <v>3522</v>
      </c>
      <c r="E737" s="4">
        <v>9774</v>
      </c>
      <c r="F737">
        <v>2523</v>
      </c>
      <c r="G737">
        <v>9490</v>
      </c>
      <c r="H737" s="5">
        <f t="shared" si="22"/>
        <v>0.39595719381688466</v>
      </c>
      <c r="I737" s="5">
        <f t="shared" si="23"/>
        <v>2.9926238145416229E-2</v>
      </c>
    </row>
    <row r="738" spans="1:9" hidden="1" x14ac:dyDescent="0.2">
      <c r="A738" t="s">
        <v>332</v>
      </c>
      <c r="B738" s="10">
        <v>18081</v>
      </c>
      <c r="C738" t="s">
        <v>577</v>
      </c>
      <c r="D738" s="4">
        <v>25106</v>
      </c>
      <c r="E738" s="4">
        <v>56072</v>
      </c>
      <c r="F738">
        <v>24736</v>
      </c>
      <c r="G738">
        <v>51219</v>
      </c>
      <c r="H738" s="5">
        <f t="shared" si="22"/>
        <v>1.4957956015523933E-2</v>
      </c>
      <c r="I738" s="5">
        <f t="shared" si="23"/>
        <v>9.4749995118998814E-2</v>
      </c>
    </row>
    <row r="739" spans="1:9" hidden="1" x14ac:dyDescent="0.2">
      <c r="A739" t="s">
        <v>332</v>
      </c>
      <c r="B739" s="10">
        <v>18083</v>
      </c>
      <c r="C739" t="s">
        <v>898</v>
      </c>
      <c r="D739" s="4">
        <v>5291</v>
      </c>
      <c r="E739" s="4">
        <v>9881</v>
      </c>
      <c r="F739">
        <v>4067</v>
      </c>
      <c r="G739">
        <v>11655</v>
      </c>
      <c r="H739" s="5">
        <f t="shared" si="22"/>
        <v>0.30095893779198424</v>
      </c>
      <c r="I739" s="5">
        <f t="shared" si="23"/>
        <v>-0.15220935220935222</v>
      </c>
    </row>
    <row r="740" spans="1:9" hidden="1" x14ac:dyDescent="0.2">
      <c r="A740" t="s">
        <v>332</v>
      </c>
      <c r="B740" s="10">
        <v>18085</v>
      </c>
      <c r="C740" t="s">
        <v>942</v>
      </c>
      <c r="D740" s="4">
        <v>6385</v>
      </c>
      <c r="E740" s="4">
        <v>27098</v>
      </c>
      <c r="F740">
        <v>8364</v>
      </c>
      <c r="G740">
        <v>26499</v>
      </c>
      <c r="H740" s="5">
        <f t="shared" si="22"/>
        <v>-0.23660927785748445</v>
      </c>
      <c r="I740" s="5">
        <f t="shared" si="23"/>
        <v>2.2604626589682628E-2</v>
      </c>
    </row>
    <row r="741" spans="1:9" hidden="1" x14ac:dyDescent="0.2">
      <c r="A741" t="s">
        <v>332</v>
      </c>
      <c r="B741" s="10">
        <v>18087</v>
      </c>
      <c r="C741" t="s">
        <v>943</v>
      </c>
      <c r="D741" s="4">
        <v>2400</v>
      </c>
      <c r="E741" s="4">
        <v>8411</v>
      </c>
      <c r="F741">
        <v>2355</v>
      </c>
      <c r="G741">
        <v>8110</v>
      </c>
      <c r="H741" s="5">
        <f t="shared" si="22"/>
        <v>1.9108280254777069E-2</v>
      </c>
      <c r="I741" s="5">
        <f t="shared" si="23"/>
        <v>3.7114673242909985E-2</v>
      </c>
    </row>
    <row r="742" spans="1:9" hidden="1" x14ac:dyDescent="0.2">
      <c r="A742" t="s">
        <v>332</v>
      </c>
      <c r="B742" s="10">
        <v>18089</v>
      </c>
      <c r="C742" t="s">
        <v>447</v>
      </c>
      <c r="D742" s="4">
        <v>116935</v>
      </c>
      <c r="E742" s="4">
        <v>86350</v>
      </c>
      <c r="F742">
        <v>124870</v>
      </c>
      <c r="G742">
        <v>91760</v>
      </c>
      <c r="H742" s="5">
        <f t="shared" si="22"/>
        <v>-6.3546087931448711E-2</v>
      </c>
      <c r="I742" s="5">
        <f t="shared" si="23"/>
        <v>-5.8958151700087183E-2</v>
      </c>
    </row>
    <row r="743" spans="1:9" hidden="1" x14ac:dyDescent="0.2">
      <c r="A743" t="s">
        <v>332</v>
      </c>
      <c r="B743" s="10">
        <v>18091</v>
      </c>
      <c r="C743" t="s">
        <v>944</v>
      </c>
      <c r="D743" s="4">
        <v>21156</v>
      </c>
      <c r="E743" s="4">
        <v>22679</v>
      </c>
      <c r="F743">
        <v>22427</v>
      </c>
      <c r="G743">
        <v>25997</v>
      </c>
      <c r="H743" s="5">
        <f t="shared" si="22"/>
        <v>-5.6672760511882997E-2</v>
      </c>
      <c r="I743" s="5">
        <f t="shared" si="23"/>
        <v>-0.12763011116667308</v>
      </c>
    </row>
    <row r="744" spans="1:9" hidden="1" x14ac:dyDescent="0.2">
      <c r="A744" t="s">
        <v>332</v>
      </c>
      <c r="B744" s="10">
        <v>18093</v>
      </c>
      <c r="C744" t="s">
        <v>514</v>
      </c>
      <c r="D744" s="4">
        <v>5786</v>
      </c>
      <c r="E744" s="4">
        <v>14556</v>
      </c>
      <c r="F744">
        <v>4961</v>
      </c>
      <c r="G744">
        <v>15601</v>
      </c>
      <c r="H744" s="5">
        <f t="shared" si="22"/>
        <v>0.16629711751662971</v>
      </c>
      <c r="I744" s="5">
        <f t="shared" si="23"/>
        <v>-6.6982885712454324E-2</v>
      </c>
    </row>
    <row r="745" spans="1:9" hidden="1" x14ac:dyDescent="0.2">
      <c r="A745" t="s">
        <v>332</v>
      </c>
      <c r="B745" s="10">
        <v>18095</v>
      </c>
      <c r="C745" t="s">
        <v>452</v>
      </c>
      <c r="D745" s="4">
        <v>23469</v>
      </c>
      <c r="E745" s="4">
        <v>30541</v>
      </c>
      <c r="F745">
        <v>19524</v>
      </c>
      <c r="G745">
        <v>31215</v>
      </c>
      <c r="H745" s="5">
        <f t="shared" si="22"/>
        <v>0.20205900430239704</v>
      </c>
      <c r="I745" s="5">
        <f t="shared" si="23"/>
        <v>-2.1592183245234663E-2</v>
      </c>
    </row>
    <row r="746" spans="1:9" hidden="1" x14ac:dyDescent="0.2">
      <c r="A746" t="s">
        <v>332</v>
      </c>
      <c r="B746" s="10">
        <v>18097</v>
      </c>
      <c r="C746" t="s">
        <v>454</v>
      </c>
      <c r="D746" s="4">
        <v>246045</v>
      </c>
      <c r="E746" s="4">
        <v>141644</v>
      </c>
      <c r="F746">
        <v>247772</v>
      </c>
      <c r="G746">
        <v>134175</v>
      </c>
      <c r="H746" s="5">
        <f t="shared" si="22"/>
        <v>-6.9701176888429684E-3</v>
      </c>
      <c r="I746" s="5">
        <f t="shared" si="23"/>
        <v>5.5666107695174216E-2</v>
      </c>
    </row>
    <row r="747" spans="1:9" hidden="1" x14ac:dyDescent="0.2">
      <c r="A747" t="s">
        <v>332</v>
      </c>
      <c r="B747" s="10">
        <v>18099</v>
      </c>
      <c r="C747" t="s">
        <v>519</v>
      </c>
      <c r="D747" s="4">
        <v>5741</v>
      </c>
      <c r="E747" s="4">
        <v>12184</v>
      </c>
      <c r="F747">
        <v>5712</v>
      </c>
      <c r="G747">
        <v>13844</v>
      </c>
      <c r="H747" s="5">
        <f t="shared" si="22"/>
        <v>5.0770308123249301E-3</v>
      </c>
      <c r="I747" s="5">
        <f t="shared" si="23"/>
        <v>-0.11990754117307137</v>
      </c>
    </row>
    <row r="748" spans="1:9" hidden="1" x14ac:dyDescent="0.2">
      <c r="A748" t="s">
        <v>332</v>
      </c>
      <c r="B748" s="10">
        <v>18101</v>
      </c>
      <c r="C748" t="s">
        <v>455</v>
      </c>
      <c r="D748" s="4">
        <v>1114</v>
      </c>
      <c r="E748" s="4">
        <v>3611</v>
      </c>
      <c r="F748">
        <v>1011</v>
      </c>
      <c r="G748">
        <v>4029</v>
      </c>
      <c r="H748" s="5">
        <f t="shared" si="22"/>
        <v>0.10187932739861523</v>
      </c>
      <c r="I748" s="5">
        <f t="shared" si="23"/>
        <v>-0.10374782824522213</v>
      </c>
    </row>
    <row r="749" spans="1:9" hidden="1" x14ac:dyDescent="0.2">
      <c r="A749" t="s">
        <v>332</v>
      </c>
      <c r="B749" s="10">
        <v>18103</v>
      </c>
      <c r="C749" t="s">
        <v>945</v>
      </c>
      <c r="D749" s="4">
        <v>3987</v>
      </c>
      <c r="E749" s="4">
        <v>9418</v>
      </c>
      <c r="F749">
        <v>3235</v>
      </c>
      <c r="G749">
        <v>10925</v>
      </c>
      <c r="H749" s="5">
        <f t="shared" si="22"/>
        <v>0.23245749613601235</v>
      </c>
      <c r="I749" s="5">
        <f t="shared" si="23"/>
        <v>-0.13794050343249428</v>
      </c>
    </row>
    <row r="750" spans="1:9" hidden="1" x14ac:dyDescent="0.2">
      <c r="A750" t="s">
        <v>332</v>
      </c>
      <c r="B750" s="10">
        <v>18105</v>
      </c>
      <c r="C750" t="s">
        <v>457</v>
      </c>
      <c r="D750" s="4">
        <v>36744</v>
      </c>
      <c r="E750" s="4">
        <v>20583</v>
      </c>
      <c r="F750">
        <v>39861</v>
      </c>
      <c r="G750">
        <v>22071</v>
      </c>
      <c r="H750" s="5">
        <f t="shared" si="22"/>
        <v>-7.8196733649431777E-2</v>
      </c>
      <c r="I750" s="5">
        <f t="shared" si="23"/>
        <v>-6.7418784830773418E-2</v>
      </c>
    </row>
    <row r="751" spans="1:9" hidden="1" x14ac:dyDescent="0.2">
      <c r="A751" t="s">
        <v>332</v>
      </c>
      <c r="B751" s="10">
        <v>18107</v>
      </c>
      <c r="C751" t="s">
        <v>521</v>
      </c>
      <c r="D751" s="4">
        <v>4308</v>
      </c>
      <c r="E751" s="4">
        <v>10491</v>
      </c>
      <c r="F751">
        <v>4213</v>
      </c>
      <c r="G751">
        <v>12659</v>
      </c>
      <c r="H751" s="5">
        <f t="shared" si="22"/>
        <v>2.2549252314265369E-2</v>
      </c>
      <c r="I751" s="5">
        <f t="shared" si="23"/>
        <v>-0.17126155304526425</v>
      </c>
    </row>
    <row r="752" spans="1:9" hidden="1" x14ac:dyDescent="0.2">
      <c r="A752" t="s">
        <v>332</v>
      </c>
      <c r="B752" s="10">
        <v>18109</v>
      </c>
      <c r="C752" t="s">
        <v>522</v>
      </c>
      <c r="D752" s="4">
        <v>6734</v>
      </c>
      <c r="E752" s="4">
        <v>30341</v>
      </c>
      <c r="F752">
        <v>7781</v>
      </c>
      <c r="G752">
        <v>27512</v>
      </c>
      <c r="H752" s="5">
        <f t="shared" si="22"/>
        <v>-0.13455854003341472</v>
      </c>
      <c r="I752" s="5">
        <f t="shared" si="23"/>
        <v>0.10282785693515557</v>
      </c>
    </row>
    <row r="753" spans="1:9" hidden="1" x14ac:dyDescent="0.2">
      <c r="A753" t="s">
        <v>332</v>
      </c>
      <c r="B753" s="10">
        <v>18111</v>
      </c>
      <c r="C753" t="s">
        <v>585</v>
      </c>
      <c r="D753" s="4">
        <v>1833</v>
      </c>
      <c r="E753" s="4">
        <v>4357</v>
      </c>
      <c r="F753">
        <v>1509</v>
      </c>
      <c r="G753">
        <v>4942</v>
      </c>
      <c r="H753" s="5">
        <f t="shared" si="22"/>
        <v>0.2147117296222664</v>
      </c>
      <c r="I753" s="5">
        <f t="shared" si="23"/>
        <v>-0.11837312828814245</v>
      </c>
    </row>
    <row r="754" spans="1:9" hidden="1" x14ac:dyDescent="0.2">
      <c r="A754" t="s">
        <v>332</v>
      </c>
      <c r="B754" s="10">
        <v>18113</v>
      </c>
      <c r="C754" t="s">
        <v>946</v>
      </c>
      <c r="D754" s="4">
        <v>5021</v>
      </c>
      <c r="E754" s="4">
        <v>14716</v>
      </c>
      <c r="F754">
        <v>4660</v>
      </c>
      <c r="G754">
        <v>14195</v>
      </c>
      <c r="H754" s="5">
        <f t="shared" si="22"/>
        <v>7.7467811158798278E-2</v>
      </c>
      <c r="I754" s="5">
        <f t="shared" si="23"/>
        <v>3.6703064459316662E-2</v>
      </c>
    </row>
    <row r="755" spans="1:9" hidden="1" x14ac:dyDescent="0.2">
      <c r="A755" t="s">
        <v>332</v>
      </c>
      <c r="B755" s="10">
        <v>18115</v>
      </c>
      <c r="C755" t="s">
        <v>947</v>
      </c>
      <c r="D755" s="4">
        <v>987</v>
      </c>
      <c r="E755" s="4">
        <v>2415</v>
      </c>
      <c r="F755">
        <v>750</v>
      </c>
      <c r="G755">
        <v>2392</v>
      </c>
      <c r="H755" s="5">
        <f t="shared" si="22"/>
        <v>0.316</v>
      </c>
      <c r="I755" s="5">
        <f t="shared" si="23"/>
        <v>9.6153846153846159E-3</v>
      </c>
    </row>
    <row r="756" spans="1:9" hidden="1" x14ac:dyDescent="0.2">
      <c r="A756" t="s">
        <v>332</v>
      </c>
      <c r="B756" s="10">
        <v>18117</v>
      </c>
      <c r="C756" t="s">
        <v>461</v>
      </c>
      <c r="D756" s="4">
        <v>2657</v>
      </c>
      <c r="E756" s="4">
        <v>5304</v>
      </c>
      <c r="F756">
        <v>2224</v>
      </c>
      <c r="G756">
        <v>6432</v>
      </c>
      <c r="H756" s="5">
        <f t="shared" si="22"/>
        <v>0.19469424460431656</v>
      </c>
      <c r="I756" s="5">
        <f t="shared" si="23"/>
        <v>-0.17537313432835822</v>
      </c>
    </row>
    <row r="757" spans="1:9" hidden="1" x14ac:dyDescent="0.2">
      <c r="A757" t="s">
        <v>332</v>
      </c>
      <c r="B757" s="10">
        <v>18119</v>
      </c>
      <c r="C757" t="s">
        <v>948</v>
      </c>
      <c r="D757" s="4">
        <v>2468</v>
      </c>
      <c r="E757" s="4">
        <v>7688</v>
      </c>
      <c r="F757">
        <v>2420</v>
      </c>
      <c r="G757">
        <v>7286</v>
      </c>
      <c r="H757" s="5">
        <f t="shared" si="22"/>
        <v>1.9834710743801654E-2</v>
      </c>
      <c r="I757" s="5">
        <f t="shared" si="23"/>
        <v>5.5174306889925882E-2</v>
      </c>
    </row>
    <row r="758" spans="1:9" hidden="1" x14ac:dyDescent="0.2">
      <c r="A758" t="s">
        <v>332</v>
      </c>
      <c r="B758" s="10">
        <v>18121</v>
      </c>
      <c r="C758" t="s">
        <v>949</v>
      </c>
      <c r="D758" s="4">
        <v>1957</v>
      </c>
      <c r="E758" s="4">
        <v>4591</v>
      </c>
      <c r="F758">
        <v>1503</v>
      </c>
      <c r="G758">
        <v>5398</v>
      </c>
      <c r="H758" s="5">
        <f t="shared" si="22"/>
        <v>0.30206254158349966</v>
      </c>
      <c r="I758" s="5">
        <f t="shared" si="23"/>
        <v>-0.1494998147462023</v>
      </c>
    </row>
    <row r="759" spans="1:9" hidden="1" x14ac:dyDescent="0.2">
      <c r="A759" t="s">
        <v>332</v>
      </c>
      <c r="B759" s="10">
        <v>18123</v>
      </c>
      <c r="C759" t="s">
        <v>523</v>
      </c>
      <c r="D759" s="4">
        <v>4035</v>
      </c>
      <c r="E759" s="4">
        <v>4495</v>
      </c>
      <c r="F759">
        <v>3203</v>
      </c>
      <c r="G759">
        <v>5345</v>
      </c>
      <c r="H759" s="5">
        <f t="shared" si="22"/>
        <v>0.25975647830159226</v>
      </c>
      <c r="I759" s="5">
        <f t="shared" si="23"/>
        <v>-0.15902712815715622</v>
      </c>
    </row>
    <row r="760" spans="1:9" hidden="1" x14ac:dyDescent="0.2">
      <c r="A760" t="s">
        <v>332</v>
      </c>
      <c r="B760" s="10">
        <v>18125</v>
      </c>
      <c r="C760" t="s">
        <v>525</v>
      </c>
      <c r="D760" s="4">
        <v>1870</v>
      </c>
      <c r="E760" s="4">
        <v>3725</v>
      </c>
      <c r="F760">
        <v>1415</v>
      </c>
      <c r="G760">
        <v>4692</v>
      </c>
      <c r="H760" s="5">
        <f t="shared" si="22"/>
        <v>0.32155477031802121</v>
      </c>
      <c r="I760" s="5">
        <f t="shared" si="23"/>
        <v>-0.20609548167092925</v>
      </c>
    </row>
    <row r="761" spans="1:9" hidden="1" x14ac:dyDescent="0.2">
      <c r="A761" t="s">
        <v>332</v>
      </c>
      <c r="B761" s="10">
        <v>18127</v>
      </c>
      <c r="C761" t="s">
        <v>950</v>
      </c>
      <c r="D761" s="4">
        <v>41254</v>
      </c>
      <c r="E761" s="4">
        <v>45197</v>
      </c>
      <c r="F761">
        <v>39746</v>
      </c>
      <c r="G761">
        <v>45008</v>
      </c>
      <c r="H761" s="5">
        <f t="shared" si="22"/>
        <v>3.7940924872943191E-2</v>
      </c>
      <c r="I761" s="5">
        <f t="shared" si="23"/>
        <v>4.1992534660504803E-3</v>
      </c>
    </row>
    <row r="762" spans="1:9" hidden="1" x14ac:dyDescent="0.2">
      <c r="A762" t="s">
        <v>332</v>
      </c>
      <c r="B762" s="10">
        <v>18129</v>
      </c>
      <c r="C762" t="s">
        <v>951</v>
      </c>
      <c r="D762" s="4">
        <v>4657</v>
      </c>
      <c r="E762" s="4">
        <v>8611</v>
      </c>
      <c r="F762">
        <v>3811</v>
      </c>
      <c r="G762">
        <v>9206</v>
      </c>
      <c r="H762" s="5">
        <f t="shared" si="22"/>
        <v>0.22198897927053265</v>
      </c>
      <c r="I762" s="5">
        <f t="shared" si="23"/>
        <v>-6.4631761894416689E-2</v>
      </c>
    </row>
    <row r="763" spans="1:9" hidden="1" x14ac:dyDescent="0.2">
      <c r="A763" t="s">
        <v>332</v>
      </c>
      <c r="B763" s="10">
        <v>18131</v>
      </c>
      <c r="C763" t="s">
        <v>591</v>
      </c>
      <c r="D763" s="4">
        <v>1854</v>
      </c>
      <c r="E763" s="4">
        <v>3800</v>
      </c>
      <c r="F763">
        <v>1463</v>
      </c>
      <c r="G763">
        <v>4246</v>
      </c>
      <c r="H763" s="5">
        <f t="shared" si="22"/>
        <v>0.26725905673274092</v>
      </c>
      <c r="I763" s="5">
        <f t="shared" si="23"/>
        <v>-0.10504003768252473</v>
      </c>
    </row>
    <row r="764" spans="1:9" hidden="1" x14ac:dyDescent="0.2">
      <c r="A764" t="s">
        <v>332</v>
      </c>
      <c r="B764" s="10">
        <v>18133</v>
      </c>
      <c r="C764" t="s">
        <v>467</v>
      </c>
      <c r="D764" s="4">
        <v>4208</v>
      </c>
      <c r="E764" s="4">
        <v>12544</v>
      </c>
      <c r="F764">
        <v>3946</v>
      </c>
      <c r="G764">
        <v>12278</v>
      </c>
      <c r="H764" s="5">
        <f t="shared" si="22"/>
        <v>6.6396350734921436E-2</v>
      </c>
      <c r="I764" s="5">
        <f t="shared" si="23"/>
        <v>2.1664766248574687E-2</v>
      </c>
    </row>
    <row r="765" spans="1:9" hidden="1" x14ac:dyDescent="0.2">
      <c r="A765" t="s">
        <v>332</v>
      </c>
      <c r="B765" s="10">
        <v>18135</v>
      </c>
      <c r="C765" t="s">
        <v>526</v>
      </c>
      <c r="D765" s="4">
        <v>3511</v>
      </c>
      <c r="E765" s="4">
        <v>7264</v>
      </c>
      <c r="F765">
        <v>2513</v>
      </c>
      <c r="G765">
        <v>8312</v>
      </c>
      <c r="H765" s="5">
        <f t="shared" si="22"/>
        <v>0.39713489852765621</v>
      </c>
      <c r="I765" s="5">
        <f t="shared" si="23"/>
        <v>-0.12608277189605391</v>
      </c>
    </row>
    <row r="766" spans="1:9" hidden="1" x14ac:dyDescent="0.2">
      <c r="A766" t="s">
        <v>332</v>
      </c>
      <c r="B766" s="10">
        <v>18137</v>
      </c>
      <c r="C766" t="s">
        <v>952</v>
      </c>
      <c r="D766" s="4">
        <v>3301</v>
      </c>
      <c r="E766" s="4">
        <v>11565</v>
      </c>
      <c r="F766">
        <v>2774</v>
      </c>
      <c r="G766">
        <v>11261</v>
      </c>
      <c r="H766" s="5">
        <f t="shared" si="22"/>
        <v>0.18997837058399422</v>
      </c>
      <c r="I766" s="5">
        <f t="shared" si="23"/>
        <v>2.6995826303170233E-2</v>
      </c>
    </row>
    <row r="767" spans="1:9" hidden="1" x14ac:dyDescent="0.2">
      <c r="A767" t="s">
        <v>332</v>
      </c>
      <c r="B767" s="10">
        <v>18139</v>
      </c>
      <c r="C767" t="s">
        <v>953</v>
      </c>
      <c r="D767" s="4">
        <v>2218</v>
      </c>
      <c r="E767" s="4">
        <v>5019</v>
      </c>
      <c r="F767">
        <v>1754</v>
      </c>
      <c r="G767">
        <v>6035</v>
      </c>
      <c r="H767" s="5">
        <f t="shared" si="22"/>
        <v>0.26453819840364878</v>
      </c>
      <c r="I767" s="5">
        <f t="shared" si="23"/>
        <v>-0.16835128417564207</v>
      </c>
    </row>
    <row r="768" spans="1:9" hidden="1" x14ac:dyDescent="0.2">
      <c r="A768" t="s">
        <v>332</v>
      </c>
      <c r="B768" s="10">
        <v>18141</v>
      </c>
      <c r="C768" t="s">
        <v>954</v>
      </c>
      <c r="D768" s="4">
        <v>55132</v>
      </c>
      <c r="E768" s="4">
        <v>50091</v>
      </c>
      <c r="F768">
        <v>59896</v>
      </c>
      <c r="G768">
        <v>53164</v>
      </c>
      <c r="H768" s="5">
        <f t="shared" si="22"/>
        <v>-7.9537865633765192E-2</v>
      </c>
      <c r="I768" s="5">
        <f t="shared" si="23"/>
        <v>-5.7802272214280338E-2</v>
      </c>
    </row>
    <row r="769" spans="1:9" hidden="1" x14ac:dyDescent="0.2">
      <c r="A769" t="s">
        <v>332</v>
      </c>
      <c r="B769" s="10">
        <v>18143</v>
      </c>
      <c r="C769" t="s">
        <v>594</v>
      </c>
      <c r="D769" s="4">
        <v>3496</v>
      </c>
      <c r="E769" s="4">
        <v>7794</v>
      </c>
      <c r="F769">
        <v>2698</v>
      </c>
      <c r="G769">
        <v>7328</v>
      </c>
      <c r="H769" s="5">
        <f t="shared" si="22"/>
        <v>0.29577464788732394</v>
      </c>
      <c r="I769" s="5">
        <f t="shared" si="23"/>
        <v>6.3591703056768561E-2</v>
      </c>
    </row>
    <row r="770" spans="1:9" hidden="1" x14ac:dyDescent="0.2">
      <c r="A770" t="s">
        <v>332</v>
      </c>
      <c r="B770" s="10">
        <v>18145</v>
      </c>
      <c r="C770" t="s">
        <v>529</v>
      </c>
      <c r="D770" s="4">
        <v>5495</v>
      </c>
      <c r="E770" s="4">
        <v>13792</v>
      </c>
      <c r="F770">
        <v>5023</v>
      </c>
      <c r="G770">
        <v>14568</v>
      </c>
      <c r="H770" s="5">
        <f t="shared" si="22"/>
        <v>9.3967748357555239E-2</v>
      </c>
      <c r="I770" s="5">
        <f t="shared" si="23"/>
        <v>-5.3267435475013732E-2</v>
      </c>
    </row>
    <row r="771" spans="1:9" hidden="1" x14ac:dyDescent="0.2">
      <c r="A771" t="s">
        <v>332</v>
      </c>
      <c r="B771" s="10">
        <v>18147</v>
      </c>
      <c r="C771" t="s">
        <v>955</v>
      </c>
      <c r="D771" s="4">
        <v>3837</v>
      </c>
      <c r="E771" s="4">
        <v>6567</v>
      </c>
      <c r="F771">
        <v>3213</v>
      </c>
      <c r="G771">
        <v>7357</v>
      </c>
      <c r="H771" s="5">
        <f t="shared" ref="H771:H834" si="24">((D771-F771)/F771)</f>
        <v>0.19421101774042951</v>
      </c>
      <c r="I771" s="5">
        <f t="shared" ref="I771:I834" si="25">((E771-G771)/G771)</f>
        <v>-0.10738072583933668</v>
      </c>
    </row>
    <row r="772" spans="1:9" hidden="1" x14ac:dyDescent="0.2">
      <c r="A772" t="s">
        <v>332</v>
      </c>
      <c r="B772" s="10">
        <v>18149</v>
      </c>
      <c r="C772" t="s">
        <v>956</v>
      </c>
      <c r="D772" s="4">
        <v>3596</v>
      </c>
      <c r="E772" s="4">
        <v>6958</v>
      </c>
      <c r="F772">
        <v>2650</v>
      </c>
      <c r="G772">
        <v>7466</v>
      </c>
      <c r="H772" s="5">
        <f t="shared" si="24"/>
        <v>0.35698113207547172</v>
      </c>
      <c r="I772" s="5">
        <f t="shared" si="25"/>
        <v>-6.8041789445486209E-2</v>
      </c>
    </row>
    <row r="773" spans="1:9" hidden="1" x14ac:dyDescent="0.2">
      <c r="A773" t="s">
        <v>332</v>
      </c>
      <c r="B773" s="10">
        <v>18151</v>
      </c>
      <c r="C773" t="s">
        <v>957</v>
      </c>
      <c r="D773" s="4">
        <v>4225</v>
      </c>
      <c r="E773" s="4">
        <v>12019</v>
      </c>
      <c r="F773">
        <v>4513</v>
      </c>
      <c r="G773">
        <v>11327</v>
      </c>
      <c r="H773" s="5">
        <f t="shared" si="24"/>
        <v>-6.3815643695989369E-2</v>
      </c>
      <c r="I773" s="5">
        <f t="shared" si="25"/>
        <v>6.1092963715017212E-2</v>
      </c>
    </row>
    <row r="774" spans="1:9" hidden="1" x14ac:dyDescent="0.2">
      <c r="A774" t="s">
        <v>332</v>
      </c>
      <c r="B774" s="10">
        <v>18153</v>
      </c>
      <c r="C774" t="s">
        <v>958</v>
      </c>
      <c r="D774" s="4">
        <v>2738</v>
      </c>
      <c r="E774" s="4">
        <v>5500</v>
      </c>
      <c r="F774">
        <v>2153</v>
      </c>
      <c r="G774">
        <v>6691</v>
      </c>
      <c r="H774" s="5">
        <f t="shared" si="24"/>
        <v>0.27171388759869947</v>
      </c>
      <c r="I774" s="5">
        <f t="shared" si="25"/>
        <v>-0.17800029890898222</v>
      </c>
    </row>
    <row r="775" spans="1:9" hidden="1" x14ac:dyDescent="0.2">
      <c r="A775" t="s">
        <v>332</v>
      </c>
      <c r="B775" s="10">
        <v>18155</v>
      </c>
      <c r="C775" t="s">
        <v>959</v>
      </c>
      <c r="D775" s="4">
        <v>1184</v>
      </c>
      <c r="E775" s="4">
        <v>3053</v>
      </c>
      <c r="F775">
        <v>964</v>
      </c>
      <c r="G775">
        <v>3133</v>
      </c>
      <c r="H775" s="5">
        <f t="shared" si="24"/>
        <v>0.22821576763485477</v>
      </c>
      <c r="I775" s="5">
        <f t="shared" si="25"/>
        <v>-2.5534631343759974E-2</v>
      </c>
    </row>
    <row r="776" spans="1:9" hidden="1" x14ac:dyDescent="0.2">
      <c r="A776" t="s">
        <v>332</v>
      </c>
      <c r="B776" s="10">
        <v>18157</v>
      </c>
      <c r="C776" t="s">
        <v>960</v>
      </c>
      <c r="D776" s="4">
        <v>31584</v>
      </c>
      <c r="E776" s="4">
        <v>32076</v>
      </c>
      <c r="F776">
        <v>35017</v>
      </c>
      <c r="G776">
        <v>34581</v>
      </c>
      <c r="H776" s="5">
        <f t="shared" si="24"/>
        <v>-9.8038095782048723E-2</v>
      </c>
      <c r="I776" s="5">
        <f t="shared" si="25"/>
        <v>-7.2438622364882452E-2</v>
      </c>
    </row>
    <row r="777" spans="1:9" hidden="1" x14ac:dyDescent="0.2">
      <c r="A777" t="s">
        <v>332</v>
      </c>
      <c r="B777" s="10">
        <v>18159</v>
      </c>
      <c r="C777" t="s">
        <v>961</v>
      </c>
      <c r="D777" s="4">
        <v>2337</v>
      </c>
      <c r="E777" s="4">
        <v>5265</v>
      </c>
      <c r="F777">
        <v>1834</v>
      </c>
      <c r="G777">
        <v>6110</v>
      </c>
      <c r="H777" s="5">
        <f t="shared" si="24"/>
        <v>0.27426390403489642</v>
      </c>
      <c r="I777" s="5">
        <f t="shared" si="25"/>
        <v>-0.13829787234042554</v>
      </c>
    </row>
    <row r="778" spans="1:9" hidden="1" x14ac:dyDescent="0.2">
      <c r="A778" t="s">
        <v>332</v>
      </c>
      <c r="B778" s="10">
        <v>18161</v>
      </c>
      <c r="C778" t="s">
        <v>476</v>
      </c>
      <c r="D778" s="4">
        <v>909</v>
      </c>
      <c r="E778" s="4">
        <v>2432</v>
      </c>
      <c r="F778">
        <v>736</v>
      </c>
      <c r="G778">
        <v>2688</v>
      </c>
      <c r="H778" s="5">
        <f t="shared" si="24"/>
        <v>0.23505434782608695</v>
      </c>
      <c r="I778" s="5">
        <f t="shared" si="25"/>
        <v>-9.5238095238095233E-2</v>
      </c>
    </row>
    <row r="779" spans="1:9" hidden="1" x14ac:dyDescent="0.2">
      <c r="A779" t="s">
        <v>332</v>
      </c>
      <c r="B779" s="10">
        <v>18163</v>
      </c>
      <c r="C779" t="s">
        <v>962</v>
      </c>
      <c r="D779" s="4">
        <v>32190</v>
      </c>
      <c r="E779" s="4">
        <v>38102</v>
      </c>
      <c r="F779">
        <v>34415</v>
      </c>
      <c r="G779">
        <v>41844</v>
      </c>
      <c r="H779" s="5">
        <f t="shared" si="24"/>
        <v>-6.4652041261078014E-2</v>
      </c>
      <c r="I779" s="5">
        <f t="shared" si="25"/>
        <v>-8.9427396998374917E-2</v>
      </c>
    </row>
    <row r="780" spans="1:9" hidden="1" x14ac:dyDescent="0.2">
      <c r="A780" t="s">
        <v>332</v>
      </c>
      <c r="B780" s="10">
        <v>18165</v>
      </c>
      <c r="C780" t="s">
        <v>963</v>
      </c>
      <c r="D780" s="4">
        <v>2582</v>
      </c>
      <c r="E780" s="4">
        <v>4392</v>
      </c>
      <c r="F780">
        <v>2145</v>
      </c>
      <c r="G780">
        <v>5184</v>
      </c>
      <c r="H780" s="5">
        <f t="shared" si="24"/>
        <v>0.20372960372960372</v>
      </c>
      <c r="I780" s="5">
        <f t="shared" si="25"/>
        <v>-0.15277777777777779</v>
      </c>
    </row>
    <row r="781" spans="1:9" hidden="1" x14ac:dyDescent="0.2">
      <c r="A781" t="s">
        <v>332</v>
      </c>
      <c r="B781" s="10">
        <v>18167</v>
      </c>
      <c r="C781" t="s">
        <v>964</v>
      </c>
      <c r="D781" s="4">
        <v>19277</v>
      </c>
      <c r="E781" s="4">
        <v>22603</v>
      </c>
      <c r="F781">
        <v>18123</v>
      </c>
      <c r="G781">
        <v>24545</v>
      </c>
      <c r="H781" s="5">
        <f t="shared" si="24"/>
        <v>6.3675991833581636E-2</v>
      </c>
      <c r="I781" s="5">
        <f t="shared" si="25"/>
        <v>-7.9119983703401911E-2</v>
      </c>
    </row>
    <row r="782" spans="1:9" hidden="1" x14ac:dyDescent="0.2">
      <c r="A782" t="s">
        <v>332</v>
      </c>
      <c r="B782" s="10">
        <v>18169</v>
      </c>
      <c r="C782" t="s">
        <v>921</v>
      </c>
      <c r="D782" s="4">
        <v>4342</v>
      </c>
      <c r="E782" s="4">
        <v>8909</v>
      </c>
      <c r="F782">
        <v>3494</v>
      </c>
      <c r="G782">
        <v>10762</v>
      </c>
      <c r="H782" s="5">
        <f t="shared" si="24"/>
        <v>0.24270177447052088</v>
      </c>
      <c r="I782" s="5">
        <f t="shared" si="25"/>
        <v>-0.17217989221334323</v>
      </c>
    </row>
    <row r="783" spans="1:9" hidden="1" x14ac:dyDescent="0.2">
      <c r="A783" t="s">
        <v>332</v>
      </c>
      <c r="B783" s="10">
        <v>18171</v>
      </c>
      <c r="C783" t="s">
        <v>821</v>
      </c>
      <c r="D783" s="4">
        <v>1368</v>
      </c>
      <c r="E783" s="4">
        <v>2991</v>
      </c>
      <c r="F783">
        <v>974</v>
      </c>
      <c r="G783">
        <v>3401</v>
      </c>
      <c r="H783" s="5">
        <f t="shared" si="24"/>
        <v>0.40451745379876797</v>
      </c>
      <c r="I783" s="5">
        <f t="shared" si="25"/>
        <v>-0.12055277859453102</v>
      </c>
    </row>
    <row r="784" spans="1:9" hidden="1" x14ac:dyDescent="0.2">
      <c r="A784" t="s">
        <v>332</v>
      </c>
      <c r="B784" s="10">
        <v>18173</v>
      </c>
      <c r="C784" t="s">
        <v>965</v>
      </c>
      <c r="D784" s="4">
        <v>10658</v>
      </c>
      <c r="E784" s="4">
        <v>22683</v>
      </c>
      <c r="F784">
        <v>11923</v>
      </c>
      <c r="G784">
        <v>21326</v>
      </c>
      <c r="H784" s="5">
        <f t="shared" si="24"/>
        <v>-0.1060974586932819</v>
      </c>
      <c r="I784" s="5">
        <f t="shared" si="25"/>
        <v>6.3631248241583047E-2</v>
      </c>
    </row>
    <row r="785" spans="1:9" hidden="1" x14ac:dyDescent="0.2">
      <c r="A785" t="s">
        <v>332</v>
      </c>
      <c r="B785" s="10">
        <v>18175</v>
      </c>
      <c r="C785" t="s">
        <v>480</v>
      </c>
      <c r="D785" s="4">
        <v>3609</v>
      </c>
      <c r="E785" s="4">
        <v>9263</v>
      </c>
      <c r="F785">
        <v>2784</v>
      </c>
      <c r="G785">
        <v>9114</v>
      </c>
      <c r="H785" s="5">
        <f t="shared" si="24"/>
        <v>0.29633620689655171</v>
      </c>
      <c r="I785" s="5">
        <f t="shared" si="25"/>
        <v>1.6348474873820497E-2</v>
      </c>
    </row>
    <row r="786" spans="1:9" hidden="1" x14ac:dyDescent="0.2">
      <c r="A786" t="s">
        <v>332</v>
      </c>
      <c r="B786" s="10">
        <v>18177</v>
      </c>
      <c r="C786" t="s">
        <v>822</v>
      </c>
      <c r="D786" s="4">
        <v>10479</v>
      </c>
      <c r="E786" s="4">
        <v>16536</v>
      </c>
      <c r="F786">
        <v>9524</v>
      </c>
      <c r="G786">
        <v>17567</v>
      </c>
      <c r="H786" s="5">
        <f t="shared" si="24"/>
        <v>0.1002729945401092</v>
      </c>
      <c r="I786" s="5">
        <f t="shared" si="25"/>
        <v>-5.8689588432857064E-2</v>
      </c>
    </row>
    <row r="787" spans="1:9" hidden="1" x14ac:dyDescent="0.2">
      <c r="A787" t="s">
        <v>332</v>
      </c>
      <c r="B787" s="10">
        <v>18179</v>
      </c>
      <c r="C787" t="s">
        <v>966</v>
      </c>
      <c r="D787" s="4">
        <v>3458</v>
      </c>
      <c r="E787" s="4">
        <v>10830</v>
      </c>
      <c r="F787">
        <v>2928</v>
      </c>
      <c r="G787">
        <v>10855</v>
      </c>
      <c r="H787" s="5">
        <f t="shared" si="24"/>
        <v>0.18101092896174864</v>
      </c>
      <c r="I787" s="5">
        <f t="shared" si="25"/>
        <v>-2.3030861354214646E-3</v>
      </c>
    </row>
    <row r="788" spans="1:9" hidden="1" x14ac:dyDescent="0.2">
      <c r="A788" t="s">
        <v>332</v>
      </c>
      <c r="B788" s="10">
        <v>18181</v>
      </c>
      <c r="C788" t="s">
        <v>601</v>
      </c>
      <c r="D788" s="4">
        <v>3455</v>
      </c>
      <c r="E788" s="4">
        <v>6856</v>
      </c>
      <c r="F788">
        <v>3032</v>
      </c>
      <c r="G788">
        <v>7957</v>
      </c>
      <c r="H788" s="5">
        <f t="shared" si="24"/>
        <v>0.13951187335092349</v>
      </c>
      <c r="I788" s="5">
        <f t="shared" si="25"/>
        <v>-0.13836873193414603</v>
      </c>
    </row>
    <row r="789" spans="1:9" hidden="1" x14ac:dyDescent="0.2">
      <c r="A789" t="s">
        <v>332</v>
      </c>
      <c r="B789" s="10">
        <v>18183</v>
      </c>
      <c r="C789" t="s">
        <v>967</v>
      </c>
      <c r="D789" s="4">
        <v>4295</v>
      </c>
      <c r="E789" s="4">
        <v>13340</v>
      </c>
      <c r="F789">
        <v>4234</v>
      </c>
      <c r="G789">
        <v>12862</v>
      </c>
      <c r="H789" s="5">
        <f t="shared" si="24"/>
        <v>1.4407179971658007E-2</v>
      </c>
      <c r="I789" s="5">
        <f t="shared" si="25"/>
        <v>3.7163738143368062E-2</v>
      </c>
    </row>
    <row r="790" spans="1:9" hidden="1" x14ac:dyDescent="0.2">
      <c r="A790" t="s">
        <v>333</v>
      </c>
      <c r="B790" s="10">
        <v>19001</v>
      </c>
      <c r="C790" t="s">
        <v>968</v>
      </c>
      <c r="D790" s="4">
        <v>1706</v>
      </c>
      <c r="E790" s="4">
        <v>2425</v>
      </c>
      <c r="F790">
        <v>1198</v>
      </c>
      <c r="G790">
        <v>2917</v>
      </c>
      <c r="H790" s="5">
        <f t="shared" si="24"/>
        <v>0.4240400667779633</v>
      </c>
      <c r="I790" s="5">
        <f t="shared" si="25"/>
        <v>-0.16866643812135756</v>
      </c>
    </row>
    <row r="791" spans="1:9" hidden="1" x14ac:dyDescent="0.2">
      <c r="A791" t="s">
        <v>333</v>
      </c>
      <c r="B791" s="10">
        <v>19003</v>
      </c>
      <c r="C791" t="s">
        <v>658</v>
      </c>
      <c r="D791" s="4">
        <v>845</v>
      </c>
      <c r="E791" s="4">
        <v>1403</v>
      </c>
      <c r="F791">
        <v>590</v>
      </c>
      <c r="G791">
        <v>1530</v>
      </c>
      <c r="H791" s="5">
        <f t="shared" si="24"/>
        <v>0.43220338983050849</v>
      </c>
      <c r="I791" s="5">
        <f t="shared" si="25"/>
        <v>-8.3006535947712415E-2</v>
      </c>
    </row>
    <row r="792" spans="1:9" hidden="1" x14ac:dyDescent="0.2">
      <c r="A792" t="s">
        <v>333</v>
      </c>
      <c r="B792" s="10">
        <v>19005</v>
      </c>
      <c r="C792" t="s">
        <v>969</v>
      </c>
      <c r="D792" s="4">
        <v>2665</v>
      </c>
      <c r="E792" s="4">
        <v>4159</v>
      </c>
      <c r="F792">
        <v>2576</v>
      </c>
      <c r="G792">
        <v>4735</v>
      </c>
      <c r="H792" s="5">
        <f t="shared" si="24"/>
        <v>3.4549689440993792E-2</v>
      </c>
      <c r="I792" s="5">
        <f t="shared" si="25"/>
        <v>-0.12164730728616684</v>
      </c>
    </row>
    <row r="793" spans="1:9" hidden="1" x14ac:dyDescent="0.2">
      <c r="A793" t="s">
        <v>333</v>
      </c>
      <c r="B793" s="10">
        <v>19007</v>
      </c>
      <c r="C793" t="s">
        <v>970</v>
      </c>
      <c r="D793" s="4">
        <v>2585</v>
      </c>
      <c r="E793" s="4">
        <v>3542</v>
      </c>
      <c r="F793">
        <v>1891</v>
      </c>
      <c r="G793">
        <v>4512</v>
      </c>
      <c r="H793" s="5">
        <f t="shared" si="24"/>
        <v>0.36700158646218933</v>
      </c>
      <c r="I793" s="5">
        <f t="shared" si="25"/>
        <v>-0.2149822695035461</v>
      </c>
    </row>
    <row r="794" spans="1:9" hidden="1" x14ac:dyDescent="0.2">
      <c r="A794" t="s">
        <v>333</v>
      </c>
      <c r="B794" s="10">
        <v>19009</v>
      </c>
      <c r="C794" t="s">
        <v>971</v>
      </c>
      <c r="D794" s="4">
        <v>1367</v>
      </c>
      <c r="E794" s="4">
        <v>2066</v>
      </c>
      <c r="F794">
        <v>1071</v>
      </c>
      <c r="G794">
        <v>2295</v>
      </c>
      <c r="H794" s="5">
        <f t="shared" si="24"/>
        <v>0.27637721755368816</v>
      </c>
      <c r="I794" s="5">
        <f t="shared" si="25"/>
        <v>-9.978213507625272E-2</v>
      </c>
    </row>
    <row r="795" spans="1:9" hidden="1" x14ac:dyDescent="0.2">
      <c r="A795" t="s">
        <v>333</v>
      </c>
      <c r="B795" s="10">
        <v>19011</v>
      </c>
      <c r="C795" t="s">
        <v>554</v>
      </c>
      <c r="D795" s="4">
        <v>5409</v>
      </c>
      <c r="E795" s="4">
        <v>9051</v>
      </c>
      <c r="F795">
        <v>5160</v>
      </c>
      <c r="G795">
        <v>9188</v>
      </c>
      <c r="H795" s="5">
        <f t="shared" si="24"/>
        <v>4.8255813953488373E-2</v>
      </c>
      <c r="I795" s="5">
        <f t="shared" si="25"/>
        <v>-1.4910753156290814E-2</v>
      </c>
    </row>
    <row r="796" spans="1:9" hidden="1" x14ac:dyDescent="0.2">
      <c r="A796" t="s">
        <v>333</v>
      </c>
      <c r="B796" s="10">
        <v>19013</v>
      </c>
      <c r="C796" t="s">
        <v>972</v>
      </c>
      <c r="D796" s="4">
        <v>34101</v>
      </c>
      <c r="E796" s="4">
        <v>27616</v>
      </c>
      <c r="F796">
        <v>35647</v>
      </c>
      <c r="G796">
        <v>29640</v>
      </c>
      <c r="H796" s="5">
        <f t="shared" si="24"/>
        <v>-4.3369708530872166E-2</v>
      </c>
      <c r="I796" s="5">
        <f t="shared" si="25"/>
        <v>-6.8286099865047231E-2</v>
      </c>
    </row>
    <row r="797" spans="1:9" hidden="1" x14ac:dyDescent="0.2">
      <c r="A797" t="s">
        <v>333</v>
      </c>
      <c r="B797" s="10">
        <v>19015</v>
      </c>
      <c r="C797" t="s">
        <v>555</v>
      </c>
      <c r="D797" s="4">
        <v>6384</v>
      </c>
      <c r="E797" s="4">
        <v>7535</v>
      </c>
      <c r="F797">
        <v>6303</v>
      </c>
      <c r="G797">
        <v>8695</v>
      </c>
      <c r="H797" s="5">
        <f t="shared" si="24"/>
        <v>1.285102332222751E-2</v>
      </c>
      <c r="I797" s="5">
        <f t="shared" si="25"/>
        <v>-0.13341000575043127</v>
      </c>
    </row>
    <row r="798" spans="1:9" hidden="1" x14ac:dyDescent="0.2">
      <c r="A798" t="s">
        <v>333</v>
      </c>
      <c r="B798" s="10">
        <v>19017</v>
      </c>
      <c r="C798" t="s">
        <v>973</v>
      </c>
      <c r="D798" s="4">
        <v>5670</v>
      </c>
      <c r="E798" s="4">
        <v>7145</v>
      </c>
      <c r="F798">
        <v>5958</v>
      </c>
      <c r="G798">
        <v>8294</v>
      </c>
      <c r="H798" s="5">
        <f t="shared" si="24"/>
        <v>-4.8338368580060423E-2</v>
      </c>
      <c r="I798" s="5">
        <f t="shared" si="25"/>
        <v>-0.13853387991319024</v>
      </c>
    </row>
    <row r="799" spans="1:9" hidden="1" x14ac:dyDescent="0.2">
      <c r="A799" t="s">
        <v>333</v>
      </c>
      <c r="B799" s="10">
        <v>19019</v>
      </c>
      <c r="C799" t="s">
        <v>974</v>
      </c>
      <c r="D799" s="4">
        <v>4458</v>
      </c>
      <c r="E799" s="4">
        <v>5446</v>
      </c>
      <c r="F799">
        <v>4169</v>
      </c>
      <c r="G799">
        <v>6420</v>
      </c>
      <c r="H799" s="5">
        <f t="shared" si="24"/>
        <v>6.9321180139122085E-2</v>
      </c>
      <c r="I799" s="5">
        <f t="shared" si="25"/>
        <v>-0.15171339563862929</v>
      </c>
    </row>
    <row r="800" spans="1:9" hidden="1" x14ac:dyDescent="0.2">
      <c r="A800" t="s">
        <v>333</v>
      </c>
      <c r="B800" s="10">
        <v>19021</v>
      </c>
      <c r="C800" t="s">
        <v>975</v>
      </c>
      <c r="D800" s="4">
        <v>3740</v>
      </c>
      <c r="E800" s="4">
        <v>4711</v>
      </c>
      <c r="F800">
        <v>2961</v>
      </c>
      <c r="G800">
        <v>5056</v>
      </c>
      <c r="H800" s="5">
        <f t="shared" si="24"/>
        <v>0.26308679500168863</v>
      </c>
      <c r="I800" s="5">
        <f t="shared" si="25"/>
        <v>-6.8235759493670889E-2</v>
      </c>
    </row>
    <row r="801" spans="1:9" hidden="1" x14ac:dyDescent="0.2">
      <c r="A801" t="s">
        <v>333</v>
      </c>
      <c r="B801" s="10">
        <v>19023</v>
      </c>
      <c r="C801" t="s">
        <v>487</v>
      </c>
      <c r="D801" s="4">
        <v>2554</v>
      </c>
      <c r="E801" s="4">
        <v>4591</v>
      </c>
      <c r="F801">
        <v>2424</v>
      </c>
      <c r="G801">
        <v>5542</v>
      </c>
      <c r="H801" s="5">
        <f t="shared" si="24"/>
        <v>5.3630363036303627E-2</v>
      </c>
      <c r="I801" s="5">
        <f t="shared" si="25"/>
        <v>-0.17159870083002526</v>
      </c>
    </row>
    <row r="802" spans="1:9" hidden="1" x14ac:dyDescent="0.2">
      <c r="A802" t="s">
        <v>333</v>
      </c>
      <c r="B802" s="10">
        <v>19025</v>
      </c>
      <c r="C802" t="s">
        <v>420</v>
      </c>
      <c r="D802" s="4">
        <v>2010</v>
      </c>
      <c r="E802" s="4">
        <v>3154</v>
      </c>
      <c r="F802">
        <v>1470</v>
      </c>
      <c r="G802">
        <v>3689</v>
      </c>
      <c r="H802" s="5">
        <f t="shared" si="24"/>
        <v>0.36734693877551022</v>
      </c>
      <c r="I802" s="5">
        <f t="shared" si="25"/>
        <v>-0.14502575223637842</v>
      </c>
    </row>
    <row r="803" spans="1:9" hidden="1" x14ac:dyDescent="0.2">
      <c r="A803" t="s">
        <v>333</v>
      </c>
      <c r="B803" s="10">
        <v>19027</v>
      </c>
      <c r="C803" t="s">
        <v>557</v>
      </c>
      <c r="D803" s="4">
        <v>4082</v>
      </c>
      <c r="E803" s="4">
        <v>7282</v>
      </c>
      <c r="F803">
        <v>3454</v>
      </c>
      <c r="G803">
        <v>7737</v>
      </c>
      <c r="H803" s="5">
        <f t="shared" si="24"/>
        <v>0.18181818181818182</v>
      </c>
      <c r="I803" s="5">
        <f t="shared" si="25"/>
        <v>-5.880832363965361E-2</v>
      </c>
    </row>
    <row r="804" spans="1:9" hidden="1" x14ac:dyDescent="0.2">
      <c r="A804" t="s">
        <v>333</v>
      </c>
      <c r="B804" s="10">
        <v>19029</v>
      </c>
      <c r="C804" t="s">
        <v>877</v>
      </c>
      <c r="D804" s="4">
        <v>2558</v>
      </c>
      <c r="E804" s="4">
        <v>4588</v>
      </c>
      <c r="F804">
        <v>2201</v>
      </c>
      <c r="G804">
        <v>4969</v>
      </c>
      <c r="H804" s="5">
        <f t="shared" si="24"/>
        <v>0.16219900045433894</v>
      </c>
      <c r="I804" s="5">
        <f t="shared" si="25"/>
        <v>-7.6675387401891726E-2</v>
      </c>
    </row>
    <row r="805" spans="1:9" hidden="1" x14ac:dyDescent="0.2">
      <c r="A805" t="s">
        <v>333</v>
      </c>
      <c r="B805" s="10">
        <v>19031</v>
      </c>
      <c r="C805" t="s">
        <v>976</v>
      </c>
      <c r="D805" s="4">
        <v>4054</v>
      </c>
      <c r="E805" s="4">
        <v>5133</v>
      </c>
      <c r="F805">
        <v>4337</v>
      </c>
      <c r="G805">
        <v>6161</v>
      </c>
      <c r="H805" s="5">
        <f t="shared" si="24"/>
        <v>-6.5252478671893016E-2</v>
      </c>
      <c r="I805" s="5">
        <f t="shared" si="25"/>
        <v>-0.16685602986528161</v>
      </c>
    </row>
    <row r="806" spans="1:9" hidden="1" x14ac:dyDescent="0.2">
      <c r="A806" t="s">
        <v>333</v>
      </c>
      <c r="B806" s="10">
        <v>19033</v>
      </c>
      <c r="C806" t="s">
        <v>977</v>
      </c>
      <c r="D806" s="4">
        <v>11433</v>
      </c>
      <c r="E806" s="4">
        <v>10551</v>
      </c>
      <c r="F806">
        <v>10941</v>
      </c>
      <c r="G806">
        <v>12442</v>
      </c>
      <c r="H806" s="5">
        <f t="shared" si="24"/>
        <v>4.4968467233342475E-2</v>
      </c>
      <c r="I806" s="5">
        <f t="shared" si="25"/>
        <v>-0.15198521138080695</v>
      </c>
    </row>
    <row r="807" spans="1:9" hidden="1" x14ac:dyDescent="0.2">
      <c r="A807" t="s">
        <v>333</v>
      </c>
      <c r="B807" s="10">
        <v>19035</v>
      </c>
      <c r="C807" t="s">
        <v>489</v>
      </c>
      <c r="D807" s="4">
        <v>2500</v>
      </c>
      <c r="E807" s="4">
        <v>4006</v>
      </c>
      <c r="F807">
        <v>1936</v>
      </c>
      <c r="G807">
        <v>4495</v>
      </c>
      <c r="H807" s="5">
        <f t="shared" si="24"/>
        <v>0.29132231404958675</v>
      </c>
      <c r="I807" s="5">
        <f t="shared" si="25"/>
        <v>-0.10878754171301445</v>
      </c>
    </row>
    <row r="808" spans="1:9" hidden="1" x14ac:dyDescent="0.2">
      <c r="A808" t="s">
        <v>333</v>
      </c>
      <c r="B808" s="10">
        <v>19037</v>
      </c>
      <c r="C808" t="s">
        <v>978</v>
      </c>
      <c r="D808" s="4">
        <v>2798</v>
      </c>
      <c r="E808" s="4">
        <v>3762</v>
      </c>
      <c r="F808">
        <v>2233</v>
      </c>
      <c r="G808">
        <v>4308</v>
      </c>
      <c r="H808" s="5">
        <f t="shared" si="24"/>
        <v>0.25302283922973579</v>
      </c>
      <c r="I808" s="5">
        <f t="shared" si="25"/>
        <v>-0.12674094707520892</v>
      </c>
    </row>
    <row r="809" spans="1:9" hidden="1" x14ac:dyDescent="0.2">
      <c r="A809" t="s">
        <v>333</v>
      </c>
      <c r="B809" s="10">
        <v>19039</v>
      </c>
      <c r="C809" t="s">
        <v>492</v>
      </c>
      <c r="D809" s="4">
        <v>2030</v>
      </c>
      <c r="E809" s="4">
        <v>2547</v>
      </c>
      <c r="F809">
        <v>1466</v>
      </c>
      <c r="G809">
        <v>3144</v>
      </c>
      <c r="H809" s="5">
        <f t="shared" si="24"/>
        <v>0.38472032742155526</v>
      </c>
      <c r="I809" s="5">
        <f t="shared" si="25"/>
        <v>-0.1898854961832061</v>
      </c>
    </row>
    <row r="810" spans="1:9" hidden="1" x14ac:dyDescent="0.2">
      <c r="A810" t="s">
        <v>333</v>
      </c>
      <c r="B810" s="10">
        <v>19041</v>
      </c>
      <c r="C810" t="s">
        <v>423</v>
      </c>
      <c r="D810" s="4">
        <v>3350</v>
      </c>
      <c r="E810" s="4">
        <v>5410</v>
      </c>
      <c r="F810">
        <v>2662</v>
      </c>
      <c r="G810">
        <v>6137</v>
      </c>
      <c r="H810" s="5">
        <f t="shared" si="24"/>
        <v>0.25845229151014276</v>
      </c>
      <c r="I810" s="5">
        <f t="shared" si="25"/>
        <v>-0.11846178914779208</v>
      </c>
    </row>
    <row r="811" spans="1:9" hidden="1" x14ac:dyDescent="0.2">
      <c r="A811" t="s">
        <v>333</v>
      </c>
      <c r="B811" s="10">
        <v>19043</v>
      </c>
      <c r="C811" t="s">
        <v>743</v>
      </c>
      <c r="D811" s="4">
        <v>3810</v>
      </c>
      <c r="E811" s="4">
        <v>5101</v>
      </c>
      <c r="F811">
        <v>3340</v>
      </c>
      <c r="G811">
        <v>6106</v>
      </c>
      <c r="H811" s="5">
        <f t="shared" si="24"/>
        <v>0.1407185628742515</v>
      </c>
      <c r="I811" s="5">
        <f t="shared" si="25"/>
        <v>-0.16459220438912545</v>
      </c>
    </row>
    <row r="812" spans="1:9" hidden="1" x14ac:dyDescent="0.2">
      <c r="A812" t="s">
        <v>333</v>
      </c>
      <c r="B812" s="10">
        <v>19045</v>
      </c>
      <c r="C812" t="s">
        <v>880</v>
      </c>
      <c r="D812" s="4">
        <v>11722</v>
      </c>
      <c r="E812" s="4">
        <v>11623</v>
      </c>
      <c r="F812">
        <v>10812</v>
      </c>
      <c r="G812">
        <v>13361</v>
      </c>
      <c r="H812" s="5">
        <f t="shared" si="24"/>
        <v>8.416574176840548E-2</v>
      </c>
      <c r="I812" s="5">
        <f t="shared" si="25"/>
        <v>-0.13008008382606093</v>
      </c>
    </row>
    <row r="813" spans="1:9" hidden="1" x14ac:dyDescent="0.2">
      <c r="A813" t="s">
        <v>333</v>
      </c>
      <c r="B813" s="10">
        <v>19047</v>
      </c>
      <c r="C813" t="s">
        <v>563</v>
      </c>
      <c r="D813" s="4">
        <v>3033</v>
      </c>
      <c r="E813" s="4">
        <v>4169</v>
      </c>
      <c r="F813">
        <v>2220</v>
      </c>
      <c r="G813">
        <v>4854</v>
      </c>
      <c r="H813" s="5">
        <f t="shared" si="24"/>
        <v>0.36621621621621619</v>
      </c>
      <c r="I813" s="5">
        <f t="shared" si="25"/>
        <v>-0.14112072517511332</v>
      </c>
    </row>
    <row r="814" spans="1:9" hidden="1" x14ac:dyDescent="0.2">
      <c r="A814" t="s">
        <v>333</v>
      </c>
      <c r="B814" s="10">
        <v>19049</v>
      </c>
      <c r="C814" t="s">
        <v>502</v>
      </c>
      <c r="D814" s="4">
        <v>34484</v>
      </c>
      <c r="E814" s="4">
        <v>33241</v>
      </c>
      <c r="F814">
        <v>26879</v>
      </c>
      <c r="G814">
        <v>27987</v>
      </c>
      <c r="H814" s="5">
        <f t="shared" si="24"/>
        <v>0.28293463298485805</v>
      </c>
      <c r="I814" s="5">
        <f t="shared" si="25"/>
        <v>0.18773001750812876</v>
      </c>
    </row>
    <row r="815" spans="1:9" hidden="1" x14ac:dyDescent="0.2">
      <c r="A815" t="s">
        <v>333</v>
      </c>
      <c r="B815" s="10">
        <v>19051</v>
      </c>
      <c r="C815" t="s">
        <v>979</v>
      </c>
      <c r="D815" s="4">
        <v>1318</v>
      </c>
      <c r="E815" s="4">
        <v>2443</v>
      </c>
      <c r="F815">
        <v>1013</v>
      </c>
      <c r="G815">
        <v>3032</v>
      </c>
      <c r="H815" s="5">
        <f t="shared" si="24"/>
        <v>0.30108588351431392</v>
      </c>
      <c r="I815" s="5">
        <f t="shared" si="25"/>
        <v>-0.19426121372031663</v>
      </c>
    </row>
    <row r="816" spans="1:9" hidden="1" x14ac:dyDescent="0.2">
      <c r="A816" t="s">
        <v>333</v>
      </c>
      <c r="B816" s="10">
        <v>19053</v>
      </c>
      <c r="C816" t="s">
        <v>752</v>
      </c>
      <c r="D816" s="4">
        <v>1524</v>
      </c>
      <c r="E816" s="4">
        <v>2083</v>
      </c>
      <c r="F816">
        <v>1120</v>
      </c>
      <c r="G816">
        <v>2615</v>
      </c>
      <c r="H816" s="5">
        <f t="shared" si="24"/>
        <v>0.36071428571428571</v>
      </c>
      <c r="I816" s="5">
        <f t="shared" si="25"/>
        <v>-0.20344168260038242</v>
      </c>
    </row>
    <row r="817" spans="1:9" hidden="1" x14ac:dyDescent="0.2">
      <c r="A817" t="s">
        <v>333</v>
      </c>
      <c r="B817" s="10">
        <v>19055</v>
      </c>
      <c r="C817" t="s">
        <v>932</v>
      </c>
      <c r="D817" s="4">
        <v>3434</v>
      </c>
      <c r="E817" s="4">
        <v>5818</v>
      </c>
      <c r="F817">
        <v>3157</v>
      </c>
      <c r="G817">
        <v>6666</v>
      </c>
      <c r="H817" s="5">
        <f t="shared" si="24"/>
        <v>8.7741526765917011E-2</v>
      </c>
      <c r="I817" s="5">
        <f t="shared" si="25"/>
        <v>-0.12721272127212721</v>
      </c>
    </row>
    <row r="818" spans="1:9" hidden="1" x14ac:dyDescent="0.2">
      <c r="A818" t="s">
        <v>333</v>
      </c>
      <c r="B818" s="10">
        <v>19057</v>
      </c>
      <c r="C818" t="s">
        <v>980</v>
      </c>
      <c r="D818" s="4">
        <v>10761</v>
      </c>
      <c r="E818" s="4">
        <v>8791</v>
      </c>
      <c r="F818">
        <v>8893</v>
      </c>
      <c r="G818">
        <v>10592</v>
      </c>
      <c r="H818" s="5">
        <f t="shared" si="24"/>
        <v>0.21005285055661757</v>
      </c>
      <c r="I818" s="5">
        <f t="shared" si="25"/>
        <v>-0.17003398791540786</v>
      </c>
    </row>
    <row r="819" spans="1:9" hidden="1" x14ac:dyDescent="0.2">
      <c r="A819" t="s">
        <v>333</v>
      </c>
      <c r="B819" s="10">
        <v>19059</v>
      </c>
      <c r="C819" t="s">
        <v>981</v>
      </c>
      <c r="D819" s="4">
        <v>3549</v>
      </c>
      <c r="E819" s="4">
        <v>7987</v>
      </c>
      <c r="F819">
        <v>3661</v>
      </c>
      <c r="G819">
        <v>7438</v>
      </c>
      <c r="H819" s="5">
        <f t="shared" si="24"/>
        <v>-3.0592734225621414E-2</v>
      </c>
      <c r="I819" s="5">
        <f t="shared" si="25"/>
        <v>7.3810164022586722E-2</v>
      </c>
    </row>
    <row r="820" spans="1:9" hidden="1" x14ac:dyDescent="0.2">
      <c r="A820" t="s">
        <v>333</v>
      </c>
      <c r="B820" s="10">
        <v>19061</v>
      </c>
      <c r="C820" t="s">
        <v>982</v>
      </c>
      <c r="D820" s="4">
        <v>24683</v>
      </c>
      <c r="E820" s="4">
        <v>27730</v>
      </c>
      <c r="F820">
        <v>25657</v>
      </c>
      <c r="G820">
        <v>27214</v>
      </c>
      <c r="H820" s="5">
        <f t="shared" si="24"/>
        <v>-3.7962349456288735E-2</v>
      </c>
      <c r="I820" s="5">
        <f t="shared" si="25"/>
        <v>1.8960828985081207E-2</v>
      </c>
    </row>
    <row r="821" spans="1:9" hidden="1" x14ac:dyDescent="0.2">
      <c r="A821" t="s">
        <v>333</v>
      </c>
      <c r="B821" s="10">
        <v>19063</v>
      </c>
      <c r="C821" t="s">
        <v>983</v>
      </c>
      <c r="D821" s="4">
        <v>2038</v>
      </c>
      <c r="E821" s="4">
        <v>2887</v>
      </c>
      <c r="F821">
        <v>1520</v>
      </c>
      <c r="G821">
        <v>3265</v>
      </c>
      <c r="H821" s="5">
        <f t="shared" si="24"/>
        <v>0.34078947368421053</v>
      </c>
      <c r="I821" s="5">
        <f t="shared" si="25"/>
        <v>-0.11577335375191425</v>
      </c>
    </row>
    <row r="822" spans="1:9" hidden="1" x14ac:dyDescent="0.2">
      <c r="A822" t="s">
        <v>333</v>
      </c>
      <c r="B822" s="10">
        <v>19065</v>
      </c>
      <c r="C822" t="s">
        <v>506</v>
      </c>
      <c r="D822" s="4">
        <v>4825</v>
      </c>
      <c r="E822" s="4">
        <v>5750</v>
      </c>
      <c r="F822">
        <v>3835</v>
      </c>
      <c r="G822">
        <v>6145</v>
      </c>
      <c r="H822" s="5">
        <f t="shared" si="24"/>
        <v>0.25814863102998697</v>
      </c>
      <c r="I822" s="5">
        <f t="shared" si="25"/>
        <v>-6.4279902359641983E-2</v>
      </c>
    </row>
    <row r="823" spans="1:9" hidden="1" x14ac:dyDescent="0.2">
      <c r="A823" t="s">
        <v>333</v>
      </c>
      <c r="B823" s="10">
        <v>19067</v>
      </c>
      <c r="C823" t="s">
        <v>762</v>
      </c>
      <c r="D823" s="4">
        <v>4063</v>
      </c>
      <c r="E823" s="4">
        <v>4225</v>
      </c>
      <c r="F823">
        <v>3172</v>
      </c>
      <c r="G823">
        <v>4732</v>
      </c>
      <c r="H823" s="5">
        <f t="shared" si="24"/>
        <v>0.28089533417402268</v>
      </c>
      <c r="I823" s="5">
        <f t="shared" si="25"/>
        <v>-0.10714285714285714</v>
      </c>
    </row>
    <row r="824" spans="1:9" hidden="1" x14ac:dyDescent="0.2">
      <c r="A824" t="s">
        <v>333</v>
      </c>
      <c r="B824" s="10">
        <v>19069</v>
      </c>
      <c r="C824" t="s">
        <v>431</v>
      </c>
      <c r="D824" s="4">
        <v>2244</v>
      </c>
      <c r="E824" s="4">
        <v>2961</v>
      </c>
      <c r="F824">
        <v>1626</v>
      </c>
      <c r="G824">
        <v>3422</v>
      </c>
      <c r="H824" s="5">
        <f t="shared" si="24"/>
        <v>0.38007380073800739</v>
      </c>
      <c r="I824" s="5">
        <f t="shared" si="25"/>
        <v>-0.13471654003506722</v>
      </c>
    </row>
    <row r="825" spans="1:9" hidden="1" x14ac:dyDescent="0.2">
      <c r="A825" t="s">
        <v>333</v>
      </c>
      <c r="B825" s="10">
        <v>19071</v>
      </c>
      <c r="C825" t="s">
        <v>680</v>
      </c>
      <c r="D825" s="4">
        <v>1363</v>
      </c>
      <c r="E825" s="4">
        <v>2353</v>
      </c>
      <c r="F825">
        <v>1080</v>
      </c>
      <c r="G825">
        <v>2711</v>
      </c>
      <c r="H825" s="5">
        <f t="shared" si="24"/>
        <v>0.26203703703703701</v>
      </c>
      <c r="I825" s="5">
        <f t="shared" si="25"/>
        <v>-0.13205459240132791</v>
      </c>
    </row>
    <row r="826" spans="1:9" hidden="1" x14ac:dyDescent="0.2">
      <c r="A826" t="s">
        <v>333</v>
      </c>
      <c r="B826" s="10">
        <v>19073</v>
      </c>
      <c r="C826" t="s">
        <v>508</v>
      </c>
      <c r="D826" s="4">
        <v>2349</v>
      </c>
      <c r="E826" s="4">
        <v>2700</v>
      </c>
      <c r="F826">
        <v>1769</v>
      </c>
      <c r="G826">
        <v>3223</v>
      </c>
      <c r="H826" s="5">
        <f t="shared" si="24"/>
        <v>0.32786885245901637</v>
      </c>
      <c r="I826" s="5">
        <f t="shared" si="25"/>
        <v>-0.16227117592305307</v>
      </c>
    </row>
    <row r="827" spans="1:9" hidden="1" x14ac:dyDescent="0.2">
      <c r="A827" t="s">
        <v>333</v>
      </c>
      <c r="B827" s="10">
        <v>19075</v>
      </c>
      <c r="C827" t="s">
        <v>889</v>
      </c>
      <c r="D827" s="4">
        <v>2253</v>
      </c>
      <c r="E827" s="4">
        <v>4276</v>
      </c>
      <c r="F827">
        <v>2206</v>
      </c>
      <c r="G827">
        <v>4929</v>
      </c>
      <c r="H827" s="5">
        <f t="shared" si="24"/>
        <v>2.130553037171351E-2</v>
      </c>
      <c r="I827" s="5">
        <f t="shared" si="25"/>
        <v>-0.13248123351592614</v>
      </c>
    </row>
    <row r="828" spans="1:9" hidden="1" x14ac:dyDescent="0.2">
      <c r="A828" t="s">
        <v>333</v>
      </c>
      <c r="B828" s="10">
        <v>19077</v>
      </c>
      <c r="C828" t="s">
        <v>984</v>
      </c>
      <c r="D828" s="4">
        <v>2486</v>
      </c>
      <c r="E828" s="4">
        <v>3367</v>
      </c>
      <c r="F828">
        <v>1985</v>
      </c>
      <c r="G828">
        <v>4272</v>
      </c>
      <c r="H828" s="5">
        <f t="shared" si="24"/>
        <v>0.25239294710327453</v>
      </c>
      <c r="I828" s="5">
        <f t="shared" si="25"/>
        <v>-0.21184456928838952</v>
      </c>
    </row>
    <row r="829" spans="1:9" hidden="1" x14ac:dyDescent="0.2">
      <c r="A829" t="s">
        <v>333</v>
      </c>
      <c r="B829" s="10">
        <v>19079</v>
      </c>
      <c r="C829" t="s">
        <v>436</v>
      </c>
      <c r="D829" s="4">
        <v>3508</v>
      </c>
      <c r="E829" s="4">
        <v>4132</v>
      </c>
      <c r="F829">
        <v>2843</v>
      </c>
      <c r="G829">
        <v>4956</v>
      </c>
      <c r="H829" s="5">
        <f t="shared" si="24"/>
        <v>0.23390784382694338</v>
      </c>
      <c r="I829" s="5">
        <f t="shared" si="25"/>
        <v>-0.16626311541565778</v>
      </c>
    </row>
    <row r="830" spans="1:9" hidden="1" x14ac:dyDescent="0.2">
      <c r="A830" t="s">
        <v>333</v>
      </c>
      <c r="B830" s="10">
        <v>19081</v>
      </c>
      <c r="C830" t="s">
        <v>772</v>
      </c>
      <c r="D830" s="4">
        <v>2382</v>
      </c>
      <c r="E830" s="4">
        <v>3464</v>
      </c>
      <c r="F830">
        <v>1683</v>
      </c>
      <c r="G830">
        <v>4390</v>
      </c>
      <c r="H830" s="5">
        <f t="shared" si="24"/>
        <v>0.41532976827094475</v>
      </c>
      <c r="I830" s="5">
        <f t="shared" si="25"/>
        <v>-0.21093394077448746</v>
      </c>
    </row>
    <row r="831" spans="1:9" hidden="1" x14ac:dyDescent="0.2">
      <c r="A831" t="s">
        <v>333</v>
      </c>
      <c r="B831" s="10">
        <v>19083</v>
      </c>
      <c r="C831" t="s">
        <v>890</v>
      </c>
      <c r="D831" s="4">
        <v>3961</v>
      </c>
      <c r="E831" s="4">
        <v>4875</v>
      </c>
      <c r="F831">
        <v>2976</v>
      </c>
      <c r="G831">
        <v>5850</v>
      </c>
      <c r="H831" s="5">
        <f t="shared" si="24"/>
        <v>0.33098118279569894</v>
      </c>
      <c r="I831" s="5">
        <f t="shared" si="25"/>
        <v>-0.16666666666666666</v>
      </c>
    </row>
    <row r="832" spans="1:9" hidden="1" x14ac:dyDescent="0.2">
      <c r="A832" t="s">
        <v>333</v>
      </c>
      <c r="B832" s="10">
        <v>19085</v>
      </c>
      <c r="C832" t="s">
        <v>937</v>
      </c>
      <c r="D832" s="4">
        <v>2710</v>
      </c>
      <c r="E832" s="4">
        <v>4491</v>
      </c>
      <c r="F832">
        <v>2440</v>
      </c>
      <c r="G832">
        <v>5569</v>
      </c>
      <c r="H832" s="5">
        <f t="shared" si="24"/>
        <v>0.11065573770491803</v>
      </c>
      <c r="I832" s="5">
        <f t="shared" si="25"/>
        <v>-0.19357155683246544</v>
      </c>
    </row>
    <row r="833" spans="1:9" hidden="1" x14ac:dyDescent="0.2">
      <c r="A833" t="s">
        <v>333</v>
      </c>
      <c r="B833" s="10">
        <v>19087</v>
      </c>
      <c r="C833" t="s">
        <v>510</v>
      </c>
      <c r="D833" s="4">
        <v>3589</v>
      </c>
      <c r="E833" s="4">
        <v>5421</v>
      </c>
      <c r="F833">
        <v>3275</v>
      </c>
      <c r="G833">
        <v>6507</v>
      </c>
      <c r="H833" s="5">
        <f t="shared" si="24"/>
        <v>9.5877862595419847E-2</v>
      </c>
      <c r="I833" s="5">
        <f t="shared" si="25"/>
        <v>-0.1668971876440756</v>
      </c>
    </row>
    <row r="834" spans="1:9" hidden="1" x14ac:dyDescent="0.2">
      <c r="A834" t="s">
        <v>333</v>
      </c>
      <c r="B834" s="10">
        <v>19089</v>
      </c>
      <c r="C834" t="s">
        <v>574</v>
      </c>
      <c r="D834" s="4">
        <v>2098</v>
      </c>
      <c r="E834" s="4">
        <v>2784</v>
      </c>
      <c r="F834">
        <v>1772</v>
      </c>
      <c r="G834">
        <v>3127</v>
      </c>
      <c r="H834" s="5">
        <f t="shared" si="24"/>
        <v>0.18397291196388263</v>
      </c>
      <c r="I834" s="5">
        <f t="shared" si="25"/>
        <v>-0.10968979852894148</v>
      </c>
    </row>
    <row r="835" spans="1:9" hidden="1" x14ac:dyDescent="0.2">
      <c r="A835" t="s">
        <v>333</v>
      </c>
      <c r="B835" s="10">
        <v>19091</v>
      </c>
      <c r="C835" t="s">
        <v>615</v>
      </c>
      <c r="D835" s="4">
        <v>1919</v>
      </c>
      <c r="E835" s="4">
        <v>3303</v>
      </c>
      <c r="F835">
        <v>1442</v>
      </c>
      <c r="G835">
        <v>3819</v>
      </c>
      <c r="H835" s="5">
        <f t="shared" ref="H835:H898" si="26">((D835-F835)/F835)</f>
        <v>0.33079056865464634</v>
      </c>
      <c r="I835" s="5">
        <f t="shared" ref="I835:I898" si="27">((E835-G835)/G835)</f>
        <v>-0.13511390416339356</v>
      </c>
    </row>
    <row r="836" spans="1:9" hidden="1" x14ac:dyDescent="0.2">
      <c r="A836" t="s">
        <v>333</v>
      </c>
      <c r="B836" s="10">
        <v>19093</v>
      </c>
      <c r="C836" t="s">
        <v>985</v>
      </c>
      <c r="D836" s="4">
        <v>1284</v>
      </c>
      <c r="E836" s="4">
        <v>2511</v>
      </c>
      <c r="F836">
        <v>917</v>
      </c>
      <c r="G836">
        <v>2880</v>
      </c>
      <c r="H836" s="5">
        <f t="shared" si="26"/>
        <v>0.40021810250817885</v>
      </c>
      <c r="I836" s="5">
        <f t="shared" si="27"/>
        <v>-0.12812499999999999</v>
      </c>
    </row>
    <row r="837" spans="1:9" hidden="1" x14ac:dyDescent="0.2">
      <c r="A837" t="s">
        <v>333</v>
      </c>
      <c r="B837" s="10">
        <v>19095</v>
      </c>
      <c r="C837" t="s">
        <v>986</v>
      </c>
      <c r="D837" s="4">
        <v>3325</v>
      </c>
      <c r="E837" s="4">
        <v>5128</v>
      </c>
      <c r="F837">
        <v>3547</v>
      </c>
      <c r="G837">
        <v>6009</v>
      </c>
      <c r="H837" s="5">
        <f t="shared" si="26"/>
        <v>-6.2588102621934025E-2</v>
      </c>
      <c r="I837" s="5">
        <f t="shared" si="27"/>
        <v>-0.14661341321351307</v>
      </c>
    </row>
    <row r="838" spans="1:9" hidden="1" x14ac:dyDescent="0.2">
      <c r="A838" t="s">
        <v>333</v>
      </c>
      <c r="B838" s="10">
        <v>19097</v>
      </c>
      <c r="C838" t="s">
        <v>444</v>
      </c>
      <c r="D838" s="4">
        <v>4351</v>
      </c>
      <c r="E838" s="4">
        <v>5992</v>
      </c>
      <c r="F838">
        <v>4029</v>
      </c>
      <c r="G838">
        <v>6940</v>
      </c>
      <c r="H838" s="5">
        <f t="shared" si="26"/>
        <v>7.9920575825266821E-2</v>
      </c>
      <c r="I838" s="5">
        <f t="shared" si="27"/>
        <v>-0.13659942363112393</v>
      </c>
    </row>
    <row r="839" spans="1:9" hidden="1" x14ac:dyDescent="0.2">
      <c r="A839" t="s">
        <v>333</v>
      </c>
      <c r="B839" s="10">
        <v>19099</v>
      </c>
      <c r="C839" t="s">
        <v>778</v>
      </c>
      <c r="D839" s="4">
        <v>8472</v>
      </c>
      <c r="E839" s="4">
        <v>10192</v>
      </c>
      <c r="F839">
        <v>7737</v>
      </c>
      <c r="G839">
        <v>12084</v>
      </c>
      <c r="H839" s="5">
        <f t="shared" si="26"/>
        <v>9.4998061264055841E-2</v>
      </c>
      <c r="I839" s="5">
        <f t="shared" si="27"/>
        <v>-0.15657067196292618</v>
      </c>
    </row>
    <row r="840" spans="1:9" hidden="1" x14ac:dyDescent="0.2">
      <c r="A840" t="s">
        <v>333</v>
      </c>
      <c r="B840" s="10">
        <v>19101</v>
      </c>
      <c r="C840" t="s">
        <v>445</v>
      </c>
      <c r="D840" s="4">
        <v>3907</v>
      </c>
      <c r="E840" s="4">
        <v>3770</v>
      </c>
      <c r="F840">
        <v>4319</v>
      </c>
      <c r="G840">
        <v>4443</v>
      </c>
      <c r="H840" s="5">
        <f t="shared" si="26"/>
        <v>-9.5392451956471405E-2</v>
      </c>
      <c r="I840" s="5">
        <f t="shared" si="27"/>
        <v>-0.15147422912446545</v>
      </c>
    </row>
    <row r="841" spans="1:9" hidden="1" x14ac:dyDescent="0.2">
      <c r="A841" t="s">
        <v>333</v>
      </c>
      <c r="B841" s="10">
        <v>19103</v>
      </c>
      <c r="C841" t="s">
        <v>577</v>
      </c>
      <c r="D841" s="4">
        <v>63340</v>
      </c>
      <c r="E841" s="4">
        <v>22173</v>
      </c>
      <c r="F841">
        <v>59177</v>
      </c>
      <c r="G841">
        <v>22925</v>
      </c>
      <c r="H841" s="5">
        <f t="shared" si="26"/>
        <v>7.0348277202291434E-2</v>
      </c>
      <c r="I841" s="5">
        <f t="shared" si="27"/>
        <v>-3.2802617230098148E-2</v>
      </c>
    </row>
    <row r="842" spans="1:9" hidden="1" x14ac:dyDescent="0.2">
      <c r="A842" t="s">
        <v>333</v>
      </c>
      <c r="B842" s="10">
        <v>19105</v>
      </c>
      <c r="C842" t="s">
        <v>781</v>
      </c>
      <c r="D842" s="4">
        <v>4351</v>
      </c>
      <c r="E842" s="4">
        <v>5462</v>
      </c>
      <c r="F842">
        <v>4213</v>
      </c>
      <c r="G842">
        <v>6572</v>
      </c>
      <c r="H842" s="5">
        <f t="shared" si="26"/>
        <v>3.2755755993353904E-2</v>
      </c>
      <c r="I842" s="5">
        <f t="shared" si="27"/>
        <v>-0.16889835666463784</v>
      </c>
    </row>
    <row r="843" spans="1:9" hidden="1" x14ac:dyDescent="0.2">
      <c r="A843" t="s">
        <v>333</v>
      </c>
      <c r="B843" s="10">
        <v>19107</v>
      </c>
      <c r="C843" t="s">
        <v>987</v>
      </c>
      <c r="D843" s="4">
        <v>1924</v>
      </c>
      <c r="E843" s="4">
        <v>3127</v>
      </c>
      <c r="F843">
        <v>1414</v>
      </c>
      <c r="G843">
        <v>3797</v>
      </c>
      <c r="H843" s="5">
        <f t="shared" si="26"/>
        <v>0.3606789250353607</v>
      </c>
      <c r="I843" s="5">
        <f t="shared" si="27"/>
        <v>-0.1764550961285225</v>
      </c>
    </row>
    <row r="844" spans="1:9" hidden="1" x14ac:dyDescent="0.2">
      <c r="A844" t="s">
        <v>333</v>
      </c>
      <c r="B844" s="10">
        <v>19109</v>
      </c>
      <c r="C844" t="s">
        <v>988</v>
      </c>
      <c r="D844" s="4">
        <v>3374</v>
      </c>
      <c r="E844" s="4">
        <v>5138</v>
      </c>
      <c r="F844">
        <v>2696</v>
      </c>
      <c r="G844">
        <v>6275</v>
      </c>
      <c r="H844" s="5">
        <f t="shared" si="26"/>
        <v>0.25148367952522255</v>
      </c>
      <c r="I844" s="5">
        <f t="shared" si="27"/>
        <v>-0.18119521912350597</v>
      </c>
    </row>
    <row r="845" spans="1:9" hidden="1" x14ac:dyDescent="0.2">
      <c r="A845" t="s">
        <v>333</v>
      </c>
      <c r="B845" s="10">
        <v>19111</v>
      </c>
      <c r="C845" t="s">
        <v>448</v>
      </c>
      <c r="D845" s="4">
        <v>8097</v>
      </c>
      <c r="E845" s="4">
        <v>8348</v>
      </c>
      <c r="F845">
        <v>6541</v>
      </c>
      <c r="G845">
        <v>9773</v>
      </c>
      <c r="H845" s="5">
        <f t="shared" si="26"/>
        <v>0.23788411557865768</v>
      </c>
      <c r="I845" s="5">
        <f t="shared" si="27"/>
        <v>-0.14580988437531975</v>
      </c>
    </row>
    <row r="846" spans="1:9" hidden="1" x14ac:dyDescent="0.2">
      <c r="A846" t="s">
        <v>333</v>
      </c>
      <c r="B846" s="10">
        <v>19113</v>
      </c>
      <c r="C846" t="s">
        <v>989</v>
      </c>
      <c r="D846" s="4">
        <v>71043</v>
      </c>
      <c r="E846" s="4">
        <v>51158</v>
      </c>
      <c r="F846">
        <v>70874</v>
      </c>
      <c r="G846">
        <v>53364</v>
      </c>
      <c r="H846" s="5">
        <f t="shared" si="26"/>
        <v>2.3845133617405537E-3</v>
      </c>
      <c r="I846" s="5">
        <f t="shared" si="27"/>
        <v>-4.1338730230117679E-2</v>
      </c>
    </row>
    <row r="847" spans="1:9" hidden="1" x14ac:dyDescent="0.2">
      <c r="A847" t="s">
        <v>333</v>
      </c>
      <c r="B847" s="10">
        <v>19115</v>
      </c>
      <c r="C847" t="s">
        <v>990</v>
      </c>
      <c r="D847" s="4">
        <v>2024</v>
      </c>
      <c r="E847" s="4">
        <v>2887</v>
      </c>
      <c r="F847">
        <v>1726</v>
      </c>
      <c r="G847">
        <v>3500</v>
      </c>
      <c r="H847" s="5">
        <f t="shared" si="26"/>
        <v>0.17265353418308227</v>
      </c>
      <c r="I847" s="5">
        <f t="shared" si="27"/>
        <v>-0.17514285714285716</v>
      </c>
    </row>
    <row r="848" spans="1:9" hidden="1" x14ac:dyDescent="0.2">
      <c r="A848" t="s">
        <v>333</v>
      </c>
      <c r="B848" s="10">
        <v>19117</v>
      </c>
      <c r="C848" t="s">
        <v>991</v>
      </c>
      <c r="D848" s="4">
        <v>1863</v>
      </c>
      <c r="E848" s="4">
        <v>2488</v>
      </c>
      <c r="F848">
        <v>1284</v>
      </c>
      <c r="G848">
        <v>3287</v>
      </c>
      <c r="H848" s="5">
        <f t="shared" si="26"/>
        <v>0.45093457943925236</v>
      </c>
      <c r="I848" s="5">
        <f t="shared" si="27"/>
        <v>-0.24307879525403103</v>
      </c>
    </row>
    <row r="849" spans="1:9" hidden="1" x14ac:dyDescent="0.2">
      <c r="A849" t="s">
        <v>333</v>
      </c>
      <c r="B849" s="10">
        <v>19119</v>
      </c>
      <c r="C849" t="s">
        <v>992</v>
      </c>
      <c r="D849" s="4">
        <v>1417</v>
      </c>
      <c r="E849" s="4">
        <v>5081</v>
      </c>
      <c r="F849">
        <v>1067</v>
      </c>
      <c r="G849">
        <v>5707</v>
      </c>
      <c r="H849" s="5">
        <f t="shared" si="26"/>
        <v>0.3280224929709466</v>
      </c>
      <c r="I849" s="5">
        <f t="shared" si="27"/>
        <v>-0.10968985456456982</v>
      </c>
    </row>
    <row r="850" spans="1:9" hidden="1" x14ac:dyDescent="0.2">
      <c r="A850" t="s">
        <v>333</v>
      </c>
      <c r="B850" s="10">
        <v>19121</v>
      </c>
      <c r="C850" t="s">
        <v>452</v>
      </c>
      <c r="D850" s="4">
        <v>3017</v>
      </c>
      <c r="E850" s="4">
        <v>6699</v>
      </c>
      <c r="F850">
        <v>3134</v>
      </c>
      <c r="G850">
        <v>6507</v>
      </c>
      <c r="H850" s="5">
        <f t="shared" si="26"/>
        <v>-3.7332482450542437E-2</v>
      </c>
      <c r="I850" s="5">
        <f t="shared" si="27"/>
        <v>2.9506685108344859E-2</v>
      </c>
    </row>
    <row r="851" spans="1:9" hidden="1" x14ac:dyDescent="0.2">
      <c r="A851" t="s">
        <v>333</v>
      </c>
      <c r="B851" s="10">
        <v>19123</v>
      </c>
      <c r="C851" t="s">
        <v>993</v>
      </c>
      <c r="D851" s="4">
        <v>3987</v>
      </c>
      <c r="E851" s="4">
        <v>6694</v>
      </c>
      <c r="F851">
        <v>2894</v>
      </c>
      <c r="G851">
        <v>8297</v>
      </c>
      <c r="H851" s="5">
        <f t="shared" si="26"/>
        <v>0.37767795438838975</v>
      </c>
      <c r="I851" s="5">
        <f t="shared" si="27"/>
        <v>-0.19320236229962637</v>
      </c>
    </row>
    <row r="852" spans="1:9" hidden="1" x14ac:dyDescent="0.2">
      <c r="A852" t="s">
        <v>333</v>
      </c>
      <c r="B852" s="10">
        <v>19125</v>
      </c>
      <c r="C852" t="s">
        <v>454</v>
      </c>
      <c r="D852" s="4">
        <v>6147</v>
      </c>
      <c r="E852" s="4">
        <v>12723</v>
      </c>
      <c r="F852">
        <v>6178</v>
      </c>
      <c r="G852">
        <v>12663</v>
      </c>
      <c r="H852" s="5">
        <f t="shared" si="26"/>
        <v>-5.0178051149239239E-3</v>
      </c>
      <c r="I852" s="5">
        <f t="shared" si="27"/>
        <v>4.7382136934375737E-3</v>
      </c>
    </row>
    <row r="853" spans="1:9" hidden="1" x14ac:dyDescent="0.2">
      <c r="A853" t="s">
        <v>333</v>
      </c>
      <c r="B853" s="10">
        <v>19127</v>
      </c>
      <c r="C853" t="s">
        <v>519</v>
      </c>
      <c r="D853" s="4">
        <v>8515</v>
      </c>
      <c r="E853" s="4">
        <v>8995</v>
      </c>
      <c r="F853">
        <v>8176</v>
      </c>
      <c r="G853">
        <v>9571</v>
      </c>
      <c r="H853" s="5">
        <f t="shared" si="26"/>
        <v>4.1462818003913895E-2</v>
      </c>
      <c r="I853" s="5">
        <f t="shared" si="27"/>
        <v>-6.0181799185038139E-2</v>
      </c>
    </row>
    <row r="854" spans="1:9" hidden="1" x14ac:dyDescent="0.2">
      <c r="A854" t="s">
        <v>333</v>
      </c>
      <c r="B854" s="10">
        <v>19129</v>
      </c>
      <c r="C854" t="s">
        <v>994</v>
      </c>
      <c r="D854" s="4">
        <v>2256</v>
      </c>
      <c r="E854" s="4">
        <v>5416</v>
      </c>
      <c r="F854">
        <v>2508</v>
      </c>
      <c r="G854">
        <v>5585</v>
      </c>
      <c r="H854" s="5">
        <f t="shared" si="26"/>
        <v>-0.10047846889952153</v>
      </c>
      <c r="I854" s="5">
        <f t="shared" si="27"/>
        <v>-3.0259623992837961E-2</v>
      </c>
    </row>
    <row r="855" spans="1:9" hidden="1" x14ac:dyDescent="0.2">
      <c r="A855" t="s">
        <v>333</v>
      </c>
      <c r="B855" s="10">
        <v>19131</v>
      </c>
      <c r="C855" t="s">
        <v>789</v>
      </c>
      <c r="D855" s="4">
        <v>2601</v>
      </c>
      <c r="E855" s="4">
        <v>3150</v>
      </c>
      <c r="F855">
        <v>2053</v>
      </c>
      <c r="G855">
        <v>3677</v>
      </c>
      <c r="H855" s="5">
        <f t="shared" si="26"/>
        <v>0.26692644909887969</v>
      </c>
      <c r="I855" s="5">
        <f t="shared" si="27"/>
        <v>-0.14332336143595323</v>
      </c>
    </row>
    <row r="856" spans="1:9" hidden="1" x14ac:dyDescent="0.2">
      <c r="A856" t="s">
        <v>333</v>
      </c>
      <c r="B856" s="10">
        <v>19133</v>
      </c>
      <c r="C856" t="s">
        <v>995</v>
      </c>
      <c r="D856" s="4">
        <v>1796</v>
      </c>
      <c r="E856" s="4">
        <v>2779</v>
      </c>
      <c r="F856">
        <v>1407</v>
      </c>
      <c r="G856">
        <v>3248</v>
      </c>
      <c r="H856" s="5">
        <f t="shared" si="26"/>
        <v>0.27647476901208246</v>
      </c>
      <c r="I856" s="5">
        <f t="shared" si="27"/>
        <v>-0.14439655172413793</v>
      </c>
    </row>
    <row r="857" spans="1:9" hidden="1" x14ac:dyDescent="0.2">
      <c r="A857" t="s">
        <v>333</v>
      </c>
      <c r="B857" s="10">
        <v>19135</v>
      </c>
      <c r="C857" t="s">
        <v>457</v>
      </c>
      <c r="D857" s="4">
        <v>1364</v>
      </c>
      <c r="E857" s="4">
        <v>2310</v>
      </c>
      <c r="F857">
        <v>1078</v>
      </c>
      <c r="G857">
        <v>2975</v>
      </c>
      <c r="H857" s="5">
        <f t="shared" si="26"/>
        <v>0.26530612244897961</v>
      </c>
      <c r="I857" s="5">
        <f t="shared" si="27"/>
        <v>-0.22352941176470589</v>
      </c>
    </row>
    <row r="858" spans="1:9" hidden="1" x14ac:dyDescent="0.2">
      <c r="A858" t="s">
        <v>333</v>
      </c>
      <c r="B858" s="10">
        <v>19137</v>
      </c>
      <c r="C858" t="s">
        <v>521</v>
      </c>
      <c r="D858" s="4">
        <v>1791</v>
      </c>
      <c r="E858" s="4">
        <v>3485</v>
      </c>
      <c r="F858">
        <v>1583</v>
      </c>
      <c r="G858">
        <v>3659</v>
      </c>
      <c r="H858" s="5">
        <f t="shared" si="26"/>
        <v>0.131396083385976</v>
      </c>
      <c r="I858" s="5">
        <f t="shared" si="27"/>
        <v>-4.755397649631047E-2</v>
      </c>
    </row>
    <row r="859" spans="1:9" hidden="1" x14ac:dyDescent="0.2">
      <c r="A859" t="s">
        <v>333</v>
      </c>
      <c r="B859" s="10">
        <v>19139</v>
      </c>
      <c r="C859" t="s">
        <v>996</v>
      </c>
      <c r="D859" s="4">
        <v>9023</v>
      </c>
      <c r="E859" s="4">
        <v>9273</v>
      </c>
      <c r="F859">
        <v>9372</v>
      </c>
      <c r="G859">
        <v>10823</v>
      </c>
      <c r="H859" s="5">
        <f t="shared" si="26"/>
        <v>-3.7238583013230901E-2</v>
      </c>
      <c r="I859" s="5">
        <f t="shared" si="27"/>
        <v>-0.14321352674859097</v>
      </c>
    </row>
    <row r="860" spans="1:9" hidden="1" x14ac:dyDescent="0.2">
      <c r="A860" t="s">
        <v>333</v>
      </c>
      <c r="B860" s="10">
        <v>19141</v>
      </c>
      <c r="C860" t="s">
        <v>997</v>
      </c>
      <c r="D860" s="4">
        <v>2041</v>
      </c>
      <c r="E860" s="4">
        <v>5116</v>
      </c>
      <c r="F860">
        <v>1569</v>
      </c>
      <c r="G860">
        <v>5861</v>
      </c>
      <c r="H860" s="5">
        <f t="shared" si="26"/>
        <v>0.30082855321861057</v>
      </c>
      <c r="I860" s="5">
        <f t="shared" si="27"/>
        <v>-0.12711141443439686</v>
      </c>
    </row>
    <row r="861" spans="1:9" hidden="1" x14ac:dyDescent="0.2">
      <c r="A861" t="s">
        <v>333</v>
      </c>
      <c r="B861" s="10">
        <v>19143</v>
      </c>
      <c r="C861" t="s">
        <v>462</v>
      </c>
      <c r="D861" s="4">
        <v>726</v>
      </c>
      <c r="E861" s="4">
        <v>2166</v>
      </c>
      <c r="F861">
        <v>601</v>
      </c>
      <c r="G861">
        <v>2690</v>
      </c>
      <c r="H861" s="5">
        <f t="shared" si="26"/>
        <v>0.20798668885191349</v>
      </c>
      <c r="I861" s="5">
        <f t="shared" si="27"/>
        <v>-0.19479553903345725</v>
      </c>
    </row>
    <row r="862" spans="1:9" hidden="1" x14ac:dyDescent="0.2">
      <c r="A862" t="s">
        <v>333</v>
      </c>
      <c r="B862" s="10">
        <v>19145</v>
      </c>
      <c r="C862" t="s">
        <v>998</v>
      </c>
      <c r="D862" s="4">
        <v>2288</v>
      </c>
      <c r="E862" s="4">
        <v>5050</v>
      </c>
      <c r="F862">
        <v>2086</v>
      </c>
      <c r="G862">
        <v>5319</v>
      </c>
      <c r="H862" s="5">
        <f t="shared" si="26"/>
        <v>9.6836049856184089E-2</v>
      </c>
      <c r="I862" s="5">
        <f t="shared" si="27"/>
        <v>-5.0573416055649557E-2</v>
      </c>
    </row>
    <row r="863" spans="1:9" hidden="1" x14ac:dyDescent="0.2">
      <c r="A863" t="s">
        <v>333</v>
      </c>
      <c r="B863" s="10">
        <v>19147</v>
      </c>
      <c r="C863" t="s">
        <v>999</v>
      </c>
      <c r="D863" s="4">
        <v>1802</v>
      </c>
      <c r="E863" s="4">
        <v>2862</v>
      </c>
      <c r="F863">
        <v>1519</v>
      </c>
      <c r="G863">
        <v>3370</v>
      </c>
      <c r="H863" s="5">
        <f t="shared" si="26"/>
        <v>0.18630678077682686</v>
      </c>
      <c r="I863" s="5">
        <f t="shared" si="27"/>
        <v>-0.15074183976261127</v>
      </c>
    </row>
    <row r="864" spans="1:9" hidden="1" x14ac:dyDescent="0.2">
      <c r="A864" t="s">
        <v>333</v>
      </c>
      <c r="B864" s="10">
        <v>19149</v>
      </c>
      <c r="C864" t="s">
        <v>1000</v>
      </c>
      <c r="D864" s="4">
        <v>3823</v>
      </c>
      <c r="E864" s="4">
        <v>10948</v>
      </c>
      <c r="F864">
        <v>3494</v>
      </c>
      <c r="G864">
        <v>10492</v>
      </c>
      <c r="H864" s="5">
        <f t="shared" si="26"/>
        <v>9.4161419576416716E-2</v>
      </c>
      <c r="I864" s="5">
        <f t="shared" si="27"/>
        <v>4.3461685093404499E-2</v>
      </c>
    </row>
    <row r="865" spans="1:9" hidden="1" x14ac:dyDescent="0.2">
      <c r="A865" t="s">
        <v>333</v>
      </c>
      <c r="B865" s="10">
        <v>19151</v>
      </c>
      <c r="C865" t="s">
        <v>1001</v>
      </c>
      <c r="D865" s="4">
        <v>1229</v>
      </c>
      <c r="E865" s="4">
        <v>2561</v>
      </c>
      <c r="F865">
        <v>933</v>
      </c>
      <c r="G865">
        <v>2826</v>
      </c>
      <c r="H865" s="5">
        <f t="shared" si="26"/>
        <v>0.31725616291532688</v>
      </c>
      <c r="I865" s="5">
        <f t="shared" si="27"/>
        <v>-9.3772116065109698E-2</v>
      </c>
    </row>
    <row r="866" spans="1:9" hidden="1" x14ac:dyDescent="0.2">
      <c r="A866" t="s">
        <v>333</v>
      </c>
      <c r="B866" s="10">
        <v>19153</v>
      </c>
      <c r="C866" t="s">
        <v>466</v>
      </c>
      <c r="D866" s="4">
        <v>153125</v>
      </c>
      <c r="E866" s="4">
        <v>104340</v>
      </c>
      <c r="F866">
        <v>146250</v>
      </c>
      <c r="G866">
        <v>106800</v>
      </c>
      <c r="H866" s="5">
        <f t="shared" si="26"/>
        <v>4.7008547008547008E-2</v>
      </c>
      <c r="I866" s="5">
        <f t="shared" si="27"/>
        <v>-2.3033707865168538E-2</v>
      </c>
    </row>
    <row r="867" spans="1:9" hidden="1" x14ac:dyDescent="0.2">
      <c r="A867" t="s">
        <v>333</v>
      </c>
      <c r="B867" s="10">
        <v>19155</v>
      </c>
      <c r="C867" t="s">
        <v>1002</v>
      </c>
      <c r="D867" s="4">
        <v>16516</v>
      </c>
      <c r="E867" s="4">
        <v>24351</v>
      </c>
      <c r="F867">
        <v>18575</v>
      </c>
      <c r="G867">
        <v>26247</v>
      </c>
      <c r="H867" s="5">
        <f t="shared" si="26"/>
        <v>-0.11084791386271871</v>
      </c>
      <c r="I867" s="5">
        <f t="shared" si="27"/>
        <v>-7.2236827065950387E-2</v>
      </c>
    </row>
    <row r="868" spans="1:9" hidden="1" x14ac:dyDescent="0.2">
      <c r="A868" t="s">
        <v>333</v>
      </c>
      <c r="B868" s="10">
        <v>19157</v>
      </c>
      <c r="C868" t="s">
        <v>1003</v>
      </c>
      <c r="D868" s="4">
        <v>4391</v>
      </c>
      <c r="E868" s="4">
        <v>4589</v>
      </c>
      <c r="F868">
        <v>4306</v>
      </c>
      <c r="G868">
        <v>5657</v>
      </c>
      <c r="H868" s="5">
        <f t="shared" si="26"/>
        <v>1.9739897816999537E-2</v>
      </c>
      <c r="I868" s="5">
        <f t="shared" si="27"/>
        <v>-0.18879264627894643</v>
      </c>
    </row>
    <row r="869" spans="1:9" hidden="1" x14ac:dyDescent="0.2">
      <c r="A869" t="s">
        <v>333</v>
      </c>
      <c r="B869" s="10">
        <v>19159</v>
      </c>
      <c r="C869" t="s">
        <v>1004</v>
      </c>
      <c r="D869" s="4">
        <v>1080</v>
      </c>
      <c r="E869" s="4">
        <v>1704</v>
      </c>
      <c r="F869">
        <v>709</v>
      </c>
      <c r="G869">
        <v>1968</v>
      </c>
      <c r="H869" s="5">
        <f t="shared" si="26"/>
        <v>0.52327221438645977</v>
      </c>
      <c r="I869" s="5">
        <f t="shared" si="27"/>
        <v>-0.13414634146341464</v>
      </c>
    </row>
    <row r="870" spans="1:9" hidden="1" x14ac:dyDescent="0.2">
      <c r="A870" t="s">
        <v>333</v>
      </c>
      <c r="B870" s="10">
        <v>19161</v>
      </c>
      <c r="C870" t="s">
        <v>1005</v>
      </c>
      <c r="D870" s="4">
        <v>1936</v>
      </c>
      <c r="E870" s="4">
        <v>3495</v>
      </c>
      <c r="F870">
        <v>1389</v>
      </c>
      <c r="G870">
        <v>4061</v>
      </c>
      <c r="H870" s="5">
        <f t="shared" si="26"/>
        <v>0.39380849532037437</v>
      </c>
      <c r="I870" s="5">
        <f t="shared" si="27"/>
        <v>-0.13937453829106131</v>
      </c>
    </row>
    <row r="871" spans="1:9" hidden="1" x14ac:dyDescent="0.2">
      <c r="A871" t="s">
        <v>333</v>
      </c>
      <c r="B871" s="10">
        <v>19163</v>
      </c>
      <c r="C871" t="s">
        <v>594</v>
      </c>
      <c r="D871" s="4">
        <v>45866</v>
      </c>
      <c r="E871" s="4">
        <v>41587</v>
      </c>
      <c r="F871">
        <v>46926</v>
      </c>
      <c r="G871">
        <v>43683</v>
      </c>
      <c r="H871" s="5">
        <f t="shared" si="26"/>
        <v>-2.2588756765971958E-2</v>
      </c>
      <c r="I871" s="5">
        <f t="shared" si="27"/>
        <v>-4.7982052514708239E-2</v>
      </c>
    </row>
    <row r="872" spans="1:9" hidden="1" x14ac:dyDescent="0.2">
      <c r="A872" t="s">
        <v>333</v>
      </c>
      <c r="B872" s="10">
        <v>19165</v>
      </c>
      <c r="C872" t="s">
        <v>529</v>
      </c>
      <c r="D872" s="4">
        <v>2250</v>
      </c>
      <c r="E872" s="4">
        <v>3935</v>
      </c>
      <c r="F872">
        <v>1959</v>
      </c>
      <c r="G872">
        <v>4697</v>
      </c>
      <c r="H872" s="5">
        <f t="shared" si="26"/>
        <v>0.14854517611026033</v>
      </c>
      <c r="I872" s="5">
        <f t="shared" si="27"/>
        <v>-0.16223121141153929</v>
      </c>
    </row>
    <row r="873" spans="1:9" hidden="1" x14ac:dyDescent="0.2">
      <c r="A873" t="s">
        <v>333</v>
      </c>
      <c r="B873" s="10">
        <v>19167</v>
      </c>
      <c r="C873" t="s">
        <v>1006</v>
      </c>
      <c r="D873" s="4">
        <v>2669</v>
      </c>
      <c r="E873" s="4">
        <v>15764</v>
      </c>
      <c r="F873">
        <v>3019</v>
      </c>
      <c r="G873">
        <v>15680</v>
      </c>
      <c r="H873" s="5">
        <f t="shared" si="26"/>
        <v>-0.11593242795627691</v>
      </c>
      <c r="I873" s="5">
        <f t="shared" si="27"/>
        <v>5.3571428571428572E-3</v>
      </c>
    </row>
    <row r="874" spans="1:9" hidden="1" x14ac:dyDescent="0.2">
      <c r="A874" t="s">
        <v>333</v>
      </c>
      <c r="B874" s="10">
        <v>19169</v>
      </c>
      <c r="C874" t="s">
        <v>1007</v>
      </c>
      <c r="D874" s="4">
        <v>29173</v>
      </c>
      <c r="E874" s="4">
        <v>18838</v>
      </c>
      <c r="F874">
        <v>29175</v>
      </c>
      <c r="G874">
        <v>20340</v>
      </c>
      <c r="H874" s="5">
        <f t="shared" si="26"/>
        <v>-6.8551842330762637E-5</v>
      </c>
      <c r="I874" s="5">
        <f t="shared" si="27"/>
        <v>-7.3844641101278266E-2</v>
      </c>
    </row>
    <row r="875" spans="1:9" hidden="1" x14ac:dyDescent="0.2">
      <c r="A875" t="s">
        <v>333</v>
      </c>
      <c r="B875" s="10">
        <v>19171</v>
      </c>
      <c r="C875" t="s">
        <v>1008</v>
      </c>
      <c r="D875" s="4">
        <v>4085</v>
      </c>
      <c r="E875" s="4">
        <v>4568</v>
      </c>
      <c r="F875">
        <v>3577</v>
      </c>
      <c r="G875">
        <v>5303</v>
      </c>
      <c r="H875" s="5">
        <f t="shared" si="26"/>
        <v>0.14201845121610288</v>
      </c>
      <c r="I875" s="5">
        <f t="shared" si="27"/>
        <v>-0.13860079200452574</v>
      </c>
    </row>
    <row r="876" spans="1:9" hidden="1" x14ac:dyDescent="0.2">
      <c r="A876" t="s">
        <v>333</v>
      </c>
      <c r="B876" s="10">
        <v>19173</v>
      </c>
      <c r="C876" t="s">
        <v>475</v>
      </c>
      <c r="D876" s="4">
        <v>1068</v>
      </c>
      <c r="E876" s="4">
        <v>2206</v>
      </c>
      <c r="F876">
        <v>746</v>
      </c>
      <c r="G876">
        <v>2463</v>
      </c>
      <c r="H876" s="5">
        <f t="shared" si="26"/>
        <v>0.43163538873994639</v>
      </c>
      <c r="I876" s="5">
        <f t="shared" si="27"/>
        <v>-0.10434429557450264</v>
      </c>
    </row>
    <row r="877" spans="1:9" hidden="1" x14ac:dyDescent="0.2">
      <c r="A877" t="s">
        <v>333</v>
      </c>
      <c r="B877" s="10">
        <v>19175</v>
      </c>
      <c r="C877" t="s">
        <v>476</v>
      </c>
      <c r="D877" s="4">
        <v>2712</v>
      </c>
      <c r="E877" s="4">
        <v>3150</v>
      </c>
      <c r="F877">
        <v>2061</v>
      </c>
      <c r="G877">
        <v>4010</v>
      </c>
      <c r="H877" s="5">
        <f t="shared" si="26"/>
        <v>0.31586608442503639</v>
      </c>
      <c r="I877" s="5">
        <f t="shared" si="27"/>
        <v>-0.21446384039900249</v>
      </c>
    </row>
    <row r="878" spans="1:9" hidden="1" x14ac:dyDescent="0.2">
      <c r="A878" t="s">
        <v>333</v>
      </c>
      <c r="B878" s="10">
        <v>19177</v>
      </c>
      <c r="C878" t="s">
        <v>600</v>
      </c>
      <c r="D878" s="4">
        <v>1308</v>
      </c>
      <c r="E878" s="4">
        <v>2187</v>
      </c>
      <c r="F878">
        <v>875</v>
      </c>
      <c r="G878">
        <v>2859</v>
      </c>
      <c r="H878" s="5">
        <f t="shared" si="26"/>
        <v>0.49485714285714288</v>
      </c>
      <c r="I878" s="5">
        <f t="shared" si="27"/>
        <v>-0.23504721930745015</v>
      </c>
    </row>
    <row r="879" spans="1:9" hidden="1" x14ac:dyDescent="0.2">
      <c r="A879" t="s">
        <v>333</v>
      </c>
      <c r="B879" s="10">
        <v>19179</v>
      </c>
      <c r="C879" t="s">
        <v>1009</v>
      </c>
      <c r="D879" s="4">
        <v>7061</v>
      </c>
      <c r="E879" s="4">
        <v>7406</v>
      </c>
      <c r="F879">
        <v>5821</v>
      </c>
      <c r="G879">
        <v>9516</v>
      </c>
      <c r="H879" s="5">
        <f t="shared" si="26"/>
        <v>0.21302181755712077</v>
      </c>
      <c r="I879" s="5">
        <f t="shared" si="27"/>
        <v>-0.22173182009247583</v>
      </c>
    </row>
    <row r="880" spans="1:9" hidden="1" x14ac:dyDescent="0.2">
      <c r="A880" t="s">
        <v>333</v>
      </c>
      <c r="B880" s="10">
        <v>19181</v>
      </c>
      <c r="C880" t="s">
        <v>821</v>
      </c>
      <c r="D880" s="4">
        <v>12298</v>
      </c>
      <c r="E880" s="4">
        <v>19689</v>
      </c>
      <c r="F880">
        <v>12574</v>
      </c>
      <c r="G880">
        <v>17782</v>
      </c>
      <c r="H880" s="5">
        <f t="shared" si="26"/>
        <v>-2.1950055670431047E-2</v>
      </c>
      <c r="I880" s="5">
        <f t="shared" si="27"/>
        <v>0.10724327972106625</v>
      </c>
    </row>
    <row r="881" spans="1:9" hidden="1" x14ac:dyDescent="0.2">
      <c r="A881" t="s">
        <v>333</v>
      </c>
      <c r="B881" s="10">
        <v>19183</v>
      </c>
      <c r="C881" t="s">
        <v>480</v>
      </c>
      <c r="D881" s="4">
        <v>4240</v>
      </c>
      <c r="E881" s="4">
        <v>5965</v>
      </c>
      <c r="F881">
        <v>4561</v>
      </c>
      <c r="G881">
        <v>6971</v>
      </c>
      <c r="H881" s="5">
        <f t="shared" si="26"/>
        <v>-7.0379302784477085E-2</v>
      </c>
      <c r="I881" s="5">
        <f t="shared" si="27"/>
        <v>-0.14431215033711089</v>
      </c>
    </row>
    <row r="882" spans="1:9" hidden="1" x14ac:dyDescent="0.2">
      <c r="A882" t="s">
        <v>333</v>
      </c>
      <c r="B882" s="10">
        <v>19185</v>
      </c>
      <c r="C882" t="s">
        <v>822</v>
      </c>
      <c r="D882" s="4">
        <v>981</v>
      </c>
      <c r="E882" s="4">
        <v>2015</v>
      </c>
      <c r="F882">
        <v>727</v>
      </c>
      <c r="G882">
        <v>2338</v>
      </c>
      <c r="H882" s="5">
        <f t="shared" si="26"/>
        <v>0.34938101788170561</v>
      </c>
      <c r="I882" s="5">
        <f t="shared" si="27"/>
        <v>-0.13815226689478186</v>
      </c>
    </row>
    <row r="883" spans="1:9" hidden="1" x14ac:dyDescent="0.2">
      <c r="A883" t="s">
        <v>333</v>
      </c>
      <c r="B883" s="10">
        <v>19187</v>
      </c>
      <c r="C883" t="s">
        <v>823</v>
      </c>
      <c r="D883" s="4">
        <v>8189</v>
      </c>
      <c r="E883" s="4">
        <v>9303</v>
      </c>
      <c r="F883">
        <v>6613</v>
      </c>
      <c r="G883">
        <v>10938</v>
      </c>
      <c r="H883" s="5">
        <f t="shared" si="26"/>
        <v>0.23831846363223952</v>
      </c>
      <c r="I883" s="5">
        <f t="shared" si="27"/>
        <v>-0.14947888096544157</v>
      </c>
    </row>
    <row r="884" spans="1:9" hidden="1" x14ac:dyDescent="0.2">
      <c r="A884" t="s">
        <v>333</v>
      </c>
      <c r="B884" s="10">
        <v>19189</v>
      </c>
      <c r="C884" t="s">
        <v>925</v>
      </c>
      <c r="D884" s="4">
        <v>2708</v>
      </c>
      <c r="E884" s="4">
        <v>3265</v>
      </c>
      <c r="F884">
        <v>2135</v>
      </c>
      <c r="G884">
        <v>3707</v>
      </c>
      <c r="H884" s="5">
        <f t="shared" si="26"/>
        <v>0.268384074941452</v>
      </c>
      <c r="I884" s="5">
        <f t="shared" si="27"/>
        <v>-0.1192338818451578</v>
      </c>
    </row>
    <row r="885" spans="1:9" hidden="1" x14ac:dyDescent="0.2">
      <c r="A885" t="s">
        <v>333</v>
      </c>
      <c r="B885" s="10">
        <v>19191</v>
      </c>
      <c r="C885" t="s">
        <v>1010</v>
      </c>
      <c r="D885" s="4">
        <v>5231</v>
      </c>
      <c r="E885" s="4">
        <v>5220</v>
      </c>
      <c r="F885">
        <v>5617</v>
      </c>
      <c r="G885">
        <v>6235</v>
      </c>
      <c r="H885" s="5">
        <f t="shared" si="26"/>
        <v>-6.8719957272565427E-2</v>
      </c>
      <c r="I885" s="5">
        <f t="shared" si="27"/>
        <v>-0.16279069767441862</v>
      </c>
    </row>
    <row r="886" spans="1:9" hidden="1" x14ac:dyDescent="0.2">
      <c r="A886" t="s">
        <v>333</v>
      </c>
      <c r="B886" s="10">
        <v>19193</v>
      </c>
      <c r="C886" t="s">
        <v>1011</v>
      </c>
      <c r="D886" s="4">
        <v>19149</v>
      </c>
      <c r="E886" s="4">
        <v>22686</v>
      </c>
      <c r="F886">
        <v>18704</v>
      </c>
      <c r="G886">
        <v>25736</v>
      </c>
      <c r="H886" s="5">
        <f t="shared" si="26"/>
        <v>2.3791702309666381E-2</v>
      </c>
      <c r="I886" s="5">
        <f t="shared" si="27"/>
        <v>-0.11851103512589369</v>
      </c>
    </row>
    <row r="887" spans="1:9" hidden="1" x14ac:dyDescent="0.2">
      <c r="A887" t="s">
        <v>333</v>
      </c>
      <c r="B887" s="10">
        <v>19195</v>
      </c>
      <c r="C887" t="s">
        <v>828</v>
      </c>
      <c r="D887" s="4">
        <v>2144</v>
      </c>
      <c r="E887" s="4">
        <v>2323</v>
      </c>
      <c r="F887">
        <v>1596</v>
      </c>
      <c r="G887">
        <v>2738</v>
      </c>
      <c r="H887" s="5">
        <f t="shared" si="26"/>
        <v>0.34335839598997492</v>
      </c>
      <c r="I887" s="5">
        <f t="shared" si="27"/>
        <v>-0.15157048940832724</v>
      </c>
    </row>
    <row r="888" spans="1:9" hidden="1" x14ac:dyDescent="0.2">
      <c r="A888" t="s">
        <v>333</v>
      </c>
      <c r="B888" s="10">
        <v>19197</v>
      </c>
      <c r="C888" t="s">
        <v>1012</v>
      </c>
      <c r="D888" s="4">
        <v>2471</v>
      </c>
      <c r="E888" s="4">
        <v>3498</v>
      </c>
      <c r="F888">
        <v>1996</v>
      </c>
      <c r="G888">
        <v>4136</v>
      </c>
      <c r="H888" s="5">
        <f t="shared" si="26"/>
        <v>0.2379759519038076</v>
      </c>
      <c r="I888" s="5">
        <f t="shared" si="27"/>
        <v>-0.15425531914893617</v>
      </c>
    </row>
    <row r="889" spans="1:9" hidden="1" x14ac:dyDescent="0.2">
      <c r="A889" t="s">
        <v>334</v>
      </c>
      <c r="B889" s="10">
        <v>20001</v>
      </c>
      <c r="C889" t="s">
        <v>927</v>
      </c>
      <c r="D889" s="4">
        <v>1992</v>
      </c>
      <c r="E889" s="4">
        <v>3471</v>
      </c>
      <c r="F889">
        <v>1559</v>
      </c>
      <c r="G889">
        <v>4155</v>
      </c>
      <c r="H889" s="5">
        <f t="shared" si="26"/>
        <v>0.27774214239897371</v>
      </c>
      <c r="I889" s="5">
        <f t="shared" si="27"/>
        <v>-0.16462093862815885</v>
      </c>
    </row>
    <row r="890" spans="1:9" hidden="1" x14ac:dyDescent="0.2">
      <c r="A890" t="s">
        <v>334</v>
      </c>
      <c r="B890" s="10">
        <v>20003</v>
      </c>
      <c r="C890" t="s">
        <v>1013</v>
      </c>
      <c r="D890" s="4">
        <v>1077</v>
      </c>
      <c r="E890" s="4">
        <v>2336</v>
      </c>
      <c r="F890">
        <v>765</v>
      </c>
      <c r="G890">
        <v>2874</v>
      </c>
      <c r="H890" s="5">
        <f t="shared" si="26"/>
        <v>0.40784313725490196</v>
      </c>
      <c r="I890" s="5">
        <f t="shared" si="27"/>
        <v>-0.18719554627696591</v>
      </c>
    </row>
    <row r="891" spans="1:9" hidden="1" x14ac:dyDescent="0.2">
      <c r="A891" t="s">
        <v>334</v>
      </c>
      <c r="B891" s="10">
        <v>20005</v>
      </c>
      <c r="C891" t="s">
        <v>1014</v>
      </c>
      <c r="D891" s="4">
        <v>2702</v>
      </c>
      <c r="E891" s="4">
        <v>4061</v>
      </c>
      <c r="F891">
        <v>2314</v>
      </c>
      <c r="G891">
        <v>4826</v>
      </c>
      <c r="H891" s="5">
        <f t="shared" si="26"/>
        <v>0.16767502160760589</v>
      </c>
      <c r="I891" s="5">
        <f t="shared" si="27"/>
        <v>-0.15851636966431829</v>
      </c>
    </row>
    <row r="892" spans="1:9" hidden="1" x14ac:dyDescent="0.2">
      <c r="A892" t="s">
        <v>334</v>
      </c>
      <c r="B892" s="10">
        <v>20007</v>
      </c>
      <c r="C892" t="s">
        <v>1015</v>
      </c>
      <c r="D892" s="4">
        <v>473</v>
      </c>
      <c r="E892" s="4">
        <v>1810</v>
      </c>
      <c r="F892">
        <v>284</v>
      </c>
      <c r="G892">
        <v>1992</v>
      </c>
      <c r="H892" s="5">
        <f t="shared" si="26"/>
        <v>0.66549295774647887</v>
      </c>
      <c r="I892" s="5">
        <f t="shared" si="27"/>
        <v>-9.1365461847389556E-2</v>
      </c>
    </row>
    <row r="893" spans="1:9" hidden="1" x14ac:dyDescent="0.2">
      <c r="A893" t="s">
        <v>334</v>
      </c>
      <c r="B893" s="10">
        <v>20009</v>
      </c>
      <c r="C893" t="s">
        <v>1016</v>
      </c>
      <c r="D893" s="4">
        <v>2799</v>
      </c>
      <c r="E893" s="4">
        <v>7898</v>
      </c>
      <c r="F893">
        <v>2302</v>
      </c>
      <c r="G893">
        <v>8480</v>
      </c>
      <c r="H893" s="5">
        <f t="shared" si="26"/>
        <v>0.2158992180712424</v>
      </c>
      <c r="I893" s="5">
        <f t="shared" si="27"/>
        <v>-6.8632075471698112E-2</v>
      </c>
    </row>
    <row r="894" spans="1:9" hidden="1" x14ac:dyDescent="0.2">
      <c r="A894" t="s">
        <v>334</v>
      </c>
      <c r="B894" s="10">
        <v>20011</v>
      </c>
      <c r="C894" t="s">
        <v>1017</v>
      </c>
      <c r="D894" s="4">
        <v>2022</v>
      </c>
      <c r="E894" s="4">
        <v>4075</v>
      </c>
      <c r="F894">
        <v>1505</v>
      </c>
      <c r="G894">
        <v>4910</v>
      </c>
      <c r="H894" s="5">
        <f t="shared" si="26"/>
        <v>0.34352159468438537</v>
      </c>
      <c r="I894" s="5">
        <f t="shared" si="27"/>
        <v>-0.17006109979633402</v>
      </c>
    </row>
    <row r="895" spans="1:9" hidden="1" x14ac:dyDescent="0.2">
      <c r="A895" t="s">
        <v>334</v>
      </c>
      <c r="B895" s="10">
        <v>20013</v>
      </c>
      <c r="C895" t="s">
        <v>875</v>
      </c>
      <c r="D895" s="4">
        <v>1297</v>
      </c>
      <c r="E895" s="4">
        <v>3166</v>
      </c>
      <c r="F895">
        <v>1088</v>
      </c>
      <c r="G895">
        <v>3206</v>
      </c>
      <c r="H895" s="5">
        <f t="shared" si="26"/>
        <v>0.19209558823529413</v>
      </c>
      <c r="I895" s="5">
        <f t="shared" si="27"/>
        <v>-1.2476606363069246E-2</v>
      </c>
    </row>
    <row r="896" spans="1:9" hidden="1" x14ac:dyDescent="0.2">
      <c r="A896" t="s">
        <v>334</v>
      </c>
      <c r="B896" s="10">
        <v>20015</v>
      </c>
      <c r="C896" t="s">
        <v>487</v>
      </c>
      <c r="D896" s="4">
        <v>6883</v>
      </c>
      <c r="E896" s="4">
        <v>22562</v>
      </c>
      <c r="F896">
        <v>9003</v>
      </c>
      <c r="G896">
        <v>22250</v>
      </c>
      <c r="H896" s="5">
        <f t="shared" si="26"/>
        <v>-0.23547706320115516</v>
      </c>
      <c r="I896" s="5">
        <f t="shared" si="27"/>
        <v>1.402247191011236E-2</v>
      </c>
    </row>
    <row r="897" spans="1:9" hidden="1" x14ac:dyDescent="0.2">
      <c r="A897" t="s">
        <v>334</v>
      </c>
      <c r="B897" s="10">
        <v>20017</v>
      </c>
      <c r="C897" t="s">
        <v>1018</v>
      </c>
      <c r="D897" s="4">
        <v>408</v>
      </c>
      <c r="E897" s="4">
        <v>990</v>
      </c>
      <c r="F897">
        <v>341</v>
      </c>
      <c r="G897">
        <v>1114</v>
      </c>
      <c r="H897" s="5">
        <f t="shared" si="26"/>
        <v>0.19648093841642228</v>
      </c>
      <c r="I897" s="5">
        <f t="shared" si="27"/>
        <v>-0.11131059245960502</v>
      </c>
    </row>
    <row r="898" spans="1:9" hidden="1" x14ac:dyDescent="0.2">
      <c r="A898" t="s">
        <v>334</v>
      </c>
      <c r="B898" s="10">
        <v>20019</v>
      </c>
      <c r="C898" t="s">
        <v>1019</v>
      </c>
      <c r="D898" s="4">
        <v>356</v>
      </c>
      <c r="E898" s="4">
        <v>1371</v>
      </c>
      <c r="F898">
        <v>212</v>
      </c>
      <c r="G898">
        <v>1397</v>
      </c>
      <c r="H898" s="5">
        <f t="shared" si="26"/>
        <v>0.67924528301886788</v>
      </c>
      <c r="I898" s="5">
        <f t="shared" si="27"/>
        <v>-1.8611309949892626E-2</v>
      </c>
    </row>
    <row r="899" spans="1:9" hidden="1" x14ac:dyDescent="0.2">
      <c r="A899" t="s">
        <v>334</v>
      </c>
      <c r="B899" s="10">
        <v>20021</v>
      </c>
      <c r="C899" t="s">
        <v>489</v>
      </c>
      <c r="D899" s="4">
        <v>2975</v>
      </c>
      <c r="E899" s="4">
        <v>5472</v>
      </c>
      <c r="F899">
        <v>2163</v>
      </c>
      <c r="G899">
        <v>6622</v>
      </c>
      <c r="H899" s="5">
        <f t="shared" ref="H899:H962" si="28">((D899-F899)/F899)</f>
        <v>0.37540453074433655</v>
      </c>
      <c r="I899" s="5">
        <f t="shared" ref="I899:I962" si="29">((E899-G899)/G899)</f>
        <v>-0.173663545756569</v>
      </c>
    </row>
    <row r="900" spans="1:9" hidden="1" x14ac:dyDescent="0.2">
      <c r="A900" t="s">
        <v>334</v>
      </c>
      <c r="B900" s="10">
        <v>20023</v>
      </c>
      <c r="C900" t="s">
        <v>667</v>
      </c>
      <c r="D900" s="4">
        <v>336</v>
      </c>
      <c r="E900" s="4">
        <v>1220</v>
      </c>
      <c r="F900">
        <v>220</v>
      </c>
      <c r="G900">
        <v>1158</v>
      </c>
      <c r="H900" s="5">
        <f t="shared" si="28"/>
        <v>0.52727272727272723</v>
      </c>
      <c r="I900" s="5">
        <f t="shared" si="29"/>
        <v>5.3540587219343697E-2</v>
      </c>
    </row>
    <row r="901" spans="1:9" hidden="1" x14ac:dyDescent="0.2">
      <c r="A901" t="s">
        <v>334</v>
      </c>
      <c r="B901" s="10">
        <v>20025</v>
      </c>
      <c r="C901" t="s">
        <v>559</v>
      </c>
      <c r="D901" s="4">
        <v>234</v>
      </c>
      <c r="E901" s="4">
        <v>892</v>
      </c>
      <c r="F901">
        <v>143</v>
      </c>
      <c r="G901">
        <v>885</v>
      </c>
      <c r="H901" s="5">
        <f t="shared" si="28"/>
        <v>0.63636363636363635</v>
      </c>
      <c r="I901" s="5">
        <f t="shared" si="29"/>
        <v>7.9096045197740109E-3</v>
      </c>
    </row>
    <row r="902" spans="1:9" hidden="1" x14ac:dyDescent="0.2">
      <c r="A902" t="s">
        <v>334</v>
      </c>
      <c r="B902" s="10">
        <v>20027</v>
      </c>
      <c r="C902" t="s">
        <v>423</v>
      </c>
      <c r="D902" s="4">
        <v>999</v>
      </c>
      <c r="E902" s="4">
        <v>3062</v>
      </c>
      <c r="F902">
        <v>883</v>
      </c>
      <c r="G902">
        <v>3129</v>
      </c>
      <c r="H902" s="5">
        <f t="shared" si="28"/>
        <v>0.13137032842582105</v>
      </c>
      <c r="I902" s="5">
        <f t="shared" si="29"/>
        <v>-2.1412591882390541E-2</v>
      </c>
    </row>
    <row r="903" spans="1:9" hidden="1" x14ac:dyDescent="0.2">
      <c r="A903" t="s">
        <v>334</v>
      </c>
      <c r="B903" s="10">
        <v>20029</v>
      </c>
      <c r="C903" t="s">
        <v>1020</v>
      </c>
      <c r="D903" s="4">
        <v>1092</v>
      </c>
      <c r="E903" s="4">
        <v>3089</v>
      </c>
      <c r="F903">
        <v>893</v>
      </c>
      <c r="G903">
        <v>3182</v>
      </c>
      <c r="H903" s="5">
        <f t="shared" si="28"/>
        <v>0.22284434490481522</v>
      </c>
      <c r="I903" s="5">
        <f t="shared" si="29"/>
        <v>-2.9226901319924576E-2</v>
      </c>
    </row>
    <row r="904" spans="1:9" hidden="1" x14ac:dyDescent="0.2">
      <c r="A904" t="s">
        <v>334</v>
      </c>
      <c r="B904" s="10">
        <v>20031</v>
      </c>
      <c r="C904" t="s">
        <v>1021</v>
      </c>
      <c r="D904" s="4">
        <v>1084</v>
      </c>
      <c r="E904" s="4">
        <v>2961</v>
      </c>
      <c r="F904">
        <v>928</v>
      </c>
      <c r="G904">
        <v>3407</v>
      </c>
      <c r="H904" s="5">
        <f t="shared" si="28"/>
        <v>0.16810344827586207</v>
      </c>
      <c r="I904" s="5">
        <f t="shared" si="29"/>
        <v>-0.13090695626651014</v>
      </c>
    </row>
    <row r="905" spans="1:9" hidden="1" x14ac:dyDescent="0.2">
      <c r="A905" t="s">
        <v>334</v>
      </c>
      <c r="B905" s="10">
        <v>20033</v>
      </c>
      <c r="C905" t="s">
        <v>1022</v>
      </c>
      <c r="D905" s="4">
        <v>205</v>
      </c>
      <c r="E905" s="4">
        <v>787</v>
      </c>
      <c r="F905">
        <v>126</v>
      </c>
      <c r="G905">
        <v>745</v>
      </c>
      <c r="H905" s="5">
        <f t="shared" si="28"/>
        <v>0.62698412698412698</v>
      </c>
      <c r="I905" s="5">
        <f t="shared" si="29"/>
        <v>5.6375838926174496E-2</v>
      </c>
    </row>
    <row r="906" spans="1:9" hidden="1" x14ac:dyDescent="0.2">
      <c r="A906" t="s">
        <v>334</v>
      </c>
      <c r="B906" s="10">
        <v>20035</v>
      </c>
      <c r="C906" t="s">
        <v>1023</v>
      </c>
      <c r="D906" s="4">
        <v>4977</v>
      </c>
      <c r="E906" s="4">
        <v>8180</v>
      </c>
      <c r="F906">
        <v>4171</v>
      </c>
      <c r="G906">
        <v>9442</v>
      </c>
      <c r="H906" s="5">
        <f t="shared" si="28"/>
        <v>0.19323903140733636</v>
      </c>
      <c r="I906" s="5">
        <f t="shared" si="29"/>
        <v>-0.13365812327896631</v>
      </c>
    </row>
    <row r="907" spans="1:9" hidden="1" x14ac:dyDescent="0.2">
      <c r="A907" t="s">
        <v>334</v>
      </c>
      <c r="B907" s="10">
        <v>20037</v>
      </c>
      <c r="C907" t="s">
        <v>563</v>
      </c>
      <c r="D907" s="4">
        <v>7001</v>
      </c>
      <c r="E907" s="4">
        <v>7951</v>
      </c>
      <c r="F907">
        <v>6179</v>
      </c>
      <c r="G907">
        <v>10045</v>
      </c>
      <c r="H907" s="5">
        <f t="shared" si="28"/>
        <v>0.13303123482764201</v>
      </c>
      <c r="I907" s="5">
        <f t="shared" si="29"/>
        <v>-0.20846192135390743</v>
      </c>
    </row>
    <row r="908" spans="1:9" hidden="1" x14ac:dyDescent="0.2">
      <c r="A908" t="s">
        <v>334</v>
      </c>
      <c r="B908" s="10">
        <v>20039</v>
      </c>
      <c r="C908" t="s">
        <v>752</v>
      </c>
      <c r="D908" s="4">
        <v>320</v>
      </c>
      <c r="E908" s="4">
        <v>1309</v>
      </c>
      <c r="F908">
        <v>208</v>
      </c>
      <c r="G908">
        <v>1232</v>
      </c>
      <c r="H908" s="5">
        <f t="shared" si="28"/>
        <v>0.53846153846153844</v>
      </c>
      <c r="I908" s="5">
        <f t="shared" si="29"/>
        <v>6.25E-2</v>
      </c>
    </row>
    <row r="909" spans="1:9" hidden="1" x14ac:dyDescent="0.2">
      <c r="A909" t="s">
        <v>334</v>
      </c>
      <c r="B909" s="10">
        <v>20041</v>
      </c>
      <c r="C909" t="s">
        <v>981</v>
      </c>
      <c r="D909" s="4">
        <v>2408</v>
      </c>
      <c r="E909" s="4">
        <v>5599</v>
      </c>
      <c r="F909">
        <v>2040</v>
      </c>
      <c r="G909">
        <v>7045</v>
      </c>
      <c r="H909" s="5">
        <f t="shared" si="28"/>
        <v>0.1803921568627451</v>
      </c>
      <c r="I909" s="5">
        <f t="shared" si="29"/>
        <v>-0.20525195173882185</v>
      </c>
    </row>
    <row r="910" spans="1:9" hidden="1" x14ac:dyDescent="0.2">
      <c r="A910" t="s">
        <v>334</v>
      </c>
      <c r="B910" s="10">
        <v>20043</v>
      </c>
      <c r="C910" t="s">
        <v>1024</v>
      </c>
      <c r="D910" s="4">
        <v>957</v>
      </c>
      <c r="E910" s="4">
        <v>2533</v>
      </c>
      <c r="F910">
        <v>678</v>
      </c>
      <c r="G910">
        <v>2949</v>
      </c>
      <c r="H910" s="5">
        <f t="shared" si="28"/>
        <v>0.41150442477876104</v>
      </c>
      <c r="I910" s="5">
        <f t="shared" si="29"/>
        <v>-0.14106476771787047</v>
      </c>
    </row>
    <row r="911" spans="1:9" hidden="1" x14ac:dyDescent="0.2">
      <c r="A911" t="s">
        <v>334</v>
      </c>
      <c r="B911" s="10">
        <v>20045</v>
      </c>
      <c r="C911" t="s">
        <v>676</v>
      </c>
      <c r="D911" s="4">
        <v>41611</v>
      </c>
      <c r="E911" s="4">
        <v>16309</v>
      </c>
      <c r="F911">
        <v>39436</v>
      </c>
      <c r="G911">
        <v>16737</v>
      </c>
      <c r="H911" s="5">
        <f t="shared" si="28"/>
        <v>5.5152652398823408E-2</v>
      </c>
      <c r="I911" s="5">
        <f t="shared" si="29"/>
        <v>-2.5572085797932725E-2</v>
      </c>
    </row>
    <row r="912" spans="1:9" hidden="1" x14ac:dyDescent="0.2">
      <c r="A912" t="s">
        <v>334</v>
      </c>
      <c r="B912" s="10">
        <v>20047</v>
      </c>
      <c r="C912" t="s">
        <v>886</v>
      </c>
      <c r="D912" s="4">
        <v>377</v>
      </c>
      <c r="E912" s="4">
        <v>1112</v>
      </c>
      <c r="F912">
        <v>267</v>
      </c>
      <c r="G912">
        <v>1127</v>
      </c>
      <c r="H912" s="5">
        <f t="shared" si="28"/>
        <v>0.41198501872659177</v>
      </c>
      <c r="I912" s="5">
        <f t="shared" si="29"/>
        <v>-1.3309671694764862E-2</v>
      </c>
    </row>
    <row r="913" spans="1:9" hidden="1" x14ac:dyDescent="0.2">
      <c r="A913" t="s">
        <v>334</v>
      </c>
      <c r="B913" s="10">
        <v>20049</v>
      </c>
      <c r="C913" t="s">
        <v>1025</v>
      </c>
      <c r="D913" s="4">
        <v>302</v>
      </c>
      <c r="E913" s="4">
        <v>1116</v>
      </c>
      <c r="F913">
        <v>191</v>
      </c>
      <c r="G913">
        <v>1130</v>
      </c>
      <c r="H913" s="5">
        <f t="shared" si="28"/>
        <v>0.58115183246073299</v>
      </c>
      <c r="I913" s="5">
        <f t="shared" si="29"/>
        <v>-1.2389380530973451E-2</v>
      </c>
    </row>
    <row r="914" spans="1:9" hidden="1" x14ac:dyDescent="0.2">
      <c r="A914" t="s">
        <v>334</v>
      </c>
      <c r="B914" s="10">
        <v>20051</v>
      </c>
      <c r="C914" t="s">
        <v>1026</v>
      </c>
      <c r="D914" s="4">
        <v>4038</v>
      </c>
      <c r="E914" s="4">
        <v>9240</v>
      </c>
      <c r="F914">
        <v>3633</v>
      </c>
      <c r="G914">
        <v>9569</v>
      </c>
      <c r="H914" s="5">
        <f t="shared" si="28"/>
        <v>0.11147811725846409</v>
      </c>
      <c r="I914" s="5">
        <f t="shared" si="29"/>
        <v>-3.4381858083394293E-2</v>
      </c>
    </row>
    <row r="915" spans="1:9" hidden="1" x14ac:dyDescent="0.2">
      <c r="A915" t="s">
        <v>334</v>
      </c>
      <c r="B915" s="10">
        <v>20053</v>
      </c>
      <c r="C915" t="s">
        <v>1027</v>
      </c>
      <c r="D915" s="4">
        <v>820</v>
      </c>
      <c r="E915" s="4">
        <v>1873</v>
      </c>
      <c r="F915">
        <v>646</v>
      </c>
      <c r="G915">
        <v>2106</v>
      </c>
      <c r="H915" s="5">
        <f t="shared" si="28"/>
        <v>0.26934984520123839</v>
      </c>
      <c r="I915" s="5">
        <f t="shared" si="29"/>
        <v>-0.11063627730294397</v>
      </c>
    </row>
    <row r="916" spans="1:9" hidden="1" x14ac:dyDescent="0.2">
      <c r="A916" t="s">
        <v>334</v>
      </c>
      <c r="B916" s="10">
        <v>20055</v>
      </c>
      <c r="C916" t="s">
        <v>1028</v>
      </c>
      <c r="D916" s="4">
        <v>2425</v>
      </c>
      <c r="E916" s="4">
        <v>6747</v>
      </c>
      <c r="F916">
        <v>4155</v>
      </c>
      <c r="G916">
        <v>7079</v>
      </c>
      <c r="H916" s="5">
        <f t="shared" si="28"/>
        <v>-0.41636582430806257</v>
      </c>
      <c r="I916" s="5">
        <f t="shared" si="29"/>
        <v>-4.6899279559259779E-2</v>
      </c>
    </row>
    <row r="917" spans="1:9" hidden="1" x14ac:dyDescent="0.2">
      <c r="A917" t="s">
        <v>334</v>
      </c>
      <c r="B917" s="10">
        <v>20057</v>
      </c>
      <c r="C917" t="s">
        <v>887</v>
      </c>
      <c r="D917" s="4">
        <v>3053</v>
      </c>
      <c r="E917" s="4">
        <v>5521</v>
      </c>
      <c r="F917">
        <v>2926</v>
      </c>
      <c r="G917">
        <v>5763</v>
      </c>
      <c r="H917" s="5">
        <f t="shared" si="28"/>
        <v>4.3403964456596035E-2</v>
      </c>
      <c r="I917" s="5">
        <f t="shared" si="29"/>
        <v>-4.1992018046156515E-2</v>
      </c>
    </row>
    <row r="918" spans="1:9" hidden="1" x14ac:dyDescent="0.2">
      <c r="A918" t="s">
        <v>334</v>
      </c>
      <c r="B918" s="10">
        <v>20059</v>
      </c>
      <c r="C918" t="s">
        <v>431</v>
      </c>
      <c r="D918" s="4">
        <v>3305</v>
      </c>
      <c r="E918" s="4">
        <v>7487</v>
      </c>
      <c r="F918">
        <v>3623</v>
      </c>
      <c r="G918">
        <v>8326</v>
      </c>
      <c r="H918" s="5">
        <f t="shared" si="28"/>
        <v>-8.7772564173337009E-2</v>
      </c>
      <c r="I918" s="5">
        <f t="shared" si="29"/>
        <v>-0.10076867643526304</v>
      </c>
    </row>
    <row r="919" spans="1:9" hidden="1" x14ac:dyDescent="0.2">
      <c r="A919" t="s">
        <v>334</v>
      </c>
      <c r="B919" s="10">
        <v>20061</v>
      </c>
      <c r="C919" t="s">
        <v>1029</v>
      </c>
      <c r="D919" s="4">
        <v>2690</v>
      </c>
      <c r="E919" s="4">
        <v>4375</v>
      </c>
      <c r="F919">
        <v>3825</v>
      </c>
      <c r="G919">
        <v>5193</v>
      </c>
      <c r="H919" s="5">
        <f t="shared" si="28"/>
        <v>-0.29673202614379085</v>
      </c>
      <c r="I919" s="5">
        <f t="shared" si="29"/>
        <v>-0.15751973810899286</v>
      </c>
    </row>
    <row r="920" spans="1:9" hidden="1" x14ac:dyDescent="0.2">
      <c r="A920" t="s">
        <v>334</v>
      </c>
      <c r="B920" s="10">
        <v>20063</v>
      </c>
      <c r="C920" t="s">
        <v>1030</v>
      </c>
      <c r="D920" s="4">
        <v>248</v>
      </c>
      <c r="E920" s="4">
        <v>1092</v>
      </c>
      <c r="F920">
        <v>163</v>
      </c>
      <c r="G920">
        <v>1256</v>
      </c>
      <c r="H920" s="5">
        <f t="shared" si="28"/>
        <v>0.5214723926380368</v>
      </c>
      <c r="I920" s="5">
        <f t="shared" si="29"/>
        <v>-0.13057324840764331</v>
      </c>
    </row>
    <row r="921" spans="1:9" hidden="1" x14ac:dyDescent="0.2">
      <c r="A921" t="s">
        <v>334</v>
      </c>
      <c r="B921" s="10">
        <v>20065</v>
      </c>
      <c r="C921" t="s">
        <v>540</v>
      </c>
      <c r="D921" s="4">
        <v>321</v>
      </c>
      <c r="E921" s="4">
        <v>1098</v>
      </c>
      <c r="F921">
        <v>222</v>
      </c>
      <c r="G921">
        <v>1052</v>
      </c>
      <c r="H921" s="5">
        <f t="shared" si="28"/>
        <v>0.44594594594594594</v>
      </c>
      <c r="I921" s="5">
        <f t="shared" si="29"/>
        <v>4.3726235741444866E-2</v>
      </c>
    </row>
    <row r="922" spans="1:9" hidden="1" x14ac:dyDescent="0.2">
      <c r="A922" t="s">
        <v>334</v>
      </c>
      <c r="B922" s="10">
        <v>20067</v>
      </c>
      <c r="C922" t="s">
        <v>571</v>
      </c>
      <c r="D922" s="4">
        <v>664</v>
      </c>
      <c r="E922" s="4">
        <v>1864</v>
      </c>
      <c r="F922">
        <v>497</v>
      </c>
      <c r="G922">
        <v>1910</v>
      </c>
      <c r="H922" s="5">
        <f t="shared" si="28"/>
        <v>0.33601609657947684</v>
      </c>
      <c r="I922" s="5">
        <f t="shared" si="29"/>
        <v>-2.4083769633507852E-2</v>
      </c>
    </row>
    <row r="923" spans="1:9" hidden="1" x14ac:dyDescent="0.2">
      <c r="A923" t="s">
        <v>334</v>
      </c>
      <c r="B923" s="10">
        <v>20069</v>
      </c>
      <c r="C923" t="s">
        <v>1031</v>
      </c>
      <c r="D923" s="4">
        <v>463</v>
      </c>
      <c r="E923" s="4">
        <v>1733</v>
      </c>
      <c r="F923">
        <v>337</v>
      </c>
      <c r="G923">
        <v>1871</v>
      </c>
      <c r="H923" s="5">
        <f t="shared" si="28"/>
        <v>0.37388724035608306</v>
      </c>
      <c r="I923" s="5">
        <f t="shared" si="29"/>
        <v>-7.3757349011223938E-2</v>
      </c>
    </row>
    <row r="924" spans="1:9" hidden="1" x14ac:dyDescent="0.2">
      <c r="A924" t="s">
        <v>334</v>
      </c>
      <c r="B924" s="10">
        <v>20071</v>
      </c>
      <c r="C924" t="s">
        <v>1032</v>
      </c>
      <c r="D924" s="4">
        <v>158</v>
      </c>
      <c r="E924" s="4">
        <v>547</v>
      </c>
      <c r="F924">
        <v>77</v>
      </c>
      <c r="G924">
        <v>537</v>
      </c>
      <c r="H924" s="5">
        <f t="shared" si="28"/>
        <v>1.051948051948052</v>
      </c>
      <c r="I924" s="5">
        <f t="shared" si="29"/>
        <v>1.86219739292365E-2</v>
      </c>
    </row>
    <row r="925" spans="1:9" hidden="1" x14ac:dyDescent="0.2">
      <c r="A925" t="s">
        <v>334</v>
      </c>
      <c r="B925" s="10">
        <v>20073</v>
      </c>
      <c r="C925" t="s">
        <v>1033</v>
      </c>
      <c r="D925" s="4">
        <v>711</v>
      </c>
      <c r="E925" s="4">
        <v>2329</v>
      </c>
      <c r="F925">
        <v>562</v>
      </c>
      <c r="G925">
        <v>2404</v>
      </c>
      <c r="H925" s="5">
        <f t="shared" si="28"/>
        <v>0.26512455516014233</v>
      </c>
      <c r="I925" s="5">
        <f t="shared" si="29"/>
        <v>-3.1198003327787022E-2</v>
      </c>
    </row>
    <row r="926" spans="1:9" hidden="1" x14ac:dyDescent="0.2">
      <c r="A926" t="s">
        <v>334</v>
      </c>
      <c r="B926" s="10">
        <v>20075</v>
      </c>
      <c r="C926" t="s">
        <v>436</v>
      </c>
      <c r="D926" s="4">
        <v>203</v>
      </c>
      <c r="E926" s="4">
        <v>798</v>
      </c>
      <c r="F926">
        <v>134</v>
      </c>
      <c r="G926">
        <v>684</v>
      </c>
      <c r="H926" s="5">
        <f t="shared" si="28"/>
        <v>0.5149253731343284</v>
      </c>
      <c r="I926" s="5">
        <f t="shared" si="29"/>
        <v>0.16666666666666666</v>
      </c>
    </row>
    <row r="927" spans="1:9" hidden="1" x14ac:dyDescent="0.2">
      <c r="A927" t="s">
        <v>334</v>
      </c>
      <c r="B927" s="10">
        <v>20077</v>
      </c>
      <c r="C927" t="s">
        <v>1034</v>
      </c>
      <c r="D927" s="4">
        <v>685</v>
      </c>
      <c r="E927" s="4">
        <v>2052</v>
      </c>
      <c r="F927">
        <v>453</v>
      </c>
      <c r="G927">
        <v>2128</v>
      </c>
      <c r="H927" s="5">
        <f t="shared" si="28"/>
        <v>0.51214128035320083</v>
      </c>
      <c r="I927" s="5">
        <f t="shared" si="29"/>
        <v>-3.5714285714285712E-2</v>
      </c>
    </row>
    <row r="928" spans="1:9" hidden="1" x14ac:dyDescent="0.2">
      <c r="A928" t="s">
        <v>334</v>
      </c>
      <c r="B928" s="10">
        <v>20079</v>
      </c>
      <c r="C928" t="s">
        <v>1035</v>
      </c>
      <c r="D928" s="4">
        <v>5026</v>
      </c>
      <c r="E928" s="4">
        <v>8738</v>
      </c>
      <c r="F928">
        <v>6652</v>
      </c>
      <c r="G928">
        <v>10015</v>
      </c>
      <c r="H928" s="5">
        <f t="shared" si="28"/>
        <v>-0.2444377630787733</v>
      </c>
      <c r="I928" s="5">
        <f t="shared" si="29"/>
        <v>-0.12750873689465803</v>
      </c>
    </row>
    <row r="929" spans="1:9" hidden="1" x14ac:dyDescent="0.2">
      <c r="A929" t="s">
        <v>334</v>
      </c>
      <c r="B929" s="10">
        <v>20081</v>
      </c>
      <c r="C929" t="s">
        <v>1036</v>
      </c>
      <c r="D929" s="4">
        <v>315</v>
      </c>
      <c r="E929" s="4">
        <v>1090</v>
      </c>
      <c r="F929">
        <v>261</v>
      </c>
      <c r="G929">
        <v>1103</v>
      </c>
      <c r="H929" s="5">
        <f t="shared" si="28"/>
        <v>0.20689655172413793</v>
      </c>
      <c r="I929" s="5">
        <f t="shared" si="29"/>
        <v>-1.1786038077969175E-2</v>
      </c>
    </row>
    <row r="930" spans="1:9" hidden="1" x14ac:dyDescent="0.2">
      <c r="A930" t="s">
        <v>334</v>
      </c>
      <c r="B930" s="10">
        <v>20083</v>
      </c>
      <c r="C930" t="s">
        <v>1037</v>
      </c>
      <c r="D930" s="4">
        <v>230</v>
      </c>
      <c r="E930" s="4">
        <v>794</v>
      </c>
      <c r="F930">
        <v>151</v>
      </c>
      <c r="G930">
        <v>866</v>
      </c>
      <c r="H930" s="5">
        <f t="shared" si="28"/>
        <v>0.52317880794701987</v>
      </c>
      <c r="I930" s="5">
        <f t="shared" si="29"/>
        <v>-8.3140877598152418E-2</v>
      </c>
    </row>
    <row r="931" spans="1:9" hidden="1" x14ac:dyDescent="0.2">
      <c r="A931" t="s">
        <v>334</v>
      </c>
      <c r="B931" s="10">
        <v>20085</v>
      </c>
      <c r="C931" t="s">
        <v>444</v>
      </c>
      <c r="D931" s="4">
        <v>1812</v>
      </c>
      <c r="E931" s="4">
        <v>4012</v>
      </c>
      <c r="F931">
        <v>1852</v>
      </c>
      <c r="G931">
        <v>4435</v>
      </c>
      <c r="H931" s="5">
        <f t="shared" si="28"/>
        <v>-2.159827213822894E-2</v>
      </c>
      <c r="I931" s="5">
        <f t="shared" si="29"/>
        <v>-9.537767756482525E-2</v>
      </c>
    </row>
    <row r="932" spans="1:9" hidden="1" x14ac:dyDescent="0.2">
      <c r="A932" t="s">
        <v>334</v>
      </c>
      <c r="B932" s="10">
        <v>20087</v>
      </c>
      <c r="C932" t="s">
        <v>445</v>
      </c>
      <c r="D932" s="4">
        <v>2946</v>
      </c>
      <c r="E932" s="4">
        <v>5972</v>
      </c>
      <c r="F932">
        <v>3106</v>
      </c>
      <c r="G932">
        <v>6193</v>
      </c>
      <c r="H932" s="5">
        <f t="shared" si="28"/>
        <v>-5.1513200257565998E-2</v>
      </c>
      <c r="I932" s="5">
        <f t="shared" si="29"/>
        <v>-3.568545131600194E-2</v>
      </c>
    </row>
    <row r="933" spans="1:9" hidden="1" x14ac:dyDescent="0.2">
      <c r="A933" t="s">
        <v>334</v>
      </c>
      <c r="B933" s="10">
        <v>20089</v>
      </c>
      <c r="C933" t="s">
        <v>1038</v>
      </c>
      <c r="D933" s="4">
        <v>294</v>
      </c>
      <c r="E933" s="4">
        <v>1436</v>
      </c>
      <c r="F933">
        <v>211</v>
      </c>
      <c r="G933">
        <v>1369</v>
      </c>
      <c r="H933" s="5">
        <f t="shared" si="28"/>
        <v>0.39336492890995262</v>
      </c>
      <c r="I933" s="5">
        <f t="shared" si="29"/>
        <v>4.8940832724616509E-2</v>
      </c>
    </row>
    <row r="934" spans="1:9" hidden="1" x14ac:dyDescent="0.2">
      <c r="A934" t="s">
        <v>334</v>
      </c>
      <c r="B934" s="10">
        <v>20091</v>
      </c>
      <c r="C934" t="s">
        <v>577</v>
      </c>
      <c r="D934" s="4">
        <v>217781</v>
      </c>
      <c r="E934" s="4">
        <v>157777</v>
      </c>
      <c r="F934">
        <v>184259</v>
      </c>
      <c r="G934">
        <v>155631</v>
      </c>
      <c r="H934" s="5">
        <f t="shared" si="28"/>
        <v>0.18192869819113314</v>
      </c>
      <c r="I934" s="5">
        <f t="shared" si="29"/>
        <v>1.3789026607809498E-2</v>
      </c>
    </row>
    <row r="935" spans="1:9" hidden="1" x14ac:dyDescent="0.2">
      <c r="A935" t="s">
        <v>334</v>
      </c>
      <c r="B935" s="10">
        <v>20093</v>
      </c>
      <c r="C935" t="s">
        <v>1039</v>
      </c>
      <c r="D935" s="4">
        <v>335</v>
      </c>
      <c r="E935" s="4">
        <v>1091</v>
      </c>
      <c r="F935">
        <v>255</v>
      </c>
      <c r="G935">
        <v>1134</v>
      </c>
      <c r="H935" s="5">
        <f t="shared" si="28"/>
        <v>0.31372549019607843</v>
      </c>
      <c r="I935" s="5">
        <f t="shared" si="29"/>
        <v>-3.7918871252204583E-2</v>
      </c>
    </row>
    <row r="936" spans="1:9" hidden="1" x14ac:dyDescent="0.2">
      <c r="A936" t="s">
        <v>334</v>
      </c>
      <c r="B936" s="10">
        <v>20095</v>
      </c>
      <c r="C936" t="s">
        <v>1040</v>
      </c>
      <c r="D936" s="4">
        <v>967</v>
      </c>
      <c r="E936" s="4">
        <v>2361</v>
      </c>
      <c r="F936">
        <v>745</v>
      </c>
      <c r="G936">
        <v>3102</v>
      </c>
      <c r="H936" s="5">
        <f t="shared" si="28"/>
        <v>0.29798657718120808</v>
      </c>
      <c r="I936" s="5">
        <f t="shared" si="29"/>
        <v>-0.23887814313346228</v>
      </c>
    </row>
    <row r="937" spans="1:9" hidden="1" x14ac:dyDescent="0.2">
      <c r="A937" t="s">
        <v>334</v>
      </c>
      <c r="B937" s="10">
        <v>20097</v>
      </c>
      <c r="C937" t="s">
        <v>687</v>
      </c>
      <c r="D937" s="4">
        <v>244</v>
      </c>
      <c r="E937" s="4">
        <v>1091</v>
      </c>
      <c r="F937">
        <v>153</v>
      </c>
      <c r="G937">
        <v>957</v>
      </c>
      <c r="H937" s="5">
        <f t="shared" si="28"/>
        <v>0.59477124183006536</v>
      </c>
      <c r="I937" s="5">
        <f t="shared" si="29"/>
        <v>0.14002089864158829</v>
      </c>
    </row>
    <row r="938" spans="1:9" hidden="1" x14ac:dyDescent="0.2">
      <c r="A938" t="s">
        <v>334</v>
      </c>
      <c r="B938" s="10">
        <v>20099</v>
      </c>
      <c r="C938" t="s">
        <v>1041</v>
      </c>
      <c r="D938" s="4">
        <v>3210</v>
      </c>
      <c r="E938" s="4">
        <v>5113</v>
      </c>
      <c r="F938">
        <v>2607</v>
      </c>
      <c r="G938">
        <v>5639</v>
      </c>
      <c r="H938" s="5">
        <f t="shared" si="28"/>
        <v>0.23130034522439585</v>
      </c>
      <c r="I938" s="5">
        <f t="shared" si="29"/>
        <v>-9.3278950168469585E-2</v>
      </c>
    </row>
    <row r="939" spans="1:9" hidden="1" x14ac:dyDescent="0.2">
      <c r="A939" t="s">
        <v>334</v>
      </c>
      <c r="B939" s="10">
        <v>20101</v>
      </c>
      <c r="C939" t="s">
        <v>1042</v>
      </c>
      <c r="D939" s="4">
        <v>217</v>
      </c>
      <c r="E939" s="4">
        <v>797</v>
      </c>
      <c r="F939">
        <v>114</v>
      </c>
      <c r="G939">
        <v>757</v>
      </c>
      <c r="H939" s="5">
        <f t="shared" si="28"/>
        <v>0.90350877192982459</v>
      </c>
      <c r="I939" s="5">
        <f t="shared" si="29"/>
        <v>5.2840158520475564E-2</v>
      </c>
    </row>
    <row r="940" spans="1:9" hidden="1" x14ac:dyDescent="0.2">
      <c r="A940" t="s">
        <v>334</v>
      </c>
      <c r="B940" s="10">
        <v>20103</v>
      </c>
      <c r="C940" t="s">
        <v>1043</v>
      </c>
      <c r="D940" s="4">
        <v>13311</v>
      </c>
      <c r="E940" s="4">
        <v>22610</v>
      </c>
      <c r="F940">
        <v>13753</v>
      </c>
      <c r="G940">
        <v>21378</v>
      </c>
      <c r="H940" s="5">
        <f t="shared" si="28"/>
        <v>-3.2138442521631644E-2</v>
      </c>
      <c r="I940" s="5">
        <f t="shared" si="29"/>
        <v>5.762933857236411E-2</v>
      </c>
    </row>
    <row r="941" spans="1:9" hidden="1" x14ac:dyDescent="0.2">
      <c r="A941" t="s">
        <v>334</v>
      </c>
      <c r="B941" s="10">
        <v>20105</v>
      </c>
      <c r="C941" t="s">
        <v>578</v>
      </c>
      <c r="D941" s="4">
        <v>418</v>
      </c>
      <c r="E941" s="4">
        <v>1328</v>
      </c>
      <c r="F941">
        <v>266</v>
      </c>
      <c r="G941">
        <v>1273</v>
      </c>
      <c r="H941" s="5">
        <f t="shared" si="28"/>
        <v>0.5714285714285714</v>
      </c>
      <c r="I941" s="5">
        <f t="shared" si="29"/>
        <v>4.3205027494108407E-2</v>
      </c>
    </row>
    <row r="942" spans="1:9" hidden="1" x14ac:dyDescent="0.2">
      <c r="A942" t="s">
        <v>334</v>
      </c>
      <c r="B942" s="10">
        <v>20107</v>
      </c>
      <c r="C942" t="s">
        <v>989</v>
      </c>
      <c r="D942" s="4">
        <v>1189</v>
      </c>
      <c r="E942" s="4">
        <v>3626</v>
      </c>
      <c r="F942">
        <v>863</v>
      </c>
      <c r="G942">
        <v>3940</v>
      </c>
      <c r="H942" s="5">
        <f t="shared" si="28"/>
        <v>0.37775202780996525</v>
      </c>
      <c r="I942" s="5">
        <f t="shared" si="29"/>
        <v>-7.9695431472081218E-2</v>
      </c>
    </row>
    <row r="943" spans="1:9" hidden="1" x14ac:dyDescent="0.2">
      <c r="A943" t="s">
        <v>334</v>
      </c>
      <c r="B943" s="10">
        <v>20109</v>
      </c>
      <c r="C943" t="s">
        <v>580</v>
      </c>
      <c r="D943" s="4">
        <v>259</v>
      </c>
      <c r="E943" s="4">
        <v>1099</v>
      </c>
      <c r="F943">
        <v>185</v>
      </c>
      <c r="G943">
        <v>1231</v>
      </c>
      <c r="H943" s="5">
        <f t="shared" si="28"/>
        <v>0.4</v>
      </c>
      <c r="I943" s="5">
        <f t="shared" si="29"/>
        <v>-0.10722989439480098</v>
      </c>
    </row>
    <row r="944" spans="1:9" hidden="1" x14ac:dyDescent="0.2">
      <c r="A944" t="s">
        <v>334</v>
      </c>
      <c r="B944" s="10">
        <v>20111</v>
      </c>
      <c r="C944" t="s">
        <v>992</v>
      </c>
      <c r="D944" s="4">
        <v>4791</v>
      </c>
      <c r="E944" s="4">
        <v>7119</v>
      </c>
      <c r="F944">
        <v>5878</v>
      </c>
      <c r="G944">
        <v>7381</v>
      </c>
      <c r="H944" s="5">
        <f t="shared" si="28"/>
        <v>-0.1849268458659408</v>
      </c>
      <c r="I944" s="5">
        <f t="shared" si="29"/>
        <v>-3.5496545183579462E-2</v>
      </c>
    </row>
    <row r="945" spans="1:9" hidden="1" x14ac:dyDescent="0.2">
      <c r="A945" t="s">
        <v>334</v>
      </c>
      <c r="B945" s="10">
        <v>20113</v>
      </c>
      <c r="C945" t="s">
        <v>1044</v>
      </c>
      <c r="D945" s="4">
        <v>3442</v>
      </c>
      <c r="E945" s="4">
        <v>8132</v>
      </c>
      <c r="F945">
        <v>3977</v>
      </c>
      <c r="G945">
        <v>9562</v>
      </c>
      <c r="H945" s="5">
        <f t="shared" si="28"/>
        <v>-0.13452351018355543</v>
      </c>
      <c r="I945" s="5">
        <f t="shared" si="29"/>
        <v>-0.14955030328383184</v>
      </c>
    </row>
    <row r="946" spans="1:9" hidden="1" x14ac:dyDescent="0.2">
      <c r="A946" t="s">
        <v>334</v>
      </c>
      <c r="B946" s="10">
        <v>20115</v>
      </c>
      <c r="C946" t="s">
        <v>454</v>
      </c>
      <c r="D946" s="4">
        <v>1759</v>
      </c>
      <c r="E946" s="4">
        <v>3914</v>
      </c>
      <c r="F946">
        <v>1463</v>
      </c>
      <c r="G946">
        <v>4377</v>
      </c>
      <c r="H946" s="5">
        <f t="shared" si="28"/>
        <v>0.20232399179767602</v>
      </c>
      <c r="I946" s="5">
        <f t="shared" si="29"/>
        <v>-0.10578021475896733</v>
      </c>
    </row>
    <row r="947" spans="1:9" hidden="1" x14ac:dyDescent="0.2">
      <c r="A947" t="s">
        <v>334</v>
      </c>
      <c r="B947" s="10">
        <v>20117</v>
      </c>
      <c r="C947" t="s">
        <v>519</v>
      </c>
      <c r="D947" s="4">
        <v>2088</v>
      </c>
      <c r="E947" s="4">
        <v>3564</v>
      </c>
      <c r="F947">
        <v>1239</v>
      </c>
      <c r="G947">
        <v>3662</v>
      </c>
      <c r="H947" s="5">
        <f t="shared" si="28"/>
        <v>0.68523002421307511</v>
      </c>
      <c r="I947" s="5">
        <f t="shared" si="29"/>
        <v>-2.6761332605133806E-2</v>
      </c>
    </row>
    <row r="948" spans="1:9" hidden="1" x14ac:dyDescent="0.2">
      <c r="A948" t="s">
        <v>334</v>
      </c>
      <c r="B948" s="10">
        <v>20119</v>
      </c>
      <c r="C948" t="s">
        <v>1045</v>
      </c>
      <c r="D948" s="4">
        <v>382</v>
      </c>
      <c r="E948" s="4">
        <v>1476</v>
      </c>
      <c r="F948">
        <v>261</v>
      </c>
      <c r="G948">
        <v>1508</v>
      </c>
      <c r="H948" s="5">
        <f t="shared" si="28"/>
        <v>0.46360153256704983</v>
      </c>
      <c r="I948" s="5">
        <f t="shared" si="29"/>
        <v>-2.1220159151193633E-2</v>
      </c>
    </row>
    <row r="949" spans="1:9" hidden="1" x14ac:dyDescent="0.2">
      <c r="A949" t="s">
        <v>334</v>
      </c>
      <c r="B949" s="10">
        <v>20121</v>
      </c>
      <c r="C949" t="s">
        <v>945</v>
      </c>
      <c r="D949" s="4">
        <v>4526</v>
      </c>
      <c r="E949" s="4">
        <v>12890</v>
      </c>
      <c r="F949">
        <v>5133</v>
      </c>
      <c r="G949">
        <v>12116</v>
      </c>
      <c r="H949" s="5">
        <f t="shared" si="28"/>
        <v>-0.11825443210598091</v>
      </c>
      <c r="I949" s="5">
        <f t="shared" si="29"/>
        <v>6.388246946186861E-2</v>
      </c>
    </row>
    <row r="950" spans="1:9" hidden="1" x14ac:dyDescent="0.2">
      <c r="A950" t="s">
        <v>334</v>
      </c>
      <c r="B950" s="10">
        <v>20123</v>
      </c>
      <c r="C950" t="s">
        <v>789</v>
      </c>
      <c r="D950" s="4">
        <v>668</v>
      </c>
      <c r="E950" s="4">
        <v>2384</v>
      </c>
      <c r="F950">
        <v>547</v>
      </c>
      <c r="G950">
        <v>2454</v>
      </c>
      <c r="H950" s="5">
        <f t="shared" si="28"/>
        <v>0.22120658135283364</v>
      </c>
      <c r="I950" s="5">
        <f t="shared" si="29"/>
        <v>-2.8524857375713121E-2</v>
      </c>
    </row>
    <row r="951" spans="1:9" hidden="1" x14ac:dyDescent="0.2">
      <c r="A951" t="s">
        <v>334</v>
      </c>
      <c r="B951" s="10">
        <v>20125</v>
      </c>
      <c r="C951" t="s">
        <v>521</v>
      </c>
      <c r="D951" s="4">
        <v>3839</v>
      </c>
      <c r="E951" s="4">
        <v>9320</v>
      </c>
      <c r="F951">
        <v>3147</v>
      </c>
      <c r="G951">
        <v>9768</v>
      </c>
      <c r="H951" s="5">
        <f t="shared" si="28"/>
        <v>0.21989196059739435</v>
      </c>
      <c r="I951" s="5">
        <f t="shared" si="29"/>
        <v>-4.5864045864045862E-2</v>
      </c>
    </row>
    <row r="952" spans="1:9" hidden="1" x14ac:dyDescent="0.2">
      <c r="A952" t="s">
        <v>334</v>
      </c>
      <c r="B952" s="10">
        <v>20127</v>
      </c>
      <c r="C952" t="s">
        <v>1046</v>
      </c>
      <c r="D952" s="4">
        <v>894</v>
      </c>
      <c r="E952" s="4">
        <v>1850</v>
      </c>
      <c r="F952">
        <v>721</v>
      </c>
      <c r="G952">
        <v>2085</v>
      </c>
      <c r="H952" s="5">
        <f t="shared" si="28"/>
        <v>0.23994452149791956</v>
      </c>
      <c r="I952" s="5">
        <f t="shared" si="29"/>
        <v>-0.11270983213429256</v>
      </c>
    </row>
    <row r="953" spans="1:9" hidden="1" x14ac:dyDescent="0.2">
      <c r="A953" t="s">
        <v>334</v>
      </c>
      <c r="B953" s="10">
        <v>20129</v>
      </c>
      <c r="C953" t="s">
        <v>1047</v>
      </c>
      <c r="D953" s="4">
        <v>259</v>
      </c>
      <c r="E953" s="4">
        <v>1037</v>
      </c>
      <c r="F953">
        <v>147</v>
      </c>
      <c r="G953">
        <v>1004</v>
      </c>
      <c r="H953" s="5">
        <f t="shared" si="28"/>
        <v>0.76190476190476186</v>
      </c>
      <c r="I953" s="5">
        <f t="shared" si="29"/>
        <v>3.2868525896414341E-2</v>
      </c>
    </row>
    <row r="954" spans="1:9" hidden="1" x14ac:dyDescent="0.2">
      <c r="A954" t="s">
        <v>334</v>
      </c>
      <c r="B954" s="10">
        <v>20131</v>
      </c>
      <c r="C954" t="s">
        <v>1048</v>
      </c>
      <c r="D954" s="4">
        <v>1134</v>
      </c>
      <c r="E954" s="4">
        <v>4214</v>
      </c>
      <c r="F954">
        <v>920</v>
      </c>
      <c r="G954">
        <v>4612</v>
      </c>
      <c r="H954" s="5">
        <f t="shared" si="28"/>
        <v>0.2326086956521739</v>
      </c>
      <c r="I954" s="5">
        <f t="shared" si="29"/>
        <v>-8.6296617519514313E-2</v>
      </c>
    </row>
    <row r="955" spans="1:9" hidden="1" x14ac:dyDescent="0.2">
      <c r="A955" t="s">
        <v>334</v>
      </c>
      <c r="B955" s="10">
        <v>20133</v>
      </c>
      <c r="C955" t="s">
        <v>1049</v>
      </c>
      <c r="D955" s="4">
        <v>2227</v>
      </c>
      <c r="E955" s="4">
        <v>4204</v>
      </c>
      <c r="F955">
        <v>1727</v>
      </c>
      <c r="G955">
        <v>4795</v>
      </c>
      <c r="H955" s="5">
        <f t="shared" si="28"/>
        <v>0.28951939779965258</v>
      </c>
      <c r="I955" s="5">
        <f t="shared" si="29"/>
        <v>-0.1232533889468196</v>
      </c>
    </row>
    <row r="956" spans="1:9" hidden="1" x14ac:dyDescent="0.2">
      <c r="A956" t="s">
        <v>334</v>
      </c>
      <c r="B956" s="10">
        <v>20135</v>
      </c>
      <c r="C956" t="s">
        <v>1050</v>
      </c>
      <c r="D956" s="4">
        <v>289</v>
      </c>
      <c r="E956" s="4">
        <v>1313</v>
      </c>
      <c r="F956">
        <v>147</v>
      </c>
      <c r="G956">
        <v>1315</v>
      </c>
      <c r="H956" s="5">
        <f t="shared" si="28"/>
        <v>0.96598639455782309</v>
      </c>
      <c r="I956" s="5">
        <f t="shared" si="29"/>
        <v>-1.520912547528517E-3</v>
      </c>
    </row>
    <row r="957" spans="1:9" hidden="1" x14ac:dyDescent="0.2">
      <c r="A957" t="s">
        <v>334</v>
      </c>
      <c r="B957" s="10">
        <v>20137</v>
      </c>
      <c r="C957" t="s">
        <v>1051</v>
      </c>
      <c r="D957" s="4">
        <v>467</v>
      </c>
      <c r="E957" s="4">
        <v>2000</v>
      </c>
      <c r="F957">
        <v>361</v>
      </c>
      <c r="G957">
        <v>1977</v>
      </c>
      <c r="H957" s="5">
        <f t="shared" si="28"/>
        <v>0.29362880886426596</v>
      </c>
      <c r="I957" s="5">
        <f t="shared" si="29"/>
        <v>1.163378856853819E-2</v>
      </c>
    </row>
    <row r="958" spans="1:9" hidden="1" x14ac:dyDescent="0.2">
      <c r="A958" t="s">
        <v>334</v>
      </c>
      <c r="B958" s="10">
        <v>20139</v>
      </c>
      <c r="C958" t="s">
        <v>1052</v>
      </c>
      <c r="D958" s="4">
        <v>2282</v>
      </c>
      <c r="E958" s="4">
        <v>4974</v>
      </c>
      <c r="F958">
        <v>2099</v>
      </c>
      <c r="G958">
        <v>5591</v>
      </c>
      <c r="H958" s="5">
        <f t="shared" si="28"/>
        <v>8.7184373511195803E-2</v>
      </c>
      <c r="I958" s="5">
        <f t="shared" si="29"/>
        <v>-0.11035592917188339</v>
      </c>
    </row>
    <row r="959" spans="1:9" hidden="1" x14ac:dyDescent="0.2">
      <c r="A959" t="s">
        <v>334</v>
      </c>
      <c r="B959" s="10">
        <v>20141</v>
      </c>
      <c r="C959" t="s">
        <v>1053</v>
      </c>
      <c r="D959" s="4">
        <v>410</v>
      </c>
      <c r="E959" s="4">
        <v>1629</v>
      </c>
      <c r="F959">
        <v>275</v>
      </c>
      <c r="G959">
        <v>1590</v>
      </c>
      <c r="H959" s="5">
        <f t="shared" si="28"/>
        <v>0.49090909090909091</v>
      </c>
      <c r="I959" s="5">
        <f t="shared" si="29"/>
        <v>2.4528301886792454E-2</v>
      </c>
    </row>
    <row r="960" spans="1:9" hidden="1" x14ac:dyDescent="0.2">
      <c r="A960" t="s">
        <v>334</v>
      </c>
      <c r="B960" s="10">
        <v>20143</v>
      </c>
      <c r="C960" t="s">
        <v>1054</v>
      </c>
      <c r="D960" s="4">
        <v>699</v>
      </c>
      <c r="E960" s="4">
        <v>2228</v>
      </c>
      <c r="F960">
        <v>504</v>
      </c>
      <c r="G960">
        <v>2581</v>
      </c>
      <c r="H960" s="5">
        <f t="shared" si="28"/>
        <v>0.38690476190476192</v>
      </c>
      <c r="I960" s="5">
        <f t="shared" si="29"/>
        <v>-0.13676869430453312</v>
      </c>
    </row>
    <row r="961" spans="1:9" hidden="1" x14ac:dyDescent="0.2">
      <c r="A961" t="s">
        <v>334</v>
      </c>
      <c r="B961" s="10">
        <v>20145</v>
      </c>
      <c r="C961" t="s">
        <v>1055</v>
      </c>
      <c r="D961" s="4">
        <v>830</v>
      </c>
      <c r="E961" s="4">
        <v>1930</v>
      </c>
      <c r="F961">
        <v>635</v>
      </c>
      <c r="G961">
        <v>2028</v>
      </c>
      <c r="H961" s="5">
        <f t="shared" si="28"/>
        <v>0.30708661417322836</v>
      </c>
      <c r="I961" s="5">
        <f t="shared" si="29"/>
        <v>-4.8323471400394474E-2</v>
      </c>
    </row>
    <row r="962" spans="1:9" hidden="1" x14ac:dyDescent="0.2">
      <c r="A962" t="s">
        <v>334</v>
      </c>
      <c r="B962" s="10">
        <v>20147</v>
      </c>
      <c r="C962" t="s">
        <v>587</v>
      </c>
      <c r="D962" s="4">
        <v>526</v>
      </c>
      <c r="E962" s="4">
        <v>2312</v>
      </c>
      <c r="F962">
        <v>318</v>
      </c>
      <c r="G962">
        <v>2388</v>
      </c>
      <c r="H962" s="5">
        <f t="shared" si="28"/>
        <v>0.65408805031446537</v>
      </c>
      <c r="I962" s="5">
        <f t="shared" si="29"/>
        <v>-3.1825795644891124E-2</v>
      </c>
    </row>
    <row r="963" spans="1:9" hidden="1" x14ac:dyDescent="0.2">
      <c r="A963" t="s">
        <v>334</v>
      </c>
      <c r="B963" s="10">
        <v>20149</v>
      </c>
      <c r="C963" t="s">
        <v>1056</v>
      </c>
      <c r="D963" s="4">
        <v>2347</v>
      </c>
      <c r="E963" s="4">
        <v>10203</v>
      </c>
      <c r="F963">
        <v>3257</v>
      </c>
      <c r="G963">
        <v>9247</v>
      </c>
      <c r="H963" s="5">
        <f t="shared" ref="H963:H1026" si="30">((D963-F963)/F963)</f>
        <v>-0.27939821922014124</v>
      </c>
      <c r="I963" s="5">
        <f t="shared" ref="I963:I1026" si="31">((E963-G963)/G963)</f>
        <v>0.10338488158321618</v>
      </c>
    </row>
    <row r="964" spans="1:9" hidden="1" x14ac:dyDescent="0.2">
      <c r="A964" t="s">
        <v>334</v>
      </c>
      <c r="B964" s="10">
        <v>20151</v>
      </c>
      <c r="C964" t="s">
        <v>1057</v>
      </c>
      <c r="D964" s="4">
        <v>1207</v>
      </c>
      <c r="E964" s="4">
        <v>2752</v>
      </c>
      <c r="F964">
        <v>924</v>
      </c>
      <c r="G964">
        <v>3087</v>
      </c>
      <c r="H964" s="5">
        <f t="shared" si="30"/>
        <v>0.30627705627705626</v>
      </c>
      <c r="I964" s="5">
        <f t="shared" si="31"/>
        <v>-0.10851959831551668</v>
      </c>
    </row>
    <row r="965" spans="1:9" hidden="1" x14ac:dyDescent="0.2">
      <c r="A965" t="s">
        <v>334</v>
      </c>
      <c r="B965" s="10">
        <v>20153</v>
      </c>
      <c r="C965" t="s">
        <v>1058</v>
      </c>
      <c r="D965" s="4">
        <v>269</v>
      </c>
      <c r="E965" s="4">
        <v>1332</v>
      </c>
      <c r="F965">
        <v>214</v>
      </c>
      <c r="G965">
        <v>1253</v>
      </c>
      <c r="H965" s="5">
        <f t="shared" si="30"/>
        <v>0.2570093457943925</v>
      </c>
      <c r="I965" s="5">
        <f t="shared" si="31"/>
        <v>6.3048683160415009E-2</v>
      </c>
    </row>
    <row r="966" spans="1:9" hidden="1" x14ac:dyDescent="0.2">
      <c r="A966" t="s">
        <v>334</v>
      </c>
      <c r="B966" s="10">
        <v>20155</v>
      </c>
      <c r="C966" t="s">
        <v>1059</v>
      </c>
      <c r="D966" s="4">
        <v>9852</v>
      </c>
      <c r="E966" s="4">
        <v>15231</v>
      </c>
      <c r="F966">
        <v>8602</v>
      </c>
      <c r="G966">
        <v>17948</v>
      </c>
      <c r="H966" s="5">
        <f t="shared" si="30"/>
        <v>0.14531504301325274</v>
      </c>
      <c r="I966" s="5">
        <f t="shared" si="31"/>
        <v>-0.15138176955649654</v>
      </c>
    </row>
    <row r="967" spans="1:9" hidden="1" x14ac:dyDescent="0.2">
      <c r="A967" t="s">
        <v>334</v>
      </c>
      <c r="B967" s="10">
        <v>20157</v>
      </c>
      <c r="C967" t="s">
        <v>1060</v>
      </c>
      <c r="D967" s="4">
        <v>535</v>
      </c>
      <c r="E967" s="4">
        <v>2276</v>
      </c>
      <c r="F967">
        <v>420</v>
      </c>
      <c r="G967">
        <v>2172</v>
      </c>
      <c r="H967" s="5">
        <f t="shared" si="30"/>
        <v>0.27380952380952384</v>
      </c>
      <c r="I967" s="5">
        <f t="shared" si="31"/>
        <v>4.7882136279926338E-2</v>
      </c>
    </row>
    <row r="968" spans="1:9" hidden="1" x14ac:dyDescent="0.2">
      <c r="A968" t="s">
        <v>334</v>
      </c>
      <c r="B968" s="10">
        <v>20159</v>
      </c>
      <c r="C968" t="s">
        <v>1061</v>
      </c>
      <c r="D968" s="4">
        <v>1231</v>
      </c>
      <c r="E968" s="4">
        <v>2875</v>
      </c>
      <c r="F968">
        <v>953</v>
      </c>
      <c r="G968">
        <v>3187</v>
      </c>
      <c r="H968" s="5">
        <f t="shared" si="30"/>
        <v>0.29171038824763901</v>
      </c>
      <c r="I968" s="5">
        <f t="shared" si="31"/>
        <v>-9.7897709444618758E-2</v>
      </c>
    </row>
    <row r="969" spans="1:9" hidden="1" x14ac:dyDescent="0.2">
      <c r="A969" t="s">
        <v>334</v>
      </c>
      <c r="B969" s="10">
        <v>20161</v>
      </c>
      <c r="C969" t="s">
        <v>1062</v>
      </c>
      <c r="D969" s="4">
        <v>11393</v>
      </c>
      <c r="E969" s="4">
        <v>10589</v>
      </c>
      <c r="F969">
        <v>11940</v>
      </c>
      <c r="G969">
        <v>11174</v>
      </c>
      <c r="H969" s="5">
        <f t="shared" si="30"/>
        <v>-4.581239530988275E-2</v>
      </c>
      <c r="I969" s="5">
        <f t="shared" si="31"/>
        <v>-5.2353678181492752E-2</v>
      </c>
    </row>
    <row r="970" spans="1:9" hidden="1" x14ac:dyDescent="0.2">
      <c r="A970" t="s">
        <v>334</v>
      </c>
      <c r="B970" s="10">
        <v>20163</v>
      </c>
      <c r="C970" t="s">
        <v>1063</v>
      </c>
      <c r="D970" s="4">
        <v>434</v>
      </c>
      <c r="E970" s="4">
        <v>2068</v>
      </c>
      <c r="F970">
        <v>332</v>
      </c>
      <c r="G970">
        <v>2294</v>
      </c>
      <c r="H970" s="5">
        <f t="shared" si="30"/>
        <v>0.30722891566265059</v>
      </c>
      <c r="I970" s="5">
        <f t="shared" si="31"/>
        <v>-9.8517872711421095E-2</v>
      </c>
    </row>
    <row r="971" spans="1:9" hidden="1" x14ac:dyDescent="0.2">
      <c r="A971" t="s">
        <v>334</v>
      </c>
      <c r="B971" s="10">
        <v>20165</v>
      </c>
      <c r="C971" t="s">
        <v>953</v>
      </c>
      <c r="D971" s="4">
        <v>440</v>
      </c>
      <c r="E971" s="4">
        <v>1312</v>
      </c>
      <c r="F971">
        <v>291</v>
      </c>
      <c r="G971">
        <v>1425</v>
      </c>
      <c r="H971" s="5">
        <f t="shared" si="30"/>
        <v>0.51202749140893467</v>
      </c>
      <c r="I971" s="5">
        <f t="shared" si="31"/>
        <v>-7.929824561403509E-2</v>
      </c>
    </row>
    <row r="972" spans="1:9" hidden="1" x14ac:dyDescent="0.2">
      <c r="A972" t="s">
        <v>334</v>
      </c>
      <c r="B972" s="10">
        <v>20167</v>
      </c>
      <c r="C972" t="s">
        <v>527</v>
      </c>
      <c r="D972" s="4">
        <v>730</v>
      </c>
      <c r="E972" s="4">
        <v>2766</v>
      </c>
      <c r="F972">
        <v>591</v>
      </c>
      <c r="G972">
        <v>2765</v>
      </c>
      <c r="H972" s="5">
        <f t="shared" si="30"/>
        <v>0.23519458544839256</v>
      </c>
      <c r="I972" s="5">
        <f t="shared" si="31"/>
        <v>3.6166365280289331E-4</v>
      </c>
    </row>
    <row r="973" spans="1:9" hidden="1" x14ac:dyDescent="0.2">
      <c r="A973" t="s">
        <v>334</v>
      </c>
      <c r="B973" s="10">
        <v>20169</v>
      </c>
      <c r="C973" t="s">
        <v>593</v>
      </c>
      <c r="D973" s="4">
        <v>7146</v>
      </c>
      <c r="E973" s="4">
        <v>13782</v>
      </c>
      <c r="F973">
        <v>8022</v>
      </c>
      <c r="G973">
        <v>15313</v>
      </c>
      <c r="H973" s="5">
        <f t="shared" si="30"/>
        <v>-0.10919970082273747</v>
      </c>
      <c r="I973" s="5">
        <f t="shared" si="31"/>
        <v>-9.9980408802977858E-2</v>
      </c>
    </row>
    <row r="974" spans="1:9" hidden="1" x14ac:dyDescent="0.2">
      <c r="A974" t="s">
        <v>334</v>
      </c>
      <c r="B974" s="10">
        <v>20171</v>
      </c>
      <c r="C974" t="s">
        <v>594</v>
      </c>
      <c r="D974" s="4">
        <v>425</v>
      </c>
      <c r="E974" s="4">
        <v>1824</v>
      </c>
      <c r="F974">
        <v>290</v>
      </c>
      <c r="G974">
        <v>1991</v>
      </c>
      <c r="H974" s="5">
        <f t="shared" si="30"/>
        <v>0.46551724137931033</v>
      </c>
      <c r="I974" s="5">
        <f t="shared" si="31"/>
        <v>-8.3877448518332495E-2</v>
      </c>
    </row>
    <row r="975" spans="1:9" hidden="1" x14ac:dyDescent="0.2">
      <c r="A975" t="s">
        <v>334</v>
      </c>
      <c r="B975" s="10">
        <v>20173</v>
      </c>
      <c r="C975" t="s">
        <v>709</v>
      </c>
      <c r="D975" s="4">
        <v>76875</v>
      </c>
      <c r="E975" s="4">
        <v>113334</v>
      </c>
      <c r="F975">
        <v>90820</v>
      </c>
      <c r="G975">
        <v>117653</v>
      </c>
      <c r="H975" s="5">
        <f t="shared" si="30"/>
        <v>-0.15354547456507378</v>
      </c>
      <c r="I975" s="5">
        <f t="shared" si="31"/>
        <v>-3.6709646162868773E-2</v>
      </c>
    </row>
    <row r="976" spans="1:9" hidden="1" x14ac:dyDescent="0.2">
      <c r="A976" t="s">
        <v>334</v>
      </c>
      <c r="B976" s="10">
        <v>20175</v>
      </c>
      <c r="C976" t="s">
        <v>1064</v>
      </c>
      <c r="D976" s="4">
        <v>1478</v>
      </c>
      <c r="E976" s="4">
        <v>3524</v>
      </c>
      <c r="F976">
        <v>1736</v>
      </c>
      <c r="G976">
        <v>3285</v>
      </c>
      <c r="H976" s="5">
        <f t="shared" si="30"/>
        <v>-0.14861751152073732</v>
      </c>
      <c r="I976" s="5">
        <f t="shared" si="31"/>
        <v>7.2754946727549466E-2</v>
      </c>
    </row>
    <row r="977" spans="1:9" hidden="1" x14ac:dyDescent="0.2">
      <c r="A977" t="s">
        <v>334</v>
      </c>
      <c r="B977" s="10">
        <v>20177</v>
      </c>
      <c r="C977" t="s">
        <v>1065</v>
      </c>
      <c r="D977" s="4">
        <v>39929</v>
      </c>
      <c r="E977" s="4">
        <v>37785</v>
      </c>
      <c r="F977">
        <v>43015</v>
      </c>
      <c r="G977">
        <v>40443</v>
      </c>
      <c r="H977" s="5">
        <f t="shared" si="30"/>
        <v>-7.1742415436475651E-2</v>
      </c>
      <c r="I977" s="5">
        <f t="shared" si="31"/>
        <v>-6.5722127438617314E-2</v>
      </c>
    </row>
    <row r="978" spans="1:9" hidden="1" x14ac:dyDescent="0.2">
      <c r="A978" t="s">
        <v>334</v>
      </c>
      <c r="B978" s="10">
        <v>20179</v>
      </c>
      <c r="C978" t="s">
        <v>1066</v>
      </c>
      <c r="D978" s="4">
        <v>192</v>
      </c>
      <c r="E978" s="4">
        <v>1092</v>
      </c>
      <c r="F978">
        <v>144</v>
      </c>
      <c r="G978">
        <v>1237</v>
      </c>
      <c r="H978" s="5">
        <f t="shared" si="30"/>
        <v>0.33333333333333331</v>
      </c>
      <c r="I978" s="5">
        <f t="shared" si="31"/>
        <v>-0.11721907841552143</v>
      </c>
    </row>
    <row r="979" spans="1:9" hidden="1" x14ac:dyDescent="0.2">
      <c r="A979" t="s">
        <v>334</v>
      </c>
      <c r="B979" s="10">
        <v>20181</v>
      </c>
      <c r="C979" t="s">
        <v>1067</v>
      </c>
      <c r="D979" s="4">
        <v>632</v>
      </c>
      <c r="E979" s="4">
        <v>2003</v>
      </c>
      <c r="F979">
        <v>386</v>
      </c>
      <c r="G979">
        <v>2222</v>
      </c>
      <c r="H979" s="5">
        <f t="shared" si="30"/>
        <v>0.63730569948186533</v>
      </c>
      <c r="I979" s="5">
        <f t="shared" si="31"/>
        <v>-9.8559855985598563E-2</v>
      </c>
    </row>
    <row r="980" spans="1:9" hidden="1" x14ac:dyDescent="0.2">
      <c r="A980" t="s">
        <v>334</v>
      </c>
      <c r="B980" s="10">
        <v>20183</v>
      </c>
      <c r="C980" t="s">
        <v>1068</v>
      </c>
      <c r="D980" s="4">
        <v>477</v>
      </c>
      <c r="E980" s="4">
        <v>1796</v>
      </c>
      <c r="F980">
        <v>328</v>
      </c>
      <c r="G980">
        <v>1734</v>
      </c>
      <c r="H980" s="5">
        <f t="shared" si="30"/>
        <v>0.45426829268292684</v>
      </c>
      <c r="I980" s="5">
        <f t="shared" si="31"/>
        <v>3.5755478662053058E-2</v>
      </c>
    </row>
    <row r="981" spans="1:9" hidden="1" x14ac:dyDescent="0.2">
      <c r="A981" t="s">
        <v>334</v>
      </c>
      <c r="B981" s="10">
        <v>20185</v>
      </c>
      <c r="C981" t="s">
        <v>1069</v>
      </c>
      <c r="D981" s="4">
        <v>532</v>
      </c>
      <c r="E981" s="4">
        <v>1620</v>
      </c>
      <c r="F981">
        <v>355</v>
      </c>
      <c r="G981">
        <v>1631</v>
      </c>
      <c r="H981" s="5">
        <f t="shared" si="30"/>
        <v>0.49859154929577465</v>
      </c>
      <c r="I981" s="5">
        <f t="shared" si="31"/>
        <v>-6.7443286327406498E-3</v>
      </c>
    </row>
    <row r="982" spans="1:9" hidden="1" x14ac:dyDescent="0.2">
      <c r="A982" t="s">
        <v>334</v>
      </c>
      <c r="B982" s="10">
        <v>20187</v>
      </c>
      <c r="C982" t="s">
        <v>1070</v>
      </c>
      <c r="D982" s="4">
        <v>203</v>
      </c>
      <c r="E982" s="4">
        <v>628</v>
      </c>
      <c r="F982">
        <v>147</v>
      </c>
      <c r="G982">
        <v>607</v>
      </c>
      <c r="H982" s="5">
        <f t="shared" si="30"/>
        <v>0.38095238095238093</v>
      </c>
      <c r="I982" s="5">
        <f t="shared" si="31"/>
        <v>3.459637561779242E-2</v>
      </c>
    </row>
    <row r="983" spans="1:9" hidden="1" x14ac:dyDescent="0.2">
      <c r="A983" t="s">
        <v>334</v>
      </c>
      <c r="B983" s="10">
        <v>20189</v>
      </c>
      <c r="C983" t="s">
        <v>1071</v>
      </c>
      <c r="D983" s="4">
        <v>353</v>
      </c>
      <c r="E983" s="4">
        <v>1680</v>
      </c>
      <c r="F983">
        <v>233</v>
      </c>
      <c r="G983">
        <v>1731</v>
      </c>
      <c r="H983" s="5">
        <f t="shared" si="30"/>
        <v>0.51502145922746778</v>
      </c>
      <c r="I983" s="5">
        <f t="shared" si="31"/>
        <v>-2.9462738301559793E-2</v>
      </c>
    </row>
    <row r="984" spans="1:9" hidden="1" x14ac:dyDescent="0.2">
      <c r="A984" t="s">
        <v>334</v>
      </c>
      <c r="B984" s="10">
        <v>20191</v>
      </c>
      <c r="C984" t="s">
        <v>1072</v>
      </c>
      <c r="D984" s="4">
        <v>3220</v>
      </c>
      <c r="E984" s="4">
        <v>6220</v>
      </c>
      <c r="F984">
        <v>2551</v>
      </c>
      <c r="G984">
        <v>7998</v>
      </c>
      <c r="H984" s="5">
        <f t="shared" si="30"/>
        <v>0.26225009800078403</v>
      </c>
      <c r="I984" s="5">
        <f t="shared" si="31"/>
        <v>-0.22230557639409854</v>
      </c>
    </row>
    <row r="985" spans="1:9" hidden="1" x14ac:dyDescent="0.2">
      <c r="A985" t="s">
        <v>334</v>
      </c>
      <c r="B985" s="10">
        <v>20193</v>
      </c>
      <c r="C985" t="s">
        <v>811</v>
      </c>
      <c r="D985" s="4">
        <v>829</v>
      </c>
      <c r="E985" s="4">
        <v>2916</v>
      </c>
      <c r="F985">
        <v>622</v>
      </c>
      <c r="G985">
        <v>3106</v>
      </c>
      <c r="H985" s="5">
        <f t="shared" si="30"/>
        <v>0.33279742765273312</v>
      </c>
      <c r="I985" s="5">
        <f t="shared" si="31"/>
        <v>-6.1171925305859624E-2</v>
      </c>
    </row>
    <row r="986" spans="1:9" hidden="1" x14ac:dyDescent="0.2">
      <c r="A986" t="s">
        <v>334</v>
      </c>
      <c r="B986" s="10">
        <v>20195</v>
      </c>
      <c r="C986" t="s">
        <v>1073</v>
      </c>
      <c r="D986" s="4">
        <v>359</v>
      </c>
      <c r="E986" s="4">
        <v>1178</v>
      </c>
      <c r="F986">
        <v>238</v>
      </c>
      <c r="G986">
        <v>1341</v>
      </c>
      <c r="H986" s="5">
        <f t="shared" si="30"/>
        <v>0.50840336134453779</v>
      </c>
      <c r="I986" s="5">
        <f t="shared" si="31"/>
        <v>-0.1215510812826249</v>
      </c>
    </row>
    <row r="987" spans="1:9" hidden="1" x14ac:dyDescent="0.2">
      <c r="A987" t="s">
        <v>334</v>
      </c>
      <c r="B987" s="10">
        <v>20197</v>
      </c>
      <c r="C987" t="s">
        <v>1074</v>
      </c>
      <c r="D987" s="4">
        <v>956</v>
      </c>
      <c r="E987" s="4">
        <v>2435</v>
      </c>
      <c r="F987">
        <v>956</v>
      </c>
      <c r="G987">
        <v>2813</v>
      </c>
      <c r="H987" s="5">
        <f t="shared" si="30"/>
        <v>0</v>
      </c>
      <c r="I987" s="5">
        <f t="shared" si="31"/>
        <v>-0.13437611091361537</v>
      </c>
    </row>
    <row r="988" spans="1:9" hidden="1" x14ac:dyDescent="0.2">
      <c r="A988" t="s">
        <v>334</v>
      </c>
      <c r="B988" s="10">
        <v>20199</v>
      </c>
      <c r="C988" t="s">
        <v>1075</v>
      </c>
      <c r="D988" s="4">
        <v>110</v>
      </c>
      <c r="E988" s="4">
        <v>703</v>
      </c>
      <c r="F988">
        <v>44</v>
      </c>
      <c r="G988">
        <v>762</v>
      </c>
      <c r="H988" s="5">
        <f t="shared" si="30"/>
        <v>1.5</v>
      </c>
      <c r="I988" s="5">
        <f t="shared" si="31"/>
        <v>-7.7427821522309717E-2</v>
      </c>
    </row>
    <row r="989" spans="1:9" hidden="1" x14ac:dyDescent="0.2">
      <c r="A989" t="s">
        <v>334</v>
      </c>
      <c r="B989" s="10">
        <v>20201</v>
      </c>
      <c r="C989" t="s">
        <v>480</v>
      </c>
      <c r="D989" s="4">
        <v>580</v>
      </c>
      <c r="E989" s="4">
        <v>2426</v>
      </c>
      <c r="F989">
        <v>467</v>
      </c>
      <c r="G989">
        <v>2332</v>
      </c>
      <c r="H989" s="5">
        <f t="shared" si="30"/>
        <v>0.24197002141327623</v>
      </c>
      <c r="I989" s="5">
        <f t="shared" si="31"/>
        <v>4.0308747855917669E-2</v>
      </c>
    </row>
    <row r="990" spans="1:9" hidden="1" x14ac:dyDescent="0.2">
      <c r="A990" t="s">
        <v>334</v>
      </c>
      <c r="B990" s="10">
        <v>20203</v>
      </c>
      <c r="C990" t="s">
        <v>1076</v>
      </c>
      <c r="D990" s="4">
        <v>203</v>
      </c>
      <c r="E990" s="4">
        <v>781</v>
      </c>
      <c r="F990">
        <v>147</v>
      </c>
      <c r="G990">
        <v>803</v>
      </c>
      <c r="H990" s="5">
        <f t="shared" si="30"/>
        <v>0.38095238095238093</v>
      </c>
      <c r="I990" s="5">
        <f t="shared" si="31"/>
        <v>-2.7397260273972601E-2</v>
      </c>
    </row>
    <row r="991" spans="1:9" hidden="1" x14ac:dyDescent="0.2">
      <c r="A991" t="s">
        <v>334</v>
      </c>
      <c r="B991" s="10">
        <v>20205</v>
      </c>
      <c r="C991" t="s">
        <v>1077</v>
      </c>
      <c r="D991" s="4">
        <v>992</v>
      </c>
      <c r="E991" s="4">
        <v>2958</v>
      </c>
      <c r="F991">
        <v>711</v>
      </c>
      <c r="G991">
        <v>3111</v>
      </c>
      <c r="H991" s="5">
        <f t="shared" si="30"/>
        <v>0.39521800281293951</v>
      </c>
      <c r="I991" s="5">
        <f t="shared" si="31"/>
        <v>-4.9180327868852458E-2</v>
      </c>
    </row>
    <row r="992" spans="1:9" hidden="1" x14ac:dyDescent="0.2">
      <c r="A992" t="s">
        <v>334</v>
      </c>
      <c r="B992" s="10">
        <v>20207</v>
      </c>
      <c r="C992" t="s">
        <v>1078</v>
      </c>
      <c r="D992" s="4">
        <v>387</v>
      </c>
      <c r="E992" s="4">
        <v>1157</v>
      </c>
      <c r="F992">
        <v>283</v>
      </c>
      <c r="G992">
        <v>1189</v>
      </c>
      <c r="H992" s="5">
        <f t="shared" si="30"/>
        <v>0.36749116607773852</v>
      </c>
      <c r="I992" s="5">
        <f t="shared" si="31"/>
        <v>-2.6913372582001681E-2</v>
      </c>
    </row>
    <row r="993" spans="1:9" hidden="1" x14ac:dyDescent="0.2">
      <c r="A993" t="s">
        <v>334</v>
      </c>
      <c r="B993" s="10">
        <v>20209</v>
      </c>
      <c r="C993" t="s">
        <v>1079</v>
      </c>
      <c r="D993" s="4">
        <v>34847</v>
      </c>
      <c r="E993" s="4">
        <v>18759</v>
      </c>
      <c r="F993">
        <v>35566</v>
      </c>
      <c r="G993">
        <v>18512</v>
      </c>
      <c r="H993" s="5">
        <f t="shared" si="30"/>
        <v>-2.0215936568632964E-2</v>
      </c>
      <c r="I993" s="5">
        <f t="shared" si="31"/>
        <v>1.3342696629213483E-2</v>
      </c>
    </row>
    <row r="994" spans="1:9" hidden="1" x14ac:dyDescent="0.2">
      <c r="A994" t="s">
        <v>335</v>
      </c>
      <c r="B994" s="10">
        <v>21001</v>
      </c>
      <c r="C994" t="s">
        <v>968</v>
      </c>
      <c r="D994" s="4">
        <v>1720</v>
      </c>
      <c r="E994" s="4">
        <v>7396</v>
      </c>
      <c r="F994">
        <v>1392</v>
      </c>
      <c r="G994">
        <v>7276</v>
      </c>
      <c r="H994" s="5">
        <f t="shared" si="30"/>
        <v>0.23563218390804597</v>
      </c>
      <c r="I994" s="5">
        <f t="shared" si="31"/>
        <v>1.6492578339747113E-2</v>
      </c>
    </row>
    <row r="995" spans="1:9" hidden="1" x14ac:dyDescent="0.2">
      <c r="A995" t="s">
        <v>335</v>
      </c>
      <c r="B995" s="10">
        <v>21003</v>
      </c>
      <c r="C995" t="s">
        <v>927</v>
      </c>
      <c r="D995" s="4">
        <v>1732</v>
      </c>
      <c r="E995" s="4">
        <v>8422</v>
      </c>
      <c r="F995">
        <v>1642</v>
      </c>
      <c r="G995">
        <v>7587</v>
      </c>
      <c r="H995" s="5">
        <f t="shared" si="30"/>
        <v>5.4811205846528627E-2</v>
      </c>
      <c r="I995" s="5">
        <f t="shared" si="31"/>
        <v>0.11005667589297483</v>
      </c>
    </row>
    <row r="996" spans="1:9" hidden="1" x14ac:dyDescent="0.2">
      <c r="A996" t="s">
        <v>335</v>
      </c>
      <c r="B996" s="10">
        <v>21005</v>
      </c>
      <c r="C996" t="s">
        <v>1013</v>
      </c>
      <c r="D996" s="4">
        <v>3105</v>
      </c>
      <c r="E996" s="4">
        <v>10866</v>
      </c>
      <c r="F996">
        <v>3348</v>
      </c>
      <c r="G996">
        <v>9661</v>
      </c>
      <c r="H996" s="5">
        <f t="shared" si="30"/>
        <v>-7.2580645161290328E-2</v>
      </c>
      <c r="I996" s="5">
        <f t="shared" si="31"/>
        <v>0.12472828899699824</v>
      </c>
    </row>
    <row r="997" spans="1:9" hidden="1" x14ac:dyDescent="0.2">
      <c r="A997" t="s">
        <v>335</v>
      </c>
      <c r="B997" s="10">
        <v>21007</v>
      </c>
      <c r="C997" t="s">
        <v>1080</v>
      </c>
      <c r="D997" s="4">
        <v>1087</v>
      </c>
      <c r="E997" s="4">
        <v>3406</v>
      </c>
      <c r="F997">
        <v>825</v>
      </c>
      <c r="G997">
        <v>3356</v>
      </c>
      <c r="H997" s="5">
        <f t="shared" si="30"/>
        <v>0.31757575757575757</v>
      </c>
      <c r="I997" s="5">
        <f t="shared" si="31"/>
        <v>1.4898688915375448E-2</v>
      </c>
    </row>
    <row r="998" spans="1:9" hidden="1" x14ac:dyDescent="0.2">
      <c r="A998" t="s">
        <v>335</v>
      </c>
      <c r="B998" s="10">
        <v>21009</v>
      </c>
      <c r="C998" t="s">
        <v>1081</v>
      </c>
      <c r="D998" s="4">
        <v>4971</v>
      </c>
      <c r="E998" s="4">
        <v>15336</v>
      </c>
      <c r="F998">
        <v>5127</v>
      </c>
      <c r="G998">
        <v>14654</v>
      </c>
      <c r="H998" s="5">
        <f t="shared" si="30"/>
        <v>-3.0427150380339378E-2</v>
      </c>
      <c r="I998" s="5">
        <f t="shared" si="31"/>
        <v>4.6540193803739596E-2</v>
      </c>
    </row>
    <row r="999" spans="1:9" hidden="1" x14ac:dyDescent="0.2">
      <c r="A999" t="s">
        <v>335</v>
      </c>
      <c r="B999" s="10">
        <v>21011</v>
      </c>
      <c r="C999" t="s">
        <v>1082</v>
      </c>
      <c r="D999" s="4">
        <v>1854</v>
      </c>
      <c r="E999" s="4">
        <v>3930</v>
      </c>
      <c r="F999">
        <v>1573</v>
      </c>
      <c r="G999">
        <v>3986</v>
      </c>
      <c r="H999" s="5">
        <f t="shared" si="30"/>
        <v>0.17863954227590592</v>
      </c>
      <c r="I999" s="5">
        <f t="shared" si="31"/>
        <v>-1.4049172102358254E-2</v>
      </c>
    </row>
    <row r="1000" spans="1:9" hidden="1" x14ac:dyDescent="0.2">
      <c r="A1000" t="s">
        <v>335</v>
      </c>
      <c r="B1000" s="10">
        <v>21013</v>
      </c>
      <c r="C1000" t="s">
        <v>1083</v>
      </c>
      <c r="D1000" s="4">
        <v>2215</v>
      </c>
      <c r="E1000" s="4">
        <v>7089</v>
      </c>
      <c r="F1000">
        <v>1789</v>
      </c>
      <c r="G1000">
        <v>8140</v>
      </c>
      <c r="H1000" s="5">
        <f t="shared" si="30"/>
        <v>0.23812185578535494</v>
      </c>
      <c r="I1000" s="5">
        <f t="shared" si="31"/>
        <v>-0.1291154791154791</v>
      </c>
    </row>
    <row r="1001" spans="1:9" hidden="1" x14ac:dyDescent="0.2">
      <c r="A1001" t="s">
        <v>335</v>
      </c>
      <c r="B1001" s="10">
        <v>21015</v>
      </c>
      <c r="C1001" t="s">
        <v>555</v>
      </c>
      <c r="D1001" s="4">
        <v>23323</v>
      </c>
      <c r="E1001" s="4">
        <v>49990</v>
      </c>
      <c r="F1001">
        <v>20901</v>
      </c>
      <c r="G1001">
        <v>44814</v>
      </c>
      <c r="H1001" s="5">
        <f t="shared" si="30"/>
        <v>0.1158796229845462</v>
      </c>
      <c r="I1001" s="5">
        <f t="shared" si="31"/>
        <v>0.11549962065425982</v>
      </c>
    </row>
    <row r="1002" spans="1:9" hidden="1" x14ac:dyDescent="0.2">
      <c r="A1002" t="s">
        <v>335</v>
      </c>
      <c r="B1002" s="10">
        <v>21017</v>
      </c>
      <c r="C1002" t="s">
        <v>1017</v>
      </c>
      <c r="D1002" s="4">
        <v>3041</v>
      </c>
      <c r="E1002" s="4">
        <v>6221</v>
      </c>
      <c r="F1002">
        <v>3296</v>
      </c>
      <c r="G1002">
        <v>6190</v>
      </c>
      <c r="H1002" s="5">
        <f t="shared" si="30"/>
        <v>-7.7366504854368925E-2</v>
      </c>
      <c r="I1002" s="5">
        <f t="shared" si="31"/>
        <v>5.008077544426494E-3</v>
      </c>
    </row>
    <row r="1003" spans="1:9" hidden="1" x14ac:dyDescent="0.2">
      <c r="A1003" t="s">
        <v>335</v>
      </c>
      <c r="B1003" s="10">
        <v>21019</v>
      </c>
      <c r="C1003" t="s">
        <v>1084</v>
      </c>
      <c r="D1003" s="4">
        <v>8390</v>
      </c>
      <c r="E1003" s="4">
        <v>12144</v>
      </c>
      <c r="F1003">
        <v>7083</v>
      </c>
      <c r="G1003">
        <v>14295</v>
      </c>
      <c r="H1003" s="5">
        <f t="shared" si="30"/>
        <v>0.18452633065085416</v>
      </c>
      <c r="I1003" s="5">
        <f t="shared" si="31"/>
        <v>-0.15047219307450158</v>
      </c>
    </row>
    <row r="1004" spans="1:9" hidden="1" x14ac:dyDescent="0.2">
      <c r="A1004" t="s">
        <v>335</v>
      </c>
      <c r="B1004" s="10">
        <v>21021</v>
      </c>
      <c r="C1004" t="s">
        <v>1085</v>
      </c>
      <c r="D1004" s="4">
        <v>4315</v>
      </c>
      <c r="E1004" s="4">
        <v>9005</v>
      </c>
      <c r="F1004">
        <v>5298</v>
      </c>
      <c r="G1004">
        <v>8872</v>
      </c>
      <c r="H1004" s="5">
        <f t="shared" si="30"/>
        <v>-0.18554171385428464</v>
      </c>
      <c r="I1004" s="5">
        <f t="shared" si="31"/>
        <v>1.4990982867448151E-2</v>
      </c>
    </row>
    <row r="1005" spans="1:9" hidden="1" x14ac:dyDescent="0.2">
      <c r="A1005" t="s">
        <v>335</v>
      </c>
      <c r="B1005" s="10">
        <v>21023</v>
      </c>
      <c r="C1005" t="s">
        <v>1086</v>
      </c>
      <c r="D1005" s="4">
        <v>1092</v>
      </c>
      <c r="E1005" s="4">
        <v>3154</v>
      </c>
      <c r="F1005">
        <v>800</v>
      </c>
      <c r="G1005">
        <v>3398</v>
      </c>
      <c r="H1005" s="5">
        <f t="shared" si="30"/>
        <v>0.36499999999999999</v>
      </c>
      <c r="I1005" s="5">
        <f t="shared" si="31"/>
        <v>-7.1806945261918775E-2</v>
      </c>
    </row>
    <row r="1006" spans="1:9" hidden="1" x14ac:dyDescent="0.2">
      <c r="A1006" t="s">
        <v>335</v>
      </c>
      <c r="B1006" s="10">
        <v>21025</v>
      </c>
      <c r="C1006" t="s">
        <v>1087</v>
      </c>
      <c r="D1006" s="4">
        <v>1650</v>
      </c>
      <c r="E1006" s="4">
        <v>4073</v>
      </c>
      <c r="F1006">
        <v>1301</v>
      </c>
      <c r="G1006">
        <v>4265</v>
      </c>
      <c r="H1006" s="5">
        <f t="shared" si="30"/>
        <v>0.26825518831667949</v>
      </c>
      <c r="I1006" s="5">
        <f t="shared" si="31"/>
        <v>-4.5017584994138334E-2</v>
      </c>
    </row>
    <row r="1007" spans="1:9" hidden="1" x14ac:dyDescent="0.2">
      <c r="A1007" t="s">
        <v>335</v>
      </c>
      <c r="B1007" s="10">
        <v>21027</v>
      </c>
      <c r="C1007" t="s">
        <v>1088</v>
      </c>
      <c r="D1007" s="4">
        <v>2720</v>
      </c>
      <c r="E1007" s="4">
        <v>7837</v>
      </c>
      <c r="F1007">
        <v>2350</v>
      </c>
      <c r="G1007">
        <v>7701</v>
      </c>
      <c r="H1007" s="5">
        <f t="shared" si="30"/>
        <v>0.1574468085106383</v>
      </c>
      <c r="I1007" s="5">
        <f t="shared" si="31"/>
        <v>1.7660044150110375E-2</v>
      </c>
    </row>
    <row r="1008" spans="1:9" hidden="1" x14ac:dyDescent="0.2">
      <c r="A1008" t="s">
        <v>335</v>
      </c>
      <c r="B1008" s="10">
        <v>21029</v>
      </c>
      <c r="C1008" t="s">
        <v>1089</v>
      </c>
      <c r="D1008" s="4">
        <v>10531</v>
      </c>
      <c r="E1008" s="4">
        <v>35085</v>
      </c>
      <c r="F1008">
        <v>10552</v>
      </c>
      <c r="G1008">
        <v>30708</v>
      </c>
      <c r="H1008" s="5">
        <f t="shared" si="30"/>
        <v>-1.9901440485216074E-3</v>
      </c>
      <c r="I1008" s="5">
        <f t="shared" si="31"/>
        <v>0.14253614693239547</v>
      </c>
    </row>
    <row r="1009" spans="1:9" hidden="1" x14ac:dyDescent="0.2">
      <c r="A1009" t="s">
        <v>335</v>
      </c>
      <c r="B1009" s="10">
        <v>21031</v>
      </c>
      <c r="C1009" t="s">
        <v>487</v>
      </c>
      <c r="D1009" s="4">
        <v>1244</v>
      </c>
      <c r="E1009" s="4">
        <v>4655</v>
      </c>
      <c r="F1009">
        <v>1079</v>
      </c>
      <c r="G1009">
        <v>4960</v>
      </c>
      <c r="H1009" s="5">
        <f t="shared" si="30"/>
        <v>0.15291936978683968</v>
      </c>
      <c r="I1009" s="5">
        <f t="shared" si="31"/>
        <v>-6.1491935483870969E-2</v>
      </c>
    </row>
    <row r="1010" spans="1:9" hidden="1" x14ac:dyDescent="0.2">
      <c r="A1010" t="s">
        <v>335</v>
      </c>
      <c r="B1010" s="10">
        <v>21033</v>
      </c>
      <c r="C1010" t="s">
        <v>1090</v>
      </c>
      <c r="D1010" s="4">
        <v>1901</v>
      </c>
      <c r="E1010" s="4">
        <v>4472</v>
      </c>
      <c r="F1010">
        <v>1433</v>
      </c>
      <c r="G1010">
        <v>4906</v>
      </c>
      <c r="H1010" s="5">
        <f t="shared" si="30"/>
        <v>0.32658757850662945</v>
      </c>
      <c r="I1010" s="5">
        <f t="shared" si="31"/>
        <v>-8.8463106400326133E-2</v>
      </c>
    </row>
    <row r="1011" spans="1:9" hidden="1" x14ac:dyDescent="0.2">
      <c r="A1011" t="s">
        <v>335</v>
      </c>
      <c r="B1011" s="10">
        <v>21035</v>
      </c>
      <c r="C1011" t="s">
        <v>1091</v>
      </c>
      <c r="D1011" s="4">
        <v>5607</v>
      </c>
      <c r="E1011" s="4">
        <v>11585</v>
      </c>
      <c r="F1011">
        <v>5797</v>
      </c>
      <c r="G1011">
        <v>11352</v>
      </c>
      <c r="H1011" s="5">
        <f t="shared" si="30"/>
        <v>-3.277557357253752E-2</v>
      </c>
      <c r="I1011" s="5">
        <f t="shared" si="31"/>
        <v>2.0525017618040875E-2</v>
      </c>
    </row>
    <row r="1012" spans="1:9" hidden="1" x14ac:dyDescent="0.2">
      <c r="A1012" t="s">
        <v>335</v>
      </c>
      <c r="B1012" s="10">
        <v>21037</v>
      </c>
      <c r="C1012" t="s">
        <v>1092</v>
      </c>
      <c r="D1012" s="4">
        <v>17675</v>
      </c>
      <c r="E1012" s="4">
        <v>27403</v>
      </c>
      <c r="F1012">
        <v>19374</v>
      </c>
      <c r="G1012">
        <v>28482</v>
      </c>
      <c r="H1012" s="5">
        <f t="shared" si="30"/>
        <v>-8.7694848766387945E-2</v>
      </c>
      <c r="I1012" s="5">
        <f t="shared" si="31"/>
        <v>-3.7883575591601715E-2</v>
      </c>
    </row>
    <row r="1013" spans="1:9" hidden="1" x14ac:dyDescent="0.2">
      <c r="A1013" t="s">
        <v>335</v>
      </c>
      <c r="B1013" s="10">
        <v>21039</v>
      </c>
      <c r="C1013" t="s">
        <v>1093</v>
      </c>
      <c r="D1013" s="4">
        <v>666</v>
      </c>
      <c r="E1013" s="4">
        <v>2039</v>
      </c>
      <c r="F1013">
        <v>463</v>
      </c>
      <c r="G1013">
        <v>2159</v>
      </c>
      <c r="H1013" s="5">
        <f t="shared" si="30"/>
        <v>0.43844492440604754</v>
      </c>
      <c r="I1013" s="5">
        <f t="shared" si="31"/>
        <v>-5.5581287633163501E-2</v>
      </c>
    </row>
    <row r="1014" spans="1:9" hidden="1" x14ac:dyDescent="0.2">
      <c r="A1014" t="s">
        <v>335</v>
      </c>
      <c r="B1014" s="10">
        <v>21041</v>
      </c>
      <c r="C1014" t="s">
        <v>557</v>
      </c>
      <c r="D1014" s="4">
        <v>1470</v>
      </c>
      <c r="E1014" s="4">
        <v>2943</v>
      </c>
      <c r="F1014">
        <v>1116</v>
      </c>
      <c r="G1014">
        <v>2954</v>
      </c>
      <c r="H1014" s="5">
        <f t="shared" si="30"/>
        <v>0.31720430107526881</v>
      </c>
      <c r="I1014" s="5">
        <f t="shared" si="31"/>
        <v>-3.7237643872714962E-3</v>
      </c>
    </row>
    <row r="1015" spans="1:9" hidden="1" x14ac:dyDescent="0.2">
      <c r="A1015" t="s">
        <v>335</v>
      </c>
      <c r="B1015" s="10">
        <v>21043</v>
      </c>
      <c r="C1015" t="s">
        <v>1094</v>
      </c>
      <c r="D1015" s="4">
        <v>3166</v>
      </c>
      <c r="E1015" s="4">
        <v>9141</v>
      </c>
      <c r="F1015">
        <v>2642</v>
      </c>
      <c r="G1015">
        <v>8775</v>
      </c>
      <c r="H1015" s="5">
        <f t="shared" si="30"/>
        <v>0.198334595003785</v>
      </c>
      <c r="I1015" s="5">
        <f t="shared" si="31"/>
        <v>4.1709401709401711E-2</v>
      </c>
    </row>
    <row r="1016" spans="1:9" hidden="1" x14ac:dyDescent="0.2">
      <c r="A1016" t="s">
        <v>335</v>
      </c>
      <c r="B1016" s="10">
        <v>21045</v>
      </c>
      <c r="C1016" t="s">
        <v>1095</v>
      </c>
      <c r="D1016" s="4">
        <v>1154</v>
      </c>
      <c r="E1016" s="4">
        <v>5903</v>
      </c>
      <c r="F1016">
        <v>918</v>
      </c>
      <c r="G1016">
        <v>6179</v>
      </c>
      <c r="H1016" s="5">
        <f t="shared" si="30"/>
        <v>0.2570806100217865</v>
      </c>
      <c r="I1016" s="5">
        <f t="shared" si="31"/>
        <v>-4.4667421912930896E-2</v>
      </c>
    </row>
    <row r="1017" spans="1:9" hidden="1" x14ac:dyDescent="0.2">
      <c r="A1017" t="s">
        <v>335</v>
      </c>
      <c r="B1017" s="10">
        <v>21047</v>
      </c>
      <c r="C1017" t="s">
        <v>879</v>
      </c>
      <c r="D1017" s="4">
        <v>7156</v>
      </c>
      <c r="E1017" s="4">
        <v>15125</v>
      </c>
      <c r="F1017">
        <v>8296</v>
      </c>
      <c r="G1017">
        <v>15080</v>
      </c>
      <c r="H1017" s="5">
        <f t="shared" si="30"/>
        <v>-0.13741562198649951</v>
      </c>
      <c r="I1017" s="5">
        <f t="shared" si="31"/>
        <v>2.9840848806366046E-3</v>
      </c>
    </row>
    <row r="1018" spans="1:9" hidden="1" x14ac:dyDescent="0.2">
      <c r="A1018" t="s">
        <v>335</v>
      </c>
      <c r="B1018" s="10">
        <v>21049</v>
      </c>
      <c r="C1018" t="s">
        <v>559</v>
      </c>
      <c r="D1018" s="4">
        <v>5439</v>
      </c>
      <c r="E1018" s="4">
        <v>12433</v>
      </c>
      <c r="F1018">
        <v>6004</v>
      </c>
      <c r="G1018">
        <v>11811</v>
      </c>
      <c r="H1018" s="5">
        <f t="shared" si="30"/>
        <v>-9.4103930712858094E-2</v>
      </c>
      <c r="I1018" s="5">
        <f t="shared" si="31"/>
        <v>5.2662771992210651E-2</v>
      </c>
    </row>
    <row r="1019" spans="1:9" hidden="1" x14ac:dyDescent="0.2">
      <c r="A1019" t="s">
        <v>335</v>
      </c>
      <c r="B1019" s="10">
        <v>21051</v>
      </c>
      <c r="C1019" t="s">
        <v>423</v>
      </c>
      <c r="D1019" s="4">
        <v>1586</v>
      </c>
      <c r="E1019" s="4">
        <v>6107</v>
      </c>
      <c r="F1019">
        <v>831</v>
      </c>
      <c r="G1019">
        <v>6677</v>
      </c>
      <c r="H1019" s="5">
        <f t="shared" si="30"/>
        <v>0.90854392298435616</v>
      </c>
      <c r="I1019" s="5">
        <f t="shared" si="31"/>
        <v>-8.5367680095851425E-2</v>
      </c>
    </row>
    <row r="1020" spans="1:9" hidden="1" x14ac:dyDescent="0.2">
      <c r="A1020" t="s">
        <v>335</v>
      </c>
      <c r="B1020" s="10">
        <v>21053</v>
      </c>
      <c r="C1020" t="s">
        <v>880</v>
      </c>
      <c r="D1020" s="4">
        <v>747</v>
      </c>
      <c r="E1020" s="4">
        <v>3838</v>
      </c>
      <c r="F1020">
        <v>603</v>
      </c>
      <c r="G1020">
        <v>4280</v>
      </c>
      <c r="H1020" s="5">
        <f t="shared" si="30"/>
        <v>0.23880597014925373</v>
      </c>
      <c r="I1020" s="5">
        <f t="shared" si="31"/>
        <v>-0.10327102803738318</v>
      </c>
    </row>
    <row r="1021" spans="1:9" hidden="1" x14ac:dyDescent="0.2">
      <c r="A1021" t="s">
        <v>335</v>
      </c>
      <c r="B1021" s="10">
        <v>21055</v>
      </c>
      <c r="C1021" t="s">
        <v>564</v>
      </c>
      <c r="D1021" s="4">
        <v>971</v>
      </c>
      <c r="E1021" s="4">
        <v>3138</v>
      </c>
      <c r="F1021">
        <v>731</v>
      </c>
      <c r="G1021">
        <v>3451</v>
      </c>
      <c r="H1021" s="5">
        <f t="shared" si="30"/>
        <v>0.32831737346101231</v>
      </c>
      <c r="I1021" s="5">
        <f t="shared" si="31"/>
        <v>-9.069834830483918E-2</v>
      </c>
    </row>
    <row r="1022" spans="1:9" hidden="1" x14ac:dyDescent="0.2">
      <c r="A1022" t="s">
        <v>335</v>
      </c>
      <c r="B1022" s="10">
        <v>21057</v>
      </c>
      <c r="C1022" t="s">
        <v>882</v>
      </c>
      <c r="D1022" s="4">
        <v>701</v>
      </c>
      <c r="E1022" s="4">
        <v>2215</v>
      </c>
      <c r="F1022">
        <v>508</v>
      </c>
      <c r="G1022">
        <v>2769</v>
      </c>
      <c r="H1022" s="5">
        <f t="shared" si="30"/>
        <v>0.37992125984251968</v>
      </c>
      <c r="I1022" s="5">
        <f t="shared" si="31"/>
        <v>-0.20007222824124232</v>
      </c>
    </row>
    <row r="1023" spans="1:9" hidden="1" x14ac:dyDescent="0.2">
      <c r="A1023" t="s">
        <v>335</v>
      </c>
      <c r="B1023" s="10">
        <v>21059</v>
      </c>
      <c r="C1023" t="s">
        <v>930</v>
      </c>
      <c r="D1023" s="4">
        <v>15677</v>
      </c>
      <c r="E1023" s="4">
        <v>31473</v>
      </c>
      <c r="F1023">
        <v>17286</v>
      </c>
      <c r="G1023">
        <v>31025</v>
      </c>
      <c r="H1023" s="5">
        <f t="shared" si="30"/>
        <v>-9.3081106097419875E-2</v>
      </c>
      <c r="I1023" s="5">
        <f t="shared" si="31"/>
        <v>1.443996776792909E-2</v>
      </c>
    </row>
    <row r="1024" spans="1:9" hidden="1" x14ac:dyDescent="0.2">
      <c r="A1024" t="s">
        <v>335</v>
      </c>
      <c r="B1024" s="10">
        <v>21061</v>
      </c>
      <c r="C1024" t="s">
        <v>1096</v>
      </c>
      <c r="D1024" s="4">
        <v>1260</v>
      </c>
      <c r="E1024" s="4">
        <v>4756</v>
      </c>
      <c r="F1024">
        <v>1227</v>
      </c>
      <c r="G1024">
        <v>4828</v>
      </c>
      <c r="H1024" s="5">
        <f t="shared" si="30"/>
        <v>2.6894865525672371E-2</v>
      </c>
      <c r="I1024" s="5">
        <f t="shared" si="31"/>
        <v>-1.4913007456503728E-2</v>
      </c>
    </row>
    <row r="1025" spans="1:9" hidden="1" x14ac:dyDescent="0.2">
      <c r="A1025" t="s">
        <v>335</v>
      </c>
      <c r="B1025" s="10">
        <v>21063</v>
      </c>
      <c r="C1025" t="s">
        <v>1097</v>
      </c>
      <c r="D1025" s="4">
        <v>975</v>
      </c>
      <c r="E1025" s="4">
        <v>2581</v>
      </c>
      <c r="F1025">
        <v>712</v>
      </c>
      <c r="G1025">
        <v>2246</v>
      </c>
      <c r="H1025" s="5">
        <f t="shared" si="30"/>
        <v>0.3693820224719101</v>
      </c>
      <c r="I1025" s="5">
        <f t="shared" si="31"/>
        <v>0.14915405164737311</v>
      </c>
    </row>
    <row r="1026" spans="1:9" hidden="1" x14ac:dyDescent="0.2">
      <c r="A1026" t="s">
        <v>335</v>
      </c>
      <c r="B1026" s="10">
        <v>21065</v>
      </c>
      <c r="C1026" t="s">
        <v>1098</v>
      </c>
      <c r="D1026" s="4">
        <v>1554</v>
      </c>
      <c r="E1026" s="4">
        <v>4887</v>
      </c>
      <c r="F1026">
        <v>1355</v>
      </c>
      <c r="G1026">
        <v>5100</v>
      </c>
      <c r="H1026" s="5">
        <f t="shared" si="30"/>
        <v>0.14686346863468636</v>
      </c>
      <c r="I1026" s="5">
        <f t="shared" si="31"/>
        <v>-4.176470588235294E-2</v>
      </c>
    </row>
    <row r="1027" spans="1:9" hidden="1" x14ac:dyDescent="0.2">
      <c r="A1027" t="s">
        <v>335</v>
      </c>
      <c r="B1027" s="10">
        <v>21067</v>
      </c>
      <c r="C1027" t="s">
        <v>506</v>
      </c>
      <c r="D1027" s="4">
        <v>102131</v>
      </c>
      <c r="E1027" s="4">
        <v>57958</v>
      </c>
      <c r="F1027">
        <v>90600</v>
      </c>
      <c r="G1027">
        <v>58860</v>
      </c>
      <c r="H1027" s="5">
        <f t="shared" ref="H1027:H1090" si="32">((D1027-F1027)/F1027)</f>
        <v>0.12727373068432671</v>
      </c>
      <c r="I1027" s="5">
        <f t="shared" ref="I1027:I1090" si="33">((E1027-G1027)/G1027)</f>
        <v>-1.5324498810737342E-2</v>
      </c>
    </row>
    <row r="1028" spans="1:9" hidden="1" x14ac:dyDescent="0.2">
      <c r="A1028" t="s">
        <v>335</v>
      </c>
      <c r="B1028" s="10">
        <v>21069</v>
      </c>
      <c r="C1028" t="s">
        <v>1099</v>
      </c>
      <c r="D1028" s="4">
        <v>1871</v>
      </c>
      <c r="E1028" s="4">
        <v>5893</v>
      </c>
      <c r="F1028">
        <v>1474</v>
      </c>
      <c r="G1028">
        <v>5534</v>
      </c>
      <c r="H1028" s="5">
        <f t="shared" si="32"/>
        <v>0.26933514246947082</v>
      </c>
      <c r="I1028" s="5">
        <f t="shared" si="33"/>
        <v>6.4871702204553669E-2</v>
      </c>
    </row>
    <row r="1029" spans="1:9" hidden="1" x14ac:dyDescent="0.2">
      <c r="A1029" t="s">
        <v>335</v>
      </c>
      <c r="B1029" s="10">
        <v>21071</v>
      </c>
      <c r="C1029" t="s">
        <v>762</v>
      </c>
      <c r="D1029" s="4">
        <v>4461</v>
      </c>
      <c r="E1029" s="4">
        <v>12706</v>
      </c>
      <c r="F1029">
        <v>3884</v>
      </c>
      <c r="G1029">
        <v>12250</v>
      </c>
      <c r="H1029" s="5">
        <f t="shared" si="32"/>
        <v>0.14855818743563337</v>
      </c>
      <c r="I1029" s="5">
        <f t="shared" si="33"/>
        <v>3.7224489795918365E-2</v>
      </c>
    </row>
    <row r="1030" spans="1:9" hidden="1" x14ac:dyDescent="0.2">
      <c r="A1030" t="s">
        <v>335</v>
      </c>
      <c r="B1030" s="10">
        <v>21073</v>
      </c>
      <c r="C1030" t="s">
        <v>431</v>
      </c>
      <c r="D1030" s="4">
        <v>11291</v>
      </c>
      <c r="E1030" s="4">
        <v>12427</v>
      </c>
      <c r="F1030">
        <v>12652</v>
      </c>
      <c r="G1030">
        <v>12900</v>
      </c>
      <c r="H1030" s="5">
        <f t="shared" si="32"/>
        <v>-0.10757192538729055</v>
      </c>
      <c r="I1030" s="5">
        <f t="shared" si="33"/>
        <v>-3.6666666666666667E-2</v>
      </c>
    </row>
    <row r="1031" spans="1:9" hidden="1" x14ac:dyDescent="0.2">
      <c r="A1031" t="s">
        <v>335</v>
      </c>
      <c r="B1031" s="10">
        <v>21075</v>
      </c>
      <c r="C1031" t="s">
        <v>569</v>
      </c>
      <c r="D1031" s="4">
        <v>1088</v>
      </c>
      <c r="E1031" s="4">
        <v>1388</v>
      </c>
      <c r="F1031">
        <v>794</v>
      </c>
      <c r="G1031">
        <v>1606</v>
      </c>
      <c r="H1031" s="5">
        <f t="shared" si="32"/>
        <v>0.37027707808564231</v>
      </c>
      <c r="I1031" s="5">
        <f t="shared" si="33"/>
        <v>-0.1357409713574097</v>
      </c>
    </row>
    <row r="1032" spans="1:9" hidden="1" x14ac:dyDescent="0.2">
      <c r="A1032" t="s">
        <v>335</v>
      </c>
      <c r="B1032" s="10">
        <v>21077</v>
      </c>
      <c r="C1032" t="s">
        <v>888</v>
      </c>
      <c r="D1032" s="4">
        <v>984</v>
      </c>
      <c r="E1032" s="4">
        <v>3348</v>
      </c>
      <c r="F1032">
        <v>822</v>
      </c>
      <c r="G1032">
        <v>2955</v>
      </c>
      <c r="H1032" s="5">
        <f t="shared" si="32"/>
        <v>0.19708029197080293</v>
      </c>
      <c r="I1032" s="5">
        <f t="shared" si="33"/>
        <v>0.13299492385786801</v>
      </c>
    </row>
    <row r="1033" spans="1:9" hidden="1" x14ac:dyDescent="0.2">
      <c r="A1033" t="s">
        <v>335</v>
      </c>
      <c r="B1033" s="10">
        <v>21079</v>
      </c>
      <c r="C1033" t="s">
        <v>1100</v>
      </c>
      <c r="D1033" s="4">
        <v>1662</v>
      </c>
      <c r="E1033" s="4">
        <v>7204</v>
      </c>
      <c r="F1033">
        <v>1830</v>
      </c>
      <c r="G1033">
        <v>6754</v>
      </c>
      <c r="H1033" s="5">
        <f t="shared" si="32"/>
        <v>-9.1803278688524587E-2</v>
      </c>
      <c r="I1033" s="5">
        <f t="shared" si="33"/>
        <v>6.6627183891027536E-2</v>
      </c>
    </row>
    <row r="1034" spans="1:9" hidden="1" x14ac:dyDescent="0.2">
      <c r="A1034" t="s">
        <v>335</v>
      </c>
      <c r="B1034" s="10">
        <v>21081</v>
      </c>
      <c r="C1034" t="s">
        <v>571</v>
      </c>
      <c r="D1034" s="4">
        <v>2209</v>
      </c>
      <c r="E1034" s="4">
        <v>9838</v>
      </c>
      <c r="F1034">
        <v>2205</v>
      </c>
      <c r="G1034">
        <v>8725</v>
      </c>
      <c r="H1034" s="5">
        <f t="shared" si="32"/>
        <v>1.8140589569160999E-3</v>
      </c>
      <c r="I1034" s="5">
        <f t="shared" si="33"/>
        <v>0.12756446991404011</v>
      </c>
    </row>
    <row r="1035" spans="1:9" hidden="1" x14ac:dyDescent="0.2">
      <c r="A1035" t="s">
        <v>335</v>
      </c>
      <c r="B1035" s="10">
        <v>21083</v>
      </c>
      <c r="C1035" t="s">
        <v>1101</v>
      </c>
      <c r="D1035" s="4">
        <v>5193</v>
      </c>
      <c r="E1035" s="4">
        <v>13363</v>
      </c>
      <c r="F1035">
        <v>3560</v>
      </c>
      <c r="G1035">
        <v>13206</v>
      </c>
      <c r="H1035" s="5">
        <f t="shared" si="32"/>
        <v>0.45870786516853934</v>
      </c>
      <c r="I1035" s="5">
        <f t="shared" si="33"/>
        <v>1.188853551416023E-2</v>
      </c>
    </row>
    <row r="1036" spans="1:9" hidden="1" x14ac:dyDescent="0.2">
      <c r="A1036" t="s">
        <v>335</v>
      </c>
      <c r="B1036" s="10">
        <v>21085</v>
      </c>
      <c r="C1036" t="s">
        <v>1102</v>
      </c>
      <c r="D1036" s="4">
        <v>2542</v>
      </c>
      <c r="E1036" s="4">
        <v>9856</v>
      </c>
      <c r="F1036">
        <v>2400</v>
      </c>
      <c r="G1036">
        <v>9453</v>
      </c>
      <c r="H1036" s="5">
        <f t="shared" si="32"/>
        <v>5.9166666666666666E-2</v>
      </c>
      <c r="I1036" s="5">
        <f t="shared" si="33"/>
        <v>4.2631968687189249E-2</v>
      </c>
    </row>
    <row r="1037" spans="1:9" hidden="1" x14ac:dyDescent="0.2">
      <c r="A1037" t="s">
        <v>335</v>
      </c>
      <c r="B1037" s="10">
        <v>21087</v>
      </c>
      <c r="C1037" t="s">
        <v>1103</v>
      </c>
      <c r="D1037" s="4">
        <v>1225</v>
      </c>
      <c r="E1037" s="4">
        <v>4627</v>
      </c>
      <c r="F1037">
        <v>920</v>
      </c>
      <c r="G1037">
        <v>4838</v>
      </c>
      <c r="H1037" s="5">
        <f t="shared" si="32"/>
        <v>0.33152173913043476</v>
      </c>
      <c r="I1037" s="5">
        <f t="shared" si="33"/>
        <v>-4.3613063249276558E-2</v>
      </c>
    </row>
    <row r="1038" spans="1:9" hidden="1" x14ac:dyDescent="0.2">
      <c r="A1038" t="s">
        <v>335</v>
      </c>
      <c r="B1038" s="10">
        <v>21089</v>
      </c>
      <c r="C1038" t="s">
        <v>1104</v>
      </c>
      <c r="D1038" s="4">
        <v>5542</v>
      </c>
      <c r="E1038" s="4">
        <v>13704</v>
      </c>
      <c r="F1038">
        <v>4873</v>
      </c>
      <c r="G1038">
        <v>13064</v>
      </c>
      <c r="H1038" s="5">
        <f t="shared" si="32"/>
        <v>0.13728709214036527</v>
      </c>
      <c r="I1038" s="5">
        <f t="shared" si="33"/>
        <v>4.8989589712186157E-2</v>
      </c>
    </row>
    <row r="1039" spans="1:9" hidden="1" x14ac:dyDescent="0.2">
      <c r="A1039" t="s">
        <v>335</v>
      </c>
      <c r="B1039" s="10">
        <v>21091</v>
      </c>
      <c r="C1039" t="s">
        <v>772</v>
      </c>
      <c r="D1039" s="4">
        <v>1426</v>
      </c>
      <c r="E1039" s="4">
        <v>3104</v>
      </c>
      <c r="F1039">
        <v>1351</v>
      </c>
      <c r="G1039">
        <v>3145</v>
      </c>
      <c r="H1039" s="5">
        <f t="shared" si="32"/>
        <v>5.5514433752775719E-2</v>
      </c>
      <c r="I1039" s="5">
        <f t="shared" si="33"/>
        <v>-1.3036565977742448E-2</v>
      </c>
    </row>
    <row r="1040" spans="1:9" hidden="1" x14ac:dyDescent="0.2">
      <c r="A1040" t="s">
        <v>335</v>
      </c>
      <c r="B1040" s="10">
        <v>21093</v>
      </c>
      <c r="C1040" t="s">
        <v>890</v>
      </c>
      <c r="D1040" s="4">
        <v>18572</v>
      </c>
      <c r="E1040" s="4">
        <v>31773</v>
      </c>
      <c r="F1040">
        <v>18101</v>
      </c>
      <c r="G1040">
        <v>29832</v>
      </c>
      <c r="H1040" s="5">
        <f t="shared" si="32"/>
        <v>2.6020661841887189E-2</v>
      </c>
      <c r="I1040" s="5">
        <f t="shared" si="33"/>
        <v>6.5064360418342723E-2</v>
      </c>
    </row>
    <row r="1041" spans="1:9" hidden="1" x14ac:dyDescent="0.2">
      <c r="A1041" t="s">
        <v>335</v>
      </c>
      <c r="B1041" s="10">
        <v>21095</v>
      </c>
      <c r="C1041" t="s">
        <v>1105</v>
      </c>
      <c r="D1041" s="4">
        <v>1533</v>
      </c>
      <c r="E1041" s="4">
        <v>8427</v>
      </c>
      <c r="F1041">
        <v>1494</v>
      </c>
      <c r="G1041">
        <v>9367</v>
      </c>
      <c r="H1041" s="5">
        <f t="shared" si="32"/>
        <v>2.6104417670682729E-2</v>
      </c>
      <c r="I1041" s="5">
        <f t="shared" si="33"/>
        <v>-0.10035230062987083</v>
      </c>
    </row>
    <row r="1042" spans="1:9" hidden="1" x14ac:dyDescent="0.2">
      <c r="A1042" t="s">
        <v>335</v>
      </c>
      <c r="B1042" s="10">
        <v>21097</v>
      </c>
      <c r="C1042" t="s">
        <v>937</v>
      </c>
      <c r="D1042" s="4">
        <v>2701</v>
      </c>
      <c r="E1042" s="4">
        <v>6528</v>
      </c>
      <c r="F1042">
        <v>2400</v>
      </c>
      <c r="G1042">
        <v>6334</v>
      </c>
      <c r="H1042" s="5">
        <f t="shared" si="32"/>
        <v>0.12541666666666668</v>
      </c>
      <c r="I1042" s="5">
        <f t="shared" si="33"/>
        <v>3.0628354910009474E-2</v>
      </c>
    </row>
    <row r="1043" spans="1:9" hidden="1" x14ac:dyDescent="0.2">
      <c r="A1043" t="s">
        <v>335</v>
      </c>
      <c r="B1043" s="10">
        <v>21099</v>
      </c>
      <c r="C1043" t="s">
        <v>775</v>
      </c>
      <c r="D1043" s="4">
        <v>2296</v>
      </c>
      <c r="E1043" s="4">
        <v>6196</v>
      </c>
      <c r="F1043">
        <v>1908</v>
      </c>
      <c r="G1043">
        <v>6345</v>
      </c>
      <c r="H1043" s="5">
        <f t="shared" si="32"/>
        <v>0.20335429769392033</v>
      </c>
      <c r="I1043" s="5">
        <f t="shared" si="33"/>
        <v>-2.3483057525610716E-2</v>
      </c>
    </row>
    <row r="1044" spans="1:9" hidden="1" x14ac:dyDescent="0.2">
      <c r="A1044" t="s">
        <v>335</v>
      </c>
      <c r="B1044" s="10">
        <v>21101</v>
      </c>
      <c r="C1044" t="s">
        <v>891</v>
      </c>
      <c r="D1044" s="4">
        <v>7565</v>
      </c>
      <c r="E1044" s="4">
        <v>12801</v>
      </c>
      <c r="F1044">
        <v>7639</v>
      </c>
      <c r="G1044">
        <v>12730</v>
      </c>
      <c r="H1044" s="5">
        <f t="shared" si="32"/>
        <v>-9.6871318235371116E-3</v>
      </c>
      <c r="I1044" s="5">
        <f t="shared" si="33"/>
        <v>5.5773762765121762E-3</v>
      </c>
    </row>
    <row r="1045" spans="1:9" hidden="1" x14ac:dyDescent="0.2">
      <c r="A1045" t="s">
        <v>335</v>
      </c>
      <c r="B1045" s="10">
        <v>21103</v>
      </c>
      <c r="C1045" t="s">
        <v>510</v>
      </c>
      <c r="D1045" s="4">
        <v>2418</v>
      </c>
      <c r="E1045" s="4">
        <v>6290</v>
      </c>
      <c r="F1045">
        <v>2142</v>
      </c>
      <c r="G1045">
        <v>5843</v>
      </c>
      <c r="H1045" s="5">
        <f t="shared" si="32"/>
        <v>0.12885154061624648</v>
      </c>
      <c r="I1045" s="5">
        <f t="shared" si="33"/>
        <v>7.6501797022077697E-2</v>
      </c>
    </row>
    <row r="1046" spans="1:9" hidden="1" x14ac:dyDescent="0.2">
      <c r="A1046" t="s">
        <v>335</v>
      </c>
      <c r="B1046" s="10">
        <v>21105</v>
      </c>
      <c r="C1046" t="s">
        <v>1106</v>
      </c>
      <c r="D1046" s="4">
        <v>709</v>
      </c>
      <c r="E1046" s="4">
        <v>1418</v>
      </c>
      <c r="F1046">
        <v>458</v>
      </c>
      <c r="G1046">
        <v>1714</v>
      </c>
      <c r="H1046" s="5">
        <f t="shared" si="32"/>
        <v>0.54803493449781659</v>
      </c>
      <c r="I1046" s="5">
        <f t="shared" si="33"/>
        <v>-0.17269544924154026</v>
      </c>
    </row>
    <row r="1047" spans="1:9" hidden="1" x14ac:dyDescent="0.2">
      <c r="A1047" t="s">
        <v>335</v>
      </c>
      <c r="B1047" s="10">
        <v>21107</v>
      </c>
      <c r="C1047" t="s">
        <v>1107</v>
      </c>
      <c r="D1047" s="4">
        <v>6202</v>
      </c>
      <c r="E1047" s="4">
        <v>16198</v>
      </c>
      <c r="F1047">
        <v>5439</v>
      </c>
      <c r="G1047">
        <v>15757</v>
      </c>
      <c r="H1047" s="5">
        <f t="shared" si="32"/>
        <v>0.14028314028314029</v>
      </c>
      <c r="I1047" s="5">
        <f t="shared" si="33"/>
        <v>2.7987561083962682E-2</v>
      </c>
    </row>
    <row r="1048" spans="1:9" hidden="1" x14ac:dyDescent="0.2">
      <c r="A1048" t="s">
        <v>335</v>
      </c>
      <c r="B1048" s="10">
        <v>21109</v>
      </c>
      <c r="C1048" t="s">
        <v>444</v>
      </c>
      <c r="D1048" s="4">
        <v>661</v>
      </c>
      <c r="E1048" s="4">
        <v>4267</v>
      </c>
      <c r="F1048">
        <v>605</v>
      </c>
      <c r="G1048">
        <v>5453</v>
      </c>
      <c r="H1048" s="5">
        <f t="shared" si="32"/>
        <v>9.2561983471074374E-2</v>
      </c>
      <c r="I1048" s="5">
        <f t="shared" si="33"/>
        <v>-0.21749495690445625</v>
      </c>
    </row>
    <row r="1049" spans="1:9" hidden="1" x14ac:dyDescent="0.2">
      <c r="A1049" t="s">
        <v>335</v>
      </c>
      <c r="B1049" s="10">
        <v>21111</v>
      </c>
      <c r="C1049" t="s">
        <v>445</v>
      </c>
      <c r="D1049" s="4">
        <v>231029</v>
      </c>
      <c r="E1049" s="4">
        <v>143692</v>
      </c>
      <c r="F1049">
        <v>228358</v>
      </c>
      <c r="G1049">
        <v>150646</v>
      </c>
      <c r="H1049" s="5">
        <f t="shared" si="32"/>
        <v>1.1696546650434844E-2</v>
      </c>
      <c r="I1049" s="5">
        <f t="shared" si="33"/>
        <v>-4.6161199102531761E-2</v>
      </c>
    </row>
    <row r="1050" spans="1:9" hidden="1" x14ac:dyDescent="0.2">
      <c r="A1050" t="s">
        <v>335</v>
      </c>
      <c r="B1050" s="10">
        <v>21113</v>
      </c>
      <c r="C1050" t="s">
        <v>1108</v>
      </c>
      <c r="D1050" s="4">
        <v>9441</v>
      </c>
      <c r="E1050" s="4">
        <v>18564</v>
      </c>
      <c r="F1050">
        <v>8567</v>
      </c>
      <c r="G1050">
        <v>17096</v>
      </c>
      <c r="H1050" s="5">
        <f t="shared" si="32"/>
        <v>0.10201937667795027</v>
      </c>
      <c r="I1050" s="5">
        <f t="shared" si="33"/>
        <v>8.586803930744033E-2</v>
      </c>
    </row>
    <row r="1051" spans="1:9" hidden="1" x14ac:dyDescent="0.2">
      <c r="A1051" t="s">
        <v>335</v>
      </c>
      <c r="B1051" s="10">
        <v>21115</v>
      </c>
      <c r="C1051" t="s">
        <v>577</v>
      </c>
      <c r="D1051" s="4">
        <v>1930</v>
      </c>
      <c r="E1051" s="4">
        <v>8469</v>
      </c>
      <c r="F1051">
        <v>1608</v>
      </c>
      <c r="G1051">
        <v>8450</v>
      </c>
      <c r="H1051" s="5">
        <f t="shared" si="32"/>
        <v>0.20024875621890548</v>
      </c>
      <c r="I1051" s="5">
        <f t="shared" si="33"/>
        <v>2.2485207100591716E-3</v>
      </c>
    </row>
    <row r="1052" spans="1:9" hidden="1" x14ac:dyDescent="0.2">
      <c r="A1052" t="s">
        <v>335</v>
      </c>
      <c r="B1052" s="10">
        <v>21117</v>
      </c>
      <c r="C1052" t="s">
        <v>1109</v>
      </c>
      <c r="D1052" s="4">
        <v>31212</v>
      </c>
      <c r="E1052" s="4">
        <v>48240</v>
      </c>
      <c r="F1052">
        <v>32271</v>
      </c>
      <c r="G1052">
        <v>48129</v>
      </c>
      <c r="H1052" s="5">
        <f t="shared" si="32"/>
        <v>-3.2815840847820021E-2</v>
      </c>
      <c r="I1052" s="5">
        <f t="shared" si="33"/>
        <v>2.3063018138752105E-3</v>
      </c>
    </row>
    <row r="1053" spans="1:9" hidden="1" x14ac:dyDescent="0.2">
      <c r="A1053" t="s">
        <v>335</v>
      </c>
      <c r="B1053" s="10">
        <v>21119</v>
      </c>
      <c r="C1053" t="s">
        <v>1110</v>
      </c>
      <c r="D1053" s="4">
        <v>1666</v>
      </c>
      <c r="E1053" s="4">
        <v>5233</v>
      </c>
      <c r="F1053">
        <v>1412</v>
      </c>
      <c r="G1053">
        <v>4780</v>
      </c>
      <c r="H1053" s="5">
        <f t="shared" si="32"/>
        <v>0.17988668555240794</v>
      </c>
      <c r="I1053" s="5">
        <f t="shared" si="33"/>
        <v>9.4769874476987453E-2</v>
      </c>
    </row>
    <row r="1054" spans="1:9" hidden="1" x14ac:dyDescent="0.2">
      <c r="A1054" t="s">
        <v>335</v>
      </c>
      <c r="B1054" s="10">
        <v>21121</v>
      </c>
      <c r="C1054" t="s">
        <v>898</v>
      </c>
      <c r="D1054" s="4">
        <v>2699</v>
      </c>
      <c r="E1054" s="4">
        <v>11778</v>
      </c>
      <c r="F1054">
        <v>2114</v>
      </c>
      <c r="G1054">
        <v>11012</v>
      </c>
      <c r="H1054" s="5">
        <f t="shared" si="32"/>
        <v>0.27672658467360456</v>
      </c>
      <c r="I1054" s="5">
        <f t="shared" si="33"/>
        <v>6.956047947693425E-2</v>
      </c>
    </row>
    <row r="1055" spans="1:9" hidden="1" x14ac:dyDescent="0.2">
      <c r="A1055" t="s">
        <v>335</v>
      </c>
      <c r="B1055" s="10">
        <v>21123</v>
      </c>
      <c r="C1055" t="s">
        <v>1111</v>
      </c>
      <c r="D1055" s="4">
        <v>1868</v>
      </c>
      <c r="E1055" s="4">
        <v>5823</v>
      </c>
      <c r="F1055">
        <v>1504</v>
      </c>
      <c r="G1055">
        <v>5685</v>
      </c>
      <c r="H1055" s="5">
        <f t="shared" si="32"/>
        <v>0.24202127659574468</v>
      </c>
      <c r="I1055" s="5">
        <f t="shared" si="33"/>
        <v>2.4274406332453827E-2</v>
      </c>
    </row>
    <row r="1056" spans="1:9" hidden="1" x14ac:dyDescent="0.2">
      <c r="A1056" t="s">
        <v>335</v>
      </c>
      <c r="B1056" s="10">
        <v>21125</v>
      </c>
      <c r="C1056" t="s">
        <v>1112</v>
      </c>
      <c r="D1056" s="4">
        <v>4246</v>
      </c>
      <c r="E1056" s="4">
        <v>25667</v>
      </c>
      <c r="F1056">
        <v>4475</v>
      </c>
      <c r="G1056">
        <v>23237</v>
      </c>
      <c r="H1056" s="5">
        <f t="shared" si="32"/>
        <v>-5.1173184357541902E-2</v>
      </c>
      <c r="I1056" s="5">
        <f t="shared" si="33"/>
        <v>0.10457460085208935</v>
      </c>
    </row>
    <row r="1057" spans="1:9" hidden="1" x14ac:dyDescent="0.2">
      <c r="A1057" t="s">
        <v>335</v>
      </c>
      <c r="B1057" s="10">
        <v>21127</v>
      </c>
      <c r="C1057" t="s">
        <v>514</v>
      </c>
      <c r="D1057" s="4">
        <v>1488</v>
      </c>
      <c r="E1057" s="4">
        <v>5993</v>
      </c>
      <c r="F1057">
        <v>1238</v>
      </c>
      <c r="G1057">
        <v>5633</v>
      </c>
      <c r="H1057" s="5">
        <f t="shared" si="32"/>
        <v>0.20193861066235863</v>
      </c>
      <c r="I1057" s="5">
        <f t="shared" si="33"/>
        <v>6.3909107047754307E-2</v>
      </c>
    </row>
    <row r="1058" spans="1:9" hidden="1" x14ac:dyDescent="0.2">
      <c r="A1058" t="s">
        <v>335</v>
      </c>
      <c r="B1058" s="10">
        <v>21129</v>
      </c>
      <c r="C1058" t="s">
        <v>448</v>
      </c>
      <c r="D1058" s="4">
        <v>681</v>
      </c>
      <c r="E1058" s="4">
        <v>2002</v>
      </c>
      <c r="F1058">
        <v>481</v>
      </c>
      <c r="G1058">
        <v>2273</v>
      </c>
      <c r="H1058" s="5">
        <f t="shared" si="32"/>
        <v>0.41580041580041582</v>
      </c>
      <c r="I1058" s="5">
        <f t="shared" si="33"/>
        <v>-0.11922569291684998</v>
      </c>
    </row>
    <row r="1059" spans="1:9" hidden="1" x14ac:dyDescent="0.2">
      <c r="A1059" t="s">
        <v>335</v>
      </c>
      <c r="B1059" s="10">
        <v>21131</v>
      </c>
      <c r="C1059" t="s">
        <v>1113</v>
      </c>
      <c r="D1059" s="4">
        <v>798</v>
      </c>
      <c r="E1059" s="4">
        <v>3794</v>
      </c>
      <c r="F1059">
        <v>446</v>
      </c>
      <c r="G1059">
        <v>4321</v>
      </c>
      <c r="H1059" s="5">
        <f t="shared" si="32"/>
        <v>0.78923766816143492</v>
      </c>
      <c r="I1059" s="5">
        <f t="shared" si="33"/>
        <v>-0.12196250867854663</v>
      </c>
    </row>
    <row r="1060" spans="1:9" hidden="1" x14ac:dyDescent="0.2">
      <c r="A1060" t="s">
        <v>335</v>
      </c>
      <c r="B1060" s="10">
        <v>21133</v>
      </c>
      <c r="C1060" t="s">
        <v>1114</v>
      </c>
      <c r="D1060" s="4">
        <v>2218</v>
      </c>
      <c r="E1060" s="4">
        <v>7168</v>
      </c>
      <c r="F1060">
        <v>1799</v>
      </c>
      <c r="G1060">
        <v>7226</v>
      </c>
      <c r="H1060" s="5">
        <f t="shared" si="32"/>
        <v>0.23290717065036132</v>
      </c>
      <c r="I1060" s="5">
        <f t="shared" si="33"/>
        <v>-8.0265707168557989E-3</v>
      </c>
    </row>
    <row r="1061" spans="1:9" hidden="1" x14ac:dyDescent="0.2">
      <c r="A1061" t="s">
        <v>335</v>
      </c>
      <c r="B1061" s="10">
        <v>21135</v>
      </c>
      <c r="C1061" t="s">
        <v>855</v>
      </c>
      <c r="D1061" s="4">
        <v>1238</v>
      </c>
      <c r="E1061" s="4">
        <v>4264</v>
      </c>
      <c r="F1061">
        <v>823</v>
      </c>
      <c r="G1061">
        <v>4986</v>
      </c>
      <c r="H1061" s="5">
        <f t="shared" si="32"/>
        <v>0.50425273390036451</v>
      </c>
      <c r="I1061" s="5">
        <f t="shared" si="33"/>
        <v>-0.14480545527476935</v>
      </c>
    </row>
    <row r="1062" spans="1:9" hidden="1" x14ac:dyDescent="0.2">
      <c r="A1062" t="s">
        <v>335</v>
      </c>
      <c r="B1062" s="10">
        <v>21137</v>
      </c>
      <c r="C1062" t="s">
        <v>578</v>
      </c>
      <c r="D1062" s="4">
        <v>2565</v>
      </c>
      <c r="E1062" s="4">
        <v>9054</v>
      </c>
      <c r="F1062">
        <v>2254</v>
      </c>
      <c r="G1062">
        <v>8489</v>
      </c>
      <c r="H1062" s="5">
        <f t="shared" si="32"/>
        <v>0.13797692990239574</v>
      </c>
      <c r="I1062" s="5">
        <f t="shared" si="33"/>
        <v>6.6556720461774063E-2</v>
      </c>
    </row>
    <row r="1063" spans="1:9" hidden="1" x14ac:dyDescent="0.2">
      <c r="A1063" t="s">
        <v>335</v>
      </c>
      <c r="B1063" s="10">
        <v>21139</v>
      </c>
      <c r="C1063" t="s">
        <v>900</v>
      </c>
      <c r="D1063" s="4">
        <v>1314</v>
      </c>
      <c r="E1063" s="4">
        <v>4192</v>
      </c>
      <c r="F1063">
        <v>939</v>
      </c>
      <c r="G1063">
        <v>4010</v>
      </c>
      <c r="H1063" s="5">
        <f t="shared" si="32"/>
        <v>0.39936102236421728</v>
      </c>
      <c r="I1063" s="5">
        <f t="shared" si="33"/>
        <v>4.5386533665835414E-2</v>
      </c>
    </row>
    <row r="1064" spans="1:9" hidden="1" x14ac:dyDescent="0.2">
      <c r="A1064" t="s">
        <v>335</v>
      </c>
      <c r="B1064" s="10">
        <v>21141</v>
      </c>
      <c r="C1064" t="s">
        <v>580</v>
      </c>
      <c r="D1064" s="4">
        <v>3663</v>
      </c>
      <c r="E1064" s="4">
        <v>9521</v>
      </c>
      <c r="F1064">
        <v>3094</v>
      </c>
      <c r="G1064">
        <v>9067</v>
      </c>
      <c r="H1064" s="5">
        <f t="shared" si="32"/>
        <v>0.18390433096315451</v>
      </c>
      <c r="I1064" s="5">
        <f t="shared" si="33"/>
        <v>5.0071688540862469E-2</v>
      </c>
    </row>
    <row r="1065" spans="1:9" hidden="1" x14ac:dyDescent="0.2">
      <c r="A1065" t="s">
        <v>335</v>
      </c>
      <c r="B1065" s="10">
        <v>21143</v>
      </c>
      <c r="C1065" t="s">
        <v>992</v>
      </c>
      <c r="D1065" s="4">
        <v>1220</v>
      </c>
      <c r="E1065" s="4">
        <v>3388</v>
      </c>
      <c r="F1065">
        <v>1092</v>
      </c>
      <c r="G1065">
        <v>3100</v>
      </c>
      <c r="H1065" s="5">
        <f t="shared" si="32"/>
        <v>0.11721611721611722</v>
      </c>
      <c r="I1065" s="5">
        <f t="shared" si="33"/>
        <v>9.290322580645162E-2</v>
      </c>
    </row>
    <row r="1066" spans="1:9" hidden="1" x14ac:dyDescent="0.2">
      <c r="A1066" t="s">
        <v>335</v>
      </c>
      <c r="B1066" s="10">
        <v>21145</v>
      </c>
      <c r="C1066" t="s">
        <v>1115</v>
      </c>
      <c r="D1066" s="4">
        <v>11749</v>
      </c>
      <c r="E1066" s="4">
        <v>21957</v>
      </c>
      <c r="F1066">
        <v>11195</v>
      </c>
      <c r="G1066">
        <v>21820</v>
      </c>
      <c r="H1066" s="5">
        <f t="shared" si="32"/>
        <v>4.9486377847253238E-2</v>
      </c>
      <c r="I1066" s="5">
        <f t="shared" si="33"/>
        <v>6.2786434463794685E-3</v>
      </c>
    </row>
    <row r="1067" spans="1:9" hidden="1" x14ac:dyDescent="0.2">
      <c r="A1067" t="s">
        <v>335</v>
      </c>
      <c r="B1067" s="10">
        <v>21147</v>
      </c>
      <c r="C1067" t="s">
        <v>1116</v>
      </c>
      <c r="D1067" s="4">
        <v>1031</v>
      </c>
      <c r="E1067" s="4">
        <v>5520</v>
      </c>
      <c r="F1067">
        <v>725</v>
      </c>
      <c r="G1067">
        <v>5664</v>
      </c>
      <c r="H1067" s="5">
        <f t="shared" si="32"/>
        <v>0.42206896551724138</v>
      </c>
      <c r="I1067" s="5">
        <f t="shared" si="33"/>
        <v>-2.5423728813559324E-2</v>
      </c>
    </row>
    <row r="1068" spans="1:9" hidden="1" x14ac:dyDescent="0.2">
      <c r="A1068" t="s">
        <v>335</v>
      </c>
      <c r="B1068" s="10">
        <v>21149</v>
      </c>
      <c r="C1068" t="s">
        <v>903</v>
      </c>
      <c r="D1068" s="4">
        <v>1559</v>
      </c>
      <c r="E1068" s="4">
        <v>3351</v>
      </c>
      <c r="F1068">
        <v>1074</v>
      </c>
      <c r="G1068">
        <v>3633</v>
      </c>
      <c r="H1068" s="5">
        <f t="shared" si="32"/>
        <v>0.4515828677839851</v>
      </c>
      <c r="I1068" s="5">
        <f t="shared" si="33"/>
        <v>-7.7621800165152771E-2</v>
      </c>
    </row>
    <row r="1069" spans="1:9" hidden="1" x14ac:dyDescent="0.2">
      <c r="A1069" t="s">
        <v>335</v>
      </c>
      <c r="B1069" s="10">
        <v>21151</v>
      </c>
      <c r="C1069" t="s">
        <v>452</v>
      </c>
      <c r="D1069" s="4">
        <v>16308</v>
      </c>
      <c r="E1069" s="4">
        <v>30350</v>
      </c>
      <c r="F1069">
        <v>15581</v>
      </c>
      <c r="G1069">
        <v>27356</v>
      </c>
      <c r="H1069" s="5">
        <f t="shared" si="32"/>
        <v>4.6659392850266351E-2</v>
      </c>
      <c r="I1069" s="5">
        <f t="shared" si="33"/>
        <v>0.10944582541307209</v>
      </c>
    </row>
    <row r="1070" spans="1:9" hidden="1" x14ac:dyDescent="0.2">
      <c r="A1070" t="s">
        <v>335</v>
      </c>
      <c r="B1070" s="10">
        <v>21153</v>
      </c>
      <c r="C1070" t="s">
        <v>1117</v>
      </c>
      <c r="D1070" s="4">
        <v>1356</v>
      </c>
      <c r="E1070" s="4">
        <v>3792</v>
      </c>
      <c r="F1070">
        <v>1214</v>
      </c>
      <c r="G1070">
        <v>4174</v>
      </c>
      <c r="H1070" s="5">
        <f t="shared" si="32"/>
        <v>0.11696869851729819</v>
      </c>
      <c r="I1070" s="5">
        <f t="shared" si="33"/>
        <v>-9.1518926689027308E-2</v>
      </c>
    </row>
    <row r="1071" spans="1:9" hidden="1" x14ac:dyDescent="0.2">
      <c r="A1071" t="s">
        <v>335</v>
      </c>
      <c r="B1071" s="10">
        <v>21155</v>
      </c>
      <c r="C1071" t="s">
        <v>454</v>
      </c>
      <c r="D1071" s="4">
        <v>3025</v>
      </c>
      <c r="E1071" s="4">
        <v>6528</v>
      </c>
      <c r="F1071">
        <v>2722</v>
      </c>
      <c r="G1071">
        <v>6113</v>
      </c>
      <c r="H1071" s="5">
        <f t="shared" si="32"/>
        <v>0.11131520940484937</v>
      </c>
      <c r="I1071" s="5">
        <f t="shared" si="33"/>
        <v>6.7888107312285298E-2</v>
      </c>
    </row>
    <row r="1072" spans="1:9" hidden="1" x14ac:dyDescent="0.2">
      <c r="A1072" t="s">
        <v>335</v>
      </c>
      <c r="B1072" s="10">
        <v>21157</v>
      </c>
      <c r="C1072" t="s">
        <v>519</v>
      </c>
      <c r="D1072" s="4">
        <v>5030</v>
      </c>
      <c r="E1072" s="4">
        <v>14484</v>
      </c>
      <c r="F1072">
        <v>4071</v>
      </c>
      <c r="G1072">
        <v>13297</v>
      </c>
      <c r="H1072" s="5">
        <f t="shared" si="32"/>
        <v>0.23556865634979121</v>
      </c>
      <c r="I1072" s="5">
        <f t="shared" si="33"/>
        <v>8.9268255997593443E-2</v>
      </c>
    </row>
    <row r="1073" spans="1:9" hidden="1" x14ac:dyDescent="0.2">
      <c r="A1073" t="s">
        <v>335</v>
      </c>
      <c r="B1073" s="10">
        <v>21159</v>
      </c>
      <c r="C1073" t="s">
        <v>455</v>
      </c>
      <c r="D1073" s="4">
        <v>568</v>
      </c>
      <c r="E1073" s="4">
        <v>3124</v>
      </c>
      <c r="F1073">
        <v>403</v>
      </c>
      <c r="G1073">
        <v>3496</v>
      </c>
      <c r="H1073" s="5">
        <f t="shared" si="32"/>
        <v>0.40942928039702231</v>
      </c>
      <c r="I1073" s="5">
        <f t="shared" si="33"/>
        <v>-0.10640732265446225</v>
      </c>
    </row>
    <row r="1074" spans="1:9" hidden="1" x14ac:dyDescent="0.2">
      <c r="A1074" t="s">
        <v>335</v>
      </c>
      <c r="B1074" s="10">
        <v>21161</v>
      </c>
      <c r="C1074" t="s">
        <v>905</v>
      </c>
      <c r="D1074" s="4">
        <v>2631</v>
      </c>
      <c r="E1074" s="4">
        <v>4880</v>
      </c>
      <c r="F1074">
        <v>2362</v>
      </c>
      <c r="G1074">
        <v>5477</v>
      </c>
      <c r="H1074" s="5">
        <f t="shared" si="32"/>
        <v>0.11388653683319221</v>
      </c>
      <c r="I1074" s="5">
        <f t="shared" si="33"/>
        <v>-0.10900127807193719</v>
      </c>
    </row>
    <row r="1075" spans="1:9" hidden="1" x14ac:dyDescent="0.2">
      <c r="A1075" t="s">
        <v>335</v>
      </c>
      <c r="B1075" s="10">
        <v>21163</v>
      </c>
      <c r="C1075" t="s">
        <v>1045</v>
      </c>
      <c r="D1075" s="4">
        <v>3480</v>
      </c>
      <c r="E1075" s="4">
        <v>11279</v>
      </c>
      <c r="F1075">
        <v>3632</v>
      </c>
      <c r="G1075">
        <v>10185</v>
      </c>
      <c r="H1075" s="5">
        <f t="shared" si="32"/>
        <v>-4.185022026431718E-2</v>
      </c>
      <c r="I1075" s="5">
        <f t="shared" si="33"/>
        <v>0.1074128620520373</v>
      </c>
    </row>
    <row r="1076" spans="1:9" hidden="1" x14ac:dyDescent="0.2">
      <c r="A1076" t="s">
        <v>335</v>
      </c>
      <c r="B1076" s="10">
        <v>21165</v>
      </c>
      <c r="C1076" t="s">
        <v>1118</v>
      </c>
      <c r="D1076" s="4">
        <v>886</v>
      </c>
      <c r="E1076" s="4">
        <v>2602</v>
      </c>
      <c r="F1076">
        <v>750</v>
      </c>
      <c r="G1076">
        <v>2311</v>
      </c>
      <c r="H1076" s="5">
        <f t="shared" si="32"/>
        <v>0.18133333333333335</v>
      </c>
      <c r="I1076" s="5">
        <f t="shared" si="33"/>
        <v>0.12591951536131546</v>
      </c>
    </row>
    <row r="1077" spans="1:9" hidden="1" x14ac:dyDescent="0.2">
      <c r="A1077" t="s">
        <v>335</v>
      </c>
      <c r="B1077" s="10">
        <v>21167</v>
      </c>
      <c r="C1077" t="s">
        <v>908</v>
      </c>
      <c r="D1077" s="4">
        <v>2905</v>
      </c>
      <c r="E1077" s="4">
        <v>8792</v>
      </c>
      <c r="F1077">
        <v>3033</v>
      </c>
      <c r="G1077">
        <v>8506</v>
      </c>
      <c r="H1077" s="5">
        <f t="shared" si="32"/>
        <v>-4.2202439828552589E-2</v>
      </c>
      <c r="I1077" s="5">
        <f t="shared" si="33"/>
        <v>3.3623324711968022E-2</v>
      </c>
    </row>
    <row r="1078" spans="1:9" hidden="1" x14ac:dyDescent="0.2">
      <c r="A1078" t="s">
        <v>335</v>
      </c>
      <c r="B1078" s="10">
        <v>21169</v>
      </c>
      <c r="C1078" t="s">
        <v>1119</v>
      </c>
      <c r="D1078" s="4">
        <v>1330</v>
      </c>
      <c r="E1078" s="4">
        <v>4015</v>
      </c>
      <c r="F1078">
        <v>975</v>
      </c>
      <c r="G1078">
        <v>3959</v>
      </c>
      <c r="H1078" s="5">
        <f t="shared" si="32"/>
        <v>0.36410256410256409</v>
      </c>
      <c r="I1078" s="5">
        <f t="shared" si="33"/>
        <v>1.414498610760293E-2</v>
      </c>
    </row>
    <row r="1079" spans="1:9" hidden="1" x14ac:dyDescent="0.2">
      <c r="A1079" t="s">
        <v>335</v>
      </c>
      <c r="B1079" s="10">
        <v>21171</v>
      </c>
      <c r="C1079" t="s">
        <v>457</v>
      </c>
      <c r="D1079" s="4">
        <v>1068</v>
      </c>
      <c r="E1079" s="4">
        <v>4037</v>
      </c>
      <c r="F1079">
        <v>657</v>
      </c>
      <c r="G1079">
        <v>4628</v>
      </c>
      <c r="H1079" s="5">
        <f t="shared" si="32"/>
        <v>0.62557077625570778</v>
      </c>
      <c r="I1079" s="5">
        <f t="shared" si="33"/>
        <v>-0.12770095073465859</v>
      </c>
    </row>
    <row r="1080" spans="1:9" hidden="1" x14ac:dyDescent="0.2">
      <c r="A1080" t="s">
        <v>335</v>
      </c>
      <c r="B1080" s="10">
        <v>21173</v>
      </c>
      <c r="C1080" t="s">
        <v>521</v>
      </c>
      <c r="D1080" s="4">
        <v>3501</v>
      </c>
      <c r="E1080" s="4">
        <v>10058</v>
      </c>
      <c r="F1080">
        <v>3630</v>
      </c>
      <c r="G1080">
        <v>8993</v>
      </c>
      <c r="H1080" s="5">
        <f t="shared" si="32"/>
        <v>-3.553719008264463E-2</v>
      </c>
      <c r="I1080" s="5">
        <f t="shared" si="33"/>
        <v>0.11842544201045258</v>
      </c>
    </row>
    <row r="1081" spans="1:9" hidden="1" x14ac:dyDescent="0.2">
      <c r="A1081" t="s">
        <v>335</v>
      </c>
      <c r="B1081" s="10">
        <v>21175</v>
      </c>
      <c r="C1081" t="s">
        <v>522</v>
      </c>
      <c r="D1081" s="4">
        <v>1464</v>
      </c>
      <c r="E1081" s="4">
        <v>4593</v>
      </c>
      <c r="F1081">
        <v>1175</v>
      </c>
      <c r="G1081">
        <v>4301</v>
      </c>
      <c r="H1081" s="5">
        <f t="shared" si="32"/>
        <v>0.24595744680851064</v>
      </c>
      <c r="I1081" s="5">
        <f t="shared" si="33"/>
        <v>6.7891188095791671E-2</v>
      </c>
    </row>
    <row r="1082" spans="1:9" hidden="1" x14ac:dyDescent="0.2">
      <c r="A1082" t="s">
        <v>335</v>
      </c>
      <c r="B1082" s="10">
        <v>21177</v>
      </c>
      <c r="C1082" t="s">
        <v>1120</v>
      </c>
      <c r="D1082" s="4">
        <v>4630</v>
      </c>
      <c r="E1082" s="4">
        <v>10552</v>
      </c>
      <c r="F1082">
        <v>3545</v>
      </c>
      <c r="G1082">
        <v>10497</v>
      </c>
      <c r="H1082" s="5">
        <f t="shared" si="32"/>
        <v>0.306064880112835</v>
      </c>
      <c r="I1082" s="5">
        <f t="shared" si="33"/>
        <v>5.2395922644565118E-3</v>
      </c>
    </row>
    <row r="1083" spans="1:9" hidden="1" x14ac:dyDescent="0.2">
      <c r="A1083" t="s">
        <v>335</v>
      </c>
      <c r="B1083" s="10">
        <v>21179</v>
      </c>
      <c r="C1083" t="s">
        <v>1121</v>
      </c>
      <c r="D1083" s="4">
        <v>6878</v>
      </c>
      <c r="E1083" s="4">
        <v>17751</v>
      </c>
      <c r="F1083">
        <v>7188</v>
      </c>
      <c r="G1083">
        <v>15703</v>
      </c>
      <c r="H1083" s="5">
        <f t="shared" si="32"/>
        <v>-4.3127434613244295E-2</v>
      </c>
      <c r="I1083" s="5">
        <f t="shared" si="33"/>
        <v>0.1304209386741387</v>
      </c>
    </row>
    <row r="1084" spans="1:9" hidden="1" x14ac:dyDescent="0.2">
      <c r="A1084" t="s">
        <v>335</v>
      </c>
      <c r="B1084" s="10">
        <v>21181</v>
      </c>
      <c r="C1084" t="s">
        <v>1122</v>
      </c>
      <c r="D1084" s="4">
        <v>1128</v>
      </c>
      <c r="E1084" s="4">
        <v>2384</v>
      </c>
      <c r="F1084">
        <v>955</v>
      </c>
      <c r="G1084">
        <v>2408</v>
      </c>
      <c r="H1084" s="5">
        <f t="shared" si="32"/>
        <v>0.18115183246073299</v>
      </c>
      <c r="I1084" s="5">
        <f t="shared" si="33"/>
        <v>-9.9667774086378731E-3</v>
      </c>
    </row>
    <row r="1085" spans="1:9" hidden="1" x14ac:dyDescent="0.2">
      <c r="A1085" t="s">
        <v>335</v>
      </c>
      <c r="B1085" s="10">
        <v>21183</v>
      </c>
      <c r="C1085" t="s">
        <v>947</v>
      </c>
      <c r="D1085" s="4">
        <v>2802</v>
      </c>
      <c r="E1085" s="4">
        <v>8389</v>
      </c>
      <c r="F1085">
        <v>2404</v>
      </c>
      <c r="G1085">
        <v>8582</v>
      </c>
      <c r="H1085" s="5">
        <f t="shared" si="32"/>
        <v>0.16555740432612312</v>
      </c>
      <c r="I1085" s="5">
        <f t="shared" si="33"/>
        <v>-2.2488930319272897E-2</v>
      </c>
    </row>
    <row r="1086" spans="1:9" hidden="1" x14ac:dyDescent="0.2">
      <c r="A1086" t="s">
        <v>335</v>
      </c>
      <c r="B1086" s="10">
        <v>21185</v>
      </c>
      <c r="C1086" t="s">
        <v>1123</v>
      </c>
      <c r="D1086" s="4">
        <v>16846</v>
      </c>
      <c r="E1086" s="4">
        <v>24486</v>
      </c>
      <c r="F1086">
        <v>14505</v>
      </c>
      <c r="G1086">
        <v>22654</v>
      </c>
      <c r="H1086" s="5">
        <f t="shared" si="32"/>
        <v>0.16139262323336781</v>
      </c>
      <c r="I1086" s="5">
        <f t="shared" si="33"/>
        <v>8.0868720755716425E-2</v>
      </c>
    </row>
    <row r="1087" spans="1:9" hidden="1" x14ac:dyDescent="0.2">
      <c r="A1087" t="s">
        <v>335</v>
      </c>
      <c r="B1087" s="10">
        <v>21187</v>
      </c>
      <c r="C1087" t="s">
        <v>948</v>
      </c>
      <c r="D1087" s="4">
        <v>1440</v>
      </c>
      <c r="E1087" s="4">
        <v>4563</v>
      </c>
      <c r="F1087">
        <v>1098</v>
      </c>
      <c r="G1087">
        <v>4292</v>
      </c>
      <c r="H1087" s="5">
        <f t="shared" si="32"/>
        <v>0.31147540983606559</v>
      </c>
      <c r="I1087" s="5">
        <f t="shared" si="33"/>
        <v>6.3140726933830382E-2</v>
      </c>
    </row>
    <row r="1088" spans="1:9" hidden="1" x14ac:dyDescent="0.2">
      <c r="A1088" t="s">
        <v>335</v>
      </c>
      <c r="B1088" s="10">
        <v>21189</v>
      </c>
      <c r="C1088" t="s">
        <v>1124</v>
      </c>
      <c r="D1088" s="4">
        <v>331</v>
      </c>
      <c r="E1088" s="4">
        <v>1282</v>
      </c>
      <c r="F1088">
        <v>216</v>
      </c>
      <c r="G1088">
        <v>1671</v>
      </c>
      <c r="H1088" s="5">
        <f t="shared" si="32"/>
        <v>0.53240740740740744</v>
      </c>
      <c r="I1088" s="5">
        <f t="shared" si="33"/>
        <v>-0.23279473369239975</v>
      </c>
    </row>
    <row r="1089" spans="1:9" hidden="1" x14ac:dyDescent="0.2">
      <c r="A1089" t="s">
        <v>335</v>
      </c>
      <c r="B1089" s="10">
        <v>21191</v>
      </c>
      <c r="C1089" t="s">
        <v>1125</v>
      </c>
      <c r="D1089" s="4">
        <v>1725</v>
      </c>
      <c r="E1089" s="4">
        <v>5821</v>
      </c>
      <c r="F1089">
        <v>1322</v>
      </c>
      <c r="G1089">
        <v>5515</v>
      </c>
      <c r="H1089" s="5">
        <f t="shared" si="32"/>
        <v>0.30484114977307109</v>
      </c>
      <c r="I1089" s="5">
        <f t="shared" si="33"/>
        <v>5.5485040797824119E-2</v>
      </c>
    </row>
    <row r="1090" spans="1:9" hidden="1" x14ac:dyDescent="0.2">
      <c r="A1090" t="s">
        <v>335</v>
      </c>
      <c r="B1090" s="10">
        <v>21193</v>
      </c>
      <c r="C1090" t="s">
        <v>523</v>
      </c>
      <c r="D1090" s="4">
        <v>2804</v>
      </c>
      <c r="E1090" s="4">
        <v>7793</v>
      </c>
      <c r="F1090">
        <v>2356</v>
      </c>
      <c r="G1090">
        <v>8129</v>
      </c>
      <c r="H1090" s="5">
        <f t="shared" si="32"/>
        <v>0.19015280135823429</v>
      </c>
      <c r="I1090" s="5">
        <f t="shared" si="33"/>
        <v>-4.1333497355148234E-2</v>
      </c>
    </row>
    <row r="1091" spans="1:9" hidden="1" x14ac:dyDescent="0.2">
      <c r="A1091" t="s">
        <v>335</v>
      </c>
      <c r="B1091" s="10">
        <v>21195</v>
      </c>
      <c r="C1091" t="s">
        <v>525</v>
      </c>
      <c r="D1091" s="4">
        <v>4838</v>
      </c>
      <c r="E1091" s="4">
        <v>20598</v>
      </c>
      <c r="F1091">
        <v>4866</v>
      </c>
      <c r="G1091">
        <v>20284</v>
      </c>
      <c r="H1091" s="5">
        <f t="shared" ref="H1091:H1154" si="34">((D1091-F1091)/F1091)</f>
        <v>-5.7542129058775178E-3</v>
      </c>
      <c r="I1091" s="5">
        <f t="shared" ref="I1091:I1154" si="35">((E1091-G1091)/G1091)</f>
        <v>1.5480181423782291E-2</v>
      </c>
    </row>
    <row r="1092" spans="1:9" hidden="1" x14ac:dyDescent="0.2">
      <c r="A1092" t="s">
        <v>335</v>
      </c>
      <c r="B1092" s="10">
        <v>21197</v>
      </c>
      <c r="C1092" t="s">
        <v>1126</v>
      </c>
      <c r="D1092" s="4">
        <v>1553</v>
      </c>
      <c r="E1092" s="4">
        <v>4264</v>
      </c>
      <c r="F1092">
        <v>1367</v>
      </c>
      <c r="G1092">
        <v>4041</v>
      </c>
      <c r="H1092" s="5">
        <f t="shared" si="34"/>
        <v>0.13606437454279444</v>
      </c>
      <c r="I1092" s="5">
        <f t="shared" si="35"/>
        <v>5.5184360306854738E-2</v>
      </c>
    </row>
    <row r="1093" spans="1:9" hidden="1" x14ac:dyDescent="0.2">
      <c r="A1093" t="s">
        <v>335</v>
      </c>
      <c r="B1093" s="10">
        <v>21199</v>
      </c>
      <c r="C1093" t="s">
        <v>591</v>
      </c>
      <c r="D1093" s="4">
        <v>5059</v>
      </c>
      <c r="E1093" s="4">
        <v>26962</v>
      </c>
      <c r="F1093">
        <v>5666</v>
      </c>
      <c r="G1093">
        <v>25442</v>
      </c>
      <c r="H1093" s="5">
        <f t="shared" si="34"/>
        <v>-0.10713025061771973</v>
      </c>
      <c r="I1093" s="5">
        <f t="shared" si="35"/>
        <v>5.9743730838770534E-2</v>
      </c>
    </row>
    <row r="1094" spans="1:9" hidden="1" x14ac:dyDescent="0.2">
      <c r="A1094" t="s">
        <v>335</v>
      </c>
      <c r="B1094" s="10">
        <v>21201</v>
      </c>
      <c r="C1094" t="s">
        <v>1127</v>
      </c>
      <c r="D1094" s="4">
        <v>306</v>
      </c>
      <c r="E1094" s="4">
        <v>785</v>
      </c>
      <c r="F1094">
        <v>253</v>
      </c>
      <c r="G1094">
        <v>884</v>
      </c>
      <c r="H1094" s="5">
        <f t="shared" si="34"/>
        <v>0.20948616600790515</v>
      </c>
      <c r="I1094" s="5">
        <f t="shared" si="35"/>
        <v>-0.11199095022624435</v>
      </c>
    </row>
    <row r="1095" spans="1:9" hidden="1" x14ac:dyDescent="0.2">
      <c r="A1095" t="s">
        <v>335</v>
      </c>
      <c r="B1095" s="10">
        <v>21203</v>
      </c>
      <c r="C1095" t="s">
        <v>1128</v>
      </c>
      <c r="D1095" s="4">
        <v>1184</v>
      </c>
      <c r="E1095" s="4">
        <v>6760</v>
      </c>
      <c r="F1095">
        <v>1134</v>
      </c>
      <c r="G1095">
        <v>6577</v>
      </c>
      <c r="H1095" s="5">
        <f t="shared" si="34"/>
        <v>4.4091710758377423E-2</v>
      </c>
      <c r="I1095" s="5">
        <f t="shared" si="35"/>
        <v>2.7824235973848258E-2</v>
      </c>
    </row>
    <row r="1096" spans="1:9" hidden="1" x14ac:dyDescent="0.2">
      <c r="A1096" t="s">
        <v>335</v>
      </c>
      <c r="B1096" s="10">
        <v>21205</v>
      </c>
      <c r="C1096" t="s">
        <v>1129</v>
      </c>
      <c r="D1096" s="4">
        <v>3650</v>
      </c>
      <c r="E1096" s="4">
        <v>6061</v>
      </c>
      <c r="F1096">
        <v>3880</v>
      </c>
      <c r="G1096">
        <v>5994</v>
      </c>
      <c r="H1096" s="5">
        <f t="shared" si="34"/>
        <v>-5.9278350515463915E-2</v>
      </c>
      <c r="I1096" s="5">
        <f t="shared" si="35"/>
        <v>1.1177844511177844E-2</v>
      </c>
    </row>
    <row r="1097" spans="1:9" hidden="1" x14ac:dyDescent="0.2">
      <c r="A1097" t="s">
        <v>335</v>
      </c>
      <c r="B1097" s="10">
        <v>21207</v>
      </c>
      <c r="C1097" t="s">
        <v>527</v>
      </c>
      <c r="D1097" s="4">
        <v>1493</v>
      </c>
      <c r="E1097" s="4">
        <v>7756</v>
      </c>
      <c r="F1097">
        <v>1331</v>
      </c>
      <c r="G1097">
        <v>7519</v>
      </c>
      <c r="H1097" s="5">
        <f t="shared" si="34"/>
        <v>0.1217129977460556</v>
      </c>
      <c r="I1097" s="5">
        <f t="shared" si="35"/>
        <v>3.152014895597819E-2</v>
      </c>
    </row>
    <row r="1098" spans="1:9" hidden="1" x14ac:dyDescent="0.2">
      <c r="A1098" t="s">
        <v>335</v>
      </c>
      <c r="B1098" s="10">
        <v>21209</v>
      </c>
      <c r="C1098" t="s">
        <v>594</v>
      </c>
      <c r="D1098" s="4">
        <v>11965</v>
      </c>
      <c r="E1098" s="4">
        <v>20560</v>
      </c>
      <c r="F1098">
        <v>10567</v>
      </c>
      <c r="G1098">
        <v>17767</v>
      </c>
      <c r="H1098" s="5">
        <f t="shared" si="34"/>
        <v>0.13229866565723478</v>
      </c>
      <c r="I1098" s="5">
        <f t="shared" si="35"/>
        <v>0.15720155344177408</v>
      </c>
    </row>
    <row r="1099" spans="1:9" hidden="1" x14ac:dyDescent="0.2">
      <c r="A1099" t="s">
        <v>335</v>
      </c>
      <c r="B1099" s="10">
        <v>21211</v>
      </c>
      <c r="C1099" t="s">
        <v>529</v>
      </c>
      <c r="D1099" s="4">
        <v>7910</v>
      </c>
      <c r="E1099" s="4">
        <v>16601</v>
      </c>
      <c r="F1099">
        <v>8077</v>
      </c>
      <c r="G1099">
        <v>15055</v>
      </c>
      <c r="H1099" s="5">
        <f t="shared" si="34"/>
        <v>-2.0675993561966078E-2</v>
      </c>
      <c r="I1099" s="5">
        <f t="shared" si="35"/>
        <v>0.10269013616738625</v>
      </c>
    </row>
    <row r="1100" spans="1:9" hidden="1" x14ac:dyDescent="0.2">
      <c r="A1100" t="s">
        <v>335</v>
      </c>
      <c r="B1100" s="10">
        <v>21213</v>
      </c>
      <c r="C1100" t="s">
        <v>1130</v>
      </c>
      <c r="D1100" s="4">
        <v>2482</v>
      </c>
      <c r="E1100" s="4">
        <v>6246</v>
      </c>
      <c r="F1100">
        <v>2681</v>
      </c>
      <c r="G1100">
        <v>5888</v>
      </c>
      <c r="H1100" s="5">
        <f t="shared" si="34"/>
        <v>-7.4226035061544196E-2</v>
      </c>
      <c r="I1100" s="5">
        <f t="shared" si="35"/>
        <v>6.0801630434782608E-2</v>
      </c>
    </row>
    <row r="1101" spans="1:9" hidden="1" x14ac:dyDescent="0.2">
      <c r="A1101" t="s">
        <v>335</v>
      </c>
      <c r="B1101" s="10">
        <v>21215</v>
      </c>
      <c r="C1101" t="s">
        <v>955</v>
      </c>
      <c r="D1101" s="4">
        <v>2440</v>
      </c>
      <c r="E1101" s="4">
        <v>10455</v>
      </c>
      <c r="F1101">
        <v>2530</v>
      </c>
      <c r="G1101">
        <v>8737</v>
      </c>
      <c r="H1101" s="5">
        <f t="shared" si="34"/>
        <v>-3.5573122529644272E-2</v>
      </c>
      <c r="I1101" s="5">
        <f t="shared" si="35"/>
        <v>0.19663500057227881</v>
      </c>
    </row>
    <row r="1102" spans="1:9" hidden="1" x14ac:dyDescent="0.2">
      <c r="A1102" t="s">
        <v>335</v>
      </c>
      <c r="B1102" s="10">
        <v>21217</v>
      </c>
      <c r="C1102" t="s">
        <v>475</v>
      </c>
      <c r="D1102" s="4">
        <v>2920</v>
      </c>
      <c r="E1102" s="4">
        <v>9687</v>
      </c>
      <c r="F1102">
        <v>2963</v>
      </c>
      <c r="G1102">
        <v>9376</v>
      </c>
      <c r="H1102" s="5">
        <f t="shared" si="34"/>
        <v>-1.4512318596017549E-2</v>
      </c>
      <c r="I1102" s="5">
        <f t="shared" si="35"/>
        <v>3.3169795221843004E-2</v>
      </c>
    </row>
    <row r="1103" spans="1:9" hidden="1" x14ac:dyDescent="0.2">
      <c r="A1103" t="s">
        <v>335</v>
      </c>
      <c r="B1103" s="10">
        <v>21219</v>
      </c>
      <c r="C1103" t="s">
        <v>1131</v>
      </c>
      <c r="D1103" s="4">
        <v>1464</v>
      </c>
      <c r="E1103" s="4">
        <v>4129</v>
      </c>
      <c r="F1103">
        <v>1205</v>
      </c>
      <c r="G1103">
        <v>4062</v>
      </c>
      <c r="H1103" s="5">
        <f t="shared" si="34"/>
        <v>0.2149377593360996</v>
      </c>
      <c r="I1103" s="5">
        <f t="shared" si="35"/>
        <v>1.6494337764647957E-2</v>
      </c>
    </row>
    <row r="1104" spans="1:9" hidden="1" x14ac:dyDescent="0.2">
      <c r="A1104" t="s">
        <v>335</v>
      </c>
      <c r="B1104" s="10">
        <v>21221</v>
      </c>
      <c r="C1104" t="s">
        <v>1132</v>
      </c>
      <c r="D1104" s="4">
        <v>2071</v>
      </c>
      <c r="E1104" s="4">
        <v>5874</v>
      </c>
      <c r="F1104">
        <v>1791</v>
      </c>
      <c r="G1104">
        <v>5487</v>
      </c>
      <c r="H1104" s="5">
        <f t="shared" si="34"/>
        <v>0.15633724176437744</v>
      </c>
      <c r="I1104" s="5">
        <f t="shared" si="35"/>
        <v>7.0530344450519408E-2</v>
      </c>
    </row>
    <row r="1105" spans="1:9" hidden="1" x14ac:dyDescent="0.2">
      <c r="A1105" t="s">
        <v>335</v>
      </c>
      <c r="B1105" s="10">
        <v>21223</v>
      </c>
      <c r="C1105" t="s">
        <v>1133</v>
      </c>
      <c r="D1105" s="4">
        <v>1241</v>
      </c>
      <c r="E1105" s="4">
        <v>3463</v>
      </c>
      <c r="F1105">
        <v>1012</v>
      </c>
      <c r="G1105">
        <v>3227</v>
      </c>
      <c r="H1105" s="5">
        <f t="shared" si="34"/>
        <v>0.22628458498023715</v>
      </c>
      <c r="I1105" s="5">
        <f t="shared" si="35"/>
        <v>7.3132940811899597E-2</v>
      </c>
    </row>
    <row r="1106" spans="1:9" hidden="1" x14ac:dyDescent="0.2">
      <c r="A1106" t="s">
        <v>335</v>
      </c>
      <c r="B1106" s="10">
        <v>21225</v>
      </c>
      <c r="C1106" t="s">
        <v>476</v>
      </c>
      <c r="D1106" s="4">
        <v>1923</v>
      </c>
      <c r="E1106" s="4">
        <v>5030</v>
      </c>
      <c r="F1106">
        <v>1529</v>
      </c>
      <c r="G1106">
        <v>4965</v>
      </c>
      <c r="H1106" s="5">
        <f t="shared" si="34"/>
        <v>0.25768476128188356</v>
      </c>
      <c r="I1106" s="5">
        <f t="shared" si="35"/>
        <v>1.3091641490433032E-2</v>
      </c>
    </row>
    <row r="1107" spans="1:9" hidden="1" x14ac:dyDescent="0.2">
      <c r="A1107" t="s">
        <v>335</v>
      </c>
      <c r="B1107" s="10">
        <v>21227</v>
      </c>
      <c r="C1107" t="s">
        <v>821</v>
      </c>
      <c r="D1107" s="4">
        <v>23939</v>
      </c>
      <c r="E1107" s="4">
        <v>33806</v>
      </c>
      <c r="F1107">
        <v>22479</v>
      </c>
      <c r="G1107">
        <v>31791</v>
      </c>
      <c r="H1107" s="5">
        <f t="shared" si="34"/>
        <v>6.49495084300903E-2</v>
      </c>
      <c r="I1107" s="5">
        <f t="shared" si="35"/>
        <v>6.3382718379415559E-2</v>
      </c>
    </row>
    <row r="1108" spans="1:9" hidden="1" x14ac:dyDescent="0.2">
      <c r="A1108" t="s">
        <v>335</v>
      </c>
      <c r="B1108" s="10">
        <v>21229</v>
      </c>
      <c r="C1108" t="s">
        <v>480</v>
      </c>
      <c r="D1108" s="4">
        <v>1771</v>
      </c>
      <c r="E1108" s="4">
        <v>4495</v>
      </c>
      <c r="F1108">
        <v>1644</v>
      </c>
      <c r="G1108">
        <v>4482</v>
      </c>
      <c r="H1108" s="5">
        <f t="shared" si="34"/>
        <v>7.7250608272506086E-2</v>
      </c>
      <c r="I1108" s="5">
        <f t="shared" si="35"/>
        <v>2.9004908522980814E-3</v>
      </c>
    </row>
    <row r="1109" spans="1:9" hidden="1" x14ac:dyDescent="0.2">
      <c r="A1109" t="s">
        <v>335</v>
      </c>
      <c r="B1109" s="10">
        <v>21231</v>
      </c>
      <c r="C1109" t="s">
        <v>822</v>
      </c>
      <c r="D1109" s="4">
        <v>2065</v>
      </c>
      <c r="E1109" s="4">
        <v>7949</v>
      </c>
      <c r="F1109">
        <v>1700</v>
      </c>
      <c r="G1109">
        <v>7430</v>
      </c>
      <c r="H1109" s="5">
        <f t="shared" si="34"/>
        <v>0.21470588235294116</v>
      </c>
      <c r="I1109" s="5">
        <f t="shared" si="35"/>
        <v>6.9851951547779276E-2</v>
      </c>
    </row>
    <row r="1110" spans="1:9" hidden="1" x14ac:dyDescent="0.2">
      <c r="A1110" t="s">
        <v>335</v>
      </c>
      <c r="B1110" s="10">
        <v>21233</v>
      </c>
      <c r="C1110" t="s">
        <v>823</v>
      </c>
      <c r="D1110" s="4">
        <v>1816</v>
      </c>
      <c r="E1110" s="4">
        <v>4391</v>
      </c>
      <c r="F1110">
        <v>1412</v>
      </c>
      <c r="G1110">
        <v>4506</v>
      </c>
      <c r="H1110" s="5">
        <f t="shared" si="34"/>
        <v>0.28611898016997167</v>
      </c>
      <c r="I1110" s="5">
        <f t="shared" si="35"/>
        <v>-2.5521526853084776E-2</v>
      </c>
    </row>
    <row r="1111" spans="1:9" hidden="1" x14ac:dyDescent="0.2">
      <c r="A1111" t="s">
        <v>335</v>
      </c>
      <c r="B1111" s="10">
        <v>21235</v>
      </c>
      <c r="C1111" t="s">
        <v>967</v>
      </c>
      <c r="D1111" s="4">
        <v>3223</v>
      </c>
      <c r="E1111" s="4">
        <v>12876</v>
      </c>
      <c r="F1111">
        <v>2552</v>
      </c>
      <c r="G1111">
        <v>12567</v>
      </c>
      <c r="H1111" s="5">
        <f t="shared" si="34"/>
        <v>0.26293103448275862</v>
      </c>
      <c r="I1111" s="5">
        <f t="shared" si="35"/>
        <v>2.4588207209357841E-2</v>
      </c>
    </row>
    <row r="1112" spans="1:9" hidden="1" x14ac:dyDescent="0.2">
      <c r="A1112" t="s">
        <v>335</v>
      </c>
      <c r="B1112" s="10">
        <v>21237</v>
      </c>
      <c r="C1112" t="s">
        <v>1134</v>
      </c>
      <c r="D1112" s="4">
        <v>1178</v>
      </c>
      <c r="E1112" s="4">
        <v>2043</v>
      </c>
      <c r="F1112">
        <v>839</v>
      </c>
      <c r="G1112">
        <v>2097</v>
      </c>
      <c r="H1112" s="5">
        <f t="shared" si="34"/>
        <v>0.40405244338498214</v>
      </c>
      <c r="I1112" s="5">
        <f t="shared" si="35"/>
        <v>-2.575107296137339E-2</v>
      </c>
    </row>
    <row r="1113" spans="1:9" hidden="1" x14ac:dyDescent="0.2">
      <c r="A1113" t="s">
        <v>335</v>
      </c>
      <c r="B1113" s="10">
        <v>21239</v>
      </c>
      <c r="C1113" t="s">
        <v>926</v>
      </c>
      <c r="D1113" s="4">
        <v>6763</v>
      </c>
      <c r="E1113" s="4">
        <v>8720</v>
      </c>
      <c r="F1113">
        <v>6530</v>
      </c>
      <c r="G1113">
        <v>8362</v>
      </c>
      <c r="H1113" s="5">
        <f t="shared" si="34"/>
        <v>3.5681470137825425E-2</v>
      </c>
      <c r="I1113" s="5">
        <f t="shared" si="35"/>
        <v>4.2812724228653433E-2</v>
      </c>
    </row>
    <row r="1114" spans="1:9" hidden="1" x14ac:dyDescent="0.2">
      <c r="A1114" t="s">
        <v>336</v>
      </c>
      <c r="B1114" s="10">
        <v>22001</v>
      </c>
      <c r="C1114" t="s">
        <v>1135</v>
      </c>
      <c r="D1114" s="4">
        <v>6546</v>
      </c>
      <c r="E1114" s="4">
        <v>22290</v>
      </c>
      <c r="F1114">
        <v>5443</v>
      </c>
      <c r="G1114">
        <v>22596</v>
      </c>
      <c r="H1114" s="5">
        <f t="shared" si="34"/>
        <v>0.20264559985302222</v>
      </c>
      <c r="I1114" s="5">
        <f t="shared" si="35"/>
        <v>-1.3542219861922463E-2</v>
      </c>
    </row>
    <row r="1115" spans="1:9" hidden="1" x14ac:dyDescent="0.2">
      <c r="A1115" t="s">
        <v>336</v>
      </c>
      <c r="B1115" s="10">
        <v>22003</v>
      </c>
      <c r="C1115" t="s">
        <v>1136</v>
      </c>
      <c r="D1115" s="4">
        <v>2550</v>
      </c>
      <c r="E1115" s="4">
        <v>7427</v>
      </c>
      <c r="F1115">
        <v>2108</v>
      </c>
      <c r="G1115">
        <v>7574</v>
      </c>
      <c r="H1115" s="5">
        <f t="shared" si="34"/>
        <v>0.20967741935483872</v>
      </c>
      <c r="I1115" s="5">
        <f t="shared" si="35"/>
        <v>-1.9408502772643253E-2</v>
      </c>
    </row>
    <row r="1116" spans="1:9" hidden="1" x14ac:dyDescent="0.2">
      <c r="A1116" t="s">
        <v>336</v>
      </c>
      <c r="B1116" s="10">
        <v>22005</v>
      </c>
      <c r="C1116" t="s">
        <v>1137</v>
      </c>
      <c r="D1116" s="4">
        <v>21088</v>
      </c>
      <c r="E1116" s="4">
        <v>45476</v>
      </c>
      <c r="F1116">
        <v>20399</v>
      </c>
      <c r="G1116">
        <v>40687</v>
      </c>
      <c r="H1116" s="5">
        <f t="shared" si="34"/>
        <v>3.3776165498308738E-2</v>
      </c>
      <c r="I1116" s="5">
        <f t="shared" si="35"/>
        <v>0.11770344336028707</v>
      </c>
    </row>
    <row r="1117" spans="1:9" hidden="1" x14ac:dyDescent="0.2">
      <c r="A1117" t="s">
        <v>336</v>
      </c>
      <c r="B1117" s="10">
        <v>22007</v>
      </c>
      <c r="C1117" t="s">
        <v>1138</v>
      </c>
      <c r="D1117" s="4">
        <v>4031</v>
      </c>
      <c r="E1117" s="4">
        <v>6987</v>
      </c>
      <c r="F1117">
        <v>3833</v>
      </c>
      <c r="G1117">
        <v>7271</v>
      </c>
      <c r="H1117" s="5">
        <f t="shared" si="34"/>
        <v>5.1656665797025832E-2</v>
      </c>
      <c r="I1117" s="5">
        <f t="shared" si="35"/>
        <v>-3.9059276578187321E-2</v>
      </c>
    </row>
    <row r="1118" spans="1:9" hidden="1" x14ac:dyDescent="0.2">
      <c r="A1118" t="s">
        <v>336</v>
      </c>
      <c r="B1118" s="10">
        <v>22009</v>
      </c>
      <c r="C1118" t="s">
        <v>1139</v>
      </c>
      <c r="D1118" s="4">
        <v>5580</v>
      </c>
      <c r="E1118" s="4">
        <v>11105</v>
      </c>
      <c r="F1118">
        <v>4979</v>
      </c>
      <c r="G1118">
        <v>12028</v>
      </c>
      <c r="H1118" s="5">
        <f t="shared" si="34"/>
        <v>0.12070696927093794</v>
      </c>
      <c r="I1118" s="5">
        <f t="shared" si="35"/>
        <v>-7.6737612238111069E-2</v>
      </c>
    </row>
    <row r="1119" spans="1:9" hidden="1" x14ac:dyDescent="0.2">
      <c r="A1119" t="s">
        <v>336</v>
      </c>
      <c r="B1119" s="10">
        <v>22011</v>
      </c>
      <c r="C1119" t="s">
        <v>1140</v>
      </c>
      <c r="D1119" s="4">
        <v>2965</v>
      </c>
      <c r="E1119" s="4">
        <v>14140</v>
      </c>
      <c r="F1119">
        <v>2542</v>
      </c>
      <c r="G1119">
        <v>13575</v>
      </c>
      <c r="H1119" s="5">
        <f t="shared" si="34"/>
        <v>0.16640440597954367</v>
      </c>
      <c r="I1119" s="5">
        <f t="shared" si="35"/>
        <v>4.1620626151012891E-2</v>
      </c>
    </row>
    <row r="1120" spans="1:9" hidden="1" x14ac:dyDescent="0.2">
      <c r="A1120" t="s">
        <v>336</v>
      </c>
      <c r="B1120" s="10">
        <v>22013</v>
      </c>
      <c r="C1120" t="s">
        <v>1141</v>
      </c>
      <c r="D1120" s="4">
        <v>3213</v>
      </c>
      <c r="E1120" s="4">
        <v>3246</v>
      </c>
      <c r="F1120">
        <v>3067</v>
      </c>
      <c r="G1120">
        <v>3891</v>
      </c>
      <c r="H1120" s="5">
        <f t="shared" si="34"/>
        <v>4.7603521356374308E-2</v>
      </c>
      <c r="I1120" s="5">
        <f t="shared" si="35"/>
        <v>-0.16576715497301464</v>
      </c>
    </row>
    <row r="1121" spans="1:9" hidden="1" x14ac:dyDescent="0.2">
      <c r="A1121" t="s">
        <v>336</v>
      </c>
      <c r="B1121" s="10">
        <v>22015</v>
      </c>
      <c r="C1121" t="s">
        <v>1142</v>
      </c>
      <c r="D1121" s="4">
        <v>15588</v>
      </c>
      <c r="E1121" s="4">
        <v>38790</v>
      </c>
      <c r="F1121">
        <v>15662</v>
      </c>
      <c r="G1121">
        <v>38074</v>
      </c>
      <c r="H1121" s="5">
        <f t="shared" si="34"/>
        <v>-4.724811646022219E-3</v>
      </c>
      <c r="I1121" s="5">
        <f t="shared" si="35"/>
        <v>1.8805484057361981E-2</v>
      </c>
    </row>
    <row r="1122" spans="1:9" hidden="1" x14ac:dyDescent="0.2">
      <c r="A1122" t="s">
        <v>336</v>
      </c>
      <c r="B1122" s="10">
        <v>22017</v>
      </c>
      <c r="C1122" t="s">
        <v>1143</v>
      </c>
      <c r="D1122" s="4">
        <v>55935</v>
      </c>
      <c r="E1122" s="4">
        <v>47778</v>
      </c>
      <c r="F1122">
        <v>55110</v>
      </c>
      <c r="G1122">
        <v>48021</v>
      </c>
      <c r="H1122" s="5">
        <f t="shared" si="34"/>
        <v>1.4970059880239521E-2</v>
      </c>
      <c r="I1122" s="5">
        <f t="shared" si="35"/>
        <v>-5.0602861248203908E-3</v>
      </c>
    </row>
    <row r="1123" spans="1:9" hidden="1" x14ac:dyDescent="0.2">
      <c r="A1123" t="s">
        <v>336</v>
      </c>
      <c r="B1123" s="10">
        <v>22019</v>
      </c>
      <c r="C1123" t="s">
        <v>1144</v>
      </c>
      <c r="D1123" s="4">
        <v>27223</v>
      </c>
      <c r="E1123" s="4">
        <v>55320</v>
      </c>
      <c r="F1123">
        <v>25982</v>
      </c>
      <c r="G1123">
        <v>55066</v>
      </c>
      <c r="H1123" s="5">
        <f t="shared" si="34"/>
        <v>4.7763836502193825E-2</v>
      </c>
      <c r="I1123" s="5">
        <f t="shared" si="35"/>
        <v>4.6126466422111651E-3</v>
      </c>
    </row>
    <row r="1124" spans="1:9" hidden="1" x14ac:dyDescent="0.2">
      <c r="A1124" t="s">
        <v>336</v>
      </c>
      <c r="B1124" s="10">
        <v>22021</v>
      </c>
      <c r="C1124" t="s">
        <v>1145</v>
      </c>
      <c r="D1124" s="4">
        <v>992</v>
      </c>
      <c r="E1124" s="4">
        <v>3397</v>
      </c>
      <c r="F1124">
        <v>745</v>
      </c>
      <c r="G1124">
        <v>3976</v>
      </c>
      <c r="H1124" s="5">
        <f t="shared" si="34"/>
        <v>0.3315436241610738</v>
      </c>
      <c r="I1124" s="5">
        <f t="shared" si="35"/>
        <v>-0.14562374245472837</v>
      </c>
    </row>
    <row r="1125" spans="1:9" hidden="1" x14ac:dyDescent="0.2">
      <c r="A1125" t="s">
        <v>336</v>
      </c>
      <c r="B1125" s="10">
        <v>22023</v>
      </c>
      <c r="C1125" t="s">
        <v>1146</v>
      </c>
      <c r="D1125" s="4">
        <v>592</v>
      </c>
      <c r="E1125" s="4">
        <v>3639</v>
      </c>
      <c r="F1125">
        <v>324</v>
      </c>
      <c r="G1125">
        <v>3671</v>
      </c>
      <c r="H1125" s="5">
        <f t="shared" si="34"/>
        <v>0.8271604938271605</v>
      </c>
      <c r="I1125" s="5">
        <f t="shared" si="35"/>
        <v>-8.7169708526287117E-3</v>
      </c>
    </row>
    <row r="1126" spans="1:9" hidden="1" x14ac:dyDescent="0.2">
      <c r="A1126" t="s">
        <v>336</v>
      </c>
      <c r="B1126" s="10">
        <v>22025</v>
      </c>
      <c r="C1126" t="s">
        <v>1147</v>
      </c>
      <c r="D1126" s="4">
        <v>1462</v>
      </c>
      <c r="E1126" s="4">
        <v>2985</v>
      </c>
      <c r="F1126">
        <v>1269</v>
      </c>
      <c r="G1126">
        <v>3541</v>
      </c>
      <c r="H1126" s="5">
        <f t="shared" si="34"/>
        <v>0.15208825847123719</v>
      </c>
      <c r="I1126" s="5">
        <f t="shared" si="35"/>
        <v>-0.15701779158429821</v>
      </c>
    </row>
    <row r="1127" spans="1:9" hidden="1" x14ac:dyDescent="0.2">
      <c r="A1127" t="s">
        <v>336</v>
      </c>
      <c r="B1127" s="10">
        <v>22027</v>
      </c>
      <c r="C1127" t="s">
        <v>1148</v>
      </c>
      <c r="D1127" s="4">
        <v>2809</v>
      </c>
      <c r="E1127" s="4">
        <v>3288</v>
      </c>
      <c r="F1127">
        <v>2731</v>
      </c>
      <c r="G1127">
        <v>3770</v>
      </c>
      <c r="H1127" s="5">
        <f t="shared" si="34"/>
        <v>2.8560966678872209E-2</v>
      </c>
      <c r="I1127" s="5">
        <f t="shared" si="35"/>
        <v>-0.12785145888594165</v>
      </c>
    </row>
    <row r="1128" spans="1:9" hidden="1" x14ac:dyDescent="0.2">
      <c r="A1128" t="s">
        <v>336</v>
      </c>
      <c r="B1128" s="10">
        <v>22029</v>
      </c>
      <c r="C1128" t="s">
        <v>1149</v>
      </c>
      <c r="D1128" s="4">
        <v>3325</v>
      </c>
      <c r="E1128" s="4">
        <v>4909</v>
      </c>
      <c r="F1128">
        <v>3177</v>
      </c>
      <c r="G1128">
        <v>5550</v>
      </c>
      <c r="H1128" s="5">
        <f t="shared" si="34"/>
        <v>4.6584828454516843E-2</v>
      </c>
      <c r="I1128" s="5">
        <f t="shared" si="35"/>
        <v>-0.1154954954954955</v>
      </c>
    </row>
    <row r="1129" spans="1:9" hidden="1" x14ac:dyDescent="0.2">
      <c r="A1129" t="s">
        <v>336</v>
      </c>
      <c r="B1129" s="10">
        <v>22031</v>
      </c>
      <c r="C1129" t="s">
        <v>1150</v>
      </c>
      <c r="D1129" s="4">
        <v>5397</v>
      </c>
      <c r="E1129" s="4">
        <v>8576</v>
      </c>
      <c r="F1129">
        <v>5457</v>
      </c>
      <c r="G1129">
        <v>9112</v>
      </c>
      <c r="H1129" s="5">
        <f t="shared" si="34"/>
        <v>-1.0995052226498075E-2</v>
      </c>
      <c r="I1129" s="5">
        <f t="shared" si="35"/>
        <v>-5.8823529411764705E-2</v>
      </c>
    </row>
    <row r="1130" spans="1:9" hidden="1" x14ac:dyDescent="0.2">
      <c r="A1130" t="s">
        <v>336</v>
      </c>
      <c r="B1130" s="10">
        <v>22033</v>
      </c>
      <c r="C1130" t="s">
        <v>1151</v>
      </c>
      <c r="D1130" s="4">
        <v>121232</v>
      </c>
      <c r="E1130" s="4">
        <v>88443</v>
      </c>
      <c r="F1130">
        <v>115577</v>
      </c>
      <c r="G1130">
        <v>88420</v>
      </c>
      <c r="H1130" s="5">
        <f t="shared" si="34"/>
        <v>4.892842001436272E-2</v>
      </c>
      <c r="I1130" s="5">
        <f t="shared" si="35"/>
        <v>2.6012214431124178E-4</v>
      </c>
    </row>
    <row r="1131" spans="1:9" hidden="1" x14ac:dyDescent="0.2">
      <c r="A1131" t="s">
        <v>336</v>
      </c>
      <c r="B1131" s="10">
        <v>22035</v>
      </c>
      <c r="C1131" t="s">
        <v>1152</v>
      </c>
      <c r="D1131" s="4">
        <v>1948</v>
      </c>
      <c r="E1131" s="4">
        <v>1308</v>
      </c>
      <c r="F1131">
        <v>1900</v>
      </c>
      <c r="G1131">
        <v>1080</v>
      </c>
      <c r="H1131" s="5">
        <f t="shared" si="34"/>
        <v>2.5263157894736842E-2</v>
      </c>
      <c r="I1131" s="5">
        <f t="shared" si="35"/>
        <v>0.21111111111111111</v>
      </c>
    </row>
    <row r="1132" spans="1:9" hidden="1" x14ac:dyDescent="0.2">
      <c r="A1132" t="s">
        <v>336</v>
      </c>
      <c r="B1132" s="10">
        <v>22037</v>
      </c>
      <c r="C1132" t="s">
        <v>1153</v>
      </c>
      <c r="D1132" s="4">
        <v>4318</v>
      </c>
      <c r="E1132" s="4">
        <v>5976</v>
      </c>
      <c r="F1132">
        <v>4280</v>
      </c>
      <c r="G1132">
        <v>6064</v>
      </c>
      <c r="H1132" s="5">
        <f t="shared" si="34"/>
        <v>8.8785046728971969E-3</v>
      </c>
      <c r="I1132" s="5">
        <f t="shared" si="35"/>
        <v>-1.4511873350923483E-2</v>
      </c>
    </row>
    <row r="1133" spans="1:9" hidden="1" x14ac:dyDescent="0.2">
      <c r="A1133" t="s">
        <v>336</v>
      </c>
      <c r="B1133" s="10">
        <v>22039</v>
      </c>
      <c r="C1133" t="s">
        <v>1154</v>
      </c>
      <c r="D1133" s="4">
        <v>4896</v>
      </c>
      <c r="E1133" s="4">
        <v>10361</v>
      </c>
      <c r="F1133">
        <v>4158</v>
      </c>
      <c r="G1133">
        <v>11053</v>
      </c>
      <c r="H1133" s="5">
        <f t="shared" si="34"/>
        <v>0.1774891774891775</v>
      </c>
      <c r="I1133" s="5">
        <f t="shared" si="35"/>
        <v>-6.260743689496065E-2</v>
      </c>
    </row>
    <row r="1134" spans="1:9" hidden="1" x14ac:dyDescent="0.2">
      <c r="A1134" t="s">
        <v>336</v>
      </c>
      <c r="B1134" s="10">
        <v>22041</v>
      </c>
      <c r="C1134" t="s">
        <v>1155</v>
      </c>
      <c r="D1134" s="4">
        <v>2760</v>
      </c>
      <c r="E1134" s="4">
        <v>5566</v>
      </c>
      <c r="F1134">
        <v>2658</v>
      </c>
      <c r="G1134">
        <v>6970</v>
      </c>
      <c r="H1134" s="5">
        <f t="shared" si="34"/>
        <v>3.8374717832957109E-2</v>
      </c>
      <c r="I1134" s="5">
        <f t="shared" si="35"/>
        <v>-0.20143472022955525</v>
      </c>
    </row>
    <row r="1135" spans="1:9" hidden="1" x14ac:dyDescent="0.2">
      <c r="A1135" t="s">
        <v>336</v>
      </c>
      <c r="B1135" s="10">
        <v>22043</v>
      </c>
      <c r="C1135" t="s">
        <v>1156</v>
      </c>
      <c r="D1135" s="4">
        <v>1534</v>
      </c>
      <c r="E1135" s="4">
        <v>7762</v>
      </c>
      <c r="F1135">
        <v>1157</v>
      </c>
      <c r="G1135">
        <v>8117</v>
      </c>
      <c r="H1135" s="5">
        <f t="shared" si="34"/>
        <v>0.3258426966292135</v>
      </c>
      <c r="I1135" s="5">
        <f t="shared" si="35"/>
        <v>-4.3735370210668964E-2</v>
      </c>
    </row>
    <row r="1136" spans="1:9" hidden="1" x14ac:dyDescent="0.2">
      <c r="A1136" t="s">
        <v>336</v>
      </c>
      <c r="B1136" s="10">
        <v>22045</v>
      </c>
      <c r="C1136" t="s">
        <v>1157</v>
      </c>
      <c r="D1136" s="4">
        <v>11007</v>
      </c>
      <c r="E1136" s="4">
        <v>20698</v>
      </c>
      <c r="F1136">
        <v>11027</v>
      </c>
      <c r="G1136">
        <v>21251</v>
      </c>
      <c r="H1136" s="5">
        <f t="shared" si="34"/>
        <v>-1.8137299356125872E-3</v>
      </c>
      <c r="I1136" s="5">
        <f t="shared" si="35"/>
        <v>-2.6022304832713755E-2</v>
      </c>
    </row>
    <row r="1137" spans="1:9" hidden="1" x14ac:dyDescent="0.2">
      <c r="A1137" t="s">
        <v>336</v>
      </c>
      <c r="B1137" s="10">
        <v>22047</v>
      </c>
      <c r="C1137" t="s">
        <v>1158</v>
      </c>
      <c r="D1137" s="4">
        <v>8517</v>
      </c>
      <c r="E1137" s="4">
        <v>7447</v>
      </c>
      <c r="F1137">
        <v>8514</v>
      </c>
      <c r="G1137">
        <v>7893</v>
      </c>
      <c r="H1137" s="5">
        <f t="shared" si="34"/>
        <v>3.5236081747709656E-4</v>
      </c>
      <c r="I1137" s="5">
        <f t="shared" si="35"/>
        <v>-5.6505764601545674E-2</v>
      </c>
    </row>
    <row r="1138" spans="1:9" hidden="1" x14ac:dyDescent="0.2">
      <c r="A1138" t="s">
        <v>336</v>
      </c>
      <c r="B1138" s="10">
        <v>22049</v>
      </c>
      <c r="C1138" t="s">
        <v>1159</v>
      </c>
      <c r="D1138" s="4">
        <v>2352</v>
      </c>
      <c r="E1138" s="4">
        <v>4403</v>
      </c>
      <c r="F1138">
        <v>2143</v>
      </c>
      <c r="G1138">
        <v>5394</v>
      </c>
      <c r="H1138" s="5">
        <f t="shared" si="34"/>
        <v>9.7526831544563694E-2</v>
      </c>
      <c r="I1138" s="5">
        <f t="shared" si="35"/>
        <v>-0.18372265480163144</v>
      </c>
    </row>
    <row r="1139" spans="1:9" hidden="1" x14ac:dyDescent="0.2">
      <c r="A1139" t="s">
        <v>336</v>
      </c>
      <c r="B1139" s="10">
        <v>22051</v>
      </c>
      <c r="C1139" t="s">
        <v>1160</v>
      </c>
      <c r="D1139" s="4">
        <v>83495</v>
      </c>
      <c r="E1139" s="4">
        <v>106174</v>
      </c>
      <c r="F1139">
        <v>84477</v>
      </c>
      <c r="G1139">
        <v>105949</v>
      </c>
      <c r="H1139" s="5">
        <f t="shared" si="34"/>
        <v>-1.1624465830936232E-2</v>
      </c>
      <c r="I1139" s="5">
        <f t="shared" si="35"/>
        <v>2.1236632719515993E-3</v>
      </c>
    </row>
    <row r="1140" spans="1:9" hidden="1" x14ac:dyDescent="0.2">
      <c r="A1140" t="s">
        <v>336</v>
      </c>
      <c r="B1140" s="10">
        <v>22053</v>
      </c>
      <c r="C1140" t="s">
        <v>1161</v>
      </c>
      <c r="D1140" s="4">
        <v>3648</v>
      </c>
      <c r="E1140" s="4">
        <v>11027</v>
      </c>
      <c r="F1140">
        <v>3208</v>
      </c>
      <c r="G1140">
        <v>11423</v>
      </c>
      <c r="H1140" s="5">
        <f t="shared" si="34"/>
        <v>0.13715710723192021</v>
      </c>
      <c r="I1140" s="5">
        <f t="shared" si="35"/>
        <v>-3.4666900113805479E-2</v>
      </c>
    </row>
    <row r="1141" spans="1:9" hidden="1" x14ac:dyDescent="0.2">
      <c r="A1141" t="s">
        <v>336</v>
      </c>
      <c r="B1141" s="10">
        <v>22055</v>
      </c>
      <c r="C1141" t="s">
        <v>1162</v>
      </c>
      <c r="D1141" s="4">
        <v>40455</v>
      </c>
      <c r="E1141" s="4">
        <v>75294</v>
      </c>
      <c r="F1141">
        <v>39685</v>
      </c>
      <c r="G1141">
        <v>72519</v>
      </c>
      <c r="H1141" s="5">
        <f t="shared" si="34"/>
        <v>1.9402797026584352E-2</v>
      </c>
      <c r="I1141" s="5">
        <f t="shared" si="35"/>
        <v>3.8265833781491745E-2</v>
      </c>
    </row>
    <row r="1142" spans="1:9" hidden="1" x14ac:dyDescent="0.2">
      <c r="A1142" t="s">
        <v>336</v>
      </c>
      <c r="B1142" s="10">
        <v>22057</v>
      </c>
      <c r="C1142" t="s">
        <v>1163</v>
      </c>
      <c r="D1142" s="4">
        <v>10017</v>
      </c>
      <c r="E1142" s="4">
        <v>37427</v>
      </c>
      <c r="F1142">
        <v>8672</v>
      </c>
      <c r="G1142">
        <v>36024</v>
      </c>
      <c r="H1142" s="5">
        <f t="shared" si="34"/>
        <v>0.15509686346863469</v>
      </c>
      <c r="I1142" s="5">
        <f t="shared" si="35"/>
        <v>3.894625805018876E-2</v>
      </c>
    </row>
    <row r="1143" spans="1:9" hidden="1" x14ac:dyDescent="0.2">
      <c r="A1143" t="s">
        <v>336</v>
      </c>
      <c r="B1143" s="10">
        <v>22059</v>
      </c>
      <c r="C1143" t="s">
        <v>1164</v>
      </c>
      <c r="D1143" s="4">
        <v>1008</v>
      </c>
      <c r="E1143" s="4">
        <v>5377</v>
      </c>
      <c r="F1143">
        <v>638</v>
      </c>
      <c r="G1143">
        <v>6378</v>
      </c>
      <c r="H1143" s="5">
        <f t="shared" si="34"/>
        <v>0.57993730407523514</v>
      </c>
      <c r="I1143" s="5">
        <f t="shared" si="35"/>
        <v>-0.15694575101912825</v>
      </c>
    </row>
    <row r="1144" spans="1:9" hidden="1" x14ac:dyDescent="0.2">
      <c r="A1144" t="s">
        <v>336</v>
      </c>
      <c r="B1144" s="10">
        <v>22061</v>
      </c>
      <c r="C1144" t="s">
        <v>1165</v>
      </c>
      <c r="D1144" s="4">
        <v>7634</v>
      </c>
      <c r="E1144" s="4">
        <v>10775</v>
      </c>
      <c r="F1144">
        <v>7559</v>
      </c>
      <c r="G1144">
        <v>11311</v>
      </c>
      <c r="H1144" s="5">
        <f t="shared" si="34"/>
        <v>9.9219473475327426E-3</v>
      </c>
      <c r="I1144" s="5">
        <f t="shared" si="35"/>
        <v>-4.7387498894881086E-2</v>
      </c>
    </row>
    <row r="1145" spans="1:9" hidden="1" x14ac:dyDescent="0.2">
      <c r="A1145" t="s">
        <v>336</v>
      </c>
      <c r="B1145" s="10">
        <v>22063</v>
      </c>
      <c r="C1145" t="s">
        <v>1166</v>
      </c>
      <c r="D1145" s="4">
        <v>9194</v>
      </c>
      <c r="E1145" s="4">
        <v>60628</v>
      </c>
      <c r="F1145">
        <v>9249</v>
      </c>
      <c r="G1145">
        <v>54877</v>
      </c>
      <c r="H1145" s="5">
        <f t="shared" si="34"/>
        <v>-5.946588820413018E-3</v>
      </c>
      <c r="I1145" s="5">
        <f t="shared" si="35"/>
        <v>0.10479800280627585</v>
      </c>
    </row>
    <row r="1146" spans="1:9" hidden="1" x14ac:dyDescent="0.2">
      <c r="A1146" t="s">
        <v>336</v>
      </c>
      <c r="B1146" s="10">
        <v>22065</v>
      </c>
      <c r="C1146" t="s">
        <v>1167</v>
      </c>
      <c r="D1146" s="4">
        <v>2770</v>
      </c>
      <c r="E1146" s="4">
        <v>2043</v>
      </c>
      <c r="F1146">
        <v>2654</v>
      </c>
      <c r="G1146">
        <v>1930</v>
      </c>
      <c r="H1146" s="5">
        <f t="shared" si="34"/>
        <v>4.3707611152976639E-2</v>
      </c>
      <c r="I1146" s="5">
        <f t="shared" si="35"/>
        <v>5.8549222797927458E-2</v>
      </c>
    </row>
    <row r="1147" spans="1:9" hidden="1" x14ac:dyDescent="0.2">
      <c r="A1147" t="s">
        <v>336</v>
      </c>
      <c r="B1147" s="10">
        <v>22067</v>
      </c>
      <c r="C1147" t="s">
        <v>1168</v>
      </c>
      <c r="D1147" s="4">
        <v>5070</v>
      </c>
      <c r="E1147" s="4">
        <v>6355</v>
      </c>
      <c r="F1147">
        <v>4946</v>
      </c>
      <c r="G1147">
        <v>6510</v>
      </c>
      <c r="H1147" s="5">
        <f t="shared" si="34"/>
        <v>2.5070764253942581E-2</v>
      </c>
      <c r="I1147" s="5">
        <f t="shared" si="35"/>
        <v>-2.3809523809523808E-2</v>
      </c>
    </row>
    <row r="1148" spans="1:9" hidden="1" x14ac:dyDescent="0.2">
      <c r="A1148" t="s">
        <v>336</v>
      </c>
      <c r="B1148" s="10">
        <v>22069</v>
      </c>
      <c r="C1148" t="s">
        <v>1169</v>
      </c>
      <c r="D1148" s="4">
        <v>6915</v>
      </c>
      <c r="E1148" s="4">
        <v>8433</v>
      </c>
      <c r="F1148">
        <v>6896</v>
      </c>
      <c r="G1148">
        <v>9358</v>
      </c>
      <c r="H1148" s="5">
        <f t="shared" si="34"/>
        <v>2.7552204176334106E-3</v>
      </c>
      <c r="I1148" s="5">
        <f t="shared" si="35"/>
        <v>-9.8845907245137851E-2</v>
      </c>
    </row>
    <row r="1149" spans="1:9" hidden="1" x14ac:dyDescent="0.2">
      <c r="A1149" t="s">
        <v>336</v>
      </c>
      <c r="B1149" s="10">
        <v>22071</v>
      </c>
      <c r="C1149" t="s">
        <v>1170</v>
      </c>
      <c r="D1149" s="4">
        <v>146420</v>
      </c>
      <c r="E1149" s="4">
        <v>35026</v>
      </c>
      <c r="F1149">
        <v>147854</v>
      </c>
      <c r="G1149">
        <v>26664</v>
      </c>
      <c r="H1149" s="5">
        <f t="shared" si="34"/>
        <v>-9.6987568817887924E-3</v>
      </c>
      <c r="I1149" s="5">
        <f t="shared" si="35"/>
        <v>0.31360636063606362</v>
      </c>
    </row>
    <row r="1150" spans="1:9" hidden="1" x14ac:dyDescent="0.2">
      <c r="A1150" t="s">
        <v>336</v>
      </c>
      <c r="B1150" s="10">
        <v>22073</v>
      </c>
      <c r="C1150" t="s">
        <v>1171</v>
      </c>
      <c r="D1150" s="4">
        <v>26188</v>
      </c>
      <c r="E1150" s="4">
        <v>40788</v>
      </c>
      <c r="F1150">
        <v>25913</v>
      </c>
      <c r="G1150">
        <v>42255</v>
      </c>
      <c r="H1150" s="5">
        <f t="shared" si="34"/>
        <v>1.061243391347972E-2</v>
      </c>
      <c r="I1150" s="5">
        <f t="shared" si="35"/>
        <v>-3.4717784877529287E-2</v>
      </c>
    </row>
    <row r="1151" spans="1:9" hidden="1" x14ac:dyDescent="0.2">
      <c r="A1151" t="s">
        <v>336</v>
      </c>
      <c r="B1151" s="10">
        <v>22075</v>
      </c>
      <c r="C1151" t="s">
        <v>1172</v>
      </c>
      <c r="D1151" s="4">
        <v>3503</v>
      </c>
      <c r="E1151" s="4">
        <v>6321</v>
      </c>
      <c r="F1151">
        <v>3414</v>
      </c>
      <c r="G1151">
        <v>7412</v>
      </c>
      <c r="H1151" s="5">
        <f t="shared" si="34"/>
        <v>2.6069127123608669E-2</v>
      </c>
      <c r="I1151" s="5">
        <f t="shared" si="35"/>
        <v>-0.1471937398812736</v>
      </c>
    </row>
    <row r="1152" spans="1:9" hidden="1" x14ac:dyDescent="0.2">
      <c r="A1152" t="s">
        <v>336</v>
      </c>
      <c r="B1152" s="10">
        <v>22077</v>
      </c>
      <c r="C1152" t="s">
        <v>1173</v>
      </c>
      <c r="D1152" s="4">
        <v>4886</v>
      </c>
      <c r="E1152" s="4">
        <v>7294</v>
      </c>
      <c r="F1152">
        <v>4683</v>
      </c>
      <c r="G1152">
        <v>7503</v>
      </c>
      <c r="H1152" s="5">
        <f t="shared" si="34"/>
        <v>4.3348281016442454E-2</v>
      </c>
      <c r="I1152" s="5">
        <f t="shared" si="35"/>
        <v>-2.7855524456883912E-2</v>
      </c>
    </row>
    <row r="1153" spans="1:9" hidden="1" x14ac:dyDescent="0.2">
      <c r="A1153" t="s">
        <v>336</v>
      </c>
      <c r="B1153" s="10">
        <v>22079</v>
      </c>
      <c r="C1153" t="s">
        <v>1174</v>
      </c>
      <c r="D1153" s="4">
        <v>19138</v>
      </c>
      <c r="E1153" s="4">
        <v>36550</v>
      </c>
      <c r="F1153">
        <v>19475</v>
      </c>
      <c r="G1153">
        <v>38347</v>
      </c>
      <c r="H1153" s="5">
        <f t="shared" si="34"/>
        <v>-1.7304236200256739E-2</v>
      </c>
      <c r="I1153" s="5">
        <f t="shared" si="35"/>
        <v>-4.6861553706939264E-2</v>
      </c>
    </row>
    <row r="1154" spans="1:9" hidden="1" x14ac:dyDescent="0.2">
      <c r="A1154" t="s">
        <v>336</v>
      </c>
      <c r="B1154" s="10">
        <v>22081</v>
      </c>
      <c r="C1154" t="s">
        <v>1175</v>
      </c>
      <c r="D1154" s="4">
        <v>1779</v>
      </c>
      <c r="E1154" s="4">
        <v>2111</v>
      </c>
      <c r="F1154">
        <v>1644</v>
      </c>
      <c r="G1154">
        <v>2413</v>
      </c>
      <c r="H1154" s="5">
        <f t="shared" si="34"/>
        <v>8.211678832116788E-2</v>
      </c>
      <c r="I1154" s="5">
        <f t="shared" si="35"/>
        <v>-0.12515540820555326</v>
      </c>
    </row>
    <row r="1155" spans="1:9" hidden="1" x14ac:dyDescent="0.2">
      <c r="A1155" t="s">
        <v>336</v>
      </c>
      <c r="B1155" s="10">
        <v>22083</v>
      </c>
      <c r="C1155" t="s">
        <v>1176</v>
      </c>
      <c r="D1155" s="4">
        <v>3238</v>
      </c>
      <c r="E1155" s="4">
        <v>5687</v>
      </c>
      <c r="F1155">
        <v>3225</v>
      </c>
      <c r="G1155">
        <v>6607</v>
      </c>
      <c r="H1155" s="5">
        <f t="shared" ref="H1155:H1218" si="36">((D1155-F1155)/F1155)</f>
        <v>4.0310077519379846E-3</v>
      </c>
      <c r="I1155" s="5">
        <f t="shared" ref="I1155:I1218" si="37">((E1155-G1155)/G1155)</f>
        <v>-0.13924625397305887</v>
      </c>
    </row>
    <row r="1156" spans="1:9" hidden="1" x14ac:dyDescent="0.2">
      <c r="A1156" t="s">
        <v>336</v>
      </c>
      <c r="B1156" s="10">
        <v>22085</v>
      </c>
      <c r="C1156" t="s">
        <v>1177</v>
      </c>
      <c r="D1156" s="4">
        <v>2208</v>
      </c>
      <c r="E1156" s="4">
        <v>7948</v>
      </c>
      <c r="F1156">
        <v>1731</v>
      </c>
      <c r="G1156">
        <v>8776</v>
      </c>
      <c r="H1156" s="5">
        <f t="shared" si="36"/>
        <v>0.27556325823223571</v>
      </c>
      <c r="I1156" s="5">
        <f t="shared" si="37"/>
        <v>-9.4348222424794889E-2</v>
      </c>
    </row>
    <row r="1157" spans="1:9" hidden="1" x14ac:dyDescent="0.2">
      <c r="A1157" t="s">
        <v>336</v>
      </c>
      <c r="B1157" s="10">
        <v>22087</v>
      </c>
      <c r="C1157" t="s">
        <v>1178</v>
      </c>
      <c r="D1157" s="4">
        <v>7139</v>
      </c>
      <c r="E1157" s="4">
        <v>12857</v>
      </c>
      <c r="F1157">
        <v>6151</v>
      </c>
      <c r="G1157">
        <v>11179</v>
      </c>
      <c r="H1157" s="5">
        <f t="shared" si="36"/>
        <v>0.16062428873353926</v>
      </c>
      <c r="I1157" s="5">
        <f t="shared" si="37"/>
        <v>0.15010287145540746</v>
      </c>
    </row>
    <row r="1158" spans="1:9" hidden="1" x14ac:dyDescent="0.2">
      <c r="A1158" t="s">
        <v>336</v>
      </c>
      <c r="B1158" s="10">
        <v>22089</v>
      </c>
      <c r="C1158" t="s">
        <v>1179</v>
      </c>
      <c r="D1158" s="4">
        <v>9571</v>
      </c>
      <c r="E1158" s="4">
        <v>18964</v>
      </c>
      <c r="F1158">
        <v>9800</v>
      </c>
      <c r="G1158">
        <v>18233</v>
      </c>
      <c r="H1158" s="5">
        <f t="shared" si="36"/>
        <v>-2.3367346938775509E-2</v>
      </c>
      <c r="I1158" s="5">
        <f t="shared" si="37"/>
        <v>4.0092140624143034E-2</v>
      </c>
    </row>
    <row r="1159" spans="1:9" hidden="1" x14ac:dyDescent="0.2">
      <c r="A1159" t="s">
        <v>336</v>
      </c>
      <c r="B1159" s="10">
        <v>22091</v>
      </c>
      <c r="C1159" t="s">
        <v>1180</v>
      </c>
      <c r="D1159" s="4">
        <v>3355</v>
      </c>
      <c r="E1159" s="4">
        <v>2457</v>
      </c>
      <c r="F1159">
        <v>3346</v>
      </c>
      <c r="G1159">
        <v>2714</v>
      </c>
      <c r="H1159" s="5">
        <f t="shared" si="36"/>
        <v>2.6897788404064557E-3</v>
      </c>
      <c r="I1159" s="5">
        <f t="shared" si="37"/>
        <v>-9.4694178334561535E-2</v>
      </c>
    </row>
    <row r="1160" spans="1:9" hidden="1" x14ac:dyDescent="0.2">
      <c r="A1160" t="s">
        <v>336</v>
      </c>
      <c r="B1160" s="10">
        <v>22093</v>
      </c>
      <c r="C1160" t="s">
        <v>1181</v>
      </c>
      <c r="D1160" s="4">
        <v>6502</v>
      </c>
      <c r="E1160" s="4">
        <v>5793</v>
      </c>
      <c r="F1160">
        <v>6510</v>
      </c>
      <c r="G1160">
        <v>5954</v>
      </c>
      <c r="H1160" s="5">
        <f t="shared" si="36"/>
        <v>-1.2288786482334869E-3</v>
      </c>
      <c r="I1160" s="5">
        <f t="shared" si="37"/>
        <v>-2.7040644944575077E-2</v>
      </c>
    </row>
    <row r="1161" spans="1:9" hidden="1" x14ac:dyDescent="0.2">
      <c r="A1161" t="s">
        <v>336</v>
      </c>
      <c r="B1161" s="10">
        <v>22095</v>
      </c>
      <c r="C1161" t="s">
        <v>1182</v>
      </c>
      <c r="D1161" s="4">
        <v>14100</v>
      </c>
      <c r="E1161" s="4">
        <v>7576</v>
      </c>
      <c r="F1161">
        <v>13582</v>
      </c>
      <c r="G1161">
        <v>7538</v>
      </c>
      <c r="H1161" s="5">
        <f t="shared" si="36"/>
        <v>3.8138713002503315E-2</v>
      </c>
      <c r="I1161" s="5">
        <f t="shared" si="37"/>
        <v>5.0411249668347044E-3</v>
      </c>
    </row>
    <row r="1162" spans="1:9" hidden="1" x14ac:dyDescent="0.2">
      <c r="A1162" t="s">
        <v>336</v>
      </c>
      <c r="B1162" s="10">
        <v>22097</v>
      </c>
      <c r="C1162" t="s">
        <v>1183</v>
      </c>
      <c r="D1162" s="4">
        <v>17343</v>
      </c>
      <c r="E1162" s="4">
        <v>21359</v>
      </c>
      <c r="F1162">
        <v>17372</v>
      </c>
      <c r="G1162">
        <v>23171</v>
      </c>
      <c r="H1162" s="5">
        <f t="shared" si="36"/>
        <v>-1.6693529818098088E-3</v>
      </c>
      <c r="I1162" s="5">
        <f t="shared" si="37"/>
        <v>-7.8201199775581542E-2</v>
      </c>
    </row>
    <row r="1163" spans="1:9" hidden="1" x14ac:dyDescent="0.2">
      <c r="A1163" t="s">
        <v>336</v>
      </c>
      <c r="B1163" s="10">
        <v>22099</v>
      </c>
      <c r="C1163" t="s">
        <v>1184</v>
      </c>
      <c r="D1163" s="4">
        <v>8572</v>
      </c>
      <c r="E1163" s="4">
        <v>18884</v>
      </c>
      <c r="F1163">
        <v>8439</v>
      </c>
      <c r="G1163">
        <v>18203</v>
      </c>
      <c r="H1163" s="5">
        <f t="shared" si="36"/>
        <v>1.5760161156535134E-2</v>
      </c>
      <c r="I1163" s="5">
        <f t="shared" si="37"/>
        <v>3.7411415700708675E-2</v>
      </c>
    </row>
    <row r="1164" spans="1:9" hidden="1" x14ac:dyDescent="0.2">
      <c r="A1164" t="s">
        <v>336</v>
      </c>
      <c r="B1164" s="10">
        <v>22101</v>
      </c>
      <c r="C1164" t="s">
        <v>1185</v>
      </c>
      <c r="D1164" s="4">
        <v>8455</v>
      </c>
      <c r="E1164" s="4">
        <v>13803</v>
      </c>
      <c r="F1164">
        <v>8055</v>
      </c>
      <c r="G1164">
        <v>14811</v>
      </c>
      <c r="H1164" s="5">
        <f t="shared" si="36"/>
        <v>4.9658597144630667E-2</v>
      </c>
      <c r="I1164" s="5">
        <f t="shared" si="37"/>
        <v>-6.8057524812639256E-2</v>
      </c>
    </row>
    <row r="1165" spans="1:9" hidden="1" x14ac:dyDescent="0.2">
      <c r="A1165" t="s">
        <v>336</v>
      </c>
      <c r="B1165" s="10">
        <v>22103</v>
      </c>
      <c r="C1165" t="s">
        <v>1186</v>
      </c>
      <c r="D1165" s="4">
        <v>40297</v>
      </c>
      <c r="E1165" s="4">
        <v>107755</v>
      </c>
      <c r="F1165">
        <v>37746</v>
      </c>
      <c r="G1165">
        <v>99666</v>
      </c>
      <c r="H1165" s="5">
        <f t="shared" si="36"/>
        <v>6.7583320086896631E-2</v>
      </c>
      <c r="I1165" s="5">
        <f t="shared" si="37"/>
        <v>8.1161078000521747E-2</v>
      </c>
    </row>
    <row r="1166" spans="1:9" hidden="1" x14ac:dyDescent="0.2">
      <c r="A1166" t="s">
        <v>336</v>
      </c>
      <c r="B1166" s="10">
        <v>22105</v>
      </c>
      <c r="C1166" t="s">
        <v>1187</v>
      </c>
      <c r="D1166" s="4">
        <v>18427</v>
      </c>
      <c r="E1166" s="4">
        <v>39119</v>
      </c>
      <c r="F1166">
        <v>18887</v>
      </c>
      <c r="G1166">
        <v>37806</v>
      </c>
      <c r="H1166" s="5">
        <f t="shared" si="36"/>
        <v>-2.4355376714142004E-2</v>
      </c>
      <c r="I1166" s="5">
        <f t="shared" si="37"/>
        <v>3.472993704702957E-2</v>
      </c>
    </row>
    <row r="1167" spans="1:9" hidden="1" x14ac:dyDescent="0.2">
      <c r="A1167" t="s">
        <v>336</v>
      </c>
      <c r="B1167" s="10">
        <v>22107</v>
      </c>
      <c r="C1167" t="s">
        <v>1188</v>
      </c>
      <c r="D1167" s="4">
        <v>1432</v>
      </c>
      <c r="E1167" s="4">
        <v>1387</v>
      </c>
      <c r="F1167">
        <v>1329</v>
      </c>
      <c r="G1167">
        <v>1197</v>
      </c>
      <c r="H1167" s="5">
        <f t="shared" si="36"/>
        <v>7.7501881113619261E-2</v>
      </c>
      <c r="I1167" s="5">
        <f t="shared" si="37"/>
        <v>0.15873015873015872</v>
      </c>
    </row>
    <row r="1168" spans="1:9" hidden="1" x14ac:dyDescent="0.2">
      <c r="A1168" t="s">
        <v>336</v>
      </c>
      <c r="B1168" s="10">
        <v>22109</v>
      </c>
      <c r="C1168" t="s">
        <v>1189</v>
      </c>
      <c r="D1168" s="4">
        <v>11271</v>
      </c>
      <c r="E1168" s="4">
        <v>34721</v>
      </c>
      <c r="F1168">
        <v>11198</v>
      </c>
      <c r="G1168">
        <v>34339</v>
      </c>
      <c r="H1168" s="5">
        <f t="shared" si="36"/>
        <v>6.5190212537953205E-3</v>
      </c>
      <c r="I1168" s="5">
        <f t="shared" si="37"/>
        <v>1.1124377529922246E-2</v>
      </c>
    </row>
    <row r="1169" spans="1:9" hidden="1" x14ac:dyDescent="0.2">
      <c r="A1169" t="s">
        <v>336</v>
      </c>
      <c r="B1169" s="10">
        <v>22111</v>
      </c>
      <c r="C1169" t="s">
        <v>1190</v>
      </c>
      <c r="D1169" s="4">
        <v>2811</v>
      </c>
      <c r="E1169" s="4">
        <v>7740</v>
      </c>
      <c r="F1169">
        <v>2654</v>
      </c>
      <c r="G1169">
        <v>8407</v>
      </c>
      <c r="H1169" s="5">
        <f t="shared" si="36"/>
        <v>5.9155990957045969E-2</v>
      </c>
      <c r="I1169" s="5">
        <f t="shared" si="37"/>
        <v>-7.9338646366123464E-2</v>
      </c>
    </row>
    <row r="1170" spans="1:9" hidden="1" x14ac:dyDescent="0.2">
      <c r="A1170" t="s">
        <v>336</v>
      </c>
      <c r="B1170" s="10">
        <v>22113</v>
      </c>
      <c r="C1170" t="s">
        <v>1191</v>
      </c>
      <c r="D1170" s="4">
        <v>6220</v>
      </c>
      <c r="E1170" s="4">
        <v>22284</v>
      </c>
      <c r="F1170">
        <v>5009</v>
      </c>
      <c r="G1170">
        <v>21930</v>
      </c>
      <c r="H1170" s="5">
        <f t="shared" si="36"/>
        <v>0.24176482331802754</v>
      </c>
      <c r="I1170" s="5">
        <f t="shared" si="37"/>
        <v>1.6142270861833105E-2</v>
      </c>
    </row>
    <row r="1171" spans="1:9" hidden="1" x14ac:dyDescent="0.2">
      <c r="A1171" t="s">
        <v>336</v>
      </c>
      <c r="B1171" s="10">
        <v>22115</v>
      </c>
      <c r="C1171" t="s">
        <v>1192</v>
      </c>
      <c r="D1171" s="4">
        <v>3534</v>
      </c>
      <c r="E1171" s="4">
        <v>13996</v>
      </c>
      <c r="F1171">
        <v>2898</v>
      </c>
      <c r="G1171">
        <v>14107</v>
      </c>
      <c r="H1171" s="5">
        <f t="shared" si="36"/>
        <v>0.21946169772256729</v>
      </c>
      <c r="I1171" s="5">
        <f t="shared" si="37"/>
        <v>-7.8684341107251726E-3</v>
      </c>
    </row>
    <row r="1172" spans="1:9" hidden="1" x14ac:dyDescent="0.2">
      <c r="A1172" t="s">
        <v>336</v>
      </c>
      <c r="B1172" s="10">
        <v>22117</v>
      </c>
      <c r="C1172" t="s">
        <v>1193</v>
      </c>
      <c r="D1172" s="4">
        <v>6423</v>
      </c>
      <c r="E1172" s="4">
        <v>11437</v>
      </c>
      <c r="F1172">
        <v>5970</v>
      </c>
      <c r="G1172">
        <v>13307</v>
      </c>
      <c r="H1172" s="5">
        <f t="shared" si="36"/>
        <v>7.587939698492463E-2</v>
      </c>
      <c r="I1172" s="5">
        <f t="shared" si="37"/>
        <v>-0.14052754189524311</v>
      </c>
    </row>
    <row r="1173" spans="1:9" hidden="1" x14ac:dyDescent="0.2">
      <c r="A1173" t="s">
        <v>336</v>
      </c>
      <c r="B1173" s="10">
        <v>22119</v>
      </c>
      <c r="C1173" t="s">
        <v>1194</v>
      </c>
      <c r="D1173" s="4">
        <v>6450</v>
      </c>
      <c r="E1173" s="4">
        <v>10315</v>
      </c>
      <c r="F1173">
        <v>6172</v>
      </c>
      <c r="G1173">
        <v>11830</v>
      </c>
      <c r="H1173" s="5">
        <f t="shared" si="36"/>
        <v>4.5042125729099158E-2</v>
      </c>
      <c r="I1173" s="5">
        <f t="shared" si="37"/>
        <v>-0.12806424344885883</v>
      </c>
    </row>
    <row r="1174" spans="1:9" hidden="1" x14ac:dyDescent="0.2">
      <c r="A1174" t="s">
        <v>336</v>
      </c>
      <c r="B1174" s="10">
        <v>22121</v>
      </c>
      <c r="C1174" t="s">
        <v>1195</v>
      </c>
      <c r="D1174" s="4">
        <v>6229</v>
      </c>
      <c r="E1174" s="4">
        <v>7815</v>
      </c>
      <c r="F1174">
        <v>6200</v>
      </c>
      <c r="G1174">
        <v>7684</v>
      </c>
      <c r="H1174" s="5">
        <f t="shared" si="36"/>
        <v>4.67741935483871E-3</v>
      </c>
      <c r="I1174" s="5">
        <f t="shared" si="37"/>
        <v>1.7048412285268089E-2</v>
      </c>
    </row>
    <row r="1175" spans="1:9" hidden="1" x14ac:dyDescent="0.2">
      <c r="A1175" t="s">
        <v>336</v>
      </c>
      <c r="B1175" s="10">
        <v>22123</v>
      </c>
      <c r="C1175" t="s">
        <v>1196</v>
      </c>
      <c r="D1175" s="4">
        <v>939</v>
      </c>
      <c r="E1175" s="4">
        <v>3486</v>
      </c>
      <c r="F1175">
        <v>710</v>
      </c>
      <c r="G1175">
        <v>4317</v>
      </c>
      <c r="H1175" s="5">
        <f t="shared" si="36"/>
        <v>0.32253521126760565</v>
      </c>
      <c r="I1175" s="5">
        <f t="shared" si="37"/>
        <v>-0.19249478804725503</v>
      </c>
    </row>
    <row r="1176" spans="1:9" hidden="1" x14ac:dyDescent="0.2">
      <c r="A1176" t="s">
        <v>336</v>
      </c>
      <c r="B1176" s="10">
        <v>22125</v>
      </c>
      <c r="C1176" t="s">
        <v>1197</v>
      </c>
      <c r="D1176" s="4">
        <v>2309</v>
      </c>
      <c r="E1176" s="4">
        <v>3982</v>
      </c>
      <c r="F1176">
        <v>2298</v>
      </c>
      <c r="G1176">
        <v>3863</v>
      </c>
      <c r="H1176" s="5">
        <f t="shared" si="36"/>
        <v>4.7867711053089642E-3</v>
      </c>
      <c r="I1176" s="5">
        <f t="shared" si="37"/>
        <v>3.0805073776857365E-2</v>
      </c>
    </row>
    <row r="1177" spans="1:9" hidden="1" x14ac:dyDescent="0.2">
      <c r="A1177" t="s">
        <v>336</v>
      </c>
      <c r="B1177" s="10">
        <v>22127</v>
      </c>
      <c r="C1177" t="s">
        <v>1198</v>
      </c>
      <c r="D1177" s="4">
        <v>1864</v>
      </c>
      <c r="E1177" s="4">
        <v>3859</v>
      </c>
      <c r="F1177">
        <v>1543</v>
      </c>
      <c r="G1177">
        <v>4619</v>
      </c>
      <c r="H1177" s="5">
        <f t="shared" si="36"/>
        <v>0.20803629293583928</v>
      </c>
      <c r="I1177" s="5">
        <f t="shared" si="37"/>
        <v>-0.16453777873998701</v>
      </c>
    </row>
    <row r="1178" spans="1:9" hidden="1" x14ac:dyDescent="0.2">
      <c r="A1178" t="s">
        <v>337</v>
      </c>
      <c r="B1178" s="10">
        <v>23001</v>
      </c>
      <c r="C1178" t="s">
        <v>1199</v>
      </c>
      <c r="D1178" s="4">
        <v>26379</v>
      </c>
      <c r="E1178" s="4">
        <v>26657</v>
      </c>
      <c r="F1178">
        <v>27617</v>
      </c>
      <c r="G1178">
        <v>29268</v>
      </c>
      <c r="H1178" s="5">
        <f t="shared" si="36"/>
        <v>-4.4827461346272225E-2</v>
      </c>
      <c r="I1178" s="5">
        <f t="shared" si="37"/>
        <v>-8.9210058767254338E-2</v>
      </c>
    </row>
    <row r="1179" spans="1:9" hidden="1" x14ac:dyDescent="0.2">
      <c r="A1179" t="s">
        <v>337</v>
      </c>
      <c r="B1179" s="10">
        <v>23003</v>
      </c>
      <c r="C1179" t="s">
        <v>1200</v>
      </c>
      <c r="D1179" s="4">
        <v>14887</v>
      </c>
      <c r="E1179" s="4">
        <v>17020</v>
      </c>
      <c r="F1179">
        <v>13956</v>
      </c>
      <c r="G1179">
        <v>21080</v>
      </c>
      <c r="H1179" s="5">
        <f t="shared" si="36"/>
        <v>6.670965892805962E-2</v>
      </c>
      <c r="I1179" s="5">
        <f t="shared" si="37"/>
        <v>-0.19259962049335863</v>
      </c>
    </row>
    <row r="1180" spans="1:9" hidden="1" x14ac:dyDescent="0.2">
      <c r="A1180" t="s">
        <v>337</v>
      </c>
      <c r="B1180" s="10">
        <v>23005</v>
      </c>
      <c r="C1180" t="s">
        <v>882</v>
      </c>
      <c r="D1180" s="4">
        <v>139038</v>
      </c>
      <c r="E1180" s="4">
        <v>55762</v>
      </c>
      <c r="F1180">
        <v>128759</v>
      </c>
      <c r="G1180">
        <v>59584</v>
      </c>
      <c r="H1180" s="5">
        <f t="shared" si="36"/>
        <v>7.9831312762602996E-2</v>
      </c>
      <c r="I1180" s="5">
        <f t="shared" si="37"/>
        <v>-6.4144736842105268E-2</v>
      </c>
    </row>
    <row r="1181" spans="1:9" hidden="1" x14ac:dyDescent="0.2">
      <c r="A1181" t="s">
        <v>337</v>
      </c>
      <c r="B1181" s="10">
        <v>23007</v>
      </c>
      <c r="C1181" t="s">
        <v>431</v>
      </c>
      <c r="D1181" s="4">
        <v>7943</v>
      </c>
      <c r="E1181" s="4">
        <v>7435</v>
      </c>
      <c r="F1181">
        <v>8069</v>
      </c>
      <c r="G1181">
        <v>8754</v>
      </c>
      <c r="H1181" s="5">
        <f t="shared" si="36"/>
        <v>-1.5615317883256909E-2</v>
      </c>
      <c r="I1181" s="5">
        <f t="shared" si="37"/>
        <v>-0.15067397761023532</v>
      </c>
    </row>
    <row r="1182" spans="1:9" hidden="1" x14ac:dyDescent="0.2">
      <c r="A1182" t="s">
        <v>337</v>
      </c>
      <c r="B1182" s="10">
        <v>23009</v>
      </c>
      <c r="C1182" t="s">
        <v>772</v>
      </c>
      <c r="D1182" s="4">
        <v>19825</v>
      </c>
      <c r="E1182" s="4">
        <v>13094</v>
      </c>
      <c r="F1182">
        <v>19369</v>
      </c>
      <c r="G1182">
        <v>14982</v>
      </c>
      <c r="H1182" s="5">
        <f t="shared" si="36"/>
        <v>2.3542774536630697E-2</v>
      </c>
      <c r="I1182" s="5">
        <f t="shared" si="37"/>
        <v>-0.12601788813242557</v>
      </c>
    </row>
    <row r="1183" spans="1:9" hidden="1" x14ac:dyDescent="0.2">
      <c r="A1183" t="s">
        <v>337</v>
      </c>
      <c r="B1183" s="10">
        <v>23011</v>
      </c>
      <c r="C1183" t="s">
        <v>1201</v>
      </c>
      <c r="D1183" s="4">
        <v>34147</v>
      </c>
      <c r="E1183" s="4">
        <v>30624</v>
      </c>
      <c r="F1183">
        <v>34902</v>
      </c>
      <c r="G1183">
        <v>34721</v>
      </c>
      <c r="H1183" s="5">
        <f t="shared" si="36"/>
        <v>-2.1631998166294197E-2</v>
      </c>
      <c r="I1183" s="5">
        <f t="shared" si="37"/>
        <v>-0.11799775352092394</v>
      </c>
    </row>
    <row r="1184" spans="1:9" hidden="1" x14ac:dyDescent="0.2">
      <c r="A1184" t="s">
        <v>337</v>
      </c>
      <c r="B1184" s="10">
        <v>23013</v>
      </c>
      <c r="C1184" t="s">
        <v>898</v>
      </c>
      <c r="D1184" s="4">
        <v>15530</v>
      </c>
      <c r="E1184" s="4">
        <v>8678</v>
      </c>
      <c r="F1184">
        <v>15110</v>
      </c>
      <c r="G1184">
        <v>9982</v>
      </c>
      <c r="H1184" s="5">
        <f t="shared" si="36"/>
        <v>2.7796161482461945E-2</v>
      </c>
      <c r="I1184" s="5">
        <f t="shared" si="37"/>
        <v>-0.13063514325786416</v>
      </c>
    </row>
    <row r="1185" spans="1:9" hidden="1" x14ac:dyDescent="0.2">
      <c r="A1185" t="s">
        <v>337</v>
      </c>
      <c r="B1185" s="10">
        <v>23015</v>
      </c>
      <c r="C1185" t="s">
        <v>578</v>
      </c>
      <c r="D1185" s="4">
        <v>12984</v>
      </c>
      <c r="E1185" s="4">
        <v>9367</v>
      </c>
      <c r="F1185">
        <v>12684</v>
      </c>
      <c r="G1185">
        <v>10256</v>
      </c>
      <c r="H1185" s="5">
        <f t="shared" si="36"/>
        <v>2.3651844843897825E-2</v>
      </c>
      <c r="I1185" s="5">
        <f t="shared" si="37"/>
        <v>-8.6680967238689552E-2</v>
      </c>
    </row>
    <row r="1186" spans="1:9" hidden="1" x14ac:dyDescent="0.2">
      <c r="A1186" t="s">
        <v>337</v>
      </c>
      <c r="B1186" s="10">
        <v>23017</v>
      </c>
      <c r="C1186" t="s">
        <v>1202</v>
      </c>
      <c r="D1186" s="4">
        <v>14079</v>
      </c>
      <c r="E1186" s="4">
        <v>14928</v>
      </c>
      <c r="F1186">
        <v>14755</v>
      </c>
      <c r="G1186">
        <v>17698</v>
      </c>
      <c r="H1186" s="5">
        <f t="shared" si="36"/>
        <v>-4.5814977973568281E-2</v>
      </c>
      <c r="I1186" s="5">
        <f t="shared" si="37"/>
        <v>-0.15651486043620749</v>
      </c>
    </row>
    <row r="1187" spans="1:9" hidden="1" x14ac:dyDescent="0.2">
      <c r="A1187" t="s">
        <v>337</v>
      </c>
      <c r="B1187" s="10">
        <v>23019</v>
      </c>
      <c r="C1187" t="s">
        <v>1203</v>
      </c>
      <c r="D1187" s="4">
        <v>36581</v>
      </c>
      <c r="E1187" s="4">
        <v>40992</v>
      </c>
      <c r="F1187">
        <v>37713</v>
      </c>
      <c r="G1187">
        <v>44825</v>
      </c>
      <c r="H1187" s="5">
        <f t="shared" si="36"/>
        <v>-3.0016174793837669E-2</v>
      </c>
      <c r="I1187" s="5">
        <f t="shared" si="37"/>
        <v>-8.5510317902955935E-2</v>
      </c>
    </row>
    <row r="1188" spans="1:9" hidden="1" x14ac:dyDescent="0.2">
      <c r="A1188" t="s">
        <v>337</v>
      </c>
      <c r="B1188" s="10">
        <v>23021</v>
      </c>
      <c r="C1188" t="s">
        <v>1204</v>
      </c>
      <c r="D1188" s="4">
        <v>3699</v>
      </c>
      <c r="E1188" s="4">
        <v>5011</v>
      </c>
      <c r="F1188">
        <v>3517</v>
      </c>
      <c r="G1188">
        <v>6143</v>
      </c>
      <c r="H1188" s="5">
        <f t="shared" si="36"/>
        <v>5.1748649417116863E-2</v>
      </c>
      <c r="I1188" s="5">
        <f t="shared" si="37"/>
        <v>-0.18427478430734168</v>
      </c>
    </row>
    <row r="1189" spans="1:9" hidden="1" x14ac:dyDescent="0.2">
      <c r="A1189" t="s">
        <v>337</v>
      </c>
      <c r="B1189" s="10">
        <v>23023</v>
      </c>
      <c r="C1189" t="s">
        <v>1205</v>
      </c>
      <c r="D1189" s="4">
        <v>13728</v>
      </c>
      <c r="E1189" s="4">
        <v>8942</v>
      </c>
      <c r="F1189">
        <v>13528</v>
      </c>
      <c r="G1189">
        <v>9755</v>
      </c>
      <c r="H1189" s="5">
        <f t="shared" si="36"/>
        <v>1.478415138971023E-2</v>
      </c>
      <c r="I1189" s="5">
        <f t="shared" si="37"/>
        <v>-8.3341875961045614E-2</v>
      </c>
    </row>
    <row r="1190" spans="1:9" hidden="1" x14ac:dyDescent="0.2">
      <c r="A1190" t="s">
        <v>337</v>
      </c>
      <c r="B1190" s="10">
        <v>23025</v>
      </c>
      <c r="C1190" t="s">
        <v>1206</v>
      </c>
      <c r="D1190" s="4">
        <v>10210</v>
      </c>
      <c r="E1190" s="4">
        <v>14777</v>
      </c>
      <c r="F1190">
        <v>10199</v>
      </c>
      <c r="G1190">
        <v>16644</v>
      </c>
      <c r="H1190" s="5">
        <f t="shared" si="36"/>
        <v>1.0785371114815179E-3</v>
      </c>
      <c r="I1190" s="5">
        <f t="shared" si="37"/>
        <v>-0.11217255467435712</v>
      </c>
    </row>
    <row r="1191" spans="1:9" hidden="1" x14ac:dyDescent="0.2">
      <c r="A1191" t="s">
        <v>337</v>
      </c>
      <c r="B1191" s="10">
        <v>23027</v>
      </c>
      <c r="C1191" t="s">
        <v>1207</v>
      </c>
      <c r="D1191" s="4">
        <v>12587</v>
      </c>
      <c r="E1191" s="4">
        <v>10436</v>
      </c>
      <c r="F1191">
        <v>12345</v>
      </c>
      <c r="G1191">
        <v>11196</v>
      </c>
      <c r="H1191" s="5">
        <f t="shared" si="36"/>
        <v>1.960307816929931E-2</v>
      </c>
      <c r="I1191" s="5">
        <f t="shared" si="37"/>
        <v>-6.7881386209360489E-2</v>
      </c>
    </row>
    <row r="1192" spans="1:9" hidden="1" x14ac:dyDescent="0.2">
      <c r="A1192" t="s">
        <v>337</v>
      </c>
      <c r="B1192" s="10">
        <v>23029</v>
      </c>
      <c r="C1192" t="s">
        <v>480</v>
      </c>
      <c r="D1192" s="4">
        <v>6733</v>
      </c>
      <c r="E1192" s="4">
        <v>8040</v>
      </c>
      <c r="F1192">
        <v>6761</v>
      </c>
      <c r="G1192">
        <v>10194</v>
      </c>
      <c r="H1192" s="5">
        <f t="shared" si="36"/>
        <v>-4.1413992013015826E-3</v>
      </c>
      <c r="I1192" s="5">
        <f t="shared" si="37"/>
        <v>-0.2113007651559741</v>
      </c>
    </row>
    <row r="1193" spans="1:9" hidden="1" x14ac:dyDescent="0.2">
      <c r="A1193" t="s">
        <v>337</v>
      </c>
      <c r="B1193" s="10">
        <v>23031</v>
      </c>
      <c r="C1193" t="s">
        <v>1208</v>
      </c>
      <c r="D1193" s="4">
        <v>74268</v>
      </c>
      <c r="E1193" s="4">
        <v>52200</v>
      </c>
      <c r="F1193">
        <v>71189</v>
      </c>
      <c r="G1193">
        <v>54817</v>
      </c>
      <c r="H1193" s="5">
        <f t="shared" si="36"/>
        <v>4.3251064068887048E-2</v>
      </c>
      <c r="I1193" s="5">
        <f t="shared" si="37"/>
        <v>-4.7740664392433005E-2</v>
      </c>
    </row>
    <row r="1194" spans="1:9" hidden="1" x14ac:dyDescent="0.2">
      <c r="A1194" t="s">
        <v>338</v>
      </c>
      <c r="B1194" s="10">
        <v>24001</v>
      </c>
      <c r="C1194" t="s">
        <v>1209</v>
      </c>
      <c r="D1194" s="4">
        <v>10455</v>
      </c>
      <c r="E1194" s="4">
        <v>17673</v>
      </c>
      <c r="F1194">
        <v>9158</v>
      </c>
      <c r="G1194">
        <v>20886</v>
      </c>
      <c r="H1194" s="5">
        <f t="shared" si="36"/>
        <v>0.1416248089102424</v>
      </c>
      <c r="I1194" s="5">
        <f t="shared" si="37"/>
        <v>-0.15383510485492674</v>
      </c>
    </row>
    <row r="1195" spans="1:9" hidden="1" x14ac:dyDescent="0.2">
      <c r="A1195" t="s">
        <v>338</v>
      </c>
      <c r="B1195" s="10">
        <v>24003</v>
      </c>
      <c r="C1195" t="s">
        <v>1210</v>
      </c>
      <c r="D1195" s="4">
        <v>194135</v>
      </c>
      <c r="E1195" s="4">
        <v>127769</v>
      </c>
      <c r="F1195">
        <v>172823</v>
      </c>
      <c r="G1195">
        <v>127821</v>
      </c>
      <c r="H1195" s="5">
        <f t="shared" si="36"/>
        <v>0.12331691962296686</v>
      </c>
      <c r="I1195" s="5">
        <f t="shared" si="37"/>
        <v>-4.0681891082060067E-4</v>
      </c>
    </row>
    <row r="1196" spans="1:9" hidden="1" x14ac:dyDescent="0.2">
      <c r="A1196" t="s">
        <v>338</v>
      </c>
      <c r="B1196" s="10">
        <v>24005</v>
      </c>
      <c r="C1196" t="s">
        <v>1211</v>
      </c>
      <c r="D1196" s="4">
        <v>269925</v>
      </c>
      <c r="E1196" s="4">
        <v>143657</v>
      </c>
      <c r="F1196">
        <v>258409</v>
      </c>
      <c r="G1196">
        <v>146202</v>
      </c>
      <c r="H1196" s="5">
        <f t="shared" si="36"/>
        <v>4.4565011280566856E-2</v>
      </c>
      <c r="I1196" s="5">
        <f t="shared" si="37"/>
        <v>-1.740742260707788E-2</v>
      </c>
    </row>
    <row r="1197" spans="1:9" hidden="1" x14ac:dyDescent="0.2">
      <c r="A1197" t="s">
        <v>338</v>
      </c>
      <c r="B1197" s="10">
        <v>24009</v>
      </c>
      <c r="C1197" t="s">
        <v>1212</v>
      </c>
      <c r="D1197" s="4">
        <v>24492</v>
      </c>
      <c r="E1197" s="4">
        <v>26984</v>
      </c>
      <c r="F1197">
        <v>22587</v>
      </c>
      <c r="G1197">
        <v>25346</v>
      </c>
      <c r="H1197" s="5">
        <f t="shared" si="36"/>
        <v>8.4340549873821224E-2</v>
      </c>
      <c r="I1197" s="5">
        <f t="shared" si="37"/>
        <v>6.4625581945869176E-2</v>
      </c>
    </row>
    <row r="1198" spans="1:9" hidden="1" x14ac:dyDescent="0.2">
      <c r="A1198" t="s">
        <v>338</v>
      </c>
      <c r="B1198" s="10">
        <v>24011</v>
      </c>
      <c r="C1198" t="s">
        <v>1213</v>
      </c>
      <c r="D1198" s="4">
        <v>4638</v>
      </c>
      <c r="E1198" s="4">
        <v>11137</v>
      </c>
      <c r="F1198">
        <v>5095</v>
      </c>
      <c r="G1198">
        <v>10283</v>
      </c>
      <c r="H1198" s="5">
        <f t="shared" si="36"/>
        <v>-8.9695780176643772E-2</v>
      </c>
      <c r="I1198" s="5">
        <f t="shared" si="37"/>
        <v>8.3049693669162691E-2</v>
      </c>
    </row>
    <row r="1199" spans="1:9" hidden="1" x14ac:dyDescent="0.2">
      <c r="A1199" t="s">
        <v>338</v>
      </c>
      <c r="B1199" s="10">
        <v>24013</v>
      </c>
      <c r="C1199" t="s">
        <v>557</v>
      </c>
      <c r="D1199" s="4">
        <v>39979</v>
      </c>
      <c r="E1199" s="4">
        <v>63478</v>
      </c>
      <c r="F1199">
        <v>36456</v>
      </c>
      <c r="G1199">
        <v>60218</v>
      </c>
      <c r="H1199" s="5">
        <f t="shared" si="36"/>
        <v>9.6637041913539612E-2</v>
      </c>
      <c r="I1199" s="5">
        <f t="shared" si="37"/>
        <v>5.4136636885980936E-2</v>
      </c>
    </row>
    <row r="1200" spans="1:9" hidden="1" x14ac:dyDescent="0.2">
      <c r="A1200" t="s">
        <v>338</v>
      </c>
      <c r="B1200" s="10">
        <v>24015</v>
      </c>
      <c r="C1200" t="s">
        <v>1214</v>
      </c>
      <c r="D1200" s="4">
        <v>16577</v>
      </c>
      <c r="E1200" s="4">
        <v>31489</v>
      </c>
      <c r="F1200">
        <v>16809</v>
      </c>
      <c r="G1200">
        <v>29439</v>
      </c>
      <c r="H1200" s="5">
        <f t="shared" si="36"/>
        <v>-1.3802129811410553E-2</v>
      </c>
      <c r="I1200" s="5">
        <f t="shared" si="37"/>
        <v>6.9635517510785019E-2</v>
      </c>
    </row>
    <row r="1201" spans="1:9" hidden="1" x14ac:dyDescent="0.2">
      <c r="A1201" t="s">
        <v>338</v>
      </c>
      <c r="B1201" s="10">
        <v>24017</v>
      </c>
      <c r="C1201" t="s">
        <v>1215</v>
      </c>
      <c r="D1201" s="4">
        <v>73457</v>
      </c>
      <c r="E1201" s="4">
        <v>25932</v>
      </c>
      <c r="F1201">
        <v>62171</v>
      </c>
      <c r="G1201">
        <v>25579</v>
      </c>
      <c r="H1201" s="5">
        <f t="shared" si="36"/>
        <v>0.18153158224895852</v>
      </c>
      <c r="I1201" s="5">
        <f t="shared" si="37"/>
        <v>1.3800383126783691E-2</v>
      </c>
    </row>
    <row r="1202" spans="1:9" hidden="1" x14ac:dyDescent="0.2">
      <c r="A1202" t="s">
        <v>338</v>
      </c>
      <c r="B1202" s="10">
        <v>24019</v>
      </c>
      <c r="C1202" t="s">
        <v>1216</v>
      </c>
      <c r="D1202" s="4">
        <v>6361</v>
      </c>
      <c r="E1202" s="4">
        <v>8014</v>
      </c>
      <c r="F1202">
        <v>6857</v>
      </c>
      <c r="G1202">
        <v>8764</v>
      </c>
      <c r="H1202" s="5">
        <f t="shared" si="36"/>
        <v>-7.2334840309173101E-2</v>
      </c>
      <c r="I1202" s="5">
        <f t="shared" si="37"/>
        <v>-8.5577361935189417E-2</v>
      </c>
    </row>
    <row r="1203" spans="1:9" hidden="1" x14ac:dyDescent="0.2">
      <c r="A1203" t="s">
        <v>338</v>
      </c>
      <c r="B1203" s="10">
        <v>24021</v>
      </c>
      <c r="C1203" t="s">
        <v>1217</v>
      </c>
      <c r="D1203" s="4">
        <v>91931</v>
      </c>
      <c r="E1203" s="4">
        <v>66914</v>
      </c>
      <c r="F1203">
        <v>77675</v>
      </c>
      <c r="G1203">
        <v>63682</v>
      </c>
      <c r="H1203" s="5">
        <f t="shared" si="36"/>
        <v>0.1835339555841648</v>
      </c>
      <c r="I1203" s="5">
        <f t="shared" si="37"/>
        <v>5.0752174868879743E-2</v>
      </c>
    </row>
    <row r="1204" spans="1:9" hidden="1" x14ac:dyDescent="0.2">
      <c r="A1204" t="s">
        <v>338</v>
      </c>
      <c r="B1204" s="10">
        <v>24023</v>
      </c>
      <c r="C1204" t="s">
        <v>1218</v>
      </c>
      <c r="D1204" s="4">
        <v>2794</v>
      </c>
      <c r="E1204" s="4">
        <v>12794</v>
      </c>
      <c r="F1204">
        <v>3281</v>
      </c>
      <c r="G1204">
        <v>12002</v>
      </c>
      <c r="H1204" s="5">
        <f t="shared" si="36"/>
        <v>-0.14843035659859799</v>
      </c>
      <c r="I1204" s="5">
        <f t="shared" si="37"/>
        <v>6.5989001833027833E-2</v>
      </c>
    </row>
    <row r="1205" spans="1:9" hidden="1" x14ac:dyDescent="0.2">
      <c r="A1205" t="s">
        <v>338</v>
      </c>
      <c r="B1205" s="10">
        <v>24025</v>
      </c>
      <c r="C1205" t="s">
        <v>1219</v>
      </c>
      <c r="D1205" s="4">
        <v>69103</v>
      </c>
      <c r="E1205" s="4">
        <v>85473</v>
      </c>
      <c r="F1205">
        <v>63095</v>
      </c>
      <c r="G1205">
        <v>80930</v>
      </c>
      <c r="H1205" s="5">
        <f t="shared" si="36"/>
        <v>9.5221491401854347E-2</v>
      </c>
      <c r="I1205" s="5">
        <f t="shared" si="37"/>
        <v>5.6134931422216733E-2</v>
      </c>
    </row>
    <row r="1206" spans="1:9" hidden="1" x14ac:dyDescent="0.2">
      <c r="A1206" t="s">
        <v>338</v>
      </c>
      <c r="B1206" s="10">
        <v>24027</v>
      </c>
      <c r="C1206" t="s">
        <v>574</v>
      </c>
      <c r="D1206" s="4">
        <v>151285</v>
      </c>
      <c r="E1206" s="4">
        <v>49316</v>
      </c>
      <c r="F1206">
        <v>129433</v>
      </c>
      <c r="G1206">
        <v>48390</v>
      </c>
      <c r="H1206" s="5">
        <f t="shared" si="36"/>
        <v>0.16882866038799996</v>
      </c>
      <c r="I1206" s="5">
        <f t="shared" si="37"/>
        <v>1.9136185162223599E-2</v>
      </c>
    </row>
    <row r="1207" spans="1:9" hidden="1" x14ac:dyDescent="0.2">
      <c r="A1207" t="s">
        <v>338</v>
      </c>
      <c r="B1207" s="10">
        <v>24029</v>
      </c>
      <c r="C1207" t="s">
        <v>411</v>
      </c>
      <c r="D1207" s="4">
        <v>4951</v>
      </c>
      <c r="E1207" s="4">
        <v>4839</v>
      </c>
      <c r="F1207">
        <v>5329</v>
      </c>
      <c r="G1207">
        <v>5195</v>
      </c>
      <c r="H1207" s="5">
        <f t="shared" si="36"/>
        <v>-7.0932632764120845E-2</v>
      </c>
      <c r="I1207" s="5">
        <f t="shared" si="37"/>
        <v>-6.8527430221366703E-2</v>
      </c>
    </row>
    <row r="1208" spans="1:9" hidden="1" x14ac:dyDescent="0.2">
      <c r="A1208" t="s">
        <v>338</v>
      </c>
      <c r="B1208" s="10">
        <v>24031</v>
      </c>
      <c r="C1208" t="s">
        <v>521</v>
      </c>
      <c r="D1208" s="4">
        <v>465563</v>
      </c>
      <c r="E1208" s="4">
        <v>108271</v>
      </c>
      <c r="F1208">
        <v>419569</v>
      </c>
      <c r="G1208">
        <v>101222</v>
      </c>
      <c r="H1208" s="5">
        <f t="shared" si="36"/>
        <v>0.10962201687922607</v>
      </c>
      <c r="I1208" s="5">
        <f t="shared" si="37"/>
        <v>6.9639011282132346E-2</v>
      </c>
    </row>
    <row r="1209" spans="1:9" hidden="1" x14ac:dyDescent="0.2">
      <c r="A1209" t="s">
        <v>338</v>
      </c>
      <c r="B1209" s="10">
        <v>24033</v>
      </c>
      <c r="C1209" t="s">
        <v>1220</v>
      </c>
      <c r="D1209" s="4">
        <v>411805</v>
      </c>
      <c r="E1209" s="4">
        <v>43832</v>
      </c>
      <c r="F1209">
        <v>379208</v>
      </c>
      <c r="G1209">
        <v>37090</v>
      </c>
      <c r="H1209" s="5">
        <f t="shared" si="36"/>
        <v>8.5960739224910862E-2</v>
      </c>
      <c r="I1209" s="5">
        <f t="shared" si="37"/>
        <v>0.18177406308978161</v>
      </c>
    </row>
    <row r="1210" spans="1:9" hidden="1" x14ac:dyDescent="0.2">
      <c r="A1210" t="s">
        <v>338</v>
      </c>
      <c r="B1210" s="10">
        <v>24035</v>
      </c>
      <c r="C1210" t="s">
        <v>1221</v>
      </c>
      <c r="D1210" s="4">
        <v>11431</v>
      </c>
      <c r="E1210" s="4">
        <v>20428</v>
      </c>
      <c r="F1210">
        <v>10709</v>
      </c>
      <c r="G1210">
        <v>18741</v>
      </c>
      <c r="H1210" s="5">
        <f t="shared" si="36"/>
        <v>6.7419927164067611E-2</v>
      </c>
      <c r="I1210" s="5">
        <f t="shared" si="37"/>
        <v>9.0016541273144443E-2</v>
      </c>
    </row>
    <row r="1211" spans="1:9" hidden="1" x14ac:dyDescent="0.2">
      <c r="A1211" t="s">
        <v>338</v>
      </c>
      <c r="B1211" s="10">
        <v>24037</v>
      </c>
      <c r="C1211" t="s">
        <v>1222</v>
      </c>
      <c r="D1211" s="4">
        <v>25251</v>
      </c>
      <c r="E1211" s="4">
        <v>33400</v>
      </c>
      <c r="F1211">
        <v>23138</v>
      </c>
      <c r="G1211">
        <v>30826</v>
      </c>
      <c r="H1211" s="5">
        <f t="shared" si="36"/>
        <v>9.1321635404961535E-2</v>
      </c>
      <c r="I1211" s="5">
        <f t="shared" si="37"/>
        <v>8.3500940764289891E-2</v>
      </c>
    </row>
    <row r="1212" spans="1:9" hidden="1" x14ac:dyDescent="0.2">
      <c r="A1212" t="s">
        <v>338</v>
      </c>
      <c r="B1212" s="10">
        <v>24039</v>
      </c>
      <c r="C1212" t="s">
        <v>1206</v>
      </c>
      <c r="D1212" s="4">
        <v>3834</v>
      </c>
      <c r="E1212" s="4">
        <v>5191</v>
      </c>
      <c r="F1212">
        <v>4241</v>
      </c>
      <c r="G1212">
        <v>5739</v>
      </c>
      <c r="H1212" s="5">
        <f t="shared" si="36"/>
        <v>-9.5967932091487851E-2</v>
      </c>
      <c r="I1212" s="5">
        <f t="shared" si="37"/>
        <v>-9.5487018644363125E-2</v>
      </c>
    </row>
    <row r="1213" spans="1:9" hidden="1" x14ac:dyDescent="0.2">
      <c r="A1213" t="s">
        <v>338</v>
      </c>
      <c r="B1213" s="10">
        <v>24041</v>
      </c>
      <c r="C1213" t="s">
        <v>806</v>
      </c>
      <c r="D1213" s="4">
        <v>11881</v>
      </c>
      <c r="E1213" s="4">
        <v>10942</v>
      </c>
      <c r="F1213">
        <v>11062</v>
      </c>
      <c r="G1213">
        <v>10946</v>
      </c>
      <c r="H1213" s="5">
        <f t="shared" si="36"/>
        <v>7.4037244621225823E-2</v>
      </c>
      <c r="I1213" s="5">
        <f t="shared" si="37"/>
        <v>-3.6543029417138682E-4</v>
      </c>
    </row>
    <row r="1214" spans="1:9" hidden="1" x14ac:dyDescent="0.2">
      <c r="A1214" t="s">
        <v>338</v>
      </c>
      <c r="B1214" s="10">
        <v>24043</v>
      </c>
      <c r="C1214" t="s">
        <v>480</v>
      </c>
      <c r="D1214" s="4">
        <v>23805</v>
      </c>
      <c r="E1214" s="4">
        <v>40330</v>
      </c>
      <c r="F1214">
        <v>26044</v>
      </c>
      <c r="G1214">
        <v>40224</v>
      </c>
      <c r="H1214" s="5">
        <f t="shared" si="36"/>
        <v>-8.5969897097220083E-2</v>
      </c>
      <c r="I1214" s="5">
        <f t="shared" si="37"/>
        <v>2.6352426412092284E-3</v>
      </c>
    </row>
    <row r="1215" spans="1:9" hidden="1" x14ac:dyDescent="0.2">
      <c r="A1215" t="s">
        <v>338</v>
      </c>
      <c r="B1215" s="10">
        <v>24045</v>
      </c>
      <c r="C1215" t="s">
        <v>1223</v>
      </c>
      <c r="D1215" s="4">
        <v>23062</v>
      </c>
      <c r="E1215" s="4">
        <v>22902</v>
      </c>
      <c r="F1215">
        <v>22054</v>
      </c>
      <c r="G1215">
        <v>22944</v>
      </c>
      <c r="H1215" s="5">
        <f t="shared" si="36"/>
        <v>4.5705994377437199E-2</v>
      </c>
      <c r="I1215" s="5">
        <f t="shared" si="37"/>
        <v>-1.8305439330543933E-3</v>
      </c>
    </row>
    <row r="1216" spans="1:9" hidden="1" x14ac:dyDescent="0.2">
      <c r="A1216" t="s">
        <v>338</v>
      </c>
      <c r="B1216" s="10">
        <v>24047</v>
      </c>
      <c r="C1216" t="s">
        <v>1224</v>
      </c>
      <c r="D1216" s="4">
        <v>13129</v>
      </c>
      <c r="E1216" s="4">
        <v>19843</v>
      </c>
      <c r="F1216">
        <v>12560</v>
      </c>
      <c r="G1216">
        <v>18571</v>
      </c>
      <c r="H1216" s="5">
        <f t="shared" si="36"/>
        <v>4.5302547770700634E-2</v>
      </c>
      <c r="I1216" s="5">
        <f t="shared" si="37"/>
        <v>6.8493888320499699E-2</v>
      </c>
    </row>
    <row r="1217" spans="1:9" hidden="1" x14ac:dyDescent="0.2">
      <c r="A1217" t="s">
        <v>338</v>
      </c>
      <c r="B1217" s="10">
        <v>24510</v>
      </c>
      <c r="C1217" t="s">
        <v>1225</v>
      </c>
      <c r="D1217" s="4">
        <v>190021</v>
      </c>
      <c r="E1217" s="4">
        <v>29282</v>
      </c>
      <c r="F1217">
        <v>207260</v>
      </c>
      <c r="G1217">
        <v>25374</v>
      </c>
      <c r="H1217" s="5">
        <f t="shared" si="36"/>
        <v>-8.3175721316221168E-2</v>
      </c>
      <c r="I1217" s="5">
        <f t="shared" si="37"/>
        <v>0.15401592180972648</v>
      </c>
    </row>
    <row r="1218" spans="1:9" hidden="1" x14ac:dyDescent="0.2">
      <c r="A1218" t="s">
        <v>339</v>
      </c>
      <c r="B1218" s="10">
        <v>25001</v>
      </c>
      <c r="C1218" t="s">
        <v>1226</v>
      </c>
      <c r="D1218" s="4">
        <v>97088</v>
      </c>
      <c r="E1218" s="4">
        <v>54750</v>
      </c>
      <c r="F1218">
        <v>91994</v>
      </c>
      <c r="G1218">
        <v>55311</v>
      </c>
      <c r="H1218" s="5">
        <f t="shared" si="36"/>
        <v>5.5373176511511621E-2</v>
      </c>
      <c r="I1218" s="5">
        <f t="shared" si="37"/>
        <v>-1.0142647936215219E-2</v>
      </c>
    </row>
    <row r="1219" spans="1:9" hidden="1" x14ac:dyDescent="0.2">
      <c r="A1219" t="s">
        <v>339</v>
      </c>
      <c r="B1219" s="10">
        <v>25003</v>
      </c>
      <c r="C1219" t="s">
        <v>1227</v>
      </c>
      <c r="D1219" s="4">
        <v>48094</v>
      </c>
      <c r="E1219" s="4">
        <v>18656</v>
      </c>
      <c r="F1219">
        <v>51705</v>
      </c>
      <c r="G1219">
        <v>18064</v>
      </c>
      <c r="H1219" s="5">
        <f t="shared" ref="H1219:H1282" si="38">((D1219-F1219)/F1219)</f>
        <v>-6.9838506914224927E-2</v>
      </c>
      <c r="I1219" s="5">
        <f t="shared" ref="I1219:I1282" si="39">((E1219-G1219)/G1219)</f>
        <v>3.2772364924712132E-2</v>
      </c>
    </row>
    <row r="1220" spans="1:9" hidden="1" x14ac:dyDescent="0.2">
      <c r="A1220" t="s">
        <v>339</v>
      </c>
      <c r="B1220" s="10">
        <v>25005</v>
      </c>
      <c r="C1220" t="s">
        <v>1228</v>
      </c>
      <c r="D1220" s="4">
        <v>145082</v>
      </c>
      <c r="E1220" s="4">
        <v>113233</v>
      </c>
      <c r="F1220">
        <v>153377</v>
      </c>
      <c r="G1220">
        <v>119872</v>
      </c>
      <c r="H1220" s="5">
        <f t="shared" si="38"/>
        <v>-5.4082424353064672E-2</v>
      </c>
      <c r="I1220" s="5">
        <f t="shared" si="39"/>
        <v>-5.5384076348104647E-2</v>
      </c>
    </row>
    <row r="1221" spans="1:9" hidden="1" x14ac:dyDescent="0.2">
      <c r="A1221" t="s">
        <v>339</v>
      </c>
      <c r="B1221" s="10">
        <v>25007</v>
      </c>
      <c r="C1221" t="s">
        <v>1229</v>
      </c>
      <c r="D1221" s="4">
        <v>10786</v>
      </c>
      <c r="E1221" s="4">
        <v>2395</v>
      </c>
      <c r="F1221">
        <v>9914</v>
      </c>
      <c r="G1221">
        <v>2631</v>
      </c>
      <c r="H1221" s="5">
        <f t="shared" si="38"/>
        <v>8.795642525721202E-2</v>
      </c>
      <c r="I1221" s="5">
        <f t="shared" si="39"/>
        <v>-8.9699733941467116E-2</v>
      </c>
    </row>
    <row r="1222" spans="1:9" hidden="1" x14ac:dyDescent="0.2">
      <c r="A1222" t="s">
        <v>339</v>
      </c>
      <c r="B1222" s="10">
        <v>25009</v>
      </c>
      <c r="C1222" t="s">
        <v>1230</v>
      </c>
      <c r="D1222" s="4">
        <v>267798</v>
      </c>
      <c r="E1222" s="4">
        <v>133913</v>
      </c>
      <c r="F1222">
        <v>267198</v>
      </c>
      <c r="G1222">
        <v>144837</v>
      </c>
      <c r="H1222" s="5">
        <f t="shared" si="38"/>
        <v>2.2455257898636965E-3</v>
      </c>
      <c r="I1222" s="5">
        <f t="shared" si="39"/>
        <v>-7.5422716571041937E-2</v>
      </c>
    </row>
    <row r="1223" spans="1:9" hidden="1" x14ac:dyDescent="0.2">
      <c r="A1223" t="s">
        <v>339</v>
      </c>
      <c r="B1223" s="10">
        <v>25011</v>
      </c>
      <c r="C1223" t="s">
        <v>431</v>
      </c>
      <c r="D1223" s="4">
        <v>29721</v>
      </c>
      <c r="E1223" s="4">
        <v>11279</v>
      </c>
      <c r="F1223">
        <v>30030</v>
      </c>
      <c r="G1223">
        <v>11201</v>
      </c>
      <c r="H1223" s="5">
        <f t="shared" si="38"/>
        <v>-1.0289710289710289E-2</v>
      </c>
      <c r="I1223" s="5">
        <f t="shared" si="39"/>
        <v>6.9636639585751274E-3</v>
      </c>
    </row>
    <row r="1224" spans="1:9" hidden="1" x14ac:dyDescent="0.2">
      <c r="A1224" t="s">
        <v>339</v>
      </c>
      <c r="B1224" s="10">
        <v>25013</v>
      </c>
      <c r="C1224" t="s">
        <v>1231</v>
      </c>
      <c r="D1224" s="4">
        <v>116900</v>
      </c>
      <c r="E1224" s="4">
        <v>75879</v>
      </c>
      <c r="F1224">
        <v>125948</v>
      </c>
      <c r="G1224">
        <v>87318</v>
      </c>
      <c r="H1224" s="5">
        <f t="shared" si="38"/>
        <v>-7.1839171721662903E-2</v>
      </c>
      <c r="I1224" s="5">
        <f t="shared" si="39"/>
        <v>-0.13100391671820244</v>
      </c>
    </row>
    <row r="1225" spans="1:9" hidden="1" x14ac:dyDescent="0.2">
      <c r="A1225" t="s">
        <v>339</v>
      </c>
      <c r="B1225" s="10">
        <v>25015</v>
      </c>
      <c r="C1225" t="s">
        <v>1232</v>
      </c>
      <c r="D1225" s="4">
        <v>64696</v>
      </c>
      <c r="E1225" s="4">
        <v>21130</v>
      </c>
      <c r="F1225">
        <v>63362</v>
      </c>
      <c r="G1225">
        <v>22281</v>
      </c>
      <c r="H1225" s="5">
        <f t="shared" si="38"/>
        <v>2.1053628357690729E-2</v>
      </c>
      <c r="I1225" s="5">
        <f t="shared" si="39"/>
        <v>-5.1658363628203405E-2</v>
      </c>
    </row>
    <row r="1226" spans="1:9" hidden="1" x14ac:dyDescent="0.2">
      <c r="A1226" t="s">
        <v>339</v>
      </c>
      <c r="B1226" s="10">
        <v>25017</v>
      </c>
      <c r="C1226" t="s">
        <v>716</v>
      </c>
      <c r="D1226" s="4">
        <v>647943</v>
      </c>
      <c r="E1226" s="4">
        <v>229435</v>
      </c>
      <c r="F1226">
        <v>617196</v>
      </c>
      <c r="G1226">
        <v>226956</v>
      </c>
      <c r="H1226" s="5">
        <f t="shared" si="38"/>
        <v>4.9817237960064549E-2</v>
      </c>
      <c r="I1226" s="5">
        <f t="shared" si="39"/>
        <v>1.0922822044801635E-2</v>
      </c>
    </row>
    <row r="1227" spans="1:9" hidden="1" x14ac:dyDescent="0.2">
      <c r="A1227" t="s">
        <v>339</v>
      </c>
      <c r="B1227" s="10">
        <v>25019</v>
      </c>
      <c r="C1227" t="s">
        <v>1233</v>
      </c>
      <c r="D1227" s="4">
        <v>5789</v>
      </c>
      <c r="E1227" s="4">
        <v>1814</v>
      </c>
      <c r="F1227">
        <v>5241</v>
      </c>
      <c r="G1227">
        <v>1914</v>
      </c>
      <c r="H1227" s="5">
        <f t="shared" si="38"/>
        <v>0.10456019843541309</v>
      </c>
      <c r="I1227" s="5">
        <f t="shared" si="39"/>
        <v>-5.2246603970741899E-2</v>
      </c>
    </row>
    <row r="1228" spans="1:9" hidden="1" x14ac:dyDescent="0.2">
      <c r="A1228" t="s">
        <v>339</v>
      </c>
      <c r="B1228" s="10">
        <v>25021</v>
      </c>
      <c r="C1228" t="s">
        <v>1234</v>
      </c>
      <c r="D1228" s="4">
        <v>279806</v>
      </c>
      <c r="E1228" s="4">
        <v>123916</v>
      </c>
      <c r="F1228">
        <v>273312</v>
      </c>
      <c r="G1228">
        <v>125294</v>
      </c>
      <c r="H1228" s="5">
        <f t="shared" si="38"/>
        <v>2.3760391054911602E-2</v>
      </c>
      <c r="I1228" s="5">
        <f t="shared" si="39"/>
        <v>-1.0998132392612575E-2</v>
      </c>
    </row>
    <row r="1229" spans="1:9" hidden="1" x14ac:dyDescent="0.2">
      <c r="A1229" t="s">
        <v>339</v>
      </c>
      <c r="B1229" s="10">
        <v>25023</v>
      </c>
      <c r="C1229" t="s">
        <v>1000</v>
      </c>
      <c r="D1229" s="4">
        <v>183810</v>
      </c>
      <c r="E1229" s="4">
        <v>118193</v>
      </c>
      <c r="F1229">
        <v>173630</v>
      </c>
      <c r="G1229">
        <v>121227</v>
      </c>
      <c r="H1229" s="5">
        <f t="shared" si="38"/>
        <v>5.8630421010194091E-2</v>
      </c>
      <c r="I1229" s="5">
        <f t="shared" si="39"/>
        <v>-2.5027427883227333E-2</v>
      </c>
    </row>
    <row r="1230" spans="1:9" hidden="1" x14ac:dyDescent="0.2">
      <c r="A1230" t="s">
        <v>339</v>
      </c>
      <c r="B1230" s="10">
        <v>25025</v>
      </c>
      <c r="C1230" t="s">
        <v>1235</v>
      </c>
      <c r="D1230" s="4">
        <v>260249</v>
      </c>
      <c r="E1230" s="4">
        <v>59365</v>
      </c>
      <c r="F1230">
        <v>270522</v>
      </c>
      <c r="G1230">
        <v>58613</v>
      </c>
      <c r="H1230" s="5">
        <f t="shared" si="38"/>
        <v>-3.7974730336164893E-2</v>
      </c>
      <c r="I1230" s="5">
        <f t="shared" si="39"/>
        <v>1.2829918277515227E-2</v>
      </c>
    </row>
    <row r="1231" spans="1:9" hidden="1" x14ac:dyDescent="0.2">
      <c r="A1231" t="s">
        <v>339</v>
      </c>
      <c r="B1231" s="10">
        <v>25027</v>
      </c>
      <c r="C1231" t="s">
        <v>1224</v>
      </c>
      <c r="D1231" s="4">
        <v>235519</v>
      </c>
      <c r="E1231" s="4">
        <v>158457</v>
      </c>
      <c r="F1231">
        <v>248773</v>
      </c>
      <c r="G1231">
        <v>171683</v>
      </c>
      <c r="H1231" s="5">
        <f t="shared" si="38"/>
        <v>-5.3277485900801134E-2</v>
      </c>
      <c r="I1231" s="5">
        <f t="shared" si="39"/>
        <v>-7.7037330428755324E-2</v>
      </c>
    </row>
    <row r="1232" spans="1:9" hidden="1" x14ac:dyDescent="0.2">
      <c r="A1232" t="s">
        <v>340</v>
      </c>
      <c r="B1232" s="10">
        <v>26001</v>
      </c>
      <c r="C1232" t="s">
        <v>1236</v>
      </c>
      <c r="D1232" s="4">
        <v>2167</v>
      </c>
      <c r="E1232" s="4">
        <v>4967</v>
      </c>
      <c r="F1232">
        <v>2142</v>
      </c>
      <c r="G1232">
        <v>4848</v>
      </c>
      <c r="H1232" s="5">
        <f t="shared" si="38"/>
        <v>1.1671335200746966E-2</v>
      </c>
      <c r="I1232" s="5">
        <f t="shared" si="39"/>
        <v>2.4546204620462045E-2</v>
      </c>
    </row>
    <row r="1233" spans="1:9" hidden="1" x14ac:dyDescent="0.2">
      <c r="A1233" t="s">
        <v>340</v>
      </c>
      <c r="B1233" s="10">
        <v>26003</v>
      </c>
      <c r="C1233" t="s">
        <v>1237</v>
      </c>
      <c r="D1233" s="4">
        <v>2165</v>
      </c>
      <c r="E1233" s="4">
        <v>2875</v>
      </c>
      <c r="F1233">
        <v>2053</v>
      </c>
      <c r="G1233">
        <v>3014</v>
      </c>
      <c r="H1233" s="5">
        <f t="shared" si="38"/>
        <v>5.4554310764734534E-2</v>
      </c>
      <c r="I1233" s="5">
        <f t="shared" si="39"/>
        <v>-4.6118115461181157E-2</v>
      </c>
    </row>
    <row r="1234" spans="1:9" hidden="1" x14ac:dyDescent="0.2">
      <c r="A1234" t="s">
        <v>340</v>
      </c>
      <c r="B1234" s="10">
        <v>26005</v>
      </c>
      <c r="C1234" t="s">
        <v>1238</v>
      </c>
      <c r="D1234" s="4">
        <v>24397</v>
      </c>
      <c r="E1234" s="4">
        <v>43605</v>
      </c>
      <c r="F1234">
        <v>24449</v>
      </c>
      <c r="G1234">
        <v>41392</v>
      </c>
      <c r="H1234" s="5">
        <f t="shared" si="38"/>
        <v>-2.1268763548611394E-3</v>
      </c>
      <c r="I1234" s="5">
        <f t="shared" si="39"/>
        <v>5.346443757247777E-2</v>
      </c>
    </row>
    <row r="1235" spans="1:9" hidden="1" x14ac:dyDescent="0.2">
      <c r="A1235" t="s">
        <v>340</v>
      </c>
      <c r="B1235" s="10">
        <v>26007</v>
      </c>
      <c r="C1235" t="s">
        <v>1239</v>
      </c>
      <c r="D1235" s="4">
        <v>6260</v>
      </c>
      <c r="E1235" s="4">
        <v>9911</v>
      </c>
      <c r="F1235">
        <v>6000</v>
      </c>
      <c r="G1235">
        <v>10686</v>
      </c>
      <c r="H1235" s="5">
        <f t="shared" si="38"/>
        <v>4.3333333333333335E-2</v>
      </c>
      <c r="I1235" s="5">
        <f t="shared" si="39"/>
        <v>-7.2524798802171067E-2</v>
      </c>
    </row>
    <row r="1236" spans="1:9" hidden="1" x14ac:dyDescent="0.2">
      <c r="A1236" t="s">
        <v>340</v>
      </c>
      <c r="B1236" s="10">
        <v>26009</v>
      </c>
      <c r="C1236" t="s">
        <v>1240</v>
      </c>
      <c r="D1236" s="4">
        <v>5900</v>
      </c>
      <c r="E1236" s="4">
        <v>10118</v>
      </c>
      <c r="F1236">
        <v>5960</v>
      </c>
      <c r="G1236">
        <v>9748</v>
      </c>
      <c r="H1236" s="5">
        <f t="shared" si="38"/>
        <v>-1.0067114093959731E-2</v>
      </c>
      <c r="I1236" s="5">
        <f t="shared" si="39"/>
        <v>3.7956503898235537E-2</v>
      </c>
    </row>
    <row r="1237" spans="1:9" hidden="1" x14ac:dyDescent="0.2">
      <c r="A1237" t="s">
        <v>340</v>
      </c>
      <c r="B1237" s="10">
        <v>26011</v>
      </c>
      <c r="C1237" t="s">
        <v>1241</v>
      </c>
      <c r="D1237" s="4">
        <v>2867</v>
      </c>
      <c r="E1237" s="4">
        <v>6300</v>
      </c>
      <c r="F1237">
        <v>2774</v>
      </c>
      <c r="G1237">
        <v>5928</v>
      </c>
      <c r="H1237" s="5">
        <f t="shared" si="38"/>
        <v>3.3525594808940157E-2</v>
      </c>
      <c r="I1237" s="5">
        <f t="shared" si="39"/>
        <v>6.2753036437246959E-2</v>
      </c>
    </row>
    <row r="1238" spans="1:9" hidden="1" x14ac:dyDescent="0.2">
      <c r="A1238" t="s">
        <v>340</v>
      </c>
      <c r="B1238" s="10">
        <v>26013</v>
      </c>
      <c r="C1238" t="s">
        <v>1242</v>
      </c>
      <c r="D1238" s="4">
        <v>1596</v>
      </c>
      <c r="E1238" s="4">
        <v>2227</v>
      </c>
      <c r="F1238">
        <v>1478</v>
      </c>
      <c r="G1238">
        <v>2512</v>
      </c>
      <c r="H1238" s="5">
        <f t="shared" si="38"/>
        <v>7.9837618403247629E-2</v>
      </c>
      <c r="I1238" s="5">
        <f t="shared" si="39"/>
        <v>-0.11345541401273886</v>
      </c>
    </row>
    <row r="1239" spans="1:9" hidden="1" x14ac:dyDescent="0.2">
      <c r="A1239" t="s">
        <v>340</v>
      </c>
      <c r="B1239" s="10">
        <v>26015</v>
      </c>
      <c r="C1239" t="s">
        <v>1243</v>
      </c>
      <c r="D1239" s="4">
        <v>11204</v>
      </c>
      <c r="E1239" s="4">
        <v>24327</v>
      </c>
      <c r="F1239">
        <v>11797</v>
      </c>
      <c r="G1239">
        <v>23471</v>
      </c>
      <c r="H1239" s="5">
        <f t="shared" si="38"/>
        <v>-5.0267017038230055E-2</v>
      </c>
      <c r="I1239" s="5">
        <f t="shared" si="39"/>
        <v>3.6470538110860214E-2</v>
      </c>
    </row>
    <row r="1240" spans="1:9" hidden="1" x14ac:dyDescent="0.2">
      <c r="A1240" t="s">
        <v>340</v>
      </c>
      <c r="B1240" s="10">
        <v>26017</v>
      </c>
      <c r="C1240" t="s">
        <v>416</v>
      </c>
      <c r="D1240" s="4">
        <v>26338</v>
      </c>
      <c r="E1240" s="4">
        <v>30415</v>
      </c>
      <c r="F1240">
        <v>26151</v>
      </c>
      <c r="G1240">
        <v>33125</v>
      </c>
      <c r="H1240" s="5">
        <f t="shared" si="38"/>
        <v>7.1507781729188173E-3</v>
      </c>
      <c r="I1240" s="5">
        <f t="shared" si="39"/>
        <v>-8.1811320754716976E-2</v>
      </c>
    </row>
    <row r="1241" spans="1:9" hidden="1" x14ac:dyDescent="0.2">
      <c r="A1241" t="s">
        <v>340</v>
      </c>
      <c r="B1241" s="10">
        <v>26019</v>
      </c>
      <c r="C1241" t="s">
        <v>1244</v>
      </c>
      <c r="D1241" s="4">
        <v>5663</v>
      </c>
      <c r="E1241" s="4">
        <v>6989</v>
      </c>
      <c r="F1241">
        <v>5480</v>
      </c>
      <c r="G1241">
        <v>6601</v>
      </c>
      <c r="H1241" s="5">
        <f t="shared" si="38"/>
        <v>3.3394160583941603E-2</v>
      </c>
      <c r="I1241" s="5">
        <f t="shared" si="39"/>
        <v>5.8778972882896532E-2</v>
      </c>
    </row>
    <row r="1242" spans="1:9" hidden="1" x14ac:dyDescent="0.2">
      <c r="A1242" t="s">
        <v>340</v>
      </c>
      <c r="B1242" s="10">
        <v>26021</v>
      </c>
      <c r="C1242" t="s">
        <v>728</v>
      </c>
      <c r="D1242" s="4">
        <v>33779</v>
      </c>
      <c r="E1242" s="4">
        <v>39876</v>
      </c>
      <c r="F1242">
        <v>37438</v>
      </c>
      <c r="G1242">
        <v>43519</v>
      </c>
      <c r="H1242" s="5">
        <f t="shared" si="38"/>
        <v>-9.7734921737272287E-2</v>
      </c>
      <c r="I1242" s="5">
        <f t="shared" si="39"/>
        <v>-8.3710563202279459E-2</v>
      </c>
    </row>
    <row r="1243" spans="1:9" hidden="1" x14ac:dyDescent="0.2">
      <c r="A1243" t="s">
        <v>340</v>
      </c>
      <c r="B1243" s="10">
        <v>26023</v>
      </c>
      <c r="C1243" t="s">
        <v>1245</v>
      </c>
      <c r="D1243" s="4">
        <v>6001</v>
      </c>
      <c r="E1243" s="4">
        <v>12676</v>
      </c>
      <c r="F1243">
        <v>6159</v>
      </c>
      <c r="G1243">
        <v>14064</v>
      </c>
      <c r="H1243" s="5">
        <f t="shared" si="38"/>
        <v>-2.5653515181035882E-2</v>
      </c>
      <c r="I1243" s="5">
        <f t="shared" si="39"/>
        <v>-9.8691695108077362E-2</v>
      </c>
    </row>
    <row r="1244" spans="1:9" hidden="1" x14ac:dyDescent="0.2">
      <c r="A1244" t="s">
        <v>340</v>
      </c>
      <c r="B1244" s="10">
        <v>26025</v>
      </c>
      <c r="C1244" t="s">
        <v>420</v>
      </c>
      <c r="D1244" s="4">
        <v>27185</v>
      </c>
      <c r="E1244" s="4">
        <v>30905</v>
      </c>
      <c r="F1244">
        <v>28877</v>
      </c>
      <c r="G1244">
        <v>36221</v>
      </c>
      <c r="H1244" s="5">
        <f t="shared" si="38"/>
        <v>-5.859334418395263E-2</v>
      </c>
      <c r="I1244" s="5">
        <f t="shared" si="39"/>
        <v>-0.14676568841279922</v>
      </c>
    </row>
    <row r="1245" spans="1:9" hidden="1" x14ac:dyDescent="0.2">
      <c r="A1245" t="s">
        <v>340</v>
      </c>
      <c r="B1245" s="10">
        <v>26027</v>
      </c>
      <c r="C1245" t="s">
        <v>877</v>
      </c>
      <c r="D1245" s="4">
        <v>8612</v>
      </c>
      <c r="E1245" s="4">
        <v>16395</v>
      </c>
      <c r="F1245">
        <v>9130</v>
      </c>
      <c r="G1245">
        <v>16699</v>
      </c>
      <c r="H1245" s="5">
        <f t="shared" si="38"/>
        <v>-5.6736035049288064E-2</v>
      </c>
      <c r="I1245" s="5">
        <f t="shared" si="39"/>
        <v>-1.820468291514462E-2</v>
      </c>
    </row>
    <row r="1246" spans="1:9" hidden="1" x14ac:dyDescent="0.2">
      <c r="A1246" t="s">
        <v>340</v>
      </c>
      <c r="B1246" s="10">
        <v>26029</v>
      </c>
      <c r="C1246" t="s">
        <v>1246</v>
      </c>
      <c r="D1246" s="4">
        <v>6743</v>
      </c>
      <c r="E1246" s="4">
        <v>10027</v>
      </c>
      <c r="F1246">
        <v>6939</v>
      </c>
      <c r="G1246">
        <v>9841</v>
      </c>
      <c r="H1246" s="5">
        <f t="shared" si="38"/>
        <v>-2.8246144977662486E-2</v>
      </c>
      <c r="I1246" s="5">
        <f t="shared" si="39"/>
        <v>1.8900518240016258E-2</v>
      </c>
    </row>
    <row r="1247" spans="1:9" hidden="1" x14ac:dyDescent="0.2">
      <c r="A1247" t="s">
        <v>340</v>
      </c>
      <c r="B1247" s="10">
        <v>26031</v>
      </c>
      <c r="C1247" t="s">
        <v>1247</v>
      </c>
      <c r="D1247" s="4">
        <v>5309</v>
      </c>
      <c r="E1247" s="4">
        <v>10560</v>
      </c>
      <c r="F1247">
        <v>5437</v>
      </c>
      <c r="G1247">
        <v>10186</v>
      </c>
      <c r="H1247" s="5">
        <f t="shared" si="38"/>
        <v>-2.354239470296119E-2</v>
      </c>
      <c r="I1247" s="5">
        <f t="shared" si="39"/>
        <v>3.6717062634989202E-2</v>
      </c>
    </row>
    <row r="1248" spans="1:9" hidden="1" x14ac:dyDescent="0.2">
      <c r="A1248" t="s">
        <v>340</v>
      </c>
      <c r="B1248" s="10">
        <v>26033</v>
      </c>
      <c r="C1248" t="s">
        <v>1248</v>
      </c>
      <c r="D1248" s="4">
        <v>6304</v>
      </c>
      <c r="E1248" s="4">
        <v>10146</v>
      </c>
      <c r="F1248">
        <v>6648</v>
      </c>
      <c r="G1248">
        <v>10681</v>
      </c>
      <c r="H1248" s="5">
        <f t="shared" si="38"/>
        <v>-5.1744885679903728E-2</v>
      </c>
      <c r="I1248" s="5">
        <f t="shared" si="39"/>
        <v>-5.0088942982866771E-2</v>
      </c>
    </row>
    <row r="1249" spans="1:9" hidden="1" x14ac:dyDescent="0.2">
      <c r="A1249" t="s">
        <v>340</v>
      </c>
      <c r="B1249" s="10">
        <v>26035</v>
      </c>
      <c r="C1249" t="s">
        <v>1249</v>
      </c>
      <c r="D1249" s="4">
        <v>5285</v>
      </c>
      <c r="E1249" s="4">
        <v>11627</v>
      </c>
      <c r="F1249">
        <v>5199</v>
      </c>
      <c r="G1249">
        <v>10861</v>
      </c>
      <c r="H1249" s="5">
        <f t="shared" si="38"/>
        <v>1.654164262358146E-2</v>
      </c>
      <c r="I1249" s="5">
        <f t="shared" si="39"/>
        <v>7.0527575729674982E-2</v>
      </c>
    </row>
    <row r="1250" spans="1:9" hidden="1" x14ac:dyDescent="0.2">
      <c r="A1250" t="s">
        <v>340</v>
      </c>
      <c r="B1250" s="10">
        <v>26037</v>
      </c>
      <c r="C1250" t="s">
        <v>880</v>
      </c>
      <c r="D1250" s="4">
        <v>22801</v>
      </c>
      <c r="E1250" s="4">
        <v>25257</v>
      </c>
      <c r="F1250">
        <v>21968</v>
      </c>
      <c r="G1250">
        <v>25098</v>
      </c>
      <c r="H1250" s="5">
        <f t="shared" si="38"/>
        <v>3.7918790968681719E-2</v>
      </c>
      <c r="I1250" s="5">
        <f t="shared" si="39"/>
        <v>6.3351661486971073E-3</v>
      </c>
    </row>
    <row r="1251" spans="1:9" hidden="1" x14ac:dyDescent="0.2">
      <c r="A1251" t="s">
        <v>340</v>
      </c>
      <c r="B1251" s="10">
        <v>26039</v>
      </c>
      <c r="C1251" t="s">
        <v>563</v>
      </c>
      <c r="D1251" s="4">
        <v>2643</v>
      </c>
      <c r="E1251" s="4">
        <v>5208</v>
      </c>
      <c r="F1251">
        <v>2672</v>
      </c>
      <c r="G1251">
        <v>5087</v>
      </c>
      <c r="H1251" s="5">
        <f t="shared" si="38"/>
        <v>-1.0853293413173653E-2</v>
      </c>
      <c r="I1251" s="5">
        <f t="shared" si="39"/>
        <v>2.3786121486141145E-2</v>
      </c>
    </row>
    <row r="1252" spans="1:9" hidden="1" x14ac:dyDescent="0.2">
      <c r="A1252" t="s">
        <v>340</v>
      </c>
      <c r="B1252" s="10">
        <v>26041</v>
      </c>
      <c r="C1252" t="s">
        <v>673</v>
      </c>
      <c r="D1252" s="4">
        <v>8411</v>
      </c>
      <c r="E1252" s="4">
        <v>13397</v>
      </c>
      <c r="F1252">
        <v>7606</v>
      </c>
      <c r="G1252">
        <v>13207</v>
      </c>
      <c r="H1252" s="5">
        <f t="shared" si="38"/>
        <v>0.10583749671312122</v>
      </c>
      <c r="I1252" s="5">
        <f t="shared" si="39"/>
        <v>1.4386310289997728E-2</v>
      </c>
    </row>
    <row r="1253" spans="1:9" hidden="1" x14ac:dyDescent="0.2">
      <c r="A1253" t="s">
        <v>340</v>
      </c>
      <c r="B1253" s="10">
        <v>26043</v>
      </c>
      <c r="C1253" t="s">
        <v>981</v>
      </c>
      <c r="D1253" s="4">
        <v>5154</v>
      </c>
      <c r="E1253" s="4">
        <v>9294</v>
      </c>
      <c r="F1253">
        <v>4744</v>
      </c>
      <c r="G1253">
        <v>9617</v>
      </c>
      <c r="H1253" s="5">
        <f t="shared" si="38"/>
        <v>8.6424957841483976E-2</v>
      </c>
      <c r="I1253" s="5">
        <f t="shared" si="39"/>
        <v>-3.3586357491941353E-2</v>
      </c>
    </row>
    <row r="1254" spans="1:9" hidden="1" x14ac:dyDescent="0.2">
      <c r="A1254" t="s">
        <v>340</v>
      </c>
      <c r="B1254" s="10">
        <v>26045</v>
      </c>
      <c r="C1254" t="s">
        <v>1250</v>
      </c>
      <c r="D1254" s="4">
        <v>31959</v>
      </c>
      <c r="E1254" s="4">
        <v>30833</v>
      </c>
      <c r="F1254">
        <v>31299</v>
      </c>
      <c r="G1254">
        <v>31798</v>
      </c>
      <c r="H1254" s="5">
        <f t="shared" si="38"/>
        <v>2.108693568484616E-2</v>
      </c>
      <c r="I1254" s="5">
        <f t="shared" si="39"/>
        <v>-3.0347820617648909E-2</v>
      </c>
    </row>
    <row r="1255" spans="1:9" hidden="1" x14ac:dyDescent="0.2">
      <c r="A1255" t="s">
        <v>340</v>
      </c>
      <c r="B1255" s="10">
        <v>26047</v>
      </c>
      <c r="C1255" t="s">
        <v>983</v>
      </c>
      <c r="D1255" s="4">
        <v>9993</v>
      </c>
      <c r="E1255" s="4">
        <v>12402</v>
      </c>
      <c r="F1255">
        <v>9662</v>
      </c>
      <c r="G1255">
        <v>12135</v>
      </c>
      <c r="H1255" s="5">
        <f t="shared" si="38"/>
        <v>3.4257917615400535E-2</v>
      </c>
      <c r="I1255" s="5">
        <f t="shared" si="39"/>
        <v>2.2002472187886278E-2</v>
      </c>
    </row>
    <row r="1256" spans="1:9" hidden="1" x14ac:dyDescent="0.2">
      <c r="A1256" t="s">
        <v>340</v>
      </c>
      <c r="B1256" s="10">
        <v>26049</v>
      </c>
      <c r="C1256" t="s">
        <v>1251</v>
      </c>
      <c r="D1256" s="4">
        <v>116857</v>
      </c>
      <c r="E1256" s="4">
        <v>85342</v>
      </c>
      <c r="F1256">
        <v>119390</v>
      </c>
      <c r="G1256">
        <v>98714</v>
      </c>
      <c r="H1256" s="5">
        <f t="shared" si="38"/>
        <v>-2.1216182259820755E-2</v>
      </c>
      <c r="I1256" s="5">
        <f t="shared" si="39"/>
        <v>-0.13546204185829772</v>
      </c>
    </row>
    <row r="1257" spans="1:9" hidden="1" x14ac:dyDescent="0.2">
      <c r="A1257" t="s">
        <v>340</v>
      </c>
      <c r="B1257" s="10">
        <v>26051</v>
      </c>
      <c r="C1257" t="s">
        <v>1252</v>
      </c>
      <c r="D1257" s="4">
        <v>4607</v>
      </c>
      <c r="E1257" s="4">
        <v>10800</v>
      </c>
      <c r="F1257">
        <v>4524</v>
      </c>
      <c r="G1257">
        <v>9893</v>
      </c>
      <c r="H1257" s="5">
        <f t="shared" si="38"/>
        <v>1.8346595932802828E-2</v>
      </c>
      <c r="I1257" s="5">
        <f t="shared" si="39"/>
        <v>9.1680986556150812E-2</v>
      </c>
    </row>
    <row r="1258" spans="1:9" hidden="1" x14ac:dyDescent="0.2">
      <c r="A1258" t="s">
        <v>340</v>
      </c>
      <c r="B1258" s="10">
        <v>26053</v>
      </c>
      <c r="C1258" t="s">
        <v>1253</v>
      </c>
      <c r="D1258" s="4">
        <v>3799</v>
      </c>
      <c r="E1258" s="4">
        <v>3965</v>
      </c>
      <c r="F1258">
        <v>3570</v>
      </c>
      <c r="G1258">
        <v>4600</v>
      </c>
      <c r="H1258" s="5">
        <f t="shared" si="38"/>
        <v>6.4145658263305316E-2</v>
      </c>
      <c r="I1258" s="5">
        <f t="shared" si="39"/>
        <v>-0.13804347826086957</v>
      </c>
    </row>
    <row r="1259" spans="1:9" hidden="1" x14ac:dyDescent="0.2">
      <c r="A1259" t="s">
        <v>340</v>
      </c>
      <c r="B1259" s="10">
        <v>26055</v>
      </c>
      <c r="C1259" t="s">
        <v>1254</v>
      </c>
      <c r="D1259" s="4">
        <v>31786</v>
      </c>
      <c r="E1259" s="4">
        <v>31635</v>
      </c>
      <c r="F1259">
        <v>28683</v>
      </c>
      <c r="G1259">
        <v>30502</v>
      </c>
      <c r="H1259" s="5">
        <f t="shared" si="38"/>
        <v>0.1081825471533661</v>
      </c>
      <c r="I1259" s="5">
        <f t="shared" si="39"/>
        <v>3.714510523900072E-2</v>
      </c>
    </row>
    <row r="1260" spans="1:9" hidden="1" x14ac:dyDescent="0.2">
      <c r="A1260" t="s">
        <v>340</v>
      </c>
      <c r="B1260" s="10">
        <v>26057</v>
      </c>
      <c r="C1260" t="s">
        <v>1255</v>
      </c>
      <c r="D1260" s="4">
        <v>6357</v>
      </c>
      <c r="E1260" s="4">
        <v>9697</v>
      </c>
      <c r="F1260">
        <v>6693</v>
      </c>
      <c r="G1260">
        <v>12102</v>
      </c>
      <c r="H1260" s="5">
        <f t="shared" si="38"/>
        <v>-5.02017032720753E-2</v>
      </c>
      <c r="I1260" s="5">
        <f t="shared" si="39"/>
        <v>-0.19872748306065113</v>
      </c>
    </row>
    <row r="1261" spans="1:9" hidden="1" x14ac:dyDescent="0.2">
      <c r="A1261" t="s">
        <v>340</v>
      </c>
      <c r="B1261" s="10">
        <v>26059</v>
      </c>
      <c r="C1261" t="s">
        <v>1256</v>
      </c>
      <c r="D1261" s="4">
        <v>5779</v>
      </c>
      <c r="E1261" s="4">
        <v>16545</v>
      </c>
      <c r="F1261">
        <v>5883</v>
      </c>
      <c r="G1261">
        <v>17037</v>
      </c>
      <c r="H1261" s="5">
        <f t="shared" si="38"/>
        <v>-1.7678055413904471E-2</v>
      </c>
      <c r="I1261" s="5">
        <f t="shared" si="39"/>
        <v>-2.8878323648529672E-2</v>
      </c>
    </row>
    <row r="1262" spans="1:9" hidden="1" x14ac:dyDescent="0.2">
      <c r="A1262" t="s">
        <v>340</v>
      </c>
      <c r="B1262" s="10">
        <v>26061</v>
      </c>
      <c r="C1262" t="s">
        <v>1257</v>
      </c>
      <c r="D1262" s="4">
        <v>7141</v>
      </c>
      <c r="E1262" s="4">
        <v>8966</v>
      </c>
      <c r="F1262">
        <v>7750</v>
      </c>
      <c r="G1262">
        <v>10378</v>
      </c>
      <c r="H1262" s="5">
        <f t="shared" si="38"/>
        <v>-7.8580645161290319E-2</v>
      </c>
      <c r="I1262" s="5">
        <f t="shared" si="39"/>
        <v>-0.13605704374638658</v>
      </c>
    </row>
    <row r="1263" spans="1:9" hidden="1" x14ac:dyDescent="0.2">
      <c r="A1263" t="s">
        <v>340</v>
      </c>
      <c r="B1263" s="10">
        <v>26063</v>
      </c>
      <c r="C1263" t="s">
        <v>1258</v>
      </c>
      <c r="D1263" s="4">
        <v>5684</v>
      </c>
      <c r="E1263" s="4">
        <v>10892</v>
      </c>
      <c r="F1263">
        <v>5490</v>
      </c>
      <c r="G1263">
        <v>12731</v>
      </c>
      <c r="H1263" s="5">
        <f t="shared" si="38"/>
        <v>3.5336976320582879E-2</v>
      </c>
      <c r="I1263" s="5">
        <f t="shared" si="39"/>
        <v>-0.14445055376639698</v>
      </c>
    </row>
    <row r="1264" spans="1:9" hidden="1" x14ac:dyDescent="0.2">
      <c r="A1264" t="s">
        <v>340</v>
      </c>
      <c r="B1264" s="10">
        <v>26065</v>
      </c>
      <c r="C1264" t="s">
        <v>1259</v>
      </c>
      <c r="D1264" s="4">
        <v>92366</v>
      </c>
      <c r="E1264" s="4">
        <v>49516</v>
      </c>
      <c r="F1264">
        <v>94212</v>
      </c>
      <c r="G1264">
        <v>47639</v>
      </c>
      <c r="H1264" s="5">
        <f t="shared" si="38"/>
        <v>-1.9594106907824906E-2</v>
      </c>
      <c r="I1264" s="5">
        <f t="shared" si="39"/>
        <v>3.9400491194189632E-2</v>
      </c>
    </row>
    <row r="1265" spans="1:9" hidden="1" x14ac:dyDescent="0.2">
      <c r="A1265" t="s">
        <v>340</v>
      </c>
      <c r="B1265" s="10">
        <v>26067</v>
      </c>
      <c r="C1265" t="s">
        <v>1260</v>
      </c>
      <c r="D1265" s="4">
        <v>9899</v>
      </c>
      <c r="E1265" s="4">
        <v>20108</v>
      </c>
      <c r="F1265">
        <v>10901</v>
      </c>
      <c r="G1265">
        <v>20657</v>
      </c>
      <c r="H1265" s="5">
        <f t="shared" si="38"/>
        <v>-9.1918172644711499E-2</v>
      </c>
      <c r="I1265" s="5">
        <f t="shared" si="39"/>
        <v>-2.6576947281793096E-2</v>
      </c>
    </row>
    <row r="1266" spans="1:9" hidden="1" x14ac:dyDescent="0.2">
      <c r="A1266" t="s">
        <v>340</v>
      </c>
      <c r="B1266" s="10">
        <v>26069</v>
      </c>
      <c r="C1266" t="s">
        <v>1261</v>
      </c>
      <c r="D1266" s="4">
        <v>5366</v>
      </c>
      <c r="E1266" s="4">
        <v>9387</v>
      </c>
      <c r="F1266">
        <v>5373</v>
      </c>
      <c r="G1266">
        <v>9759</v>
      </c>
      <c r="H1266" s="5">
        <f t="shared" si="38"/>
        <v>-1.3028103480364787E-3</v>
      </c>
      <c r="I1266" s="5">
        <f t="shared" si="39"/>
        <v>-3.8118659698739628E-2</v>
      </c>
    </row>
    <row r="1267" spans="1:9" hidden="1" x14ac:dyDescent="0.2">
      <c r="A1267" t="s">
        <v>340</v>
      </c>
      <c r="B1267" s="10">
        <v>26071</v>
      </c>
      <c r="C1267" t="s">
        <v>1262</v>
      </c>
      <c r="D1267" s="4">
        <v>2658</v>
      </c>
      <c r="E1267" s="4">
        <v>3556</v>
      </c>
      <c r="F1267">
        <v>2493</v>
      </c>
      <c r="G1267">
        <v>4216</v>
      </c>
      <c r="H1267" s="5">
        <f t="shared" si="38"/>
        <v>6.6185318892900122E-2</v>
      </c>
      <c r="I1267" s="5">
        <f t="shared" si="39"/>
        <v>-0.15654648956356737</v>
      </c>
    </row>
    <row r="1268" spans="1:9" hidden="1" x14ac:dyDescent="0.2">
      <c r="A1268" t="s">
        <v>340</v>
      </c>
      <c r="B1268" s="10">
        <v>26073</v>
      </c>
      <c r="C1268" t="s">
        <v>1263</v>
      </c>
      <c r="D1268" s="4">
        <v>13595</v>
      </c>
      <c r="E1268" s="4">
        <v>14034</v>
      </c>
      <c r="F1268">
        <v>14072</v>
      </c>
      <c r="G1268">
        <v>14815</v>
      </c>
      <c r="H1268" s="5">
        <f t="shared" si="38"/>
        <v>-3.3897100625355316E-2</v>
      </c>
      <c r="I1268" s="5">
        <f t="shared" si="39"/>
        <v>-5.2716841039487004E-2</v>
      </c>
    </row>
    <row r="1269" spans="1:9" hidden="1" x14ac:dyDescent="0.2">
      <c r="A1269" t="s">
        <v>340</v>
      </c>
      <c r="B1269" s="10">
        <v>26075</v>
      </c>
      <c r="C1269" t="s">
        <v>444</v>
      </c>
      <c r="D1269" s="4">
        <v>29723</v>
      </c>
      <c r="E1269" s="4">
        <v>41568</v>
      </c>
      <c r="F1269">
        <v>31995</v>
      </c>
      <c r="G1269">
        <v>47372</v>
      </c>
      <c r="H1269" s="5">
        <f t="shared" si="38"/>
        <v>-7.1011095483669323E-2</v>
      </c>
      <c r="I1269" s="5">
        <f t="shared" si="39"/>
        <v>-0.122519631850038</v>
      </c>
    </row>
    <row r="1270" spans="1:9" hidden="1" x14ac:dyDescent="0.2">
      <c r="A1270" t="s">
        <v>340</v>
      </c>
      <c r="B1270" s="10">
        <v>26077</v>
      </c>
      <c r="C1270" t="s">
        <v>1264</v>
      </c>
      <c r="D1270" s="4">
        <v>86063</v>
      </c>
      <c r="E1270" s="4">
        <v>52724</v>
      </c>
      <c r="F1270">
        <v>83686</v>
      </c>
      <c r="G1270">
        <v>56823</v>
      </c>
      <c r="H1270" s="5">
        <f t="shared" si="38"/>
        <v>2.8403795138971871E-2</v>
      </c>
      <c r="I1270" s="5">
        <f t="shared" si="39"/>
        <v>-7.2136282843214897E-2</v>
      </c>
    </row>
    <row r="1271" spans="1:9" hidden="1" x14ac:dyDescent="0.2">
      <c r="A1271" t="s">
        <v>340</v>
      </c>
      <c r="B1271" s="10">
        <v>26079</v>
      </c>
      <c r="C1271" t="s">
        <v>1265</v>
      </c>
      <c r="D1271" s="4">
        <v>2956</v>
      </c>
      <c r="E1271" s="4">
        <v>8155</v>
      </c>
      <c r="F1271">
        <v>3002</v>
      </c>
      <c r="G1271">
        <v>7436</v>
      </c>
      <c r="H1271" s="5">
        <f t="shared" si="38"/>
        <v>-1.5323117921385743E-2</v>
      </c>
      <c r="I1271" s="5">
        <f t="shared" si="39"/>
        <v>9.6691769768692842E-2</v>
      </c>
    </row>
    <row r="1272" spans="1:9" hidden="1" x14ac:dyDescent="0.2">
      <c r="A1272" t="s">
        <v>340</v>
      </c>
      <c r="B1272" s="10">
        <v>26081</v>
      </c>
      <c r="C1272" t="s">
        <v>411</v>
      </c>
      <c r="D1272" s="4">
        <v>206260</v>
      </c>
      <c r="E1272" s="4">
        <v>162166</v>
      </c>
      <c r="F1272">
        <v>187915</v>
      </c>
      <c r="G1272">
        <v>165741</v>
      </c>
      <c r="H1272" s="5">
        <f t="shared" si="38"/>
        <v>9.7623925711092782E-2</v>
      </c>
      <c r="I1272" s="5">
        <f t="shared" si="39"/>
        <v>-2.1569798661767458E-2</v>
      </c>
    </row>
    <row r="1273" spans="1:9" hidden="1" x14ac:dyDescent="0.2">
      <c r="A1273" t="s">
        <v>340</v>
      </c>
      <c r="B1273" s="10">
        <v>26083</v>
      </c>
      <c r="C1273" t="s">
        <v>1266</v>
      </c>
      <c r="D1273" s="4">
        <v>608</v>
      </c>
      <c r="E1273" s="4">
        <v>781</v>
      </c>
      <c r="F1273">
        <v>672</v>
      </c>
      <c r="G1273">
        <v>862</v>
      </c>
      <c r="H1273" s="5">
        <f t="shared" si="38"/>
        <v>-9.5238095238095233E-2</v>
      </c>
      <c r="I1273" s="5">
        <f t="shared" si="39"/>
        <v>-9.3967517401392114E-2</v>
      </c>
    </row>
    <row r="1274" spans="1:9" hidden="1" x14ac:dyDescent="0.2">
      <c r="A1274" t="s">
        <v>340</v>
      </c>
      <c r="B1274" s="10">
        <v>26085</v>
      </c>
      <c r="C1274" t="s">
        <v>447</v>
      </c>
      <c r="D1274" s="4">
        <v>2291</v>
      </c>
      <c r="E1274" s="4">
        <v>4341</v>
      </c>
      <c r="F1274">
        <v>2288</v>
      </c>
      <c r="G1274">
        <v>3946</v>
      </c>
      <c r="H1274" s="5">
        <f t="shared" si="38"/>
        <v>1.3111888111888112E-3</v>
      </c>
      <c r="I1274" s="5">
        <f t="shared" si="39"/>
        <v>0.10010136847440446</v>
      </c>
    </row>
    <row r="1275" spans="1:9" hidden="1" x14ac:dyDescent="0.2">
      <c r="A1275" t="s">
        <v>340</v>
      </c>
      <c r="B1275" s="10">
        <v>26087</v>
      </c>
      <c r="C1275" t="s">
        <v>1267</v>
      </c>
      <c r="D1275" s="4">
        <v>16128</v>
      </c>
      <c r="E1275" s="4">
        <v>38274</v>
      </c>
      <c r="F1275">
        <v>16367</v>
      </c>
      <c r="G1275">
        <v>35482</v>
      </c>
      <c r="H1275" s="5">
        <f t="shared" si="38"/>
        <v>-1.4602553919472109E-2</v>
      </c>
      <c r="I1275" s="5">
        <f t="shared" si="39"/>
        <v>7.8687785355955137E-2</v>
      </c>
    </row>
    <row r="1276" spans="1:9" hidden="1" x14ac:dyDescent="0.2">
      <c r="A1276" t="s">
        <v>340</v>
      </c>
      <c r="B1276" s="10">
        <v>26089</v>
      </c>
      <c r="C1276" t="s">
        <v>1268</v>
      </c>
      <c r="D1276" s="4">
        <v>9693</v>
      </c>
      <c r="E1276" s="4">
        <v>8015</v>
      </c>
      <c r="F1276">
        <v>8795</v>
      </c>
      <c r="G1276">
        <v>7916</v>
      </c>
      <c r="H1276" s="5">
        <f t="shared" si="38"/>
        <v>0.10210346787947698</v>
      </c>
      <c r="I1276" s="5">
        <f t="shared" si="39"/>
        <v>1.2506316321374432E-2</v>
      </c>
    </row>
    <row r="1277" spans="1:9" hidden="1" x14ac:dyDescent="0.2">
      <c r="A1277" t="s">
        <v>340</v>
      </c>
      <c r="B1277" s="10">
        <v>26091</v>
      </c>
      <c r="C1277" t="s">
        <v>1269</v>
      </c>
      <c r="D1277" s="4">
        <v>19819</v>
      </c>
      <c r="E1277" s="4">
        <v>29282</v>
      </c>
      <c r="F1277">
        <v>20918</v>
      </c>
      <c r="G1277">
        <v>31541</v>
      </c>
      <c r="H1277" s="5">
        <f t="shared" si="38"/>
        <v>-5.2538483602638873E-2</v>
      </c>
      <c r="I1277" s="5">
        <f t="shared" si="39"/>
        <v>-7.1621064646016294E-2</v>
      </c>
    </row>
    <row r="1278" spans="1:9" hidden="1" x14ac:dyDescent="0.2">
      <c r="A1278" t="s">
        <v>340</v>
      </c>
      <c r="B1278" s="10">
        <v>26093</v>
      </c>
      <c r="C1278" t="s">
        <v>900</v>
      </c>
      <c r="D1278" s="4">
        <v>52038</v>
      </c>
      <c r="E1278" s="4">
        <v>84107</v>
      </c>
      <c r="F1278">
        <v>48220</v>
      </c>
      <c r="G1278">
        <v>76982</v>
      </c>
      <c r="H1278" s="5">
        <f t="shared" si="38"/>
        <v>7.9178763998340937E-2</v>
      </c>
      <c r="I1278" s="5">
        <f t="shared" si="39"/>
        <v>9.2554103556675593E-2</v>
      </c>
    </row>
    <row r="1279" spans="1:9" hidden="1" x14ac:dyDescent="0.2">
      <c r="A1279" t="s">
        <v>340</v>
      </c>
      <c r="B1279" s="10">
        <v>26095</v>
      </c>
      <c r="C1279" t="s">
        <v>1270</v>
      </c>
      <c r="D1279" s="4">
        <v>998</v>
      </c>
      <c r="E1279" s="4">
        <v>1752</v>
      </c>
      <c r="F1279">
        <v>842</v>
      </c>
      <c r="G1279">
        <v>2109</v>
      </c>
      <c r="H1279" s="5">
        <f t="shared" si="38"/>
        <v>0.18527315914489312</v>
      </c>
      <c r="I1279" s="5">
        <f t="shared" si="39"/>
        <v>-0.16927453769559034</v>
      </c>
    </row>
    <row r="1280" spans="1:9" hidden="1" x14ac:dyDescent="0.2">
      <c r="A1280" t="s">
        <v>340</v>
      </c>
      <c r="B1280" s="10">
        <v>26097</v>
      </c>
      <c r="C1280" t="s">
        <v>1271</v>
      </c>
      <c r="D1280" s="4">
        <v>2461</v>
      </c>
      <c r="E1280" s="4">
        <v>3864</v>
      </c>
      <c r="F1280">
        <v>2632</v>
      </c>
      <c r="G1280">
        <v>4304</v>
      </c>
      <c r="H1280" s="5">
        <f t="shared" si="38"/>
        <v>-6.4969604863221883E-2</v>
      </c>
      <c r="I1280" s="5">
        <f t="shared" si="39"/>
        <v>-0.10223048327137546</v>
      </c>
    </row>
    <row r="1281" spans="1:9" hidden="1" x14ac:dyDescent="0.2">
      <c r="A1281" t="s">
        <v>340</v>
      </c>
      <c r="B1281" s="10">
        <v>26099</v>
      </c>
      <c r="C1281" t="s">
        <v>1272</v>
      </c>
      <c r="D1281" s="4">
        <v>223807</v>
      </c>
      <c r="E1281" s="4">
        <v>260682</v>
      </c>
      <c r="F1281">
        <v>223952</v>
      </c>
      <c r="G1281">
        <v>263863</v>
      </c>
      <c r="H1281" s="5">
        <f t="shared" si="38"/>
        <v>-6.4746017003643641E-4</v>
      </c>
      <c r="I1281" s="5">
        <f t="shared" si="39"/>
        <v>-1.2055498497326265E-2</v>
      </c>
    </row>
    <row r="1282" spans="1:9" hidden="1" x14ac:dyDescent="0.2">
      <c r="A1282" t="s">
        <v>340</v>
      </c>
      <c r="B1282" s="10">
        <v>26101</v>
      </c>
      <c r="C1282" t="s">
        <v>1273</v>
      </c>
      <c r="D1282" s="4">
        <v>5830</v>
      </c>
      <c r="E1282" s="4">
        <v>7779</v>
      </c>
      <c r="F1282">
        <v>6107</v>
      </c>
      <c r="G1282">
        <v>8321</v>
      </c>
      <c r="H1282" s="5">
        <f t="shared" si="38"/>
        <v>-4.5357786147044374E-2</v>
      </c>
      <c r="I1282" s="5">
        <f t="shared" si="39"/>
        <v>-6.5136401874774666E-2</v>
      </c>
    </row>
    <row r="1283" spans="1:9" hidden="1" x14ac:dyDescent="0.2">
      <c r="A1283" t="s">
        <v>340</v>
      </c>
      <c r="B1283" s="10">
        <v>26103</v>
      </c>
      <c r="C1283" t="s">
        <v>1274</v>
      </c>
      <c r="D1283" s="4">
        <v>19896</v>
      </c>
      <c r="E1283" s="4">
        <v>15030</v>
      </c>
      <c r="F1283">
        <v>20465</v>
      </c>
      <c r="G1283">
        <v>16286</v>
      </c>
      <c r="H1283" s="5">
        <f t="shared" ref="H1283:H1346" si="40">((D1283-F1283)/F1283)</f>
        <v>-2.7803567065721964E-2</v>
      </c>
      <c r="I1283" s="5">
        <f t="shared" ref="I1283:I1346" si="41">((E1283-G1283)/G1283)</f>
        <v>-7.7121454009578774E-2</v>
      </c>
    </row>
    <row r="1284" spans="1:9" hidden="1" x14ac:dyDescent="0.2">
      <c r="A1284" t="s">
        <v>340</v>
      </c>
      <c r="B1284" s="10">
        <v>26105</v>
      </c>
      <c r="C1284" t="s">
        <v>905</v>
      </c>
      <c r="D1284" s="4">
        <v>6306</v>
      </c>
      <c r="E1284" s="4">
        <v>9555</v>
      </c>
      <c r="F1284">
        <v>6802</v>
      </c>
      <c r="G1284">
        <v>10207</v>
      </c>
      <c r="H1284" s="5">
        <f t="shared" si="40"/>
        <v>-7.291972949132608E-2</v>
      </c>
      <c r="I1284" s="5">
        <f t="shared" si="41"/>
        <v>-6.3877730968942878E-2</v>
      </c>
    </row>
    <row r="1285" spans="1:9" hidden="1" x14ac:dyDescent="0.2">
      <c r="A1285" t="s">
        <v>340</v>
      </c>
      <c r="B1285" s="10">
        <v>26107</v>
      </c>
      <c r="C1285" t="s">
        <v>1275</v>
      </c>
      <c r="D1285" s="4">
        <v>7132</v>
      </c>
      <c r="E1285" s="4">
        <v>13335</v>
      </c>
      <c r="F1285">
        <v>7375</v>
      </c>
      <c r="G1285">
        <v>13267</v>
      </c>
      <c r="H1285" s="5">
        <f t="shared" si="40"/>
        <v>-3.2949152542372878E-2</v>
      </c>
      <c r="I1285" s="5">
        <f t="shared" si="41"/>
        <v>5.1254993593125801E-3</v>
      </c>
    </row>
    <row r="1286" spans="1:9" hidden="1" x14ac:dyDescent="0.2">
      <c r="A1286" t="s">
        <v>340</v>
      </c>
      <c r="B1286" s="10">
        <v>26109</v>
      </c>
      <c r="C1286" t="s">
        <v>1276</v>
      </c>
      <c r="D1286" s="4">
        <v>4781</v>
      </c>
      <c r="E1286" s="4">
        <v>7305</v>
      </c>
      <c r="F1286">
        <v>4316</v>
      </c>
      <c r="G1286">
        <v>8117</v>
      </c>
      <c r="H1286" s="5">
        <f t="shared" si="40"/>
        <v>0.1077386468952734</v>
      </c>
      <c r="I1286" s="5">
        <f t="shared" si="41"/>
        <v>-0.10003695946778367</v>
      </c>
    </row>
    <row r="1287" spans="1:9" hidden="1" x14ac:dyDescent="0.2">
      <c r="A1287" t="s">
        <v>340</v>
      </c>
      <c r="B1287" s="10">
        <v>26111</v>
      </c>
      <c r="C1287" t="s">
        <v>1277</v>
      </c>
      <c r="D1287" s="4">
        <v>19353</v>
      </c>
      <c r="E1287" s="4">
        <v>27114</v>
      </c>
      <c r="F1287">
        <v>20493</v>
      </c>
      <c r="G1287">
        <v>27675</v>
      </c>
      <c r="H1287" s="5">
        <f t="shared" si="40"/>
        <v>-5.5628751280925197E-2</v>
      </c>
      <c r="I1287" s="5">
        <f t="shared" si="41"/>
        <v>-2.0271002710027099E-2</v>
      </c>
    </row>
    <row r="1288" spans="1:9" hidden="1" x14ac:dyDescent="0.2">
      <c r="A1288" t="s">
        <v>340</v>
      </c>
      <c r="B1288" s="10">
        <v>26113</v>
      </c>
      <c r="C1288" t="s">
        <v>1278</v>
      </c>
      <c r="D1288" s="4">
        <v>1943</v>
      </c>
      <c r="E1288" s="4">
        <v>7100</v>
      </c>
      <c r="F1288">
        <v>1967</v>
      </c>
      <c r="G1288">
        <v>6648</v>
      </c>
      <c r="H1288" s="5">
        <f t="shared" si="40"/>
        <v>-1.2201321809862735E-2</v>
      </c>
      <c r="I1288" s="5">
        <f t="shared" si="41"/>
        <v>6.7990373044524668E-2</v>
      </c>
    </row>
    <row r="1289" spans="1:9" hidden="1" x14ac:dyDescent="0.2">
      <c r="A1289" t="s">
        <v>340</v>
      </c>
      <c r="B1289" s="10">
        <v>26115</v>
      </c>
      <c r="C1289" t="s">
        <v>457</v>
      </c>
      <c r="D1289" s="4">
        <v>32040</v>
      </c>
      <c r="E1289" s="4">
        <v>56448</v>
      </c>
      <c r="F1289">
        <v>32975</v>
      </c>
      <c r="G1289">
        <v>52710</v>
      </c>
      <c r="H1289" s="5">
        <f t="shared" si="40"/>
        <v>-2.8354814253222137E-2</v>
      </c>
      <c r="I1289" s="5">
        <f t="shared" si="41"/>
        <v>7.091633466135458E-2</v>
      </c>
    </row>
    <row r="1290" spans="1:9" hidden="1" x14ac:dyDescent="0.2">
      <c r="A1290" t="s">
        <v>340</v>
      </c>
      <c r="B1290" s="10">
        <v>26117</v>
      </c>
      <c r="C1290" t="s">
        <v>1279</v>
      </c>
      <c r="D1290" s="4">
        <v>9417</v>
      </c>
      <c r="E1290" s="4">
        <v>22638</v>
      </c>
      <c r="F1290">
        <v>9703</v>
      </c>
      <c r="G1290">
        <v>21815</v>
      </c>
      <c r="H1290" s="5">
        <f t="shared" si="40"/>
        <v>-2.9475419973204162E-2</v>
      </c>
      <c r="I1290" s="5">
        <f t="shared" si="41"/>
        <v>3.7726335090534038E-2</v>
      </c>
    </row>
    <row r="1291" spans="1:9" hidden="1" x14ac:dyDescent="0.2">
      <c r="A1291" t="s">
        <v>340</v>
      </c>
      <c r="B1291" s="10">
        <v>26119</v>
      </c>
      <c r="C1291" t="s">
        <v>1280</v>
      </c>
      <c r="D1291" s="4">
        <v>1677</v>
      </c>
      <c r="E1291" s="4">
        <v>4194</v>
      </c>
      <c r="F1291">
        <v>1628</v>
      </c>
      <c r="G1291">
        <v>4171</v>
      </c>
      <c r="H1291" s="5">
        <f t="shared" si="40"/>
        <v>3.0098280098280097E-2</v>
      </c>
      <c r="I1291" s="5">
        <f t="shared" si="41"/>
        <v>5.5142651642292014E-3</v>
      </c>
    </row>
    <row r="1292" spans="1:9" hidden="1" x14ac:dyDescent="0.2">
      <c r="A1292" t="s">
        <v>340</v>
      </c>
      <c r="B1292" s="10">
        <v>26121</v>
      </c>
      <c r="C1292" t="s">
        <v>1281</v>
      </c>
      <c r="D1292" s="4">
        <v>43902</v>
      </c>
      <c r="E1292" s="4">
        <v>39264</v>
      </c>
      <c r="F1292">
        <v>45643</v>
      </c>
      <c r="G1292">
        <v>45133</v>
      </c>
      <c r="H1292" s="5">
        <f t="shared" si="40"/>
        <v>-3.8143855574786931E-2</v>
      </c>
      <c r="I1292" s="5">
        <f t="shared" si="41"/>
        <v>-0.13003788801985244</v>
      </c>
    </row>
    <row r="1293" spans="1:9" hidden="1" x14ac:dyDescent="0.2">
      <c r="A1293" t="s">
        <v>340</v>
      </c>
      <c r="B1293" s="10">
        <v>26123</v>
      </c>
      <c r="C1293" t="s">
        <v>1282</v>
      </c>
      <c r="D1293" s="4">
        <v>7684</v>
      </c>
      <c r="E1293" s="4">
        <v>20263</v>
      </c>
      <c r="F1293">
        <v>7873</v>
      </c>
      <c r="G1293">
        <v>18857</v>
      </c>
      <c r="H1293" s="5">
        <f t="shared" si="40"/>
        <v>-2.4006096786485458E-2</v>
      </c>
      <c r="I1293" s="5">
        <f t="shared" si="41"/>
        <v>7.4561170917961495E-2</v>
      </c>
    </row>
    <row r="1294" spans="1:9" hidden="1" x14ac:dyDescent="0.2">
      <c r="A1294" t="s">
        <v>340</v>
      </c>
      <c r="B1294" s="10">
        <v>26125</v>
      </c>
      <c r="C1294" t="s">
        <v>1283</v>
      </c>
      <c r="D1294" s="4">
        <v>467104</v>
      </c>
      <c r="E1294" s="4">
        <v>316088</v>
      </c>
      <c r="F1294">
        <v>434148</v>
      </c>
      <c r="G1294">
        <v>325971</v>
      </c>
      <c r="H1294" s="5">
        <f t="shared" si="40"/>
        <v>7.590959764872808E-2</v>
      </c>
      <c r="I1294" s="5">
        <f t="shared" si="41"/>
        <v>-3.0318647977887605E-2</v>
      </c>
    </row>
    <row r="1295" spans="1:9" hidden="1" x14ac:dyDescent="0.2">
      <c r="A1295" t="s">
        <v>340</v>
      </c>
      <c r="B1295" s="10">
        <v>26127</v>
      </c>
      <c r="C1295" t="s">
        <v>1284</v>
      </c>
      <c r="D1295" s="4">
        <v>4762</v>
      </c>
      <c r="E1295" s="4">
        <v>8722</v>
      </c>
      <c r="F1295">
        <v>4944</v>
      </c>
      <c r="G1295">
        <v>8892</v>
      </c>
      <c r="H1295" s="5">
        <f t="shared" si="40"/>
        <v>-3.6812297734627832E-2</v>
      </c>
      <c r="I1295" s="5">
        <f t="shared" si="41"/>
        <v>-1.9118308591992803E-2</v>
      </c>
    </row>
    <row r="1296" spans="1:9" hidden="1" x14ac:dyDescent="0.2">
      <c r="A1296" t="s">
        <v>340</v>
      </c>
      <c r="B1296" s="10">
        <v>26129</v>
      </c>
      <c r="C1296" t="s">
        <v>1285</v>
      </c>
      <c r="D1296" s="4">
        <v>3632</v>
      </c>
      <c r="E1296" s="4">
        <v>8798</v>
      </c>
      <c r="F1296">
        <v>3475</v>
      </c>
      <c r="G1296">
        <v>8253</v>
      </c>
      <c r="H1296" s="5">
        <f t="shared" si="40"/>
        <v>4.5179856115107914E-2</v>
      </c>
      <c r="I1296" s="5">
        <f t="shared" si="41"/>
        <v>6.6036592754150011E-2</v>
      </c>
    </row>
    <row r="1297" spans="1:9" hidden="1" x14ac:dyDescent="0.2">
      <c r="A1297" t="s">
        <v>340</v>
      </c>
      <c r="B1297" s="10">
        <v>26131</v>
      </c>
      <c r="C1297" t="s">
        <v>1286</v>
      </c>
      <c r="D1297" s="4">
        <v>1644</v>
      </c>
      <c r="E1297" s="4">
        <v>2205</v>
      </c>
      <c r="F1297">
        <v>1391</v>
      </c>
      <c r="G1297">
        <v>2358</v>
      </c>
      <c r="H1297" s="5">
        <f t="shared" si="40"/>
        <v>0.18188353702372395</v>
      </c>
      <c r="I1297" s="5">
        <f t="shared" si="41"/>
        <v>-6.4885496183206104E-2</v>
      </c>
    </row>
    <row r="1298" spans="1:9" hidden="1" x14ac:dyDescent="0.2">
      <c r="A1298" t="s">
        <v>340</v>
      </c>
      <c r="B1298" s="10">
        <v>26133</v>
      </c>
      <c r="C1298" t="s">
        <v>462</v>
      </c>
      <c r="D1298" s="4">
        <v>3266</v>
      </c>
      <c r="E1298" s="4">
        <v>9037</v>
      </c>
      <c r="F1298">
        <v>3214</v>
      </c>
      <c r="G1298">
        <v>8928</v>
      </c>
      <c r="H1298" s="5">
        <f t="shared" si="40"/>
        <v>1.6179215930304917E-2</v>
      </c>
      <c r="I1298" s="5">
        <f t="shared" si="41"/>
        <v>1.2208781362007169E-2</v>
      </c>
    </row>
    <row r="1299" spans="1:9" hidden="1" x14ac:dyDescent="0.2">
      <c r="A1299" t="s">
        <v>340</v>
      </c>
      <c r="B1299" s="10">
        <v>26135</v>
      </c>
      <c r="C1299" t="s">
        <v>1287</v>
      </c>
      <c r="D1299" s="4">
        <v>1360</v>
      </c>
      <c r="E1299" s="4">
        <v>3608</v>
      </c>
      <c r="F1299">
        <v>1342</v>
      </c>
      <c r="G1299">
        <v>3466</v>
      </c>
      <c r="H1299" s="5">
        <f t="shared" si="40"/>
        <v>1.3412816691505217E-2</v>
      </c>
      <c r="I1299" s="5">
        <f t="shared" si="41"/>
        <v>4.0969417195614539E-2</v>
      </c>
    </row>
    <row r="1300" spans="1:9" hidden="1" x14ac:dyDescent="0.2">
      <c r="A1300" t="s">
        <v>340</v>
      </c>
      <c r="B1300" s="10">
        <v>26137</v>
      </c>
      <c r="C1300" t="s">
        <v>1288</v>
      </c>
      <c r="D1300" s="4">
        <v>4656</v>
      </c>
      <c r="E1300" s="4">
        <v>10498</v>
      </c>
      <c r="F1300">
        <v>4743</v>
      </c>
      <c r="G1300">
        <v>9779</v>
      </c>
      <c r="H1300" s="5">
        <f t="shared" si="40"/>
        <v>-1.8342820999367487E-2</v>
      </c>
      <c r="I1300" s="5">
        <f t="shared" si="41"/>
        <v>7.3524900296553841E-2</v>
      </c>
    </row>
    <row r="1301" spans="1:9" hidden="1" x14ac:dyDescent="0.2">
      <c r="A1301" t="s">
        <v>340</v>
      </c>
      <c r="B1301" s="10">
        <v>26139</v>
      </c>
      <c r="C1301" t="s">
        <v>1054</v>
      </c>
      <c r="D1301" s="4">
        <v>71792</v>
      </c>
      <c r="E1301" s="4">
        <v>104814</v>
      </c>
      <c r="F1301">
        <v>64705</v>
      </c>
      <c r="G1301">
        <v>100913</v>
      </c>
      <c r="H1301" s="5">
        <f t="shared" si="40"/>
        <v>0.10952785719805271</v>
      </c>
      <c r="I1301" s="5">
        <f t="shared" si="41"/>
        <v>3.8657061032770799E-2</v>
      </c>
    </row>
    <row r="1302" spans="1:9" hidden="1" x14ac:dyDescent="0.2">
      <c r="A1302" t="s">
        <v>340</v>
      </c>
      <c r="B1302" s="10">
        <v>26141</v>
      </c>
      <c r="C1302" t="s">
        <v>1289</v>
      </c>
      <c r="D1302" s="4">
        <v>3037</v>
      </c>
      <c r="E1302" s="4">
        <v>4980</v>
      </c>
      <c r="F1302">
        <v>2911</v>
      </c>
      <c r="G1302">
        <v>5342</v>
      </c>
      <c r="H1302" s="5">
        <f t="shared" si="40"/>
        <v>4.3284094812779117E-2</v>
      </c>
      <c r="I1302" s="5">
        <f t="shared" si="41"/>
        <v>-6.7764882066641705E-2</v>
      </c>
    </row>
    <row r="1303" spans="1:9" hidden="1" x14ac:dyDescent="0.2">
      <c r="A1303" t="s">
        <v>340</v>
      </c>
      <c r="B1303" s="10">
        <v>26143</v>
      </c>
      <c r="C1303" t="s">
        <v>1290</v>
      </c>
      <c r="D1303" s="4">
        <v>5256</v>
      </c>
      <c r="E1303" s="4">
        <v>9915</v>
      </c>
      <c r="F1303">
        <v>5166</v>
      </c>
      <c r="G1303">
        <v>9670</v>
      </c>
      <c r="H1303" s="5">
        <f t="shared" si="40"/>
        <v>1.7421602787456445E-2</v>
      </c>
      <c r="I1303" s="5">
        <f t="shared" si="41"/>
        <v>2.5336091003102378E-2</v>
      </c>
    </row>
    <row r="1304" spans="1:9" hidden="1" x14ac:dyDescent="0.2">
      <c r="A1304" t="s">
        <v>340</v>
      </c>
      <c r="B1304" s="10">
        <v>26145</v>
      </c>
      <c r="C1304" t="s">
        <v>1291</v>
      </c>
      <c r="D1304" s="4">
        <v>49751</v>
      </c>
      <c r="E1304" s="4">
        <v>46097</v>
      </c>
      <c r="F1304">
        <v>51088</v>
      </c>
      <c r="G1304">
        <v>50785</v>
      </c>
      <c r="H1304" s="5">
        <f t="shared" si="40"/>
        <v>-2.6170529282806138E-2</v>
      </c>
      <c r="I1304" s="5">
        <f t="shared" si="41"/>
        <v>-9.2310721669784379E-2</v>
      </c>
    </row>
    <row r="1305" spans="1:9" hidden="1" x14ac:dyDescent="0.2">
      <c r="A1305" t="s">
        <v>340</v>
      </c>
      <c r="B1305" s="10">
        <v>26147</v>
      </c>
      <c r="C1305" t="s">
        <v>528</v>
      </c>
      <c r="D1305" s="4">
        <v>30518</v>
      </c>
      <c r="E1305" s="4">
        <v>61613</v>
      </c>
      <c r="F1305">
        <v>31363</v>
      </c>
      <c r="G1305">
        <v>59185</v>
      </c>
      <c r="H1305" s="5">
        <f t="shared" si="40"/>
        <v>-2.694257564646239E-2</v>
      </c>
      <c r="I1305" s="5">
        <f t="shared" si="41"/>
        <v>4.1023908084818789E-2</v>
      </c>
    </row>
    <row r="1306" spans="1:9" hidden="1" x14ac:dyDescent="0.2">
      <c r="A1306" t="s">
        <v>340</v>
      </c>
      <c r="B1306" s="10">
        <v>26149</v>
      </c>
      <c r="C1306" t="s">
        <v>954</v>
      </c>
      <c r="D1306" s="4">
        <v>8677</v>
      </c>
      <c r="E1306" s="4">
        <v>15855</v>
      </c>
      <c r="F1306">
        <v>9262</v>
      </c>
      <c r="G1306">
        <v>18127</v>
      </c>
      <c r="H1306" s="5">
        <f t="shared" si="40"/>
        <v>-6.3161304253940828E-2</v>
      </c>
      <c r="I1306" s="5">
        <f t="shared" si="41"/>
        <v>-0.1253378937496552</v>
      </c>
    </row>
    <row r="1307" spans="1:9" hidden="1" x14ac:dyDescent="0.2">
      <c r="A1307" t="s">
        <v>340</v>
      </c>
      <c r="B1307" s="10">
        <v>26151</v>
      </c>
      <c r="C1307" t="s">
        <v>1292</v>
      </c>
      <c r="D1307" s="4">
        <v>6004</v>
      </c>
      <c r="E1307" s="4">
        <v>14610</v>
      </c>
      <c r="F1307">
        <v>5966</v>
      </c>
      <c r="G1307">
        <v>16194</v>
      </c>
      <c r="H1307" s="5">
        <f t="shared" si="40"/>
        <v>6.369426751592357E-3</v>
      </c>
      <c r="I1307" s="5">
        <f t="shared" si="41"/>
        <v>-9.781400518710634E-2</v>
      </c>
    </row>
    <row r="1308" spans="1:9" hidden="1" x14ac:dyDescent="0.2">
      <c r="A1308" t="s">
        <v>340</v>
      </c>
      <c r="B1308" s="10">
        <v>26153</v>
      </c>
      <c r="C1308" t="s">
        <v>1293</v>
      </c>
      <c r="D1308" s="4">
        <v>1848</v>
      </c>
      <c r="E1308" s="4">
        <v>2702</v>
      </c>
      <c r="F1308">
        <v>1589</v>
      </c>
      <c r="G1308">
        <v>3090</v>
      </c>
      <c r="H1308" s="5">
        <f t="shared" si="40"/>
        <v>0.16299559471365638</v>
      </c>
      <c r="I1308" s="5">
        <f t="shared" si="41"/>
        <v>-0.1255663430420712</v>
      </c>
    </row>
    <row r="1309" spans="1:9" hidden="1" x14ac:dyDescent="0.2">
      <c r="A1309" t="s">
        <v>340</v>
      </c>
      <c r="B1309" s="10">
        <v>26155</v>
      </c>
      <c r="C1309" t="s">
        <v>1294</v>
      </c>
      <c r="D1309" s="4">
        <v>14719</v>
      </c>
      <c r="E1309" s="4">
        <v>20844</v>
      </c>
      <c r="F1309">
        <v>15347</v>
      </c>
      <c r="G1309">
        <v>23149</v>
      </c>
      <c r="H1309" s="5">
        <f t="shared" si="40"/>
        <v>-4.0920049521079041E-2</v>
      </c>
      <c r="I1309" s="5">
        <f t="shared" si="41"/>
        <v>-9.9572335738044845E-2</v>
      </c>
    </row>
    <row r="1310" spans="1:9" hidden="1" x14ac:dyDescent="0.2">
      <c r="A1310" t="s">
        <v>340</v>
      </c>
      <c r="B1310" s="10">
        <v>26157</v>
      </c>
      <c r="C1310" t="s">
        <v>1295</v>
      </c>
      <c r="D1310" s="4">
        <v>8954</v>
      </c>
      <c r="E1310" s="4">
        <v>19587</v>
      </c>
      <c r="F1310">
        <v>8712</v>
      </c>
      <c r="G1310">
        <v>20297</v>
      </c>
      <c r="H1310" s="5">
        <f t="shared" si="40"/>
        <v>2.7777777777777776E-2</v>
      </c>
      <c r="I1310" s="5">
        <f t="shared" si="41"/>
        <v>-3.4980538995910727E-2</v>
      </c>
    </row>
    <row r="1311" spans="1:9" hidden="1" x14ac:dyDescent="0.2">
      <c r="A1311" t="s">
        <v>340</v>
      </c>
      <c r="B1311" s="10">
        <v>26159</v>
      </c>
      <c r="C1311" t="s">
        <v>600</v>
      </c>
      <c r="D1311" s="4">
        <v>16189</v>
      </c>
      <c r="E1311" s="4">
        <v>20425</v>
      </c>
      <c r="F1311">
        <v>16803</v>
      </c>
      <c r="G1311">
        <v>21591</v>
      </c>
      <c r="H1311" s="5">
        <f t="shared" si="40"/>
        <v>-3.6541093852288285E-2</v>
      </c>
      <c r="I1311" s="5">
        <f t="shared" si="41"/>
        <v>-5.4003983141123618E-2</v>
      </c>
    </row>
    <row r="1312" spans="1:9" hidden="1" x14ac:dyDescent="0.2">
      <c r="A1312" t="s">
        <v>340</v>
      </c>
      <c r="B1312" s="10">
        <v>26161</v>
      </c>
      <c r="C1312" t="s">
        <v>1296</v>
      </c>
      <c r="D1312" s="4">
        <v>169767</v>
      </c>
      <c r="E1312" s="4">
        <v>53655</v>
      </c>
      <c r="F1312">
        <v>157136</v>
      </c>
      <c r="G1312">
        <v>56241</v>
      </c>
      <c r="H1312" s="5">
        <f t="shared" si="40"/>
        <v>8.0382598513389678E-2</v>
      </c>
      <c r="I1312" s="5">
        <f t="shared" si="41"/>
        <v>-4.598069024377234E-2</v>
      </c>
    </row>
    <row r="1313" spans="1:9" hidden="1" x14ac:dyDescent="0.2">
      <c r="A1313" t="s">
        <v>340</v>
      </c>
      <c r="B1313" s="10">
        <v>26163</v>
      </c>
      <c r="C1313" t="s">
        <v>822</v>
      </c>
      <c r="D1313" s="4">
        <v>579021</v>
      </c>
      <c r="E1313" s="4">
        <v>265542</v>
      </c>
      <c r="F1313">
        <v>597170</v>
      </c>
      <c r="G1313">
        <v>264553</v>
      </c>
      <c r="H1313" s="5">
        <f t="shared" si="40"/>
        <v>-3.039168076092235E-2</v>
      </c>
      <c r="I1313" s="5">
        <f t="shared" si="41"/>
        <v>3.7383813451368911E-3</v>
      </c>
    </row>
    <row r="1314" spans="1:9" hidden="1" x14ac:dyDescent="0.2">
      <c r="A1314" t="s">
        <v>340</v>
      </c>
      <c r="B1314" s="10">
        <v>26165</v>
      </c>
      <c r="C1314" t="s">
        <v>1297</v>
      </c>
      <c r="D1314" s="4">
        <v>5499</v>
      </c>
      <c r="E1314" s="4">
        <v>12651</v>
      </c>
      <c r="F1314">
        <v>5838</v>
      </c>
      <c r="G1314">
        <v>12102</v>
      </c>
      <c r="H1314" s="5">
        <f t="shared" si="40"/>
        <v>-5.806783144912641E-2</v>
      </c>
      <c r="I1314" s="5">
        <f t="shared" si="41"/>
        <v>4.5364402578086264E-2</v>
      </c>
    </row>
    <row r="1315" spans="1:9" hidden="1" x14ac:dyDescent="0.2">
      <c r="A1315" t="s">
        <v>341</v>
      </c>
      <c r="B1315" s="10">
        <v>27001</v>
      </c>
      <c r="C1315" t="s">
        <v>1298</v>
      </c>
      <c r="D1315" s="4">
        <v>3762</v>
      </c>
      <c r="E1315" s="4">
        <v>6384</v>
      </c>
      <c r="F1315">
        <v>3607</v>
      </c>
      <c r="G1315">
        <v>6258</v>
      </c>
      <c r="H1315" s="5">
        <f t="shared" si="40"/>
        <v>4.2971998891045193E-2</v>
      </c>
      <c r="I1315" s="5">
        <f t="shared" si="41"/>
        <v>2.0134228187919462E-2</v>
      </c>
    </row>
    <row r="1316" spans="1:9" hidden="1" x14ac:dyDescent="0.2">
      <c r="A1316" t="s">
        <v>341</v>
      </c>
      <c r="B1316" s="10">
        <v>27003</v>
      </c>
      <c r="C1316" t="s">
        <v>1299</v>
      </c>
      <c r="D1316" s="4">
        <v>103156</v>
      </c>
      <c r="E1316" s="4">
        <v>110712</v>
      </c>
      <c r="F1316">
        <v>100893</v>
      </c>
      <c r="G1316">
        <v>104902</v>
      </c>
      <c r="H1316" s="5">
        <f t="shared" si="40"/>
        <v>2.2429702754403178E-2</v>
      </c>
      <c r="I1316" s="5">
        <f t="shared" si="41"/>
        <v>5.5385026024289338E-2</v>
      </c>
    </row>
    <row r="1317" spans="1:9" hidden="1" x14ac:dyDescent="0.2">
      <c r="A1317" t="s">
        <v>341</v>
      </c>
      <c r="B1317" s="10">
        <v>27005</v>
      </c>
      <c r="C1317" t="s">
        <v>1300</v>
      </c>
      <c r="D1317" s="4">
        <v>5954</v>
      </c>
      <c r="E1317" s="4">
        <v>12999</v>
      </c>
      <c r="F1317">
        <v>6589</v>
      </c>
      <c r="G1317">
        <v>12438</v>
      </c>
      <c r="H1317" s="5">
        <f t="shared" si="40"/>
        <v>-9.6372742449537113E-2</v>
      </c>
      <c r="I1317" s="5">
        <f t="shared" si="41"/>
        <v>4.5103714423540761E-2</v>
      </c>
    </row>
    <row r="1318" spans="1:9" hidden="1" x14ac:dyDescent="0.2">
      <c r="A1318" t="s">
        <v>341</v>
      </c>
      <c r="B1318" s="10">
        <v>27007</v>
      </c>
      <c r="C1318" t="s">
        <v>1301</v>
      </c>
      <c r="D1318" s="4">
        <v>10955</v>
      </c>
      <c r="E1318" s="4">
        <v>12590</v>
      </c>
      <c r="F1318">
        <v>11426</v>
      </c>
      <c r="G1318">
        <v>12188</v>
      </c>
      <c r="H1318" s="5">
        <f t="shared" si="40"/>
        <v>-4.1221774899352352E-2</v>
      </c>
      <c r="I1318" s="5">
        <f t="shared" si="41"/>
        <v>3.2983262225139483E-2</v>
      </c>
    </row>
    <row r="1319" spans="1:9" hidden="1" x14ac:dyDescent="0.2">
      <c r="A1319" t="s">
        <v>341</v>
      </c>
      <c r="B1319" s="10">
        <v>27009</v>
      </c>
      <c r="C1319" t="s">
        <v>554</v>
      </c>
      <c r="D1319" s="4">
        <v>6930</v>
      </c>
      <c r="E1319" s="4">
        <v>15766</v>
      </c>
      <c r="F1319">
        <v>7280</v>
      </c>
      <c r="G1319">
        <v>14382</v>
      </c>
      <c r="H1319" s="5">
        <f t="shared" si="40"/>
        <v>-4.807692307692308E-2</v>
      </c>
      <c r="I1319" s="5">
        <f t="shared" si="41"/>
        <v>9.6231400361563066E-2</v>
      </c>
    </row>
    <row r="1320" spans="1:9" hidden="1" x14ac:dyDescent="0.2">
      <c r="A1320" t="s">
        <v>341</v>
      </c>
      <c r="B1320" s="10">
        <v>27011</v>
      </c>
      <c r="C1320" t="s">
        <v>1302</v>
      </c>
      <c r="D1320" s="4">
        <v>1135</v>
      </c>
      <c r="E1320" s="4">
        <v>1606</v>
      </c>
      <c r="F1320">
        <v>1053</v>
      </c>
      <c r="G1320">
        <v>1863</v>
      </c>
      <c r="H1320" s="5">
        <f t="shared" si="40"/>
        <v>7.7872744539411204E-2</v>
      </c>
      <c r="I1320" s="5">
        <f t="shared" si="41"/>
        <v>-0.1379495437466452</v>
      </c>
    </row>
    <row r="1321" spans="1:9" hidden="1" x14ac:dyDescent="0.2">
      <c r="A1321" t="s">
        <v>341</v>
      </c>
      <c r="B1321" s="10">
        <v>27013</v>
      </c>
      <c r="C1321" t="s">
        <v>1303</v>
      </c>
      <c r="D1321" s="4">
        <v>17609</v>
      </c>
      <c r="E1321" s="4">
        <v>15833</v>
      </c>
      <c r="F1321">
        <v>18330</v>
      </c>
      <c r="G1321">
        <v>16731</v>
      </c>
      <c r="H1321" s="5">
        <f t="shared" si="40"/>
        <v>-3.9334424440807418E-2</v>
      </c>
      <c r="I1321" s="5">
        <f t="shared" si="41"/>
        <v>-5.3672822903592134E-2</v>
      </c>
    </row>
    <row r="1322" spans="1:9" hidden="1" x14ac:dyDescent="0.2">
      <c r="A1322" t="s">
        <v>341</v>
      </c>
      <c r="B1322" s="10">
        <v>27015</v>
      </c>
      <c r="C1322" t="s">
        <v>875</v>
      </c>
      <c r="D1322" s="4">
        <v>4955</v>
      </c>
      <c r="E1322" s="4">
        <v>8928</v>
      </c>
      <c r="F1322">
        <v>4753</v>
      </c>
      <c r="G1322">
        <v>9552</v>
      </c>
      <c r="H1322" s="5">
        <f t="shared" si="40"/>
        <v>4.2499474016410688E-2</v>
      </c>
      <c r="I1322" s="5">
        <f t="shared" si="41"/>
        <v>-6.5326633165829151E-2</v>
      </c>
    </row>
    <row r="1323" spans="1:9" hidden="1" x14ac:dyDescent="0.2">
      <c r="A1323" t="s">
        <v>341</v>
      </c>
      <c r="B1323" s="10">
        <v>27017</v>
      </c>
      <c r="C1323" t="s">
        <v>1304</v>
      </c>
      <c r="D1323" s="4">
        <v>9622</v>
      </c>
      <c r="E1323" s="4">
        <v>10317</v>
      </c>
      <c r="F1323">
        <v>10098</v>
      </c>
      <c r="G1323">
        <v>9791</v>
      </c>
      <c r="H1323" s="5">
        <f t="shared" si="40"/>
        <v>-4.7138047138047139E-2</v>
      </c>
      <c r="I1323" s="5">
        <f t="shared" si="41"/>
        <v>5.3722806659176794E-2</v>
      </c>
    </row>
    <row r="1324" spans="1:9" hidden="1" x14ac:dyDescent="0.2">
      <c r="A1324" t="s">
        <v>341</v>
      </c>
      <c r="B1324" s="10">
        <v>27019</v>
      </c>
      <c r="C1324" t="s">
        <v>1305</v>
      </c>
      <c r="D1324" s="4">
        <v>36498</v>
      </c>
      <c r="E1324" s="4">
        <v>36424</v>
      </c>
      <c r="F1324">
        <v>30774</v>
      </c>
      <c r="G1324">
        <v>34009</v>
      </c>
      <c r="H1324" s="5">
        <f t="shared" si="40"/>
        <v>0.18600116981867809</v>
      </c>
      <c r="I1324" s="5">
        <f t="shared" si="41"/>
        <v>7.1010614837248964E-2</v>
      </c>
    </row>
    <row r="1325" spans="1:9" hidden="1" x14ac:dyDescent="0.2">
      <c r="A1325" t="s">
        <v>341</v>
      </c>
      <c r="B1325" s="10">
        <v>27021</v>
      </c>
      <c r="C1325" t="s">
        <v>877</v>
      </c>
      <c r="D1325" s="4">
        <v>6023</v>
      </c>
      <c r="E1325" s="4">
        <v>12299</v>
      </c>
      <c r="F1325">
        <v>6342</v>
      </c>
      <c r="G1325">
        <v>11620</v>
      </c>
      <c r="H1325" s="5">
        <f t="shared" si="40"/>
        <v>-5.0299590034689375E-2</v>
      </c>
      <c r="I1325" s="5">
        <f t="shared" si="41"/>
        <v>5.8433734939759036E-2</v>
      </c>
    </row>
    <row r="1326" spans="1:9" hidden="1" x14ac:dyDescent="0.2">
      <c r="A1326" t="s">
        <v>341</v>
      </c>
      <c r="B1326" s="10">
        <v>27023</v>
      </c>
      <c r="C1326" t="s">
        <v>1248</v>
      </c>
      <c r="D1326" s="4">
        <v>2653</v>
      </c>
      <c r="E1326" s="4">
        <v>3724</v>
      </c>
      <c r="F1326">
        <v>2226</v>
      </c>
      <c r="G1326">
        <v>4250</v>
      </c>
      <c r="H1326" s="5">
        <f t="shared" si="40"/>
        <v>0.1918238993710692</v>
      </c>
      <c r="I1326" s="5">
        <f t="shared" si="41"/>
        <v>-0.12376470588235294</v>
      </c>
    </row>
    <row r="1327" spans="1:9" hidden="1" x14ac:dyDescent="0.2">
      <c r="A1327" t="s">
        <v>341</v>
      </c>
      <c r="B1327" s="10">
        <v>27025</v>
      </c>
      <c r="C1327" t="s">
        <v>1306</v>
      </c>
      <c r="D1327" s="4">
        <v>11758</v>
      </c>
      <c r="E1327" s="4">
        <v>24576</v>
      </c>
      <c r="F1327">
        <v>11806</v>
      </c>
      <c r="G1327">
        <v>21916</v>
      </c>
      <c r="H1327" s="5">
        <f t="shared" si="40"/>
        <v>-4.0657292901914279E-3</v>
      </c>
      <c r="I1327" s="5">
        <f t="shared" si="41"/>
        <v>0.12137251323234167</v>
      </c>
    </row>
    <row r="1328" spans="1:9" hidden="1" x14ac:dyDescent="0.2">
      <c r="A1328" t="s">
        <v>341</v>
      </c>
      <c r="B1328" s="10">
        <v>27027</v>
      </c>
      <c r="C1328" t="s">
        <v>423</v>
      </c>
      <c r="D1328" s="4">
        <v>15471</v>
      </c>
      <c r="E1328" s="4">
        <v>14432</v>
      </c>
      <c r="F1328">
        <v>16357</v>
      </c>
      <c r="G1328">
        <v>15043</v>
      </c>
      <c r="H1328" s="5">
        <f t="shared" si="40"/>
        <v>-5.4166411933728682E-2</v>
      </c>
      <c r="I1328" s="5">
        <f t="shared" si="41"/>
        <v>-4.0616898225088079E-2</v>
      </c>
    </row>
    <row r="1329" spans="1:9" hidden="1" x14ac:dyDescent="0.2">
      <c r="A1329" t="s">
        <v>341</v>
      </c>
      <c r="B1329" s="10">
        <v>27029</v>
      </c>
      <c r="C1329" t="s">
        <v>847</v>
      </c>
      <c r="D1329" s="4">
        <v>1428</v>
      </c>
      <c r="E1329" s="4">
        <v>3425</v>
      </c>
      <c r="F1329">
        <v>1260</v>
      </c>
      <c r="G1329">
        <v>3372</v>
      </c>
      <c r="H1329" s="5">
        <f t="shared" si="40"/>
        <v>0.13333333333333333</v>
      </c>
      <c r="I1329" s="5">
        <f t="shared" si="41"/>
        <v>1.5717674970344011E-2</v>
      </c>
    </row>
    <row r="1330" spans="1:9" hidden="1" x14ac:dyDescent="0.2">
      <c r="A1330" t="s">
        <v>341</v>
      </c>
      <c r="B1330" s="10">
        <v>27031</v>
      </c>
      <c r="C1330" t="s">
        <v>747</v>
      </c>
      <c r="D1330" s="4">
        <v>2666</v>
      </c>
      <c r="E1330" s="4">
        <v>1176</v>
      </c>
      <c r="F1330">
        <v>2496</v>
      </c>
      <c r="G1330">
        <v>1203</v>
      </c>
      <c r="H1330" s="5">
        <f t="shared" si="40"/>
        <v>6.8108974358974353E-2</v>
      </c>
      <c r="I1330" s="5">
        <f t="shared" si="41"/>
        <v>-2.2443890274314215E-2</v>
      </c>
    </row>
    <row r="1331" spans="1:9" hidden="1" x14ac:dyDescent="0.2">
      <c r="A1331" t="s">
        <v>341</v>
      </c>
      <c r="B1331" s="10">
        <v>27033</v>
      </c>
      <c r="C1331" t="s">
        <v>1307</v>
      </c>
      <c r="D1331" s="4">
        <v>2341</v>
      </c>
      <c r="E1331" s="4">
        <v>3792</v>
      </c>
      <c r="F1331">
        <v>1834</v>
      </c>
      <c r="G1331">
        <v>4165</v>
      </c>
      <c r="H1331" s="5">
        <f t="shared" si="40"/>
        <v>0.27644492911668483</v>
      </c>
      <c r="I1331" s="5">
        <f t="shared" si="41"/>
        <v>-8.955582232893157E-2</v>
      </c>
    </row>
    <row r="1332" spans="1:9" hidden="1" x14ac:dyDescent="0.2">
      <c r="A1332" t="s">
        <v>341</v>
      </c>
      <c r="B1332" s="10">
        <v>27035</v>
      </c>
      <c r="C1332" t="s">
        <v>1308</v>
      </c>
      <c r="D1332" s="4">
        <v>13146</v>
      </c>
      <c r="E1332" s="4">
        <v>28104</v>
      </c>
      <c r="F1332">
        <v>13726</v>
      </c>
      <c r="G1332">
        <v>25676</v>
      </c>
      <c r="H1332" s="5">
        <f t="shared" si="40"/>
        <v>-4.2255573364417896E-2</v>
      </c>
      <c r="I1332" s="5">
        <f t="shared" si="41"/>
        <v>9.4563016046113099E-2</v>
      </c>
    </row>
    <row r="1333" spans="1:9" hidden="1" x14ac:dyDescent="0.2">
      <c r="A1333" t="s">
        <v>341</v>
      </c>
      <c r="B1333" s="10">
        <v>27037</v>
      </c>
      <c r="C1333" t="s">
        <v>1309</v>
      </c>
      <c r="D1333" s="4">
        <v>159178</v>
      </c>
      <c r="E1333" s="4">
        <v>113239</v>
      </c>
      <c r="F1333">
        <v>146155</v>
      </c>
      <c r="G1333">
        <v>109638</v>
      </c>
      <c r="H1333" s="5">
        <f t="shared" si="40"/>
        <v>8.910403338921008E-2</v>
      </c>
      <c r="I1333" s="5">
        <f t="shared" si="41"/>
        <v>3.2844451741184624E-2</v>
      </c>
    </row>
    <row r="1334" spans="1:9" hidden="1" x14ac:dyDescent="0.2">
      <c r="A1334" t="s">
        <v>341</v>
      </c>
      <c r="B1334" s="10">
        <v>27039</v>
      </c>
      <c r="C1334" t="s">
        <v>753</v>
      </c>
      <c r="D1334" s="4">
        <v>3788</v>
      </c>
      <c r="E1334" s="4">
        <v>8296</v>
      </c>
      <c r="F1334">
        <v>4079</v>
      </c>
      <c r="G1334">
        <v>7783</v>
      </c>
      <c r="H1334" s="5">
        <f t="shared" si="40"/>
        <v>-7.1341014954645746E-2</v>
      </c>
      <c r="I1334" s="5">
        <f t="shared" si="41"/>
        <v>6.5912887061544398E-2</v>
      </c>
    </row>
    <row r="1335" spans="1:9" hidden="1" x14ac:dyDescent="0.2">
      <c r="A1335" t="s">
        <v>341</v>
      </c>
      <c r="B1335" s="10">
        <v>27041</v>
      </c>
      <c r="C1335" t="s">
        <v>676</v>
      </c>
      <c r="D1335" s="4">
        <v>7389</v>
      </c>
      <c r="E1335" s="4">
        <v>16891</v>
      </c>
      <c r="F1335">
        <v>7868</v>
      </c>
      <c r="G1335">
        <v>15799</v>
      </c>
      <c r="H1335" s="5">
        <f t="shared" si="40"/>
        <v>-6.0879511947127603E-2</v>
      </c>
      <c r="I1335" s="5">
        <f t="shared" si="41"/>
        <v>6.911829862649535E-2</v>
      </c>
    </row>
    <row r="1336" spans="1:9" hidden="1" x14ac:dyDescent="0.2">
      <c r="A1336" t="s">
        <v>341</v>
      </c>
      <c r="B1336" s="10">
        <v>27043</v>
      </c>
      <c r="C1336" t="s">
        <v>1310</v>
      </c>
      <c r="D1336" s="4">
        <v>3192</v>
      </c>
      <c r="E1336" s="4">
        <v>4979</v>
      </c>
      <c r="F1336">
        <v>2531</v>
      </c>
      <c r="G1336">
        <v>5191</v>
      </c>
      <c r="H1336" s="5">
        <f t="shared" si="40"/>
        <v>0.26116159620703278</v>
      </c>
      <c r="I1336" s="5">
        <f t="shared" si="41"/>
        <v>-4.0839915237911771E-2</v>
      </c>
    </row>
    <row r="1337" spans="1:9" hidden="1" x14ac:dyDescent="0.2">
      <c r="A1337" t="s">
        <v>341</v>
      </c>
      <c r="B1337" s="10">
        <v>27045</v>
      </c>
      <c r="C1337" t="s">
        <v>1311</v>
      </c>
      <c r="D1337" s="4">
        <v>4636</v>
      </c>
      <c r="E1337" s="4">
        <v>6293</v>
      </c>
      <c r="F1337">
        <v>4551</v>
      </c>
      <c r="G1337">
        <v>7301</v>
      </c>
      <c r="H1337" s="5">
        <f t="shared" si="40"/>
        <v>1.8677213799165017E-2</v>
      </c>
      <c r="I1337" s="5">
        <f t="shared" si="41"/>
        <v>-0.13806327900287632</v>
      </c>
    </row>
    <row r="1338" spans="1:9" hidden="1" x14ac:dyDescent="0.2">
      <c r="A1338" t="s">
        <v>341</v>
      </c>
      <c r="B1338" s="10">
        <v>27047</v>
      </c>
      <c r="C1338" t="s">
        <v>1312</v>
      </c>
      <c r="D1338" s="4">
        <v>8399</v>
      </c>
      <c r="E1338" s="4">
        <v>8395</v>
      </c>
      <c r="F1338">
        <v>6889</v>
      </c>
      <c r="G1338">
        <v>9578</v>
      </c>
      <c r="H1338" s="5">
        <f t="shared" si="40"/>
        <v>0.21919001306430541</v>
      </c>
      <c r="I1338" s="5">
        <f t="shared" si="41"/>
        <v>-0.12351221549384005</v>
      </c>
    </row>
    <row r="1339" spans="1:9" hidden="1" x14ac:dyDescent="0.2">
      <c r="A1339" t="s">
        <v>341</v>
      </c>
      <c r="B1339" s="10">
        <v>27049</v>
      </c>
      <c r="C1339" t="s">
        <v>1313</v>
      </c>
      <c r="D1339" s="4">
        <v>10967</v>
      </c>
      <c r="E1339" s="4">
        <v>15299</v>
      </c>
      <c r="F1339">
        <v>11806</v>
      </c>
      <c r="G1339">
        <v>16052</v>
      </c>
      <c r="H1339" s="5">
        <f t="shared" si="40"/>
        <v>-7.1065559884804341E-2</v>
      </c>
      <c r="I1339" s="5">
        <f t="shared" si="41"/>
        <v>-4.6910042362322449E-2</v>
      </c>
    </row>
    <row r="1340" spans="1:9" hidden="1" x14ac:dyDescent="0.2">
      <c r="A1340" t="s">
        <v>341</v>
      </c>
      <c r="B1340" s="10">
        <v>27051</v>
      </c>
      <c r="C1340" t="s">
        <v>571</v>
      </c>
      <c r="D1340" s="4">
        <v>1508</v>
      </c>
      <c r="E1340" s="4">
        <v>1977</v>
      </c>
      <c r="F1340">
        <v>1300</v>
      </c>
      <c r="G1340">
        <v>2269</v>
      </c>
      <c r="H1340" s="5">
        <f t="shared" si="40"/>
        <v>0.16</v>
      </c>
      <c r="I1340" s="5">
        <f t="shared" si="41"/>
        <v>-0.12869105332745703</v>
      </c>
    </row>
    <row r="1341" spans="1:9" hidden="1" x14ac:dyDescent="0.2">
      <c r="A1341" t="s">
        <v>341</v>
      </c>
      <c r="B1341" s="10">
        <v>27053</v>
      </c>
      <c r="C1341" t="s">
        <v>1314</v>
      </c>
      <c r="D1341" s="4">
        <v>578122</v>
      </c>
      <c r="E1341" s="4">
        <v>209338</v>
      </c>
      <c r="F1341">
        <v>532623</v>
      </c>
      <c r="G1341">
        <v>205973</v>
      </c>
      <c r="H1341" s="5">
        <f t="shared" si="40"/>
        <v>8.5424399622246877E-2</v>
      </c>
      <c r="I1341" s="5">
        <f t="shared" si="41"/>
        <v>1.6337092725745607E-2</v>
      </c>
    </row>
    <row r="1342" spans="1:9" hidden="1" x14ac:dyDescent="0.2">
      <c r="A1342" t="s">
        <v>341</v>
      </c>
      <c r="B1342" s="10">
        <v>27055</v>
      </c>
      <c r="C1342" t="s">
        <v>511</v>
      </c>
      <c r="D1342" s="4">
        <v>4693</v>
      </c>
      <c r="E1342" s="4">
        <v>5632</v>
      </c>
      <c r="F1342">
        <v>4853</v>
      </c>
      <c r="G1342">
        <v>6334</v>
      </c>
      <c r="H1342" s="5">
        <f t="shared" si="40"/>
        <v>-3.2969297341850404E-2</v>
      </c>
      <c r="I1342" s="5">
        <f t="shared" si="41"/>
        <v>-0.1108304389011683</v>
      </c>
    </row>
    <row r="1343" spans="1:9" hidden="1" x14ac:dyDescent="0.2">
      <c r="A1343" t="s">
        <v>341</v>
      </c>
      <c r="B1343" s="10">
        <v>27057</v>
      </c>
      <c r="C1343" t="s">
        <v>1315</v>
      </c>
      <c r="D1343" s="4">
        <v>4322</v>
      </c>
      <c r="E1343" s="4">
        <v>8670</v>
      </c>
      <c r="F1343">
        <v>4462</v>
      </c>
      <c r="G1343">
        <v>8202</v>
      </c>
      <c r="H1343" s="5">
        <f t="shared" si="40"/>
        <v>-3.1376064545047065E-2</v>
      </c>
      <c r="I1343" s="5">
        <f t="shared" si="41"/>
        <v>5.7059253840526701E-2</v>
      </c>
    </row>
    <row r="1344" spans="1:9" hidden="1" x14ac:dyDescent="0.2">
      <c r="A1344" t="s">
        <v>341</v>
      </c>
      <c r="B1344" s="10">
        <v>27059</v>
      </c>
      <c r="C1344" t="s">
        <v>1316</v>
      </c>
      <c r="D1344" s="4">
        <v>6911</v>
      </c>
      <c r="E1344" s="4">
        <v>18656</v>
      </c>
      <c r="F1344">
        <v>7138</v>
      </c>
      <c r="G1344">
        <v>16491</v>
      </c>
      <c r="H1344" s="5">
        <f t="shared" si="40"/>
        <v>-3.1801625105071452E-2</v>
      </c>
      <c r="I1344" s="5">
        <f t="shared" si="41"/>
        <v>0.1312837305196774</v>
      </c>
    </row>
    <row r="1345" spans="1:9" hidden="1" x14ac:dyDescent="0.2">
      <c r="A1345" t="s">
        <v>341</v>
      </c>
      <c r="B1345" s="10">
        <v>27061</v>
      </c>
      <c r="C1345" t="s">
        <v>1317</v>
      </c>
      <c r="D1345" s="4">
        <v>11178</v>
      </c>
      <c r="E1345" s="4">
        <v>15829</v>
      </c>
      <c r="F1345">
        <v>10786</v>
      </c>
      <c r="G1345">
        <v>15239</v>
      </c>
      <c r="H1345" s="5">
        <f t="shared" si="40"/>
        <v>3.6343408121639165E-2</v>
      </c>
      <c r="I1345" s="5">
        <f t="shared" si="41"/>
        <v>3.8716451210709366E-2</v>
      </c>
    </row>
    <row r="1346" spans="1:9" hidden="1" x14ac:dyDescent="0.2">
      <c r="A1346" t="s">
        <v>341</v>
      </c>
      <c r="B1346" s="10">
        <v>27063</v>
      </c>
      <c r="C1346" t="s">
        <v>444</v>
      </c>
      <c r="D1346" s="4">
        <v>1954</v>
      </c>
      <c r="E1346" s="4">
        <v>3400</v>
      </c>
      <c r="F1346">
        <v>1745</v>
      </c>
      <c r="G1346">
        <v>3948</v>
      </c>
      <c r="H1346" s="5">
        <f t="shared" si="40"/>
        <v>0.11977077363896849</v>
      </c>
      <c r="I1346" s="5">
        <f t="shared" si="41"/>
        <v>-0.13880445795339413</v>
      </c>
    </row>
    <row r="1347" spans="1:9" hidden="1" x14ac:dyDescent="0.2">
      <c r="A1347" t="s">
        <v>341</v>
      </c>
      <c r="B1347" s="10">
        <v>27065</v>
      </c>
      <c r="C1347" t="s">
        <v>1318</v>
      </c>
      <c r="D1347" s="4">
        <v>2837</v>
      </c>
      <c r="E1347" s="4">
        <v>6754</v>
      </c>
      <c r="F1347">
        <v>2774</v>
      </c>
      <c r="G1347">
        <v>6278</v>
      </c>
      <c r="H1347" s="5">
        <f t="shared" ref="H1347:H1410" si="42">((D1347-F1347)/F1347)</f>
        <v>2.2710886806056235E-2</v>
      </c>
      <c r="I1347" s="5">
        <f t="shared" ref="I1347:I1410" si="43">((E1347-G1347)/G1347)</f>
        <v>7.5820324944249756E-2</v>
      </c>
    </row>
    <row r="1348" spans="1:9" hidden="1" x14ac:dyDescent="0.2">
      <c r="A1348" t="s">
        <v>341</v>
      </c>
      <c r="B1348" s="10">
        <v>27067</v>
      </c>
      <c r="C1348" t="s">
        <v>1319</v>
      </c>
      <c r="D1348" s="4">
        <v>8644</v>
      </c>
      <c r="E1348" s="4">
        <v>14835</v>
      </c>
      <c r="F1348">
        <v>8440</v>
      </c>
      <c r="G1348">
        <v>14437</v>
      </c>
      <c r="H1348" s="5">
        <f t="shared" si="42"/>
        <v>2.4170616113744076E-2</v>
      </c>
      <c r="I1348" s="5">
        <f t="shared" si="43"/>
        <v>2.7568054304910994E-2</v>
      </c>
    </row>
    <row r="1349" spans="1:9" hidden="1" x14ac:dyDescent="0.2">
      <c r="A1349" t="s">
        <v>341</v>
      </c>
      <c r="B1349" s="10">
        <v>27069</v>
      </c>
      <c r="C1349" t="s">
        <v>1320</v>
      </c>
      <c r="D1349" s="4">
        <v>1141</v>
      </c>
      <c r="E1349" s="4">
        <v>1430</v>
      </c>
      <c r="F1349">
        <v>1006</v>
      </c>
      <c r="G1349">
        <v>1546</v>
      </c>
      <c r="H1349" s="5">
        <f t="shared" si="42"/>
        <v>0.13419483101391649</v>
      </c>
      <c r="I1349" s="5">
        <f t="shared" si="43"/>
        <v>-7.5032341526520052E-2</v>
      </c>
    </row>
    <row r="1350" spans="1:9" hidden="1" x14ac:dyDescent="0.2">
      <c r="A1350" t="s">
        <v>341</v>
      </c>
      <c r="B1350" s="10">
        <v>27071</v>
      </c>
      <c r="C1350" t="s">
        <v>1321</v>
      </c>
      <c r="D1350" s="4">
        <v>3055</v>
      </c>
      <c r="E1350" s="4">
        <v>3361</v>
      </c>
      <c r="F1350">
        <v>2659</v>
      </c>
      <c r="G1350">
        <v>4131</v>
      </c>
      <c r="H1350" s="5">
        <f t="shared" si="42"/>
        <v>0.14892816848439264</v>
      </c>
      <c r="I1350" s="5">
        <f t="shared" si="43"/>
        <v>-0.18639554587267004</v>
      </c>
    </row>
    <row r="1351" spans="1:9" hidden="1" x14ac:dyDescent="0.2">
      <c r="A1351" t="s">
        <v>341</v>
      </c>
      <c r="B1351" s="10">
        <v>27073</v>
      </c>
      <c r="C1351" t="s">
        <v>1322</v>
      </c>
      <c r="D1351" s="4">
        <v>1658</v>
      </c>
      <c r="E1351" s="4">
        <v>2348</v>
      </c>
      <c r="F1351">
        <v>1446</v>
      </c>
      <c r="G1351">
        <v>2528</v>
      </c>
      <c r="H1351" s="5">
        <f t="shared" si="42"/>
        <v>0.14661134163208853</v>
      </c>
      <c r="I1351" s="5">
        <f t="shared" si="43"/>
        <v>-7.1202531645569625E-2</v>
      </c>
    </row>
    <row r="1352" spans="1:9" hidden="1" x14ac:dyDescent="0.2">
      <c r="A1352" t="s">
        <v>341</v>
      </c>
      <c r="B1352" s="10">
        <v>27075</v>
      </c>
      <c r="C1352" t="s">
        <v>447</v>
      </c>
      <c r="D1352" s="4">
        <v>3823</v>
      </c>
      <c r="E1352" s="4">
        <v>3074</v>
      </c>
      <c r="F1352">
        <v>3647</v>
      </c>
      <c r="G1352">
        <v>3393</v>
      </c>
      <c r="H1352" s="5">
        <f t="shared" si="42"/>
        <v>4.8258842884562655E-2</v>
      </c>
      <c r="I1352" s="5">
        <f t="shared" si="43"/>
        <v>-9.4017094017094016E-2</v>
      </c>
    </row>
    <row r="1353" spans="1:9" hidden="1" x14ac:dyDescent="0.2">
      <c r="A1353" t="s">
        <v>341</v>
      </c>
      <c r="B1353" s="10">
        <v>27077</v>
      </c>
      <c r="C1353" t="s">
        <v>1323</v>
      </c>
      <c r="D1353" s="4">
        <v>812</v>
      </c>
      <c r="E1353" s="4">
        <v>1703</v>
      </c>
      <c r="F1353">
        <v>671</v>
      </c>
      <c r="G1353">
        <v>1704</v>
      </c>
      <c r="H1353" s="5">
        <f t="shared" si="42"/>
        <v>0.21013412816691504</v>
      </c>
      <c r="I1353" s="5">
        <f t="shared" si="43"/>
        <v>-5.8685446009389673E-4</v>
      </c>
    </row>
    <row r="1354" spans="1:9" hidden="1" x14ac:dyDescent="0.2">
      <c r="A1354" t="s">
        <v>341</v>
      </c>
      <c r="B1354" s="10">
        <v>27079</v>
      </c>
      <c r="C1354" t="s">
        <v>1324</v>
      </c>
      <c r="D1354" s="4">
        <v>5617</v>
      </c>
      <c r="E1354" s="4">
        <v>11425</v>
      </c>
      <c r="F1354">
        <v>5672</v>
      </c>
      <c r="G1354">
        <v>10775</v>
      </c>
      <c r="H1354" s="5">
        <f t="shared" si="42"/>
        <v>-9.6967559943582516E-3</v>
      </c>
      <c r="I1354" s="5">
        <f t="shared" si="43"/>
        <v>6.0324825986078884E-2</v>
      </c>
    </row>
    <row r="1355" spans="1:9" hidden="1" x14ac:dyDescent="0.2">
      <c r="A1355" t="s">
        <v>341</v>
      </c>
      <c r="B1355" s="10">
        <v>27081</v>
      </c>
      <c r="C1355" t="s">
        <v>578</v>
      </c>
      <c r="D1355" s="4">
        <v>1089</v>
      </c>
      <c r="E1355" s="4">
        <v>1799</v>
      </c>
      <c r="F1355">
        <v>937</v>
      </c>
      <c r="G1355">
        <v>2121</v>
      </c>
      <c r="H1355" s="5">
        <f t="shared" si="42"/>
        <v>0.16221985058697971</v>
      </c>
      <c r="I1355" s="5">
        <f t="shared" si="43"/>
        <v>-0.15181518151815182</v>
      </c>
    </row>
    <row r="1356" spans="1:9" hidden="1" x14ac:dyDescent="0.2">
      <c r="A1356" t="s">
        <v>341</v>
      </c>
      <c r="B1356" s="10">
        <v>27083</v>
      </c>
      <c r="C1356" t="s">
        <v>992</v>
      </c>
      <c r="D1356" s="4">
        <v>5192</v>
      </c>
      <c r="E1356" s="4">
        <v>7466</v>
      </c>
      <c r="F1356">
        <v>4634</v>
      </c>
      <c r="G1356">
        <v>7979</v>
      </c>
      <c r="H1356" s="5">
        <f t="shared" si="42"/>
        <v>0.12041432887354338</v>
      </c>
      <c r="I1356" s="5">
        <f t="shared" si="43"/>
        <v>-6.4293771149266821E-2</v>
      </c>
    </row>
    <row r="1357" spans="1:9" hidden="1" x14ac:dyDescent="0.2">
      <c r="A1357" t="s">
        <v>341</v>
      </c>
      <c r="B1357" s="10">
        <v>27085</v>
      </c>
      <c r="C1357" t="s">
        <v>1325</v>
      </c>
      <c r="D1357" s="4">
        <v>5918</v>
      </c>
      <c r="E1357" s="4">
        <v>14149</v>
      </c>
      <c r="F1357">
        <v>6413</v>
      </c>
      <c r="G1357">
        <v>13986</v>
      </c>
      <c r="H1357" s="5">
        <f t="shared" si="42"/>
        <v>-7.7186963979416809E-2</v>
      </c>
      <c r="I1357" s="5">
        <f t="shared" si="43"/>
        <v>1.1654511654511654E-2</v>
      </c>
    </row>
    <row r="1358" spans="1:9" hidden="1" x14ac:dyDescent="0.2">
      <c r="A1358" t="s">
        <v>341</v>
      </c>
      <c r="B1358" s="10">
        <v>27087</v>
      </c>
      <c r="C1358" t="s">
        <v>1326</v>
      </c>
      <c r="D1358" s="4">
        <v>1153</v>
      </c>
      <c r="E1358" s="4">
        <v>1047</v>
      </c>
      <c r="F1358">
        <v>1112</v>
      </c>
      <c r="G1358">
        <v>1142</v>
      </c>
      <c r="H1358" s="5">
        <f t="shared" si="42"/>
        <v>3.6870503597122302E-2</v>
      </c>
      <c r="I1358" s="5">
        <f t="shared" si="43"/>
        <v>-8.3187390542907177E-2</v>
      </c>
    </row>
    <row r="1359" spans="1:9" hidden="1" x14ac:dyDescent="0.2">
      <c r="A1359" t="s">
        <v>341</v>
      </c>
      <c r="B1359" s="10">
        <v>27089</v>
      </c>
      <c r="C1359" t="s">
        <v>519</v>
      </c>
      <c r="D1359" s="4">
        <v>1521</v>
      </c>
      <c r="E1359" s="4">
        <v>3015</v>
      </c>
      <c r="F1359">
        <v>1295</v>
      </c>
      <c r="G1359">
        <v>3721</v>
      </c>
      <c r="H1359" s="5">
        <f t="shared" si="42"/>
        <v>0.17451737451737451</v>
      </c>
      <c r="I1359" s="5">
        <f t="shared" si="43"/>
        <v>-0.18973394248857833</v>
      </c>
    </row>
    <row r="1360" spans="1:9" hidden="1" x14ac:dyDescent="0.2">
      <c r="A1360" t="s">
        <v>341</v>
      </c>
      <c r="B1360" s="10">
        <v>27091</v>
      </c>
      <c r="C1360" t="s">
        <v>455</v>
      </c>
      <c r="D1360" s="4">
        <v>4207</v>
      </c>
      <c r="E1360" s="4">
        <v>6931</v>
      </c>
      <c r="F1360">
        <v>3305</v>
      </c>
      <c r="G1360">
        <v>7480</v>
      </c>
      <c r="H1360" s="5">
        <f t="shared" si="42"/>
        <v>0.27291981845688351</v>
      </c>
      <c r="I1360" s="5">
        <f t="shared" si="43"/>
        <v>-7.3395721925133689E-2</v>
      </c>
    </row>
    <row r="1361" spans="1:9" hidden="1" x14ac:dyDescent="0.2">
      <c r="A1361" t="s">
        <v>341</v>
      </c>
      <c r="B1361" s="10">
        <v>27093</v>
      </c>
      <c r="C1361" t="s">
        <v>1327</v>
      </c>
      <c r="D1361" s="4">
        <v>4479</v>
      </c>
      <c r="E1361" s="4">
        <v>9547</v>
      </c>
      <c r="F1361">
        <v>3867</v>
      </c>
      <c r="G1361">
        <v>9359</v>
      </c>
      <c r="H1361" s="5">
        <f t="shared" si="42"/>
        <v>0.1582622187742436</v>
      </c>
      <c r="I1361" s="5">
        <f t="shared" si="43"/>
        <v>2.0087616198311786E-2</v>
      </c>
    </row>
    <row r="1362" spans="1:9" hidden="1" x14ac:dyDescent="0.2">
      <c r="A1362" t="s">
        <v>341</v>
      </c>
      <c r="B1362" s="10">
        <v>27095</v>
      </c>
      <c r="C1362" t="s">
        <v>1328</v>
      </c>
      <c r="D1362" s="4">
        <v>4483</v>
      </c>
      <c r="E1362" s="4">
        <v>10737</v>
      </c>
      <c r="F1362">
        <v>4404</v>
      </c>
      <c r="G1362">
        <v>9952</v>
      </c>
      <c r="H1362" s="5">
        <f t="shared" si="42"/>
        <v>1.7938237965485923E-2</v>
      </c>
      <c r="I1362" s="5">
        <f t="shared" si="43"/>
        <v>7.8878617363344047E-2</v>
      </c>
    </row>
    <row r="1363" spans="1:9" hidden="1" x14ac:dyDescent="0.2">
      <c r="A1363" t="s">
        <v>341</v>
      </c>
      <c r="B1363" s="10">
        <v>27097</v>
      </c>
      <c r="C1363" t="s">
        <v>1329</v>
      </c>
      <c r="D1363" s="4">
        <v>5176</v>
      </c>
      <c r="E1363" s="4">
        <v>16283</v>
      </c>
      <c r="F1363">
        <v>4367</v>
      </c>
      <c r="G1363">
        <v>14821</v>
      </c>
      <c r="H1363" s="5">
        <f t="shared" si="42"/>
        <v>0.18525303411953287</v>
      </c>
      <c r="I1363" s="5">
        <f t="shared" si="43"/>
        <v>9.8643816206733695E-2</v>
      </c>
    </row>
    <row r="1364" spans="1:9" hidden="1" x14ac:dyDescent="0.2">
      <c r="A1364" t="s">
        <v>341</v>
      </c>
      <c r="B1364" s="10">
        <v>27099</v>
      </c>
      <c r="C1364" t="s">
        <v>1330</v>
      </c>
      <c r="D1364" s="4">
        <v>10784</v>
      </c>
      <c r="E1364" s="4">
        <v>8219</v>
      </c>
      <c r="F1364">
        <v>8899</v>
      </c>
      <c r="G1364">
        <v>10025</v>
      </c>
      <c r="H1364" s="5">
        <f t="shared" si="42"/>
        <v>0.21182155298348129</v>
      </c>
      <c r="I1364" s="5">
        <f t="shared" si="43"/>
        <v>-0.18014962593516209</v>
      </c>
    </row>
    <row r="1365" spans="1:9" hidden="1" x14ac:dyDescent="0.2">
      <c r="A1365" t="s">
        <v>341</v>
      </c>
      <c r="B1365" s="10">
        <v>27101</v>
      </c>
      <c r="C1365" t="s">
        <v>790</v>
      </c>
      <c r="D1365" s="4">
        <v>1740</v>
      </c>
      <c r="E1365" s="4">
        <v>2895</v>
      </c>
      <c r="F1365">
        <v>1449</v>
      </c>
      <c r="G1365">
        <v>3363</v>
      </c>
      <c r="H1365" s="5">
        <f t="shared" si="42"/>
        <v>0.20082815734989648</v>
      </c>
      <c r="I1365" s="5">
        <f t="shared" si="43"/>
        <v>-0.13916146297948259</v>
      </c>
    </row>
    <row r="1366" spans="1:9" hidden="1" x14ac:dyDescent="0.2">
      <c r="A1366" t="s">
        <v>341</v>
      </c>
      <c r="B1366" s="10">
        <v>27103</v>
      </c>
      <c r="C1366" t="s">
        <v>1331</v>
      </c>
      <c r="D1366" s="4">
        <v>9571</v>
      </c>
      <c r="E1366" s="4">
        <v>8726</v>
      </c>
      <c r="F1366">
        <v>9622</v>
      </c>
      <c r="G1366">
        <v>9018</v>
      </c>
      <c r="H1366" s="5">
        <f t="shared" si="42"/>
        <v>-5.3003533568904597E-3</v>
      </c>
      <c r="I1366" s="5">
        <f t="shared" si="43"/>
        <v>-3.2379685074295853E-2</v>
      </c>
    </row>
    <row r="1367" spans="1:9" hidden="1" x14ac:dyDescent="0.2">
      <c r="A1367" t="s">
        <v>341</v>
      </c>
      <c r="B1367" s="10">
        <v>27105</v>
      </c>
      <c r="C1367" t="s">
        <v>1332</v>
      </c>
      <c r="D1367" s="4">
        <v>3218</v>
      </c>
      <c r="E1367" s="4">
        <v>4670</v>
      </c>
      <c r="F1367">
        <v>2933</v>
      </c>
      <c r="G1367">
        <v>5600</v>
      </c>
      <c r="H1367" s="5">
        <f t="shared" si="42"/>
        <v>9.717013296965564E-2</v>
      </c>
      <c r="I1367" s="5">
        <f t="shared" si="43"/>
        <v>-0.16607142857142856</v>
      </c>
    </row>
    <row r="1368" spans="1:9" hidden="1" x14ac:dyDescent="0.2">
      <c r="A1368" t="s">
        <v>341</v>
      </c>
      <c r="B1368" s="10">
        <v>27107</v>
      </c>
      <c r="C1368" t="s">
        <v>1333</v>
      </c>
      <c r="D1368" s="4">
        <v>1503</v>
      </c>
      <c r="E1368" s="4">
        <v>1836</v>
      </c>
      <c r="F1368">
        <v>1404</v>
      </c>
      <c r="G1368">
        <v>1953</v>
      </c>
      <c r="H1368" s="5">
        <f t="shared" si="42"/>
        <v>7.0512820512820512E-2</v>
      </c>
      <c r="I1368" s="5">
        <f t="shared" si="43"/>
        <v>-5.9907834101382486E-2</v>
      </c>
    </row>
    <row r="1369" spans="1:9" hidden="1" x14ac:dyDescent="0.2">
      <c r="A1369" t="s">
        <v>341</v>
      </c>
      <c r="B1369" s="10">
        <v>27109</v>
      </c>
      <c r="C1369" t="s">
        <v>1334</v>
      </c>
      <c r="D1369" s="4">
        <v>54413</v>
      </c>
      <c r="E1369" s="4">
        <v>39883</v>
      </c>
      <c r="F1369">
        <v>49491</v>
      </c>
      <c r="G1369">
        <v>39692</v>
      </c>
      <c r="H1369" s="5">
        <f t="shared" si="42"/>
        <v>9.9452425693560442E-2</v>
      </c>
      <c r="I1369" s="5">
        <f t="shared" si="43"/>
        <v>4.8120528066109038E-3</v>
      </c>
    </row>
    <row r="1370" spans="1:9" hidden="1" x14ac:dyDescent="0.2">
      <c r="A1370" t="s">
        <v>341</v>
      </c>
      <c r="B1370" s="10">
        <v>27111</v>
      </c>
      <c r="C1370" t="s">
        <v>1335</v>
      </c>
      <c r="D1370" s="4">
        <v>10848</v>
      </c>
      <c r="E1370" s="4">
        <v>24122</v>
      </c>
      <c r="F1370">
        <v>11958</v>
      </c>
      <c r="G1370">
        <v>23800</v>
      </c>
      <c r="H1370" s="5">
        <f t="shared" si="42"/>
        <v>-9.282488710486704E-2</v>
      </c>
      <c r="I1370" s="5">
        <f t="shared" si="43"/>
        <v>1.3529411764705882E-2</v>
      </c>
    </row>
    <row r="1371" spans="1:9" hidden="1" x14ac:dyDescent="0.2">
      <c r="A1371" t="s">
        <v>341</v>
      </c>
      <c r="B1371" s="10">
        <v>27113</v>
      </c>
      <c r="C1371" t="s">
        <v>1336</v>
      </c>
      <c r="D1371" s="4">
        <v>2884</v>
      </c>
      <c r="E1371" s="4">
        <v>4098</v>
      </c>
      <c r="F1371">
        <v>2568</v>
      </c>
      <c r="G1371">
        <v>4532</v>
      </c>
      <c r="H1371" s="5">
        <f t="shared" si="42"/>
        <v>0.12305295950155763</v>
      </c>
      <c r="I1371" s="5">
        <f t="shared" si="43"/>
        <v>-9.5763459841129744E-2</v>
      </c>
    </row>
    <row r="1372" spans="1:9" hidden="1" x14ac:dyDescent="0.2">
      <c r="A1372" t="s">
        <v>341</v>
      </c>
      <c r="B1372" s="10">
        <v>27115</v>
      </c>
      <c r="C1372" t="s">
        <v>1337</v>
      </c>
      <c r="D1372" s="4">
        <v>5480</v>
      </c>
      <c r="E1372" s="4">
        <v>11264</v>
      </c>
      <c r="F1372">
        <v>5419</v>
      </c>
      <c r="G1372">
        <v>10256</v>
      </c>
      <c r="H1372" s="5">
        <f t="shared" si="42"/>
        <v>1.1256689426093374E-2</v>
      </c>
      <c r="I1372" s="5">
        <f t="shared" si="43"/>
        <v>9.8283931357254287E-2</v>
      </c>
    </row>
    <row r="1373" spans="1:9" hidden="1" x14ac:dyDescent="0.2">
      <c r="A1373" t="s">
        <v>341</v>
      </c>
      <c r="B1373" s="10">
        <v>27117</v>
      </c>
      <c r="C1373" t="s">
        <v>1338</v>
      </c>
      <c r="D1373" s="4">
        <v>1582</v>
      </c>
      <c r="E1373" s="4">
        <v>3120</v>
      </c>
      <c r="F1373">
        <v>1306</v>
      </c>
      <c r="G1373">
        <v>3553</v>
      </c>
      <c r="H1373" s="5">
        <f t="shared" si="42"/>
        <v>0.2113323124042879</v>
      </c>
      <c r="I1373" s="5">
        <f t="shared" si="43"/>
        <v>-0.12186884323107233</v>
      </c>
    </row>
    <row r="1374" spans="1:9" hidden="1" x14ac:dyDescent="0.2">
      <c r="A1374" t="s">
        <v>341</v>
      </c>
      <c r="B1374" s="10">
        <v>27119</v>
      </c>
      <c r="C1374" t="s">
        <v>466</v>
      </c>
      <c r="D1374" s="4">
        <v>5992</v>
      </c>
      <c r="E1374" s="4">
        <v>8422</v>
      </c>
      <c r="F1374">
        <v>5439</v>
      </c>
      <c r="G1374">
        <v>9865</v>
      </c>
      <c r="H1374" s="5">
        <f t="shared" si="42"/>
        <v>0.10167310167310167</v>
      </c>
      <c r="I1374" s="5">
        <f t="shared" si="43"/>
        <v>-0.1462747085656361</v>
      </c>
    </row>
    <row r="1375" spans="1:9" hidden="1" x14ac:dyDescent="0.2">
      <c r="A1375" t="s">
        <v>341</v>
      </c>
      <c r="B1375" s="10">
        <v>27121</v>
      </c>
      <c r="C1375" t="s">
        <v>589</v>
      </c>
      <c r="D1375" s="4">
        <v>2917</v>
      </c>
      <c r="E1375" s="4">
        <v>4159</v>
      </c>
      <c r="F1375">
        <v>2477</v>
      </c>
      <c r="G1375">
        <v>4417</v>
      </c>
      <c r="H1375" s="5">
        <f t="shared" si="42"/>
        <v>0.17763423496164715</v>
      </c>
      <c r="I1375" s="5">
        <f t="shared" si="43"/>
        <v>-5.8410685985963322E-2</v>
      </c>
    </row>
    <row r="1376" spans="1:9" hidden="1" x14ac:dyDescent="0.2">
      <c r="A1376" t="s">
        <v>341</v>
      </c>
      <c r="B1376" s="10">
        <v>27123</v>
      </c>
      <c r="C1376" t="s">
        <v>1339</v>
      </c>
      <c r="D1376" s="4">
        <v>214349</v>
      </c>
      <c r="E1376" s="4">
        <v>79749</v>
      </c>
      <c r="F1376">
        <v>211620</v>
      </c>
      <c r="G1376">
        <v>77376</v>
      </c>
      <c r="H1376" s="5">
        <f t="shared" si="42"/>
        <v>1.2895756544750024E-2</v>
      </c>
      <c r="I1376" s="5">
        <f t="shared" si="43"/>
        <v>3.0668424317617866E-2</v>
      </c>
    </row>
    <row r="1377" spans="1:9" hidden="1" x14ac:dyDescent="0.2">
      <c r="A1377" t="s">
        <v>341</v>
      </c>
      <c r="B1377" s="10">
        <v>27125</v>
      </c>
      <c r="C1377" t="s">
        <v>1340</v>
      </c>
      <c r="D1377" s="4">
        <v>733</v>
      </c>
      <c r="E1377" s="4">
        <v>1232</v>
      </c>
      <c r="F1377">
        <v>691</v>
      </c>
      <c r="G1377">
        <v>1454</v>
      </c>
      <c r="H1377" s="5">
        <f t="shared" si="42"/>
        <v>6.0781476121562955E-2</v>
      </c>
      <c r="I1377" s="5">
        <f t="shared" si="43"/>
        <v>-0.15268225584594222</v>
      </c>
    </row>
    <row r="1378" spans="1:9" hidden="1" x14ac:dyDescent="0.2">
      <c r="A1378" t="s">
        <v>341</v>
      </c>
      <c r="B1378" s="10">
        <v>27127</v>
      </c>
      <c r="C1378" t="s">
        <v>1341</v>
      </c>
      <c r="D1378" s="4">
        <v>2765</v>
      </c>
      <c r="E1378" s="4">
        <v>5258</v>
      </c>
      <c r="F1378">
        <v>2355</v>
      </c>
      <c r="G1378">
        <v>5771</v>
      </c>
      <c r="H1378" s="5">
        <f t="shared" si="42"/>
        <v>0.17409766454352441</v>
      </c>
      <c r="I1378" s="5">
        <f t="shared" si="43"/>
        <v>-8.8892739559868303E-2</v>
      </c>
    </row>
    <row r="1379" spans="1:9" hidden="1" x14ac:dyDescent="0.2">
      <c r="A1379" t="s">
        <v>341</v>
      </c>
      <c r="B1379" s="10">
        <v>27129</v>
      </c>
      <c r="C1379" t="s">
        <v>1342</v>
      </c>
      <c r="D1379" s="4">
        <v>2954</v>
      </c>
      <c r="E1379" s="4">
        <v>4915</v>
      </c>
      <c r="F1379">
        <v>2496</v>
      </c>
      <c r="G1379">
        <v>5467</v>
      </c>
      <c r="H1379" s="5">
        <f t="shared" si="42"/>
        <v>0.18349358974358973</v>
      </c>
      <c r="I1379" s="5">
        <f t="shared" si="43"/>
        <v>-0.10096945308212914</v>
      </c>
    </row>
    <row r="1380" spans="1:9" hidden="1" x14ac:dyDescent="0.2">
      <c r="A1380" t="s">
        <v>341</v>
      </c>
      <c r="B1380" s="10">
        <v>27131</v>
      </c>
      <c r="C1380" t="s">
        <v>1061</v>
      </c>
      <c r="D1380" s="4">
        <v>17341</v>
      </c>
      <c r="E1380" s="4">
        <v>18000</v>
      </c>
      <c r="F1380">
        <v>17402</v>
      </c>
      <c r="G1380">
        <v>17464</v>
      </c>
      <c r="H1380" s="5">
        <f t="shared" si="42"/>
        <v>-3.5053442133088151E-3</v>
      </c>
      <c r="I1380" s="5">
        <f t="shared" si="43"/>
        <v>3.0691708657810353E-2</v>
      </c>
    </row>
    <row r="1381" spans="1:9" hidden="1" x14ac:dyDescent="0.2">
      <c r="A1381" t="s">
        <v>341</v>
      </c>
      <c r="B1381" s="10">
        <v>27133</v>
      </c>
      <c r="C1381" t="s">
        <v>1343</v>
      </c>
      <c r="D1381" s="4">
        <v>2036</v>
      </c>
      <c r="E1381" s="4">
        <v>3057</v>
      </c>
      <c r="F1381">
        <v>1556</v>
      </c>
      <c r="G1381">
        <v>3583</v>
      </c>
      <c r="H1381" s="5">
        <f t="shared" si="42"/>
        <v>0.30848329048843187</v>
      </c>
      <c r="I1381" s="5">
        <f t="shared" si="43"/>
        <v>-0.14680435389338542</v>
      </c>
    </row>
    <row r="1382" spans="1:9" hidden="1" x14ac:dyDescent="0.2">
      <c r="A1382" t="s">
        <v>341</v>
      </c>
      <c r="B1382" s="10">
        <v>27135</v>
      </c>
      <c r="C1382" t="s">
        <v>1344</v>
      </c>
      <c r="D1382" s="4">
        <v>2497</v>
      </c>
      <c r="E1382" s="4">
        <v>6117</v>
      </c>
      <c r="F1382">
        <v>2188</v>
      </c>
      <c r="G1382">
        <v>6065</v>
      </c>
      <c r="H1382" s="5">
        <f t="shared" si="42"/>
        <v>0.14122486288848263</v>
      </c>
      <c r="I1382" s="5">
        <f t="shared" si="43"/>
        <v>8.5737840065952184E-3</v>
      </c>
    </row>
    <row r="1383" spans="1:9" hidden="1" x14ac:dyDescent="0.2">
      <c r="A1383" t="s">
        <v>341</v>
      </c>
      <c r="B1383" s="10">
        <v>27137</v>
      </c>
      <c r="C1383" t="s">
        <v>1345</v>
      </c>
      <c r="D1383" s="4">
        <v>69532</v>
      </c>
      <c r="E1383" s="4">
        <v>43234</v>
      </c>
      <c r="F1383">
        <v>67704</v>
      </c>
      <c r="G1383">
        <v>49017</v>
      </c>
      <c r="H1383" s="5">
        <f t="shared" si="42"/>
        <v>2.6999881838591516E-2</v>
      </c>
      <c r="I1383" s="5">
        <f t="shared" si="43"/>
        <v>-0.11797947650815023</v>
      </c>
    </row>
    <row r="1384" spans="1:9" hidden="1" x14ac:dyDescent="0.2">
      <c r="A1384" t="s">
        <v>341</v>
      </c>
      <c r="B1384" s="10">
        <v>27139</v>
      </c>
      <c r="C1384" t="s">
        <v>594</v>
      </c>
      <c r="D1384" s="4">
        <v>46079</v>
      </c>
      <c r="E1384" s="4">
        <v>50070</v>
      </c>
      <c r="F1384">
        <v>40040</v>
      </c>
      <c r="G1384">
        <v>45872</v>
      </c>
      <c r="H1384" s="5">
        <f t="shared" si="42"/>
        <v>0.15082417582417582</v>
      </c>
      <c r="I1384" s="5">
        <f t="shared" si="43"/>
        <v>9.1515521450994064E-2</v>
      </c>
    </row>
    <row r="1385" spans="1:9" hidden="1" x14ac:dyDescent="0.2">
      <c r="A1385" t="s">
        <v>341</v>
      </c>
      <c r="B1385" s="10">
        <v>27141</v>
      </c>
      <c r="C1385" t="s">
        <v>1346</v>
      </c>
      <c r="D1385" s="4">
        <v>18586</v>
      </c>
      <c r="E1385" s="4">
        <v>40920</v>
      </c>
      <c r="F1385">
        <v>18065</v>
      </c>
      <c r="G1385">
        <v>36222</v>
      </c>
      <c r="H1385" s="5">
        <f t="shared" si="42"/>
        <v>2.8840298920564628E-2</v>
      </c>
      <c r="I1385" s="5">
        <f t="shared" si="43"/>
        <v>0.1297001822097068</v>
      </c>
    </row>
    <row r="1386" spans="1:9" hidden="1" x14ac:dyDescent="0.2">
      <c r="A1386" t="s">
        <v>341</v>
      </c>
      <c r="B1386" s="10">
        <v>27143</v>
      </c>
      <c r="C1386" t="s">
        <v>1347</v>
      </c>
      <c r="D1386" s="4">
        <v>2901</v>
      </c>
      <c r="E1386" s="4">
        <v>5334</v>
      </c>
      <c r="F1386">
        <v>2417</v>
      </c>
      <c r="G1386">
        <v>5864</v>
      </c>
      <c r="H1386" s="5">
        <f t="shared" si="42"/>
        <v>0.20024824162184526</v>
      </c>
      <c r="I1386" s="5">
        <f t="shared" si="43"/>
        <v>-9.0381991814461118E-2</v>
      </c>
    </row>
    <row r="1387" spans="1:9" hidden="1" x14ac:dyDescent="0.2">
      <c r="A1387" t="s">
        <v>341</v>
      </c>
      <c r="B1387" s="10">
        <v>27145</v>
      </c>
      <c r="C1387" t="s">
        <v>1348</v>
      </c>
      <c r="D1387" s="4">
        <v>30805</v>
      </c>
      <c r="E1387" s="4">
        <v>53460</v>
      </c>
      <c r="F1387">
        <v>31879</v>
      </c>
      <c r="G1387">
        <v>50959</v>
      </c>
      <c r="H1387" s="5">
        <f t="shared" si="42"/>
        <v>-3.3689889896169889E-2</v>
      </c>
      <c r="I1387" s="5">
        <f t="shared" si="43"/>
        <v>4.9078671088522145E-2</v>
      </c>
    </row>
    <row r="1388" spans="1:9" hidden="1" x14ac:dyDescent="0.2">
      <c r="A1388" t="s">
        <v>341</v>
      </c>
      <c r="B1388" s="10">
        <v>27147</v>
      </c>
      <c r="C1388" t="s">
        <v>1349</v>
      </c>
      <c r="D1388" s="4">
        <v>7453</v>
      </c>
      <c r="E1388" s="4">
        <v>12647</v>
      </c>
      <c r="F1388">
        <v>7917</v>
      </c>
      <c r="G1388">
        <v>12656</v>
      </c>
      <c r="H1388" s="5">
        <f t="shared" si="42"/>
        <v>-5.8608058608058608E-2</v>
      </c>
      <c r="I1388" s="5">
        <f t="shared" si="43"/>
        <v>-7.111251580278129E-4</v>
      </c>
    </row>
    <row r="1389" spans="1:9" hidden="1" x14ac:dyDescent="0.2">
      <c r="A1389" t="s">
        <v>341</v>
      </c>
      <c r="B1389" s="10">
        <v>27149</v>
      </c>
      <c r="C1389" t="s">
        <v>1071</v>
      </c>
      <c r="D1389" s="4">
        <v>2541</v>
      </c>
      <c r="E1389" s="4">
        <v>2826</v>
      </c>
      <c r="F1389">
        <v>1922</v>
      </c>
      <c r="G1389">
        <v>3044</v>
      </c>
      <c r="H1389" s="5">
        <f t="shared" si="42"/>
        <v>0.32206035379812697</v>
      </c>
      <c r="I1389" s="5">
        <f t="shared" si="43"/>
        <v>-7.1616294349540074E-2</v>
      </c>
    </row>
    <row r="1390" spans="1:9" hidden="1" x14ac:dyDescent="0.2">
      <c r="A1390" t="s">
        <v>341</v>
      </c>
      <c r="B1390" s="10">
        <v>27151</v>
      </c>
      <c r="C1390" t="s">
        <v>1350</v>
      </c>
      <c r="D1390" s="4">
        <v>1900</v>
      </c>
      <c r="E1390" s="4">
        <v>2820</v>
      </c>
      <c r="F1390">
        <v>1784</v>
      </c>
      <c r="G1390">
        <v>3316</v>
      </c>
      <c r="H1390" s="5">
        <f t="shared" si="42"/>
        <v>6.5022421524663671E-2</v>
      </c>
      <c r="I1390" s="5">
        <f t="shared" si="43"/>
        <v>-0.14957780458383596</v>
      </c>
    </row>
    <row r="1391" spans="1:9" hidden="1" x14ac:dyDescent="0.2">
      <c r="A1391" t="s">
        <v>341</v>
      </c>
      <c r="B1391" s="10">
        <v>27153</v>
      </c>
      <c r="C1391" t="s">
        <v>1131</v>
      </c>
      <c r="D1391" s="4">
        <v>4286</v>
      </c>
      <c r="E1391" s="4">
        <v>9603</v>
      </c>
      <c r="F1391">
        <v>3286</v>
      </c>
      <c r="G1391">
        <v>9753</v>
      </c>
      <c r="H1391" s="5">
        <f t="shared" si="42"/>
        <v>0.30432136335970783</v>
      </c>
      <c r="I1391" s="5">
        <f t="shared" si="43"/>
        <v>-1.5379883112888341E-2</v>
      </c>
    </row>
    <row r="1392" spans="1:9" hidden="1" x14ac:dyDescent="0.2">
      <c r="A1392" t="s">
        <v>341</v>
      </c>
      <c r="B1392" s="10">
        <v>27155</v>
      </c>
      <c r="C1392" t="s">
        <v>1351</v>
      </c>
      <c r="D1392" s="4">
        <v>712</v>
      </c>
      <c r="E1392" s="4">
        <v>1125</v>
      </c>
      <c r="F1392">
        <v>661</v>
      </c>
      <c r="G1392">
        <v>1172</v>
      </c>
      <c r="H1392" s="5">
        <f t="shared" si="42"/>
        <v>7.7155824508320731E-2</v>
      </c>
      <c r="I1392" s="5">
        <f t="shared" si="43"/>
        <v>-4.0102389078498293E-2</v>
      </c>
    </row>
    <row r="1393" spans="1:9" hidden="1" x14ac:dyDescent="0.2">
      <c r="A1393" t="s">
        <v>341</v>
      </c>
      <c r="B1393" s="10">
        <v>27157</v>
      </c>
      <c r="C1393" t="s">
        <v>1352</v>
      </c>
      <c r="D1393" s="4">
        <v>4533</v>
      </c>
      <c r="E1393" s="4">
        <v>8128</v>
      </c>
      <c r="F1393">
        <v>4696</v>
      </c>
      <c r="G1393">
        <v>8153</v>
      </c>
      <c r="H1393" s="5">
        <f t="shared" si="42"/>
        <v>-3.4710391822827938E-2</v>
      </c>
      <c r="I1393" s="5">
        <f t="shared" si="43"/>
        <v>-3.0663559425978168E-3</v>
      </c>
    </row>
    <row r="1394" spans="1:9" hidden="1" x14ac:dyDescent="0.2">
      <c r="A1394" t="s">
        <v>341</v>
      </c>
      <c r="B1394" s="10">
        <v>27159</v>
      </c>
      <c r="C1394" t="s">
        <v>1353</v>
      </c>
      <c r="D1394" s="4">
        <v>2409</v>
      </c>
      <c r="E1394" s="4">
        <v>5339</v>
      </c>
      <c r="F1394">
        <v>2023</v>
      </c>
      <c r="G1394">
        <v>5520</v>
      </c>
      <c r="H1394" s="5">
        <f t="shared" si="42"/>
        <v>0.19080573405832921</v>
      </c>
      <c r="I1394" s="5">
        <f t="shared" si="43"/>
        <v>-3.2789855072463771E-2</v>
      </c>
    </row>
    <row r="1395" spans="1:9" hidden="1" x14ac:dyDescent="0.2">
      <c r="A1395" t="s">
        <v>341</v>
      </c>
      <c r="B1395" s="10">
        <v>27161</v>
      </c>
      <c r="C1395" t="s">
        <v>1354</v>
      </c>
      <c r="D1395" s="4">
        <v>3603</v>
      </c>
      <c r="E1395" s="4">
        <v>6078</v>
      </c>
      <c r="F1395">
        <v>3496</v>
      </c>
      <c r="G1395">
        <v>6624</v>
      </c>
      <c r="H1395" s="5">
        <f t="shared" si="42"/>
        <v>3.0606407322654461E-2</v>
      </c>
      <c r="I1395" s="5">
        <f t="shared" si="43"/>
        <v>-8.2427536231884063E-2</v>
      </c>
    </row>
    <row r="1396" spans="1:9" hidden="1" x14ac:dyDescent="0.2">
      <c r="A1396" t="s">
        <v>341</v>
      </c>
      <c r="B1396" s="10">
        <v>27163</v>
      </c>
      <c r="C1396" t="s">
        <v>480</v>
      </c>
      <c r="D1396" s="4">
        <v>97805</v>
      </c>
      <c r="E1396" s="4">
        <v>77960</v>
      </c>
      <c r="F1396">
        <v>89165</v>
      </c>
      <c r="G1396">
        <v>73764</v>
      </c>
      <c r="H1396" s="5">
        <f t="shared" si="42"/>
        <v>9.689900745808333E-2</v>
      </c>
      <c r="I1396" s="5">
        <f t="shared" si="43"/>
        <v>5.6884116913399493E-2</v>
      </c>
    </row>
    <row r="1397" spans="1:9" hidden="1" x14ac:dyDescent="0.2">
      <c r="A1397" t="s">
        <v>341</v>
      </c>
      <c r="B1397" s="10">
        <v>27165</v>
      </c>
      <c r="C1397" t="s">
        <v>1355</v>
      </c>
      <c r="D1397" s="4">
        <v>2458</v>
      </c>
      <c r="E1397" s="4">
        <v>2976</v>
      </c>
      <c r="F1397">
        <v>1987</v>
      </c>
      <c r="G1397">
        <v>3103</v>
      </c>
      <c r="H1397" s="5">
        <f t="shared" si="42"/>
        <v>0.23704076497232007</v>
      </c>
      <c r="I1397" s="5">
        <f t="shared" si="43"/>
        <v>-4.092813406380922E-2</v>
      </c>
    </row>
    <row r="1398" spans="1:9" hidden="1" x14ac:dyDescent="0.2">
      <c r="A1398" t="s">
        <v>341</v>
      </c>
      <c r="B1398" s="10">
        <v>27167</v>
      </c>
      <c r="C1398" t="s">
        <v>1356</v>
      </c>
      <c r="D1398" s="4">
        <v>1109</v>
      </c>
      <c r="E1398" s="4">
        <v>2016</v>
      </c>
      <c r="F1398">
        <v>1026</v>
      </c>
      <c r="G1398">
        <v>2328</v>
      </c>
      <c r="H1398" s="5">
        <f t="shared" si="42"/>
        <v>8.089668615984405E-2</v>
      </c>
      <c r="I1398" s="5">
        <f t="shared" si="43"/>
        <v>-0.13402061855670103</v>
      </c>
    </row>
    <row r="1399" spans="1:9" hidden="1" x14ac:dyDescent="0.2">
      <c r="A1399" t="s">
        <v>341</v>
      </c>
      <c r="B1399" s="10">
        <v>27169</v>
      </c>
      <c r="C1399" t="s">
        <v>1357</v>
      </c>
      <c r="D1399" s="4">
        <v>12774</v>
      </c>
      <c r="E1399" s="4">
        <v>12211</v>
      </c>
      <c r="F1399">
        <v>13333</v>
      </c>
      <c r="G1399">
        <v>13227</v>
      </c>
      <c r="H1399" s="5">
        <f t="shared" si="42"/>
        <v>-4.1926048151203779E-2</v>
      </c>
      <c r="I1399" s="5">
        <f t="shared" si="43"/>
        <v>-7.6812580328116734E-2</v>
      </c>
    </row>
    <row r="1400" spans="1:9" hidden="1" x14ac:dyDescent="0.2">
      <c r="A1400" t="s">
        <v>341</v>
      </c>
      <c r="B1400" s="10">
        <v>27171</v>
      </c>
      <c r="C1400" t="s">
        <v>1012</v>
      </c>
      <c r="D1400" s="4">
        <v>28806</v>
      </c>
      <c r="E1400" s="4">
        <v>58238</v>
      </c>
      <c r="F1400">
        <v>28430</v>
      </c>
      <c r="G1400">
        <v>51973</v>
      </c>
      <c r="H1400" s="5">
        <f t="shared" si="42"/>
        <v>1.3225466056982061E-2</v>
      </c>
      <c r="I1400" s="5">
        <f t="shared" si="43"/>
        <v>0.12054335905181536</v>
      </c>
    </row>
    <row r="1401" spans="1:9" hidden="1" x14ac:dyDescent="0.2">
      <c r="A1401" t="s">
        <v>341</v>
      </c>
      <c r="B1401" s="10">
        <v>27173</v>
      </c>
      <c r="C1401" t="s">
        <v>1358</v>
      </c>
      <c r="D1401" s="4">
        <v>2004</v>
      </c>
      <c r="E1401" s="4">
        <v>3324</v>
      </c>
      <c r="F1401">
        <v>1688</v>
      </c>
      <c r="G1401">
        <v>3734</v>
      </c>
      <c r="H1401" s="5">
        <f t="shared" si="42"/>
        <v>0.1872037914691943</v>
      </c>
      <c r="I1401" s="5">
        <f t="shared" si="43"/>
        <v>-0.1098018211033744</v>
      </c>
    </row>
    <row r="1402" spans="1:9" hidden="1" x14ac:dyDescent="0.2">
      <c r="A1402" t="s">
        <v>342</v>
      </c>
      <c r="B1402" s="10">
        <v>28001</v>
      </c>
      <c r="C1402" t="s">
        <v>658</v>
      </c>
      <c r="D1402" s="4">
        <v>7905</v>
      </c>
      <c r="E1402" s="4">
        <v>6325</v>
      </c>
      <c r="F1402">
        <v>7917</v>
      </c>
      <c r="G1402">
        <v>5696</v>
      </c>
      <c r="H1402" s="5">
        <f t="shared" si="42"/>
        <v>-1.5157256536566881E-3</v>
      </c>
      <c r="I1402" s="5">
        <f t="shared" si="43"/>
        <v>0.11042837078651685</v>
      </c>
    </row>
    <row r="1403" spans="1:9" hidden="1" x14ac:dyDescent="0.2">
      <c r="A1403" t="s">
        <v>342</v>
      </c>
      <c r="B1403" s="10">
        <v>28003</v>
      </c>
      <c r="C1403" t="s">
        <v>1359</v>
      </c>
      <c r="D1403" s="4">
        <v>3400</v>
      </c>
      <c r="E1403" s="4">
        <v>12732</v>
      </c>
      <c r="F1403">
        <v>2782</v>
      </c>
      <c r="G1403">
        <v>12818</v>
      </c>
      <c r="H1403" s="5">
        <f t="shared" si="42"/>
        <v>0.22214234363767074</v>
      </c>
      <c r="I1403" s="5">
        <f t="shared" si="43"/>
        <v>-6.7093150257450463E-3</v>
      </c>
    </row>
    <row r="1404" spans="1:9" hidden="1" x14ac:dyDescent="0.2">
      <c r="A1404" t="s">
        <v>342</v>
      </c>
      <c r="B1404" s="10">
        <v>28005</v>
      </c>
      <c r="C1404" t="s">
        <v>1360</v>
      </c>
      <c r="D1404" s="4">
        <v>2675</v>
      </c>
      <c r="E1404" s="4">
        <v>3889</v>
      </c>
      <c r="F1404">
        <v>2620</v>
      </c>
      <c r="G1404">
        <v>4503</v>
      </c>
      <c r="H1404" s="5">
        <f t="shared" si="42"/>
        <v>2.0992366412213741E-2</v>
      </c>
      <c r="I1404" s="5">
        <f t="shared" si="43"/>
        <v>-0.13635354208305575</v>
      </c>
    </row>
    <row r="1405" spans="1:9" hidden="1" x14ac:dyDescent="0.2">
      <c r="A1405" t="s">
        <v>342</v>
      </c>
      <c r="B1405" s="10">
        <v>28007</v>
      </c>
      <c r="C1405" t="s">
        <v>1361</v>
      </c>
      <c r="D1405" s="4">
        <v>3345</v>
      </c>
      <c r="E1405" s="4">
        <v>3960</v>
      </c>
      <c r="F1405">
        <v>3542</v>
      </c>
      <c r="G1405">
        <v>5178</v>
      </c>
      <c r="H1405" s="5">
        <f t="shared" si="42"/>
        <v>-5.5618294748729528E-2</v>
      </c>
      <c r="I1405" s="5">
        <f t="shared" si="43"/>
        <v>-0.23522595596755505</v>
      </c>
    </row>
    <row r="1406" spans="1:9" hidden="1" x14ac:dyDescent="0.2">
      <c r="A1406" t="s">
        <v>342</v>
      </c>
      <c r="B1406" s="10">
        <v>28009</v>
      </c>
      <c r="C1406" t="s">
        <v>554</v>
      </c>
      <c r="D1406" s="4">
        <v>1740</v>
      </c>
      <c r="E1406" s="4">
        <v>2268</v>
      </c>
      <c r="F1406">
        <v>1679</v>
      </c>
      <c r="G1406">
        <v>2570</v>
      </c>
      <c r="H1406" s="5">
        <f t="shared" si="42"/>
        <v>3.633114949374628E-2</v>
      </c>
      <c r="I1406" s="5">
        <f t="shared" si="43"/>
        <v>-0.11750972762645914</v>
      </c>
    </row>
    <row r="1407" spans="1:9" hidden="1" x14ac:dyDescent="0.2">
      <c r="A1407" t="s">
        <v>342</v>
      </c>
      <c r="B1407" s="10">
        <v>28011</v>
      </c>
      <c r="C1407" t="s">
        <v>1362</v>
      </c>
      <c r="D1407" s="4">
        <v>8929</v>
      </c>
      <c r="E1407" s="4">
        <v>4970</v>
      </c>
      <c r="F1407">
        <v>8904</v>
      </c>
      <c r="G1407">
        <v>4671</v>
      </c>
      <c r="H1407" s="5">
        <f t="shared" si="42"/>
        <v>2.8077268643306378E-3</v>
      </c>
      <c r="I1407" s="5">
        <f t="shared" si="43"/>
        <v>6.4011988867480191E-2</v>
      </c>
    </row>
    <row r="1408" spans="1:9" hidden="1" x14ac:dyDescent="0.2">
      <c r="A1408" t="s">
        <v>342</v>
      </c>
      <c r="B1408" s="10">
        <v>28013</v>
      </c>
      <c r="C1408" t="s">
        <v>420</v>
      </c>
      <c r="D1408" s="4">
        <v>1941</v>
      </c>
      <c r="E1408" s="4">
        <v>3705</v>
      </c>
      <c r="F1408">
        <v>1902</v>
      </c>
      <c r="G1408">
        <v>4625</v>
      </c>
      <c r="H1408" s="5">
        <f t="shared" si="42"/>
        <v>2.0504731861198739E-2</v>
      </c>
      <c r="I1408" s="5">
        <f t="shared" si="43"/>
        <v>-0.19891891891891891</v>
      </c>
    </row>
    <row r="1409" spans="1:9" hidden="1" x14ac:dyDescent="0.2">
      <c r="A1409" t="s">
        <v>342</v>
      </c>
      <c r="B1409" s="10">
        <v>28015</v>
      </c>
      <c r="C1409" t="s">
        <v>557</v>
      </c>
      <c r="D1409" s="4">
        <v>1690</v>
      </c>
      <c r="E1409" s="4">
        <v>3604</v>
      </c>
      <c r="F1409">
        <v>1729</v>
      </c>
      <c r="G1409">
        <v>3924</v>
      </c>
      <c r="H1409" s="5">
        <f t="shared" si="42"/>
        <v>-2.2556390977443608E-2</v>
      </c>
      <c r="I1409" s="5">
        <f t="shared" si="43"/>
        <v>-8.1549439347604488E-2</v>
      </c>
    </row>
    <row r="1410" spans="1:9" hidden="1" x14ac:dyDescent="0.2">
      <c r="A1410" t="s">
        <v>342</v>
      </c>
      <c r="B1410" s="10">
        <v>28017</v>
      </c>
      <c r="C1410" t="s">
        <v>978</v>
      </c>
      <c r="D1410" s="4">
        <v>3761</v>
      </c>
      <c r="E1410" s="4">
        <v>3382</v>
      </c>
      <c r="F1410">
        <v>3810</v>
      </c>
      <c r="G1410">
        <v>4175</v>
      </c>
      <c r="H1410" s="5">
        <f t="shared" si="42"/>
        <v>-1.2860892388451443E-2</v>
      </c>
      <c r="I1410" s="5">
        <f t="shared" si="43"/>
        <v>-0.18994011976047903</v>
      </c>
    </row>
    <row r="1411" spans="1:9" hidden="1" x14ac:dyDescent="0.2">
      <c r="A1411" t="s">
        <v>342</v>
      </c>
      <c r="B1411" s="10">
        <v>28019</v>
      </c>
      <c r="C1411" t="s">
        <v>491</v>
      </c>
      <c r="D1411" s="4">
        <v>1181</v>
      </c>
      <c r="E1411" s="4">
        <v>2318</v>
      </c>
      <c r="F1411">
        <v>1185</v>
      </c>
      <c r="G1411">
        <v>3001</v>
      </c>
      <c r="H1411" s="5">
        <f t="shared" ref="H1411:H1474" si="44">((D1411-F1411)/F1411)</f>
        <v>-3.3755274261603376E-3</v>
      </c>
      <c r="I1411" s="5">
        <f t="shared" ref="I1411:I1474" si="45">((E1411-G1411)/G1411)</f>
        <v>-0.22759080306564478</v>
      </c>
    </row>
    <row r="1412" spans="1:9" x14ac:dyDescent="0.2">
      <c r="A1412" t="s">
        <v>342</v>
      </c>
      <c r="B1412" s="10">
        <v>28021</v>
      </c>
      <c r="C1412" t="s">
        <v>1363</v>
      </c>
      <c r="D1412" s="4">
        <v>3711</v>
      </c>
      <c r="E1412" s="4">
        <v>930</v>
      </c>
      <c r="F1412">
        <v>3772</v>
      </c>
      <c r="G1412">
        <v>603</v>
      </c>
      <c r="H1412" s="5">
        <f t="shared" si="44"/>
        <v>-1.6171792152704135E-2</v>
      </c>
      <c r="I1412" s="5">
        <f t="shared" si="45"/>
        <v>0.54228855721393032</v>
      </c>
    </row>
    <row r="1413" spans="1:9" hidden="1" x14ac:dyDescent="0.2">
      <c r="A1413" t="s">
        <v>342</v>
      </c>
      <c r="B1413" s="10">
        <v>28023</v>
      </c>
      <c r="C1413" t="s">
        <v>492</v>
      </c>
      <c r="D1413" s="4">
        <v>2705</v>
      </c>
      <c r="E1413" s="4">
        <v>4352</v>
      </c>
      <c r="F1413">
        <v>2838</v>
      </c>
      <c r="G1413">
        <v>5417</v>
      </c>
      <c r="H1413" s="5">
        <f t="shared" si="44"/>
        <v>-4.6863988724453839E-2</v>
      </c>
      <c r="I1413" s="5">
        <f t="shared" si="45"/>
        <v>-0.19660328595163373</v>
      </c>
    </row>
    <row r="1414" spans="1:9" hidden="1" x14ac:dyDescent="0.2">
      <c r="A1414" t="s">
        <v>342</v>
      </c>
      <c r="B1414" s="10">
        <v>28025</v>
      </c>
      <c r="C1414" t="s">
        <v>423</v>
      </c>
      <c r="D1414" s="4">
        <v>5852</v>
      </c>
      <c r="E1414" s="4">
        <v>3656</v>
      </c>
      <c r="F1414">
        <v>5844</v>
      </c>
      <c r="G1414">
        <v>4181</v>
      </c>
      <c r="H1414" s="5">
        <f t="shared" si="44"/>
        <v>1.3689253935660506E-3</v>
      </c>
      <c r="I1414" s="5">
        <f t="shared" si="45"/>
        <v>-0.12556804592202822</v>
      </c>
    </row>
    <row r="1415" spans="1:9" x14ac:dyDescent="0.2">
      <c r="A1415" t="s">
        <v>342</v>
      </c>
      <c r="B1415" s="10">
        <v>28027</v>
      </c>
      <c r="C1415" t="s">
        <v>1364</v>
      </c>
      <c r="D1415" s="4">
        <v>6128</v>
      </c>
      <c r="E1415" s="4">
        <v>3634</v>
      </c>
      <c r="F1415">
        <v>6020</v>
      </c>
      <c r="G1415">
        <v>2375</v>
      </c>
      <c r="H1415" s="5">
        <f t="shared" si="44"/>
        <v>1.7940199335548173E-2</v>
      </c>
      <c r="I1415" s="5">
        <f t="shared" si="45"/>
        <v>0.53010526315789475</v>
      </c>
    </row>
    <row r="1416" spans="1:9" hidden="1" x14ac:dyDescent="0.2">
      <c r="A1416" t="s">
        <v>342</v>
      </c>
      <c r="B1416" s="10">
        <v>28029</v>
      </c>
      <c r="C1416" t="s">
        <v>1365</v>
      </c>
      <c r="D1416" s="4">
        <v>6284</v>
      </c>
      <c r="E1416" s="4">
        <v>5274</v>
      </c>
      <c r="F1416">
        <v>6470</v>
      </c>
      <c r="G1416">
        <v>6250</v>
      </c>
      <c r="H1416" s="5">
        <f t="shared" si="44"/>
        <v>-2.8748068006182379E-2</v>
      </c>
      <c r="I1416" s="5">
        <f t="shared" si="45"/>
        <v>-0.15615999999999999</v>
      </c>
    </row>
    <row r="1417" spans="1:9" hidden="1" x14ac:dyDescent="0.2">
      <c r="A1417" t="s">
        <v>342</v>
      </c>
      <c r="B1417" s="10">
        <v>28031</v>
      </c>
      <c r="C1417" t="s">
        <v>498</v>
      </c>
      <c r="D1417" s="4">
        <v>3354</v>
      </c>
      <c r="E1417" s="4">
        <v>5052</v>
      </c>
      <c r="F1417">
        <v>3416</v>
      </c>
      <c r="G1417">
        <v>5854</v>
      </c>
      <c r="H1417" s="5">
        <f t="shared" si="44"/>
        <v>-1.8149882903981264E-2</v>
      </c>
      <c r="I1417" s="5">
        <f t="shared" si="45"/>
        <v>-0.13700034164673727</v>
      </c>
    </row>
    <row r="1418" spans="1:9" hidden="1" x14ac:dyDescent="0.2">
      <c r="A1418" t="s">
        <v>342</v>
      </c>
      <c r="B1418" s="10">
        <v>28033</v>
      </c>
      <c r="C1418" t="s">
        <v>426</v>
      </c>
      <c r="D1418" s="4">
        <v>31938</v>
      </c>
      <c r="E1418" s="4">
        <v>49912</v>
      </c>
      <c r="F1418">
        <v>28265</v>
      </c>
      <c r="G1418">
        <v>46462</v>
      </c>
      <c r="H1418" s="5">
        <f t="shared" si="44"/>
        <v>0.12994869980541304</v>
      </c>
      <c r="I1418" s="5">
        <f t="shared" si="45"/>
        <v>7.425422926262322E-2</v>
      </c>
    </row>
    <row r="1419" spans="1:9" hidden="1" x14ac:dyDescent="0.2">
      <c r="A1419" t="s">
        <v>342</v>
      </c>
      <c r="B1419" s="10">
        <v>28035</v>
      </c>
      <c r="C1419" t="s">
        <v>1366</v>
      </c>
      <c r="D1419" s="4">
        <v>13963</v>
      </c>
      <c r="E1419" s="4">
        <v>15003</v>
      </c>
      <c r="F1419">
        <v>13755</v>
      </c>
      <c r="G1419">
        <v>17290</v>
      </c>
      <c r="H1419" s="5">
        <f t="shared" si="44"/>
        <v>1.5121773900399855E-2</v>
      </c>
      <c r="I1419" s="5">
        <f t="shared" si="45"/>
        <v>-0.13227299016772701</v>
      </c>
    </row>
    <row r="1420" spans="1:9" hidden="1" x14ac:dyDescent="0.2">
      <c r="A1420" t="s">
        <v>342</v>
      </c>
      <c r="B1420" s="10">
        <v>28037</v>
      </c>
      <c r="C1420" t="s">
        <v>431</v>
      </c>
      <c r="D1420" s="4">
        <v>1486</v>
      </c>
      <c r="E1420" s="4">
        <v>2348</v>
      </c>
      <c r="F1420">
        <v>1480</v>
      </c>
      <c r="G1420">
        <v>2923</v>
      </c>
      <c r="H1420" s="5">
        <f t="shared" si="44"/>
        <v>4.0540540540540543E-3</v>
      </c>
      <c r="I1420" s="5">
        <f t="shared" si="45"/>
        <v>-0.19671570304481698</v>
      </c>
    </row>
    <row r="1421" spans="1:9" hidden="1" x14ac:dyDescent="0.2">
      <c r="A1421" t="s">
        <v>342</v>
      </c>
      <c r="B1421" s="10">
        <v>28039</v>
      </c>
      <c r="C1421" t="s">
        <v>1367</v>
      </c>
      <c r="D1421" s="4">
        <v>1413</v>
      </c>
      <c r="E1421" s="4">
        <v>9467</v>
      </c>
      <c r="F1421">
        <v>1218</v>
      </c>
      <c r="G1421">
        <v>9713</v>
      </c>
      <c r="H1421" s="5">
        <f t="shared" si="44"/>
        <v>0.16009852216748768</v>
      </c>
      <c r="I1421" s="5">
        <f t="shared" si="45"/>
        <v>-2.532688149902193E-2</v>
      </c>
    </row>
    <row r="1422" spans="1:9" hidden="1" x14ac:dyDescent="0.2">
      <c r="A1422" t="s">
        <v>342</v>
      </c>
      <c r="B1422" s="10">
        <v>28041</v>
      </c>
      <c r="C1422" t="s">
        <v>508</v>
      </c>
      <c r="D1422" s="4">
        <v>1099</v>
      </c>
      <c r="E1422" s="4">
        <v>4282</v>
      </c>
      <c r="F1422">
        <v>966</v>
      </c>
      <c r="G1422">
        <v>4794</v>
      </c>
      <c r="H1422" s="5">
        <f t="shared" si="44"/>
        <v>0.13768115942028986</v>
      </c>
      <c r="I1422" s="5">
        <f t="shared" si="45"/>
        <v>-0.10680016687526074</v>
      </c>
    </row>
    <row r="1423" spans="1:9" hidden="1" x14ac:dyDescent="0.2">
      <c r="A1423" t="s">
        <v>342</v>
      </c>
      <c r="B1423" s="10">
        <v>28043</v>
      </c>
      <c r="C1423" t="s">
        <v>1368</v>
      </c>
      <c r="D1423" s="4">
        <v>4677</v>
      </c>
      <c r="E1423" s="4">
        <v>5443</v>
      </c>
      <c r="F1423">
        <v>4734</v>
      </c>
      <c r="G1423">
        <v>6081</v>
      </c>
      <c r="H1423" s="5">
        <f t="shared" si="44"/>
        <v>-1.2040557667934094E-2</v>
      </c>
      <c r="I1423" s="5">
        <f t="shared" si="45"/>
        <v>-0.10491695444828153</v>
      </c>
    </row>
    <row r="1424" spans="1:9" hidden="1" x14ac:dyDescent="0.2">
      <c r="A1424" t="s">
        <v>342</v>
      </c>
      <c r="B1424" s="10">
        <v>28045</v>
      </c>
      <c r="C1424" t="s">
        <v>772</v>
      </c>
      <c r="D1424" s="4">
        <v>4263</v>
      </c>
      <c r="E1424" s="4">
        <v>16733</v>
      </c>
      <c r="F1424">
        <v>4504</v>
      </c>
      <c r="G1424">
        <v>16132</v>
      </c>
      <c r="H1424" s="5">
        <f t="shared" si="44"/>
        <v>-5.3507992895204262E-2</v>
      </c>
      <c r="I1424" s="5">
        <f t="shared" si="45"/>
        <v>3.7255145053310193E-2</v>
      </c>
    </row>
    <row r="1425" spans="1:9" hidden="1" x14ac:dyDescent="0.2">
      <c r="A1425" t="s">
        <v>342</v>
      </c>
      <c r="B1425" s="10">
        <v>28047</v>
      </c>
      <c r="C1425" t="s">
        <v>937</v>
      </c>
      <c r="D1425" s="4">
        <v>27612</v>
      </c>
      <c r="E1425" s="4">
        <v>42767</v>
      </c>
      <c r="F1425">
        <v>27728</v>
      </c>
      <c r="G1425">
        <v>46822</v>
      </c>
      <c r="H1425" s="5">
        <f t="shared" si="44"/>
        <v>-4.1834968263127527E-3</v>
      </c>
      <c r="I1425" s="5">
        <f t="shared" si="45"/>
        <v>-8.6604587587031739E-2</v>
      </c>
    </row>
    <row r="1426" spans="1:9" x14ac:dyDescent="0.2">
      <c r="A1426" t="s">
        <v>342</v>
      </c>
      <c r="B1426" s="10">
        <v>28049</v>
      </c>
      <c r="C1426" t="s">
        <v>1369</v>
      </c>
      <c r="D1426" s="4">
        <v>75444</v>
      </c>
      <c r="E1426" s="4">
        <v>33866</v>
      </c>
      <c r="F1426">
        <v>73550</v>
      </c>
      <c r="G1426">
        <v>25141</v>
      </c>
      <c r="H1426" s="5">
        <f t="shared" si="44"/>
        <v>2.575118966689327E-2</v>
      </c>
      <c r="I1426" s="5">
        <f t="shared" si="45"/>
        <v>0.34704267928881111</v>
      </c>
    </row>
    <row r="1427" spans="1:9" x14ac:dyDescent="0.2">
      <c r="A1427" t="s">
        <v>342</v>
      </c>
      <c r="B1427" s="10">
        <v>28051</v>
      </c>
      <c r="C1427" t="s">
        <v>442</v>
      </c>
      <c r="D1427" s="4">
        <v>6394</v>
      </c>
      <c r="E1427" s="4">
        <v>2098</v>
      </c>
      <c r="F1427">
        <v>6588</v>
      </c>
      <c r="G1427">
        <v>1369</v>
      </c>
      <c r="H1427" s="5">
        <f t="shared" si="44"/>
        <v>-2.9447480267152399E-2</v>
      </c>
      <c r="I1427" s="5">
        <f t="shared" si="45"/>
        <v>0.53250547845142437</v>
      </c>
    </row>
    <row r="1428" spans="1:9" x14ac:dyDescent="0.2">
      <c r="A1428" t="s">
        <v>342</v>
      </c>
      <c r="B1428" s="10">
        <v>28053</v>
      </c>
      <c r="C1428" t="s">
        <v>1370</v>
      </c>
      <c r="D1428" s="4">
        <v>2979</v>
      </c>
      <c r="E1428" s="4">
        <v>1583</v>
      </c>
      <c r="F1428">
        <v>3016</v>
      </c>
      <c r="G1428">
        <v>1118</v>
      </c>
      <c r="H1428" s="5">
        <f t="shared" si="44"/>
        <v>-1.226790450928382E-2</v>
      </c>
      <c r="I1428" s="5">
        <f t="shared" si="45"/>
        <v>0.41592128801431127</v>
      </c>
    </row>
    <row r="1429" spans="1:9" hidden="1" x14ac:dyDescent="0.2">
      <c r="A1429" t="s">
        <v>342</v>
      </c>
      <c r="B1429" s="10">
        <v>28055</v>
      </c>
      <c r="C1429" t="s">
        <v>1371</v>
      </c>
      <c r="D1429" s="4">
        <v>430</v>
      </c>
      <c r="E1429" s="4">
        <v>381</v>
      </c>
      <c r="F1429">
        <v>355</v>
      </c>
      <c r="G1429">
        <v>308</v>
      </c>
      <c r="H1429" s="5">
        <f t="shared" si="44"/>
        <v>0.21126760563380281</v>
      </c>
      <c r="I1429" s="5">
        <f t="shared" si="45"/>
        <v>0.23701298701298701</v>
      </c>
    </row>
    <row r="1430" spans="1:9" hidden="1" x14ac:dyDescent="0.2">
      <c r="A1430" t="s">
        <v>342</v>
      </c>
      <c r="B1430" s="10">
        <v>28057</v>
      </c>
      <c r="C1430" t="s">
        <v>1372</v>
      </c>
      <c r="D1430" s="4">
        <v>1733</v>
      </c>
      <c r="E1430" s="4">
        <v>9160</v>
      </c>
      <c r="F1430">
        <v>1249</v>
      </c>
      <c r="G1430">
        <v>9438</v>
      </c>
      <c r="H1430" s="5">
        <f t="shared" si="44"/>
        <v>0.38751000800640512</v>
      </c>
      <c r="I1430" s="5">
        <f t="shared" si="45"/>
        <v>-2.9455393091756727E-2</v>
      </c>
    </row>
    <row r="1431" spans="1:9" hidden="1" x14ac:dyDescent="0.2">
      <c r="A1431" t="s">
        <v>342</v>
      </c>
      <c r="B1431" s="10">
        <v>28059</v>
      </c>
      <c r="C1431" t="s">
        <v>444</v>
      </c>
      <c r="D1431" s="4">
        <v>16850</v>
      </c>
      <c r="E1431" s="4">
        <v>34551</v>
      </c>
      <c r="F1431">
        <v>17375</v>
      </c>
      <c r="G1431">
        <v>36295</v>
      </c>
      <c r="H1431" s="5">
        <f t="shared" si="44"/>
        <v>-3.0215827338129497E-2</v>
      </c>
      <c r="I1431" s="5">
        <f t="shared" si="45"/>
        <v>-4.8050695688111308E-2</v>
      </c>
    </row>
    <row r="1432" spans="1:9" hidden="1" x14ac:dyDescent="0.2">
      <c r="A1432" t="s">
        <v>342</v>
      </c>
      <c r="B1432" s="10">
        <v>28061</v>
      </c>
      <c r="C1432" t="s">
        <v>778</v>
      </c>
      <c r="D1432" s="4">
        <v>4316</v>
      </c>
      <c r="E1432" s="4">
        <v>3459</v>
      </c>
      <c r="F1432">
        <v>4341</v>
      </c>
      <c r="G1432">
        <v>4302</v>
      </c>
      <c r="H1432" s="5">
        <f t="shared" si="44"/>
        <v>-5.7590416954618751E-3</v>
      </c>
      <c r="I1432" s="5">
        <f t="shared" si="45"/>
        <v>-0.19595536959553697</v>
      </c>
    </row>
    <row r="1433" spans="1:9" hidden="1" x14ac:dyDescent="0.2">
      <c r="A1433" t="s">
        <v>342</v>
      </c>
      <c r="B1433" s="10">
        <v>28063</v>
      </c>
      <c r="C1433" t="s">
        <v>445</v>
      </c>
      <c r="D1433" s="4">
        <v>3223</v>
      </c>
      <c r="E1433" s="4">
        <v>712</v>
      </c>
      <c r="F1433">
        <v>3327</v>
      </c>
      <c r="G1433">
        <v>531</v>
      </c>
      <c r="H1433" s="5">
        <f t="shared" si="44"/>
        <v>-3.1259392846408177E-2</v>
      </c>
      <c r="I1433" s="5">
        <f t="shared" si="45"/>
        <v>0.3408662900188324</v>
      </c>
    </row>
    <row r="1434" spans="1:9" hidden="1" x14ac:dyDescent="0.2">
      <c r="A1434" t="s">
        <v>342</v>
      </c>
      <c r="B1434" s="10">
        <v>28065</v>
      </c>
      <c r="C1434" t="s">
        <v>1373</v>
      </c>
      <c r="D1434" s="4">
        <v>3508</v>
      </c>
      <c r="E1434" s="4">
        <v>2287</v>
      </c>
      <c r="F1434">
        <v>3599</v>
      </c>
      <c r="G1434">
        <v>2534</v>
      </c>
      <c r="H1434" s="5">
        <f t="shared" si="44"/>
        <v>-2.5284801333703807E-2</v>
      </c>
      <c r="I1434" s="5">
        <f t="shared" si="45"/>
        <v>-9.747434885556433E-2</v>
      </c>
    </row>
    <row r="1435" spans="1:9" hidden="1" x14ac:dyDescent="0.2">
      <c r="A1435" t="s">
        <v>342</v>
      </c>
      <c r="B1435" s="10">
        <v>28067</v>
      </c>
      <c r="C1435" t="s">
        <v>781</v>
      </c>
      <c r="D1435" s="4">
        <v>8122</v>
      </c>
      <c r="E1435" s="4">
        <v>18365</v>
      </c>
      <c r="F1435">
        <v>8517</v>
      </c>
      <c r="G1435">
        <v>21226</v>
      </c>
      <c r="H1435" s="5">
        <f t="shared" si="44"/>
        <v>-4.6377832570153807E-2</v>
      </c>
      <c r="I1435" s="5">
        <f t="shared" si="45"/>
        <v>-0.13478752473381703</v>
      </c>
    </row>
    <row r="1436" spans="1:9" hidden="1" x14ac:dyDescent="0.2">
      <c r="A1436" t="s">
        <v>342</v>
      </c>
      <c r="B1436" s="10">
        <v>28069</v>
      </c>
      <c r="C1436" t="s">
        <v>1374</v>
      </c>
      <c r="D1436" s="4">
        <v>2840</v>
      </c>
      <c r="E1436" s="4">
        <v>1826</v>
      </c>
      <c r="F1436">
        <v>2887</v>
      </c>
      <c r="G1436">
        <v>1787</v>
      </c>
      <c r="H1436" s="5">
        <f t="shared" si="44"/>
        <v>-1.6279875303082784E-2</v>
      </c>
      <c r="I1436" s="5">
        <f t="shared" si="45"/>
        <v>2.1824286513710128E-2</v>
      </c>
    </row>
    <row r="1437" spans="1:9" hidden="1" x14ac:dyDescent="0.2">
      <c r="A1437" t="s">
        <v>342</v>
      </c>
      <c r="B1437" s="10">
        <v>28071</v>
      </c>
      <c r="C1437" t="s">
        <v>446</v>
      </c>
      <c r="D1437" s="4">
        <v>10609</v>
      </c>
      <c r="E1437" s="4">
        <v>13079</v>
      </c>
      <c r="F1437">
        <v>10070</v>
      </c>
      <c r="G1437">
        <v>12949</v>
      </c>
      <c r="H1437" s="5">
        <f t="shared" si="44"/>
        <v>5.3525322740814299E-2</v>
      </c>
      <c r="I1437" s="5">
        <f t="shared" si="45"/>
        <v>1.0039385280716658E-2</v>
      </c>
    </row>
    <row r="1438" spans="1:9" hidden="1" x14ac:dyDescent="0.2">
      <c r="A1438" t="s">
        <v>342</v>
      </c>
      <c r="B1438" s="10">
        <v>28073</v>
      </c>
      <c r="C1438" t="s">
        <v>512</v>
      </c>
      <c r="D1438" s="4">
        <v>7816</v>
      </c>
      <c r="E1438" s="4">
        <v>21764</v>
      </c>
      <c r="F1438">
        <v>7340</v>
      </c>
      <c r="G1438">
        <v>20704</v>
      </c>
      <c r="H1438" s="5">
        <f t="shared" si="44"/>
        <v>6.4850136239782016E-2</v>
      </c>
      <c r="I1438" s="5">
        <f t="shared" si="45"/>
        <v>5.1197836166924263E-2</v>
      </c>
    </row>
    <row r="1439" spans="1:9" hidden="1" x14ac:dyDescent="0.2">
      <c r="A1439" t="s">
        <v>342</v>
      </c>
      <c r="B1439" s="10">
        <v>28075</v>
      </c>
      <c r="C1439" t="s">
        <v>513</v>
      </c>
      <c r="D1439" s="4">
        <v>12609</v>
      </c>
      <c r="E1439" s="4">
        <v>16611</v>
      </c>
      <c r="F1439">
        <v>12960</v>
      </c>
      <c r="G1439">
        <v>17967</v>
      </c>
      <c r="H1439" s="5">
        <f t="shared" si="44"/>
        <v>-2.7083333333333334E-2</v>
      </c>
      <c r="I1439" s="5">
        <f t="shared" si="45"/>
        <v>-7.5471698113207544E-2</v>
      </c>
    </row>
    <row r="1440" spans="1:9" hidden="1" x14ac:dyDescent="0.2">
      <c r="A1440" t="s">
        <v>342</v>
      </c>
      <c r="B1440" s="10">
        <v>28077</v>
      </c>
      <c r="C1440" t="s">
        <v>514</v>
      </c>
      <c r="D1440" s="4">
        <v>2301</v>
      </c>
      <c r="E1440" s="4">
        <v>3698</v>
      </c>
      <c r="F1440">
        <v>2260</v>
      </c>
      <c r="G1440">
        <v>4285</v>
      </c>
      <c r="H1440" s="5">
        <f t="shared" si="44"/>
        <v>1.8141592920353982E-2</v>
      </c>
      <c r="I1440" s="5">
        <f t="shared" si="45"/>
        <v>-0.1369894982497083</v>
      </c>
    </row>
    <row r="1441" spans="1:9" hidden="1" x14ac:dyDescent="0.2">
      <c r="A1441" t="s">
        <v>342</v>
      </c>
      <c r="B1441" s="10">
        <v>28079</v>
      </c>
      <c r="C1441" t="s">
        <v>1375</v>
      </c>
      <c r="D1441" s="4">
        <v>3720</v>
      </c>
      <c r="E1441" s="4">
        <v>3961</v>
      </c>
      <c r="F1441">
        <v>3897</v>
      </c>
      <c r="G1441">
        <v>5228</v>
      </c>
      <c r="H1441" s="5">
        <f t="shared" si="44"/>
        <v>-4.5419553502694381E-2</v>
      </c>
      <c r="I1441" s="5">
        <f t="shared" si="45"/>
        <v>-0.24234889058913542</v>
      </c>
    </row>
    <row r="1442" spans="1:9" hidden="1" x14ac:dyDescent="0.2">
      <c r="A1442" t="s">
        <v>342</v>
      </c>
      <c r="B1442" s="10">
        <v>28081</v>
      </c>
      <c r="C1442" t="s">
        <v>448</v>
      </c>
      <c r="D1442" s="4">
        <v>11693</v>
      </c>
      <c r="E1442" s="4">
        <v>24303</v>
      </c>
      <c r="F1442">
        <v>12189</v>
      </c>
      <c r="G1442">
        <v>24207</v>
      </c>
      <c r="H1442" s="5">
        <f t="shared" si="44"/>
        <v>-4.0692427598654525E-2</v>
      </c>
      <c r="I1442" s="5">
        <f t="shared" si="45"/>
        <v>3.9657950179700086E-3</v>
      </c>
    </row>
    <row r="1443" spans="1:9" x14ac:dyDescent="0.2">
      <c r="A1443" t="s">
        <v>342</v>
      </c>
      <c r="B1443" s="10">
        <v>28083</v>
      </c>
      <c r="C1443" t="s">
        <v>1376</v>
      </c>
      <c r="D1443" s="4">
        <v>7386</v>
      </c>
      <c r="E1443" s="4">
        <v>4540</v>
      </c>
      <c r="F1443">
        <v>7648</v>
      </c>
      <c r="G1443">
        <v>3129</v>
      </c>
      <c r="H1443" s="5">
        <f t="shared" si="44"/>
        <v>-3.425732217573222E-2</v>
      </c>
      <c r="I1443" s="5">
        <f t="shared" si="45"/>
        <v>0.4509427932246724</v>
      </c>
    </row>
    <row r="1444" spans="1:9" hidden="1" x14ac:dyDescent="0.2">
      <c r="A1444" t="s">
        <v>342</v>
      </c>
      <c r="B1444" s="10">
        <v>28085</v>
      </c>
      <c r="C1444" t="s">
        <v>578</v>
      </c>
      <c r="D1444" s="4">
        <v>4947</v>
      </c>
      <c r="E1444" s="4">
        <v>9633</v>
      </c>
      <c r="F1444">
        <v>5040</v>
      </c>
      <c r="G1444">
        <v>11596</v>
      </c>
      <c r="H1444" s="5">
        <f t="shared" si="44"/>
        <v>-1.8452380952380953E-2</v>
      </c>
      <c r="I1444" s="5">
        <f t="shared" si="45"/>
        <v>-0.16928251121076232</v>
      </c>
    </row>
    <row r="1445" spans="1:9" hidden="1" x14ac:dyDescent="0.2">
      <c r="A1445" t="s">
        <v>342</v>
      </c>
      <c r="B1445" s="10">
        <v>28087</v>
      </c>
      <c r="C1445" t="s">
        <v>516</v>
      </c>
      <c r="D1445" s="4">
        <v>13491</v>
      </c>
      <c r="E1445" s="4">
        <v>12824</v>
      </c>
      <c r="F1445">
        <v>13087</v>
      </c>
      <c r="G1445">
        <v>13800</v>
      </c>
      <c r="H1445" s="5">
        <f t="shared" si="44"/>
        <v>3.0870329334454039E-2</v>
      </c>
      <c r="I1445" s="5">
        <f t="shared" si="45"/>
        <v>-7.0724637681159414E-2</v>
      </c>
    </row>
    <row r="1446" spans="1:9" hidden="1" x14ac:dyDescent="0.2">
      <c r="A1446" t="s">
        <v>342</v>
      </c>
      <c r="B1446" s="10">
        <v>28089</v>
      </c>
      <c r="C1446" t="s">
        <v>452</v>
      </c>
      <c r="D1446" s="4">
        <v>26376</v>
      </c>
      <c r="E1446" s="4">
        <v>33328</v>
      </c>
      <c r="F1446">
        <v>24440</v>
      </c>
      <c r="G1446">
        <v>31091</v>
      </c>
      <c r="H1446" s="5">
        <f t="shared" si="44"/>
        <v>7.9214402618657934E-2</v>
      </c>
      <c r="I1446" s="5">
        <f t="shared" si="45"/>
        <v>7.1950082017304046E-2</v>
      </c>
    </row>
    <row r="1447" spans="1:9" hidden="1" x14ac:dyDescent="0.2">
      <c r="A1447" t="s">
        <v>342</v>
      </c>
      <c r="B1447" s="10">
        <v>28091</v>
      </c>
      <c r="C1447" t="s">
        <v>454</v>
      </c>
      <c r="D1447" s="4">
        <v>3857</v>
      </c>
      <c r="E1447" s="4">
        <v>6883</v>
      </c>
      <c r="F1447">
        <v>3787</v>
      </c>
      <c r="G1447">
        <v>8273</v>
      </c>
      <c r="H1447" s="5">
        <f t="shared" si="44"/>
        <v>1.8484288354898338E-2</v>
      </c>
      <c r="I1447" s="5">
        <f t="shared" si="45"/>
        <v>-0.16801643901849389</v>
      </c>
    </row>
    <row r="1448" spans="1:9" hidden="1" x14ac:dyDescent="0.2">
      <c r="A1448" t="s">
        <v>342</v>
      </c>
      <c r="B1448" s="10">
        <v>28093</v>
      </c>
      <c r="C1448" t="s">
        <v>519</v>
      </c>
      <c r="D1448" s="4">
        <v>8072</v>
      </c>
      <c r="E1448" s="4">
        <v>7310</v>
      </c>
      <c r="F1448">
        <v>8057</v>
      </c>
      <c r="G1448">
        <v>7566</v>
      </c>
      <c r="H1448" s="5">
        <f t="shared" si="44"/>
        <v>1.8617351371478217E-3</v>
      </c>
      <c r="I1448" s="5">
        <f t="shared" si="45"/>
        <v>-3.3835580227332802E-2</v>
      </c>
    </row>
    <row r="1449" spans="1:9" hidden="1" x14ac:dyDescent="0.2">
      <c r="A1449" t="s">
        <v>342</v>
      </c>
      <c r="B1449" s="10">
        <v>28095</v>
      </c>
      <c r="C1449" t="s">
        <v>457</v>
      </c>
      <c r="D1449" s="4">
        <v>5752</v>
      </c>
      <c r="E1449" s="4">
        <v>9591</v>
      </c>
      <c r="F1449">
        <v>5874</v>
      </c>
      <c r="G1449">
        <v>11177</v>
      </c>
      <c r="H1449" s="5">
        <f t="shared" si="44"/>
        <v>-2.0769492679605039E-2</v>
      </c>
      <c r="I1449" s="5">
        <f t="shared" si="45"/>
        <v>-0.1418985416480272</v>
      </c>
    </row>
    <row r="1450" spans="1:9" hidden="1" x14ac:dyDescent="0.2">
      <c r="A1450" t="s">
        <v>342</v>
      </c>
      <c r="B1450" s="10">
        <v>28097</v>
      </c>
      <c r="C1450" t="s">
        <v>521</v>
      </c>
      <c r="D1450" s="4">
        <v>2109</v>
      </c>
      <c r="E1450" s="4">
        <v>2319</v>
      </c>
      <c r="F1450">
        <v>2121</v>
      </c>
      <c r="G1450">
        <v>2917</v>
      </c>
      <c r="H1450" s="5">
        <f t="shared" si="44"/>
        <v>-5.6577086280056579E-3</v>
      </c>
      <c r="I1450" s="5">
        <f t="shared" si="45"/>
        <v>-0.20500514226945493</v>
      </c>
    </row>
    <row r="1451" spans="1:9" hidden="1" x14ac:dyDescent="0.2">
      <c r="A1451" t="s">
        <v>342</v>
      </c>
      <c r="B1451" s="10">
        <v>28099</v>
      </c>
      <c r="C1451" t="s">
        <v>1377</v>
      </c>
      <c r="D1451" s="4">
        <v>2987</v>
      </c>
      <c r="E1451" s="4">
        <v>6676</v>
      </c>
      <c r="F1451">
        <v>3260</v>
      </c>
      <c r="G1451">
        <v>8320</v>
      </c>
      <c r="H1451" s="5">
        <f t="shared" si="44"/>
        <v>-8.3742331288343561E-2</v>
      </c>
      <c r="I1451" s="5">
        <f t="shared" si="45"/>
        <v>-0.19759615384615384</v>
      </c>
    </row>
    <row r="1452" spans="1:9" hidden="1" x14ac:dyDescent="0.2">
      <c r="A1452" t="s">
        <v>342</v>
      </c>
      <c r="B1452" s="10">
        <v>28101</v>
      </c>
      <c r="C1452" t="s">
        <v>585</v>
      </c>
      <c r="D1452" s="4">
        <v>2861</v>
      </c>
      <c r="E1452" s="4">
        <v>5448</v>
      </c>
      <c r="F1452">
        <v>3075</v>
      </c>
      <c r="G1452">
        <v>6997</v>
      </c>
      <c r="H1452" s="5">
        <f t="shared" si="44"/>
        <v>-6.9593495934959351E-2</v>
      </c>
      <c r="I1452" s="5">
        <f t="shared" si="45"/>
        <v>-0.22138059168214949</v>
      </c>
    </row>
    <row r="1453" spans="1:9" hidden="1" x14ac:dyDescent="0.2">
      <c r="A1453" t="s">
        <v>342</v>
      </c>
      <c r="B1453" s="10">
        <v>28103</v>
      </c>
      <c r="C1453" t="s">
        <v>1378</v>
      </c>
      <c r="D1453" s="4">
        <v>4067</v>
      </c>
      <c r="E1453" s="4">
        <v>1639</v>
      </c>
      <c r="F1453">
        <v>4040</v>
      </c>
      <c r="G1453">
        <v>1240</v>
      </c>
      <c r="H1453" s="5">
        <f t="shared" si="44"/>
        <v>6.683168316831683E-3</v>
      </c>
      <c r="I1453" s="5">
        <f t="shared" si="45"/>
        <v>0.3217741935483871</v>
      </c>
    </row>
    <row r="1454" spans="1:9" hidden="1" x14ac:dyDescent="0.2">
      <c r="A1454" t="s">
        <v>342</v>
      </c>
      <c r="B1454" s="10">
        <v>28105</v>
      </c>
      <c r="C1454" t="s">
        <v>1379</v>
      </c>
      <c r="D1454" s="4">
        <v>10518</v>
      </c>
      <c r="E1454" s="4">
        <v>8376</v>
      </c>
      <c r="F1454">
        <v>10299</v>
      </c>
      <c r="G1454">
        <v>9004</v>
      </c>
      <c r="H1454" s="5">
        <f t="shared" si="44"/>
        <v>2.1264200407806584E-2</v>
      </c>
      <c r="I1454" s="5">
        <f t="shared" si="45"/>
        <v>-6.9746779209240342E-2</v>
      </c>
    </row>
    <row r="1455" spans="1:9" hidden="1" x14ac:dyDescent="0.2">
      <c r="A1455" t="s">
        <v>342</v>
      </c>
      <c r="B1455" s="10">
        <v>28107</v>
      </c>
      <c r="C1455" t="s">
        <v>1380</v>
      </c>
      <c r="D1455" s="4">
        <v>7339</v>
      </c>
      <c r="E1455" s="4">
        <v>7057</v>
      </c>
      <c r="F1455">
        <v>7403</v>
      </c>
      <c r="G1455">
        <v>8060</v>
      </c>
      <c r="H1455" s="5">
        <f t="shared" si="44"/>
        <v>-8.6451438605970547E-3</v>
      </c>
      <c r="I1455" s="5">
        <f t="shared" si="45"/>
        <v>-0.12444168734491315</v>
      </c>
    </row>
    <row r="1456" spans="1:9" hidden="1" x14ac:dyDescent="0.2">
      <c r="A1456" t="s">
        <v>342</v>
      </c>
      <c r="B1456" s="10">
        <v>28109</v>
      </c>
      <c r="C1456" t="s">
        <v>1381</v>
      </c>
      <c r="D1456" s="4">
        <v>4040</v>
      </c>
      <c r="E1456" s="4">
        <v>19499</v>
      </c>
      <c r="F1456">
        <v>4148</v>
      </c>
      <c r="G1456">
        <v>19595</v>
      </c>
      <c r="H1456" s="5">
        <f t="shared" si="44"/>
        <v>-2.6036644165863067E-2</v>
      </c>
      <c r="I1456" s="5">
        <f t="shared" si="45"/>
        <v>-4.8992089818831333E-3</v>
      </c>
    </row>
    <row r="1457" spans="1:9" hidden="1" x14ac:dyDescent="0.2">
      <c r="A1457" t="s">
        <v>342</v>
      </c>
      <c r="B1457" s="10">
        <v>28111</v>
      </c>
      <c r="C1457" t="s">
        <v>523</v>
      </c>
      <c r="D1457" s="4">
        <v>1353</v>
      </c>
      <c r="E1457" s="4">
        <v>4046</v>
      </c>
      <c r="F1457">
        <v>1362</v>
      </c>
      <c r="G1457">
        <v>4500</v>
      </c>
      <c r="H1457" s="5">
        <f t="shared" si="44"/>
        <v>-6.6079295154185024E-3</v>
      </c>
      <c r="I1457" s="5">
        <f t="shared" si="45"/>
        <v>-0.10088888888888889</v>
      </c>
    </row>
    <row r="1458" spans="1:9" hidden="1" x14ac:dyDescent="0.2">
      <c r="A1458" t="s">
        <v>342</v>
      </c>
      <c r="B1458" s="10">
        <v>28113</v>
      </c>
      <c r="C1458" t="s">
        <v>525</v>
      </c>
      <c r="D1458" s="4">
        <v>8600</v>
      </c>
      <c r="E1458" s="4">
        <v>7349</v>
      </c>
      <c r="F1458">
        <v>8646</v>
      </c>
      <c r="G1458">
        <v>8479</v>
      </c>
      <c r="H1458" s="5">
        <f t="shared" si="44"/>
        <v>-5.320379366180893E-3</v>
      </c>
      <c r="I1458" s="5">
        <f t="shared" si="45"/>
        <v>-0.13327043283406062</v>
      </c>
    </row>
    <row r="1459" spans="1:9" hidden="1" x14ac:dyDescent="0.2">
      <c r="A1459" t="s">
        <v>342</v>
      </c>
      <c r="B1459" s="10">
        <v>28115</v>
      </c>
      <c r="C1459" t="s">
        <v>1382</v>
      </c>
      <c r="D1459" s="4">
        <v>2571</v>
      </c>
      <c r="E1459" s="4">
        <v>11583</v>
      </c>
      <c r="F1459">
        <v>2614</v>
      </c>
      <c r="G1459">
        <v>11550</v>
      </c>
      <c r="H1459" s="5">
        <f t="shared" si="44"/>
        <v>-1.6449885233358837E-2</v>
      </c>
      <c r="I1459" s="5">
        <f t="shared" si="45"/>
        <v>2.8571428571428571E-3</v>
      </c>
    </row>
    <row r="1460" spans="1:9" hidden="1" x14ac:dyDescent="0.2">
      <c r="A1460" t="s">
        <v>342</v>
      </c>
      <c r="B1460" s="10">
        <v>28117</v>
      </c>
      <c r="C1460" t="s">
        <v>1383</v>
      </c>
      <c r="D1460" s="4">
        <v>2427</v>
      </c>
      <c r="E1460" s="4">
        <v>7945</v>
      </c>
      <c r="F1460">
        <v>2153</v>
      </c>
      <c r="G1460">
        <v>8370</v>
      </c>
      <c r="H1460" s="5">
        <f t="shared" si="44"/>
        <v>0.12726428239665583</v>
      </c>
      <c r="I1460" s="5">
        <f t="shared" si="45"/>
        <v>-5.0776583034647549E-2</v>
      </c>
    </row>
    <row r="1461" spans="1:9" x14ac:dyDescent="0.2">
      <c r="A1461" t="s">
        <v>342</v>
      </c>
      <c r="B1461" s="10">
        <v>28119</v>
      </c>
      <c r="C1461" t="s">
        <v>797</v>
      </c>
      <c r="D1461" s="4">
        <v>2196</v>
      </c>
      <c r="E1461" s="4">
        <v>1573</v>
      </c>
      <c r="F1461">
        <v>2150</v>
      </c>
      <c r="G1461">
        <v>1026</v>
      </c>
      <c r="H1461" s="5">
        <f t="shared" si="44"/>
        <v>2.1395348837209303E-2</v>
      </c>
      <c r="I1461" s="5">
        <f t="shared" si="45"/>
        <v>0.53313840155945424</v>
      </c>
    </row>
    <row r="1462" spans="1:9" hidden="1" x14ac:dyDescent="0.2">
      <c r="A1462" t="s">
        <v>342</v>
      </c>
      <c r="B1462" s="10">
        <v>28121</v>
      </c>
      <c r="C1462" t="s">
        <v>1384</v>
      </c>
      <c r="D1462" s="4">
        <v>20123</v>
      </c>
      <c r="E1462" s="4">
        <v>53090</v>
      </c>
      <c r="F1462">
        <v>18847</v>
      </c>
      <c r="G1462">
        <v>50895</v>
      </c>
      <c r="H1462" s="5">
        <f t="shared" si="44"/>
        <v>6.7703082718735083E-2</v>
      </c>
      <c r="I1462" s="5">
        <f t="shared" si="45"/>
        <v>4.3128008645250022E-2</v>
      </c>
    </row>
    <row r="1463" spans="1:9" hidden="1" x14ac:dyDescent="0.2">
      <c r="A1463" t="s">
        <v>342</v>
      </c>
      <c r="B1463" s="10">
        <v>28123</v>
      </c>
      <c r="C1463" t="s">
        <v>594</v>
      </c>
      <c r="D1463" s="4">
        <v>4259</v>
      </c>
      <c r="E1463" s="4">
        <v>5286</v>
      </c>
      <c r="F1463">
        <v>4330</v>
      </c>
      <c r="G1463">
        <v>6285</v>
      </c>
      <c r="H1463" s="5">
        <f t="shared" si="44"/>
        <v>-1.6397228637413396E-2</v>
      </c>
      <c r="I1463" s="5">
        <f t="shared" si="45"/>
        <v>-0.15894988066825777</v>
      </c>
    </row>
    <row r="1464" spans="1:9" x14ac:dyDescent="0.2">
      <c r="A1464" t="s">
        <v>342</v>
      </c>
      <c r="B1464" s="10">
        <v>28125</v>
      </c>
      <c r="C1464" t="s">
        <v>1385</v>
      </c>
      <c r="D1464" s="4">
        <v>1491</v>
      </c>
      <c r="E1464" s="4">
        <v>983</v>
      </c>
      <c r="F1464">
        <v>1465</v>
      </c>
      <c r="G1464">
        <v>688</v>
      </c>
      <c r="H1464" s="5">
        <f t="shared" si="44"/>
        <v>1.7747440273037544E-2</v>
      </c>
      <c r="I1464" s="5">
        <f t="shared" si="45"/>
        <v>0.42877906976744184</v>
      </c>
    </row>
    <row r="1465" spans="1:9" hidden="1" x14ac:dyDescent="0.2">
      <c r="A1465" t="s">
        <v>342</v>
      </c>
      <c r="B1465" s="10">
        <v>28127</v>
      </c>
      <c r="C1465" t="s">
        <v>1130</v>
      </c>
      <c r="D1465" s="4">
        <v>3906</v>
      </c>
      <c r="E1465" s="4">
        <v>6551</v>
      </c>
      <c r="F1465">
        <v>4037</v>
      </c>
      <c r="G1465">
        <v>7635</v>
      </c>
      <c r="H1465" s="5">
        <f t="shared" si="44"/>
        <v>-3.2449838989348528E-2</v>
      </c>
      <c r="I1465" s="5">
        <f t="shared" si="45"/>
        <v>-0.14197773411918796</v>
      </c>
    </row>
    <row r="1466" spans="1:9" hidden="1" x14ac:dyDescent="0.2">
      <c r="A1466" t="s">
        <v>342</v>
      </c>
      <c r="B1466" s="10">
        <v>28129</v>
      </c>
      <c r="C1466" t="s">
        <v>1068</v>
      </c>
      <c r="D1466" s="4">
        <v>1670</v>
      </c>
      <c r="E1466" s="4">
        <v>5308</v>
      </c>
      <c r="F1466">
        <v>1791</v>
      </c>
      <c r="G1466">
        <v>6458</v>
      </c>
      <c r="H1466" s="5">
        <f t="shared" si="44"/>
        <v>-6.7560022333891676E-2</v>
      </c>
      <c r="I1466" s="5">
        <f t="shared" si="45"/>
        <v>-0.17807370703004027</v>
      </c>
    </row>
    <row r="1467" spans="1:9" hidden="1" x14ac:dyDescent="0.2">
      <c r="A1467" t="s">
        <v>342</v>
      </c>
      <c r="B1467" s="10">
        <v>28131</v>
      </c>
      <c r="C1467" t="s">
        <v>599</v>
      </c>
      <c r="D1467" s="4">
        <v>1722</v>
      </c>
      <c r="E1467" s="4">
        <v>5742</v>
      </c>
      <c r="F1467">
        <v>1802</v>
      </c>
      <c r="G1467">
        <v>5964</v>
      </c>
      <c r="H1467" s="5">
        <f t="shared" si="44"/>
        <v>-4.4395116537180909E-2</v>
      </c>
      <c r="I1467" s="5">
        <f t="shared" si="45"/>
        <v>-3.722334004024145E-2</v>
      </c>
    </row>
    <row r="1468" spans="1:9" hidden="1" x14ac:dyDescent="0.2">
      <c r="A1468" t="s">
        <v>342</v>
      </c>
      <c r="B1468" s="10">
        <v>28133</v>
      </c>
      <c r="C1468" t="s">
        <v>1386</v>
      </c>
      <c r="D1468" s="4">
        <v>6754</v>
      </c>
      <c r="E1468" s="4">
        <v>3642</v>
      </c>
      <c r="F1468">
        <v>6781</v>
      </c>
      <c r="G1468">
        <v>2799</v>
      </c>
      <c r="H1468" s="5">
        <f t="shared" si="44"/>
        <v>-3.9817136115617166E-3</v>
      </c>
      <c r="I1468" s="5">
        <f t="shared" si="45"/>
        <v>0.3011789924973205</v>
      </c>
    </row>
    <row r="1469" spans="1:9" hidden="1" x14ac:dyDescent="0.2">
      <c r="A1469" t="s">
        <v>342</v>
      </c>
      <c r="B1469" s="10">
        <v>28135</v>
      </c>
      <c r="C1469" t="s">
        <v>1387</v>
      </c>
      <c r="D1469" s="4">
        <v>3108</v>
      </c>
      <c r="E1469" s="4">
        <v>2322</v>
      </c>
      <c r="F1469">
        <v>3105</v>
      </c>
      <c r="G1469">
        <v>2488</v>
      </c>
      <c r="H1469" s="5">
        <f t="shared" si="44"/>
        <v>9.6618357487922703E-4</v>
      </c>
      <c r="I1469" s="5">
        <f t="shared" si="45"/>
        <v>-6.6720257234726688E-2</v>
      </c>
    </row>
    <row r="1470" spans="1:9" hidden="1" x14ac:dyDescent="0.2">
      <c r="A1470" t="s">
        <v>342</v>
      </c>
      <c r="B1470" s="10">
        <v>28137</v>
      </c>
      <c r="C1470" t="s">
        <v>1388</v>
      </c>
      <c r="D1470" s="4">
        <v>4110</v>
      </c>
      <c r="E1470" s="4">
        <v>8365</v>
      </c>
      <c r="F1470">
        <v>4183</v>
      </c>
      <c r="G1470">
        <v>8707</v>
      </c>
      <c r="H1470" s="5">
        <f t="shared" si="44"/>
        <v>-1.7451589768109014E-2</v>
      </c>
      <c r="I1470" s="5">
        <f t="shared" si="45"/>
        <v>-3.9278741242678307E-2</v>
      </c>
    </row>
    <row r="1471" spans="1:9" hidden="1" x14ac:dyDescent="0.2">
      <c r="A1471" t="s">
        <v>342</v>
      </c>
      <c r="B1471" s="10">
        <v>28139</v>
      </c>
      <c r="C1471" t="s">
        <v>1389</v>
      </c>
      <c r="D1471" s="4">
        <v>2207</v>
      </c>
      <c r="E1471" s="4">
        <v>7552</v>
      </c>
      <c r="F1471">
        <v>1937</v>
      </c>
      <c r="G1471">
        <v>8054</v>
      </c>
      <c r="H1471" s="5">
        <f t="shared" si="44"/>
        <v>0.13939081053175012</v>
      </c>
      <c r="I1471" s="5">
        <f t="shared" si="45"/>
        <v>-6.2329277377700519E-2</v>
      </c>
    </row>
    <row r="1472" spans="1:9" hidden="1" x14ac:dyDescent="0.2">
      <c r="A1472" t="s">
        <v>342</v>
      </c>
      <c r="B1472" s="10">
        <v>28141</v>
      </c>
      <c r="C1472" t="s">
        <v>1390</v>
      </c>
      <c r="D1472" s="4">
        <v>1498</v>
      </c>
      <c r="E1472" s="4">
        <v>7652</v>
      </c>
      <c r="F1472">
        <v>1059</v>
      </c>
      <c r="G1472">
        <v>7933</v>
      </c>
      <c r="H1472" s="5">
        <f t="shared" si="44"/>
        <v>0.4145420207743154</v>
      </c>
      <c r="I1472" s="5">
        <f t="shared" si="45"/>
        <v>-3.5421656372116472E-2</v>
      </c>
    </row>
    <row r="1473" spans="1:9" hidden="1" x14ac:dyDescent="0.2">
      <c r="A1473" t="s">
        <v>342</v>
      </c>
      <c r="B1473" s="10">
        <v>28143</v>
      </c>
      <c r="C1473" t="s">
        <v>1391</v>
      </c>
      <c r="D1473" s="4">
        <v>2512</v>
      </c>
      <c r="E1473" s="4">
        <v>878</v>
      </c>
      <c r="F1473">
        <v>2580</v>
      </c>
      <c r="G1473">
        <v>926</v>
      </c>
      <c r="H1473" s="5">
        <f t="shared" si="44"/>
        <v>-2.6356589147286821E-2</v>
      </c>
      <c r="I1473" s="5">
        <f t="shared" si="45"/>
        <v>-5.183585313174946E-2</v>
      </c>
    </row>
    <row r="1474" spans="1:9" hidden="1" x14ac:dyDescent="0.2">
      <c r="A1474" t="s">
        <v>342</v>
      </c>
      <c r="B1474" s="10">
        <v>28145</v>
      </c>
      <c r="C1474" t="s">
        <v>476</v>
      </c>
      <c r="D1474" s="4">
        <v>2477</v>
      </c>
      <c r="E1474" s="4">
        <v>9681</v>
      </c>
      <c r="F1474">
        <v>2160</v>
      </c>
      <c r="G1474">
        <v>10373</v>
      </c>
      <c r="H1474" s="5">
        <f t="shared" si="44"/>
        <v>0.14675925925925926</v>
      </c>
      <c r="I1474" s="5">
        <f t="shared" si="45"/>
        <v>-6.6711655258845079E-2</v>
      </c>
    </row>
    <row r="1475" spans="1:9" hidden="1" x14ac:dyDescent="0.2">
      <c r="A1475" t="s">
        <v>342</v>
      </c>
      <c r="B1475" s="10">
        <v>28147</v>
      </c>
      <c r="C1475" t="s">
        <v>1392</v>
      </c>
      <c r="D1475" s="4">
        <v>2720</v>
      </c>
      <c r="E1475" s="4">
        <v>3316</v>
      </c>
      <c r="F1475">
        <v>2835</v>
      </c>
      <c r="G1475">
        <v>4220</v>
      </c>
      <c r="H1475" s="5">
        <f t="shared" ref="H1475:H1538" si="46">((D1475-F1475)/F1475)</f>
        <v>-4.0564373897707229E-2</v>
      </c>
      <c r="I1475" s="5">
        <f t="shared" ref="I1475:I1538" si="47">((E1475-G1475)/G1475)</f>
        <v>-0.21421800947867298</v>
      </c>
    </row>
    <row r="1476" spans="1:9" hidden="1" x14ac:dyDescent="0.2">
      <c r="A1476" t="s">
        <v>342</v>
      </c>
      <c r="B1476" s="10">
        <v>28149</v>
      </c>
      <c r="C1476" t="s">
        <v>821</v>
      </c>
      <c r="D1476" s="4">
        <v>10237</v>
      </c>
      <c r="E1476" s="4">
        <v>10125</v>
      </c>
      <c r="F1476">
        <v>10442</v>
      </c>
      <c r="G1476">
        <v>10365</v>
      </c>
      <c r="H1476" s="5">
        <f t="shared" si="46"/>
        <v>-1.9632254357402797E-2</v>
      </c>
      <c r="I1476" s="5">
        <f t="shared" si="47"/>
        <v>-2.3154848046309694E-2</v>
      </c>
    </row>
    <row r="1477" spans="1:9" hidden="1" x14ac:dyDescent="0.2">
      <c r="A1477" t="s">
        <v>342</v>
      </c>
      <c r="B1477" s="10">
        <v>28151</v>
      </c>
      <c r="C1477" t="s">
        <v>480</v>
      </c>
      <c r="D1477" s="4">
        <v>12252</v>
      </c>
      <c r="E1477" s="4">
        <v>6448</v>
      </c>
      <c r="F1477">
        <v>12503</v>
      </c>
      <c r="G1477">
        <v>5300</v>
      </c>
      <c r="H1477" s="5">
        <f t="shared" si="46"/>
        <v>-2.0075181956330481E-2</v>
      </c>
      <c r="I1477" s="5">
        <f t="shared" si="47"/>
        <v>0.21660377358490565</v>
      </c>
    </row>
    <row r="1478" spans="1:9" hidden="1" x14ac:dyDescent="0.2">
      <c r="A1478" t="s">
        <v>342</v>
      </c>
      <c r="B1478" s="10">
        <v>28153</v>
      </c>
      <c r="C1478" t="s">
        <v>822</v>
      </c>
      <c r="D1478" s="4">
        <v>3578</v>
      </c>
      <c r="E1478" s="4">
        <v>5292</v>
      </c>
      <c r="F1478">
        <v>3624</v>
      </c>
      <c r="G1478">
        <v>6307</v>
      </c>
      <c r="H1478" s="5">
        <f t="shared" si="46"/>
        <v>-1.2693156732891833E-2</v>
      </c>
      <c r="I1478" s="5">
        <f t="shared" si="47"/>
        <v>-0.1609322974472808</v>
      </c>
    </row>
    <row r="1479" spans="1:9" hidden="1" x14ac:dyDescent="0.2">
      <c r="A1479" t="s">
        <v>342</v>
      </c>
      <c r="B1479" s="10">
        <v>28155</v>
      </c>
      <c r="C1479" t="s">
        <v>823</v>
      </c>
      <c r="D1479" s="4">
        <v>1148</v>
      </c>
      <c r="E1479" s="4">
        <v>3215</v>
      </c>
      <c r="F1479">
        <v>1043</v>
      </c>
      <c r="G1479">
        <v>4291</v>
      </c>
      <c r="H1479" s="5">
        <f t="shared" si="46"/>
        <v>0.10067114093959731</v>
      </c>
      <c r="I1479" s="5">
        <f t="shared" si="47"/>
        <v>-0.25075739920764389</v>
      </c>
    </row>
    <row r="1480" spans="1:9" hidden="1" x14ac:dyDescent="0.2">
      <c r="A1480" t="s">
        <v>342</v>
      </c>
      <c r="B1480" s="10">
        <v>28157</v>
      </c>
      <c r="C1480" t="s">
        <v>827</v>
      </c>
      <c r="D1480" s="4">
        <v>2750</v>
      </c>
      <c r="E1480" s="4">
        <v>1337</v>
      </c>
      <c r="F1480">
        <v>2749</v>
      </c>
      <c r="G1480">
        <v>1324</v>
      </c>
      <c r="H1480" s="5">
        <f t="shared" si="46"/>
        <v>3.6376864314296108E-4</v>
      </c>
      <c r="I1480" s="5">
        <f t="shared" si="47"/>
        <v>9.8187311178247732E-3</v>
      </c>
    </row>
    <row r="1481" spans="1:9" hidden="1" x14ac:dyDescent="0.2">
      <c r="A1481" t="s">
        <v>342</v>
      </c>
      <c r="B1481" s="10">
        <v>28159</v>
      </c>
      <c r="C1481" t="s">
        <v>535</v>
      </c>
      <c r="D1481" s="4">
        <v>4032</v>
      </c>
      <c r="E1481" s="4">
        <v>4516</v>
      </c>
      <c r="F1481">
        <v>4040</v>
      </c>
      <c r="G1481">
        <v>5112</v>
      </c>
      <c r="H1481" s="5">
        <f t="shared" si="46"/>
        <v>-1.9801980198019802E-3</v>
      </c>
      <c r="I1481" s="5">
        <f t="shared" si="47"/>
        <v>-0.11658841940532082</v>
      </c>
    </row>
    <row r="1482" spans="1:9" hidden="1" x14ac:dyDescent="0.2">
      <c r="A1482" t="s">
        <v>342</v>
      </c>
      <c r="B1482" s="10">
        <v>28161</v>
      </c>
      <c r="C1482" t="s">
        <v>1393</v>
      </c>
      <c r="D1482" s="4">
        <v>2744</v>
      </c>
      <c r="E1482" s="4">
        <v>2936</v>
      </c>
      <c r="F1482">
        <v>2785</v>
      </c>
      <c r="G1482">
        <v>3671</v>
      </c>
      <c r="H1482" s="5">
        <f t="shared" si="46"/>
        <v>-1.4721723518850987E-2</v>
      </c>
      <c r="I1482" s="5">
        <f t="shared" si="47"/>
        <v>-0.20021792427131571</v>
      </c>
    </row>
    <row r="1483" spans="1:9" hidden="1" x14ac:dyDescent="0.2">
      <c r="A1483" t="s">
        <v>342</v>
      </c>
      <c r="B1483" s="10">
        <v>28163</v>
      </c>
      <c r="C1483" t="s">
        <v>1394</v>
      </c>
      <c r="D1483" s="4">
        <v>5509</v>
      </c>
      <c r="E1483" s="4">
        <v>4759</v>
      </c>
      <c r="F1483">
        <v>5496</v>
      </c>
      <c r="G1483">
        <v>4832</v>
      </c>
      <c r="H1483" s="5">
        <f t="shared" si="46"/>
        <v>2.3653566229985446E-3</v>
      </c>
      <c r="I1483" s="5">
        <f t="shared" si="47"/>
        <v>-1.5107615894039736E-2</v>
      </c>
    </row>
    <row r="1484" spans="1:9" hidden="1" x14ac:dyDescent="0.2">
      <c r="A1484" t="s">
        <v>343</v>
      </c>
      <c r="B1484" s="10">
        <v>29001</v>
      </c>
      <c r="C1484" t="s">
        <v>968</v>
      </c>
      <c r="D1484" s="4">
        <v>3807</v>
      </c>
      <c r="E1484" s="4">
        <v>5797</v>
      </c>
      <c r="F1484">
        <v>3710</v>
      </c>
      <c r="G1484">
        <v>6413</v>
      </c>
      <c r="H1484" s="5">
        <f t="shared" si="46"/>
        <v>2.6145552560646899E-2</v>
      </c>
      <c r="I1484" s="5">
        <f t="shared" si="47"/>
        <v>-9.6054888507718691E-2</v>
      </c>
    </row>
    <row r="1485" spans="1:9" hidden="1" x14ac:dyDescent="0.2">
      <c r="A1485" t="s">
        <v>343</v>
      </c>
      <c r="B1485" s="10">
        <v>29003</v>
      </c>
      <c r="C1485" t="s">
        <v>1395</v>
      </c>
      <c r="D1485" s="4">
        <v>2648</v>
      </c>
      <c r="E1485" s="4">
        <v>7534</v>
      </c>
      <c r="F1485">
        <v>2351</v>
      </c>
      <c r="G1485">
        <v>7255</v>
      </c>
      <c r="H1485" s="5">
        <f t="shared" si="46"/>
        <v>0.12632922160782645</v>
      </c>
      <c r="I1485" s="5">
        <f t="shared" si="47"/>
        <v>3.8456237077877327E-2</v>
      </c>
    </row>
    <row r="1486" spans="1:9" hidden="1" x14ac:dyDescent="0.2">
      <c r="A1486" t="s">
        <v>343</v>
      </c>
      <c r="B1486" s="10">
        <v>29005</v>
      </c>
      <c r="C1486" t="s">
        <v>1014</v>
      </c>
      <c r="D1486" s="4">
        <v>679</v>
      </c>
      <c r="E1486" s="4">
        <v>2010</v>
      </c>
      <c r="F1486">
        <v>564</v>
      </c>
      <c r="G1486">
        <v>2199</v>
      </c>
      <c r="H1486" s="5">
        <f t="shared" si="46"/>
        <v>0.20390070921985815</v>
      </c>
      <c r="I1486" s="5">
        <f t="shared" si="47"/>
        <v>-8.5948158253751711E-2</v>
      </c>
    </row>
    <row r="1487" spans="1:9" hidden="1" x14ac:dyDescent="0.2">
      <c r="A1487" t="s">
        <v>343</v>
      </c>
      <c r="B1487" s="10">
        <v>29007</v>
      </c>
      <c r="C1487" t="s">
        <v>1396</v>
      </c>
      <c r="D1487" s="4">
        <v>3222</v>
      </c>
      <c r="E1487" s="4">
        <v>6816</v>
      </c>
      <c r="F1487">
        <v>2704</v>
      </c>
      <c r="G1487">
        <v>7732</v>
      </c>
      <c r="H1487" s="5">
        <f t="shared" si="46"/>
        <v>0.19156804733727811</v>
      </c>
      <c r="I1487" s="5">
        <f t="shared" si="47"/>
        <v>-0.11846870150025866</v>
      </c>
    </row>
    <row r="1488" spans="1:9" hidden="1" x14ac:dyDescent="0.2">
      <c r="A1488" t="s">
        <v>343</v>
      </c>
      <c r="B1488" s="10">
        <v>29009</v>
      </c>
      <c r="C1488" t="s">
        <v>1243</v>
      </c>
      <c r="D1488" s="4">
        <v>3866</v>
      </c>
      <c r="E1488" s="4">
        <v>12535</v>
      </c>
      <c r="F1488">
        <v>2948</v>
      </c>
      <c r="G1488">
        <v>12425</v>
      </c>
      <c r="H1488" s="5">
        <f t="shared" si="46"/>
        <v>0.31139755766621441</v>
      </c>
      <c r="I1488" s="5">
        <f t="shared" si="47"/>
        <v>8.8531187122736412E-3</v>
      </c>
    </row>
    <row r="1489" spans="1:9" hidden="1" x14ac:dyDescent="0.2">
      <c r="A1489" t="s">
        <v>343</v>
      </c>
      <c r="B1489" s="10">
        <v>29011</v>
      </c>
      <c r="C1489" t="s">
        <v>1016</v>
      </c>
      <c r="D1489" s="4">
        <v>1162</v>
      </c>
      <c r="E1489" s="4">
        <v>4710</v>
      </c>
      <c r="F1489">
        <v>844</v>
      </c>
      <c r="G1489">
        <v>5168</v>
      </c>
      <c r="H1489" s="5">
        <f t="shared" si="46"/>
        <v>0.37677725118483413</v>
      </c>
      <c r="I1489" s="5">
        <f t="shared" si="47"/>
        <v>-8.8622291021671823E-2</v>
      </c>
    </row>
    <row r="1490" spans="1:9" hidden="1" x14ac:dyDescent="0.2">
      <c r="A1490" t="s">
        <v>343</v>
      </c>
      <c r="B1490" s="10">
        <v>29013</v>
      </c>
      <c r="C1490" t="s">
        <v>1397</v>
      </c>
      <c r="D1490" s="4">
        <v>2206</v>
      </c>
      <c r="E1490" s="4">
        <v>5723</v>
      </c>
      <c r="F1490">
        <v>1672</v>
      </c>
      <c r="G1490">
        <v>6597</v>
      </c>
      <c r="H1490" s="5">
        <f t="shared" si="46"/>
        <v>0.31937799043062198</v>
      </c>
      <c r="I1490" s="5">
        <f t="shared" si="47"/>
        <v>-0.13248446263453084</v>
      </c>
    </row>
    <row r="1491" spans="1:9" hidden="1" x14ac:dyDescent="0.2">
      <c r="A1491" t="s">
        <v>343</v>
      </c>
      <c r="B1491" s="10">
        <v>29015</v>
      </c>
      <c r="C1491" t="s">
        <v>554</v>
      </c>
      <c r="D1491" s="4">
        <v>2339</v>
      </c>
      <c r="E1491" s="4">
        <v>8900</v>
      </c>
      <c r="F1491">
        <v>2180</v>
      </c>
      <c r="G1491">
        <v>8109</v>
      </c>
      <c r="H1491" s="5">
        <f t="shared" si="46"/>
        <v>7.2935779816513766E-2</v>
      </c>
      <c r="I1491" s="5">
        <f t="shared" si="47"/>
        <v>9.7545936613639167E-2</v>
      </c>
    </row>
    <row r="1492" spans="1:9" hidden="1" x14ac:dyDescent="0.2">
      <c r="A1492" t="s">
        <v>343</v>
      </c>
      <c r="B1492" s="10">
        <v>29017</v>
      </c>
      <c r="C1492" t="s">
        <v>1398</v>
      </c>
      <c r="D1492" s="4">
        <v>1072</v>
      </c>
      <c r="E1492" s="4">
        <v>5242</v>
      </c>
      <c r="F1492">
        <v>750</v>
      </c>
      <c r="G1492">
        <v>5167</v>
      </c>
      <c r="H1492" s="5">
        <f t="shared" si="46"/>
        <v>0.42933333333333334</v>
      </c>
      <c r="I1492" s="5">
        <f t="shared" si="47"/>
        <v>1.4515192568221405E-2</v>
      </c>
    </row>
    <row r="1493" spans="1:9" hidden="1" x14ac:dyDescent="0.2">
      <c r="A1493" t="s">
        <v>343</v>
      </c>
      <c r="B1493" s="10">
        <v>29019</v>
      </c>
      <c r="C1493" t="s">
        <v>555</v>
      </c>
      <c r="D1493" s="4">
        <v>52956</v>
      </c>
      <c r="E1493" s="4">
        <v>39182</v>
      </c>
      <c r="F1493">
        <v>50064</v>
      </c>
      <c r="G1493">
        <v>38646</v>
      </c>
      <c r="H1493" s="5">
        <f t="shared" si="46"/>
        <v>5.7766059443911791E-2</v>
      </c>
      <c r="I1493" s="5">
        <f t="shared" si="47"/>
        <v>1.3869481964498265E-2</v>
      </c>
    </row>
    <row r="1494" spans="1:9" hidden="1" x14ac:dyDescent="0.2">
      <c r="A1494" t="s">
        <v>343</v>
      </c>
      <c r="B1494" s="10">
        <v>29021</v>
      </c>
      <c r="C1494" t="s">
        <v>974</v>
      </c>
      <c r="D1494" s="4">
        <v>15621</v>
      </c>
      <c r="E1494" s="4">
        <v>18590</v>
      </c>
      <c r="F1494">
        <v>13445</v>
      </c>
      <c r="G1494">
        <v>22450</v>
      </c>
      <c r="H1494" s="5">
        <f t="shared" si="46"/>
        <v>0.16184455187802158</v>
      </c>
      <c r="I1494" s="5">
        <f t="shared" si="47"/>
        <v>-0.17193763919821825</v>
      </c>
    </row>
    <row r="1495" spans="1:9" hidden="1" x14ac:dyDescent="0.2">
      <c r="A1495" t="s">
        <v>343</v>
      </c>
      <c r="B1495" s="10">
        <v>29023</v>
      </c>
      <c r="C1495" t="s">
        <v>487</v>
      </c>
      <c r="D1495" s="4">
        <v>4664</v>
      </c>
      <c r="E1495" s="4">
        <v>14263</v>
      </c>
      <c r="F1495">
        <v>3301</v>
      </c>
      <c r="G1495">
        <v>14602</v>
      </c>
      <c r="H1495" s="5">
        <f t="shared" si="46"/>
        <v>0.41290518024840955</v>
      </c>
      <c r="I1495" s="5">
        <f t="shared" si="47"/>
        <v>-2.3215997808519382E-2</v>
      </c>
    </row>
    <row r="1496" spans="1:9" hidden="1" x14ac:dyDescent="0.2">
      <c r="A1496" t="s">
        <v>343</v>
      </c>
      <c r="B1496" s="10">
        <v>29025</v>
      </c>
      <c r="C1496" t="s">
        <v>1090</v>
      </c>
      <c r="D1496" s="4">
        <v>1350</v>
      </c>
      <c r="E1496" s="4">
        <v>3209</v>
      </c>
      <c r="F1496">
        <v>897</v>
      </c>
      <c r="G1496">
        <v>3725</v>
      </c>
      <c r="H1496" s="5">
        <f t="shared" si="46"/>
        <v>0.50501672240802675</v>
      </c>
      <c r="I1496" s="5">
        <f t="shared" si="47"/>
        <v>-0.13852348993288591</v>
      </c>
    </row>
    <row r="1497" spans="1:9" hidden="1" x14ac:dyDescent="0.2">
      <c r="A1497" t="s">
        <v>343</v>
      </c>
      <c r="B1497" s="10">
        <v>29027</v>
      </c>
      <c r="C1497" t="s">
        <v>1399</v>
      </c>
      <c r="D1497" s="4">
        <v>5702</v>
      </c>
      <c r="E1497" s="4">
        <v>15656</v>
      </c>
      <c r="F1497">
        <v>5870</v>
      </c>
      <c r="G1497">
        <v>14815</v>
      </c>
      <c r="H1497" s="5">
        <f t="shared" si="46"/>
        <v>-2.8620102214650767E-2</v>
      </c>
      <c r="I1497" s="5">
        <f t="shared" si="47"/>
        <v>5.6766790415119811E-2</v>
      </c>
    </row>
    <row r="1498" spans="1:9" hidden="1" x14ac:dyDescent="0.2">
      <c r="A1498" t="s">
        <v>343</v>
      </c>
      <c r="B1498" s="10">
        <v>29029</v>
      </c>
      <c r="C1498" t="s">
        <v>736</v>
      </c>
      <c r="D1498" s="4">
        <v>5627</v>
      </c>
      <c r="E1498" s="4">
        <v>20686</v>
      </c>
      <c r="F1498">
        <v>5652</v>
      </c>
      <c r="G1498">
        <v>18850</v>
      </c>
      <c r="H1498" s="5">
        <f t="shared" si="46"/>
        <v>-4.4232130219391368E-3</v>
      </c>
      <c r="I1498" s="5">
        <f t="shared" si="47"/>
        <v>9.7400530503978774E-2</v>
      </c>
    </row>
    <row r="1499" spans="1:9" hidden="1" x14ac:dyDescent="0.2">
      <c r="A1499" t="s">
        <v>343</v>
      </c>
      <c r="B1499" s="10">
        <v>29031</v>
      </c>
      <c r="C1499" t="s">
        <v>1400</v>
      </c>
      <c r="D1499" s="4">
        <v>9405</v>
      </c>
      <c r="E1499" s="4">
        <v>29937</v>
      </c>
      <c r="F1499">
        <v>10760</v>
      </c>
      <c r="G1499">
        <v>28907</v>
      </c>
      <c r="H1499" s="5">
        <f t="shared" si="46"/>
        <v>-0.12592936802973978</v>
      </c>
      <c r="I1499" s="5">
        <f t="shared" si="47"/>
        <v>3.5631507939253466E-2</v>
      </c>
    </row>
    <row r="1500" spans="1:9" hidden="1" x14ac:dyDescent="0.2">
      <c r="A1500" t="s">
        <v>343</v>
      </c>
      <c r="B1500" s="10">
        <v>29033</v>
      </c>
      <c r="C1500" t="s">
        <v>557</v>
      </c>
      <c r="D1500" s="4">
        <v>1024</v>
      </c>
      <c r="E1500" s="4">
        <v>3287</v>
      </c>
      <c r="F1500">
        <v>786</v>
      </c>
      <c r="G1500">
        <v>3706</v>
      </c>
      <c r="H1500" s="5">
        <f t="shared" si="46"/>
        <v>0.30279898218829515</v>
      </c>
      <c r="I1500" s="5">
        <f t="shared" si="47"/>
        <v>-0.11305990286022666</v>
      </c>
    </row>
    <row r="1501" spans="1:9" hidden="1" x14ac:dyDescent="0.2">
      <c r="A1501" t="s">
        <v>343</v>
      </c>
      <c r="B1501" s="10">
        <v>29035</v>
      </c>
      <c r="C1501" t="s">
        <v>1094</v>
      </c>
      <c r="D1501" s="4">
        <v>705</v>
      </c>
      <c r="E1501" s="4">
        <v>2517</v>
      </c>
      <c r="F1501">
        <v>418</v>
      </c>
      <c r="G1501">
        <v>2451</v>
      </c>
      <c r="H1501" s="5">
        <f t="shared" si="46"/>
        <v>0.6866028708133971</v>
      </c>
      <c r="I1501" s="5">
        <f t="shared" si="47"/>
        <v>2.6927784577723379E-2</v>
      </c>
    </row>
    <row r="1502" spans="1:9" hidden="1" x14ac:dyDescent="0.2">
      <c r="A1502" t="s">
        <v>343</v>
      </c>
      <c r="B1502" s="10">
        <v>29037</v>
      </c>
      <c r="C1502" t="s">
        <v>877</v>
      </c>
      <c r="D1502" s="4">
        <v>19293</v>
      </c>
      <c r="E1502" s="4">
        <v>40645</v>
      </c>
      <c r="F1502">
        <v>19052</v>
      </c>
      <c r="G1502">
        <v>37197</v>
      </c>
      <c r="H1502" s="5">
        <f t="shared" si="46"/>
        <v>1.2649590594163342E-2</v>
      </c>
      <c r="I1502" s="5">
        <f t="shared" si="47"/>
        <v>9.2695647498454173E-2</v>
      </c>
    </row>
    <row r="1503" spans="1:9" hidden="1" x14ac:dyDescent="0.2">
      <c r="A1503" t="s">
        <v>343</v>
      </c>
      <c r="B1503" s="10">
        <v>29039</v>
      </c>
      <c r="C1503" t="s">
        <v>976</v>
      </c>
      <c r="D1503" s="4">
        <v>1579</v>
      </c>
      <c r="E1503" s="4">
        <v>5719</v>
      </c>
      <c r="F1503">
        <v>1145</v>
      </c>
      <c r="G1503">
        <v>5788</v>
      </c>
      <c r="H1503" s="5">
        <f t="shared" si="46"/>
        <v>0.37903930131004365</v>
      </c>
      <c r="I1503" s="5">
        <f t="shared" si="47"/>
        <v>-1.1921216309606082E-2</v>
      </c>
    </row>
    <row r="1504" spans="1:9" hidden="1" x14ac:dyDescent="0.2">
      <c r="A1504" t="s">
        <v>343</v>
      </c>
      <c r="B1504" s="10">
        <v>29041</v>
      </c>
      <c r="C1504" t="s">
        <v>1401</v>
      </c>
      <c r="D1504" s="4">
        <v>1120</v>
      </c>
      <c r="E1504" s="4">
        <v>2598</v>
      </c>
      <c r="F1504">
        <v>916</v>
      </c>
      <c r="G1504">
        <v>3111</v>
      </c>
      <c r="H1504" s="5">
        <f t="shared" si="46"/>
        <v>0.22270742358078602</v>
      </c>
      <c r="I1504" s="5">
        <f t="shared" si="47"/>
        <v>-0.16489874638379942</v>
      </c>
    </row>
    <row r="1505" spans="1:9" hidden="1" x14ac:dyDescent="0.2">
      <c r="A1505" t="s">
        <v>343</v>
      </c>
      <c r="B1505" s="10">
        <v>29043</v>
      </c>
      <c r="C1505" t="s">
        <v>879</v>
      </c>
      <c r="D1505" s="4">
        <v>11422</v>
      </c>
      <c r="E1505" s="4">
        <v>39798</v>
      </c>
      <c r="F1505">
        <v>11131</v>
      </c>
      <c r="G1505">
        <v>34920</v>
      </c>
      <c r="H1505" s="5">
        <f t="shared" si="46"/>
        <v>2.6143203665438864E-2</v>
      </c>
      <c r="I1505" s="5">
        <f t="shared" si="47"/>
        <v>0.13969072164948454</v>
      </c>
    </row>
    <row r="1506" spans="1:9" hidden="1" x14ac:dyDescent="0.2">
      <c r="A1506" t="s">
        <v>343</v>
      </c>
      <c r="B1506" s="10">
        <v>29045</v>
      </c>
      <c r="C1506" t="s">
        <v>559</v>
      </c>
      <c r="D1506" s="4">
        <v>750</v>
      </c>
      <c r="E1506" s="4">
        <v>2133</v>
      </c>
      <c r="F1506">
        <v>678</v>
      </c>
      <c r="G1506">
        <v>2672</v>
      </c>
      <c r="H1506" s="5">
        <f t="shared" si="46"/>
        <v>0.10619469026548672</v>
      </c>
      <c r="I1506" s="5">
        <f t="shared" si="47"/>
        <v>-0.20172155688622753</v>
      </c>
    </row>
    <row r="1507" spans="1:9" hidden="1" x14ac:dyDescent="0.2">
      <c r="A1507" t="s">
        <v>343</v>
      </c>
      <c r="B1507" s="10">
        <v>29047</v>
      </c>
      <c r="C1507" t="s">
        <v>423</v>
      </c>
      <c r="D1507" s="4">
        <v>61424</v>
      </c>
      <c r="E1507" s="4">
        <v>66945</v>
      </c>
      <c r="F1507">
        <v>59400</v>
      </c>
      <c r="G1507">
        <v>64605</v>
      </c>
      <c r="H1507" s="5">
        <f t="shared" si="46"/>
        <v>3.4074074074074076E-2</v>
      </c>
      <c r="I1507" s="5">
        <f t="shared" si="47"/>
        <v>3.6220106802879036E-2</v>
      </c>
    </row>
    <row r="1508" spans="1:9" hidden="1" x14ac:dyDescent="0.2">
      <c r="A1508" t="s">
        <v>343</v>
      </c>
      <c r="B1508" s="10">
        <v>29049</v>
      </c>
      <c r="C1508" t="s">
        <v>880</v>
      </c>
      <c r="D1508" s="4">
        <v>3119</v>
      </c>
      <c r="E1508" s="4">
        <v>8104</v>
      </c>
      <c r="F1508">
        <v>2896</v>
      </c>
      <c r="G1508">
        <v>7799</v>
      </c>
      <c r="H1508" s="5">
        <f t="shared" si="46"/>
        <v>7.7002762430939231E-2</v>
      </c>
      <c r="I1508" s="5">
        <f t="shared" si="47"/>
        <v>3.9107577894601869E-2</v>
      </c>
    </row>
    <row r="1509" spans="1:9" hidden="1" x14ac:dyDescent="0.2">
      <c r="A1509" t="s">
        <v>343</v>
      </c>
      <c r="B1509" s="10">
        <v>29051</v>
      </c>
      <c r="C1509" t="s">
        <v>1402</v>
      </c>
      <c r="D1509" s="4">
        <v>12334</v>
      </c>
      <c r="E1509" s="4">
        <v>26056</v>
      </c>
      <c r="F1509">
        <v>12694</v>
      </c>
      <c r="G1509">
        <v>26086</v>
      </c>
      <c r="H1509" s="5">
        <f t="shared" si="46"/>
        <v>-2.8359855049629748E-2</v>
      </c>
      <c r="I1509" s="5">
        <f t="shared" si="47"/>
        <v>-1.1500421682128345E-3</v>
      </c>
    </row>
    <row r="1510" spans="1:9" hidden="1" x14ac:dyDescent="0.2">
      <c r="A1510" t="s">
        <v>343</v>
      </c>
      <c r="B1510" s="10">
        <v>29053</v>
      </c>
      <c r="C1510" t="s">
        <v>1403</v>
      </c>
      <c r="D1510" s="4">
        <v>2425</v>
      </c>
      <c r="E1510" s="4">
        <v>5701</v>
      </c>
      <c r="F1510">
        <v>2249</v>
      </c>
      <c r="G1510">
        <v>6272</v>
      </c>
      <c r="H1510" s="5">
        <f t="shared" si="46"/>
        <v>7.8257003112494436E-2</v>
      </c>
      <c r="I1510" s="5">
        <f t="shared" si="47"/>
        <v>-9.1039540816326536E-2</v>
      </c>
    </row>
    <row r="1511" spans="1:9" hidden="1" x14ac:dyDescent="0.2">
      <c r="A1511" t="s">
        <v>343</v>
      </c>
      <c r="B1511" s="10">
        <v>29055</v>
      </c>
      <c r="C1511" t="s">
        <v>563</v>
      </c>
      <c r="D1511" s="4">
        <v>2702</v>
      </c>
      <c r="E1511" s="4">
        <v>9196</v>
      </c>
      <c r="F1511">
        <v>2113</v>
      </c>
      <c r="G1511">
        <v>8725</v>
      </c>
      <c r="H1511" s="5">
        <f t="shared" si="46"/>
        <v>0.27875059157595833</v>
      </c>
      <c r="I1511" s="5">
        <f t="shared" si="47"/>
        <v>5.3982808022922636E-2</v>
      </c>
    </row>
    <row r="1512" spans="1:9" hidden="1" x14ac:dyDescent="0.2">
      <c r="A1512" t="s">
        <v>343</v>
      </c>
      <c r="B1512" s="10">
        <v>29057</v>
      </c>
      <c r="C1512" t="s">
        <v>750</v>
      </c>
      <c r="D1512" s="4">
        <v>1014</v>
      </c>
      <c r="E1512" s="4">
        <v>3046</v>
      </c>
      <c r="F1512">
        <v>656</v>
      </c>
      <c r="G1512">
        <v>3414</v>
      </c>
      <c r="H1512" s="5">
        <f t="shared" si="46"/>
        <v>0.54573170731707321</v>
      </c>
      <c r="I1512" s="5">
        <f t="shared" si="47"/>
        <v>-0.10779144698301113</v>
      </c>
    </row>
    <row r="1513" spans="1:9" hidden="1" x14ac:dyDescent="0.2">
      <c r="A1513" t="s">
        <v>343</v>
      </c>
      <c r="B1513" s="10">
        <v>29059</v>
      </c>
      <c r="C1513" t="s">
        <v>502</v>
      </c>
      <c r="D1513" s="4">
        <v>1734</v>
      </c>
      <c r="E1513" s="4">
        <v>6924</v>
      </c>
      <c r="F1513">
        <v>1380</v>
      </c>
      <c r="G1513">
        <v>6619</v>
      </c>
      <c r="H1513" s="5">
        <f t="shared" si="46"/>
        <v>0.2565217391304348</v>
      </c>
      <c r="I1513" s="5">
        <f t="shared" si="47"/>
        <v>4.6079468197612931E-2</v>
      </c>
    </row>
    <row r="1514" spans="1:9" hidden="1" x14ac:dyDescent="0.2">
      <c r="A1514" t="s">
        <v>343</v>
      </c>
      <c r="B1514" s="10">
        <v>29061</v>
      </c>
      <c r="C1514" t="s">
        <v>930</v>
      </c>
      <c r="D1514" s="4">
        <v>963</v>
      </c>
      <c r="E1514" s="4">
        <v>2512</v>
      </c>
      <c r="F1514">
        <v>746</v>
      </c>
      <c r="G1514">
        <v>3102</v>
      </c>
      <c r="H1514" s="5">
        <f t="shared" si="46"/>
        <v>0.29088471849865954</v>
      </c>
      <c r="I1514" s="5">
        <f t="shared" si="47"/>
        <v>-0.19019987105093489</v>
      </c>
    </row>
    <row r="1515" spans="1:9" hidden="1" x14ac:dyDescent="0.2">
      <c r="A1515" t="s">
        <v>343</v>
      </c>
      <c r="B1515" s="10">
        <v>29063</v>
      </c>
      <c r="C1515" t="s">
        <v>503</v>
      </c>
      <c r="D1515" s="4">
        <v>1303</v>
      </c>
      <c r="E1515" s="4">
        <v>3659</v>
      </c>
      <c r="F1515">
        <v>930</v>
      </c>
      <c r="G1515">
        <v>3828</v>
      </c>
      <c r="H1515" s="5">
        <f t="shared" si="46"/>
        <v>0.40107526881720429</v>
      </c>
      <c r="I1515" s="5">
        <f t="shared" si="47"/>
        <v>-4.4148380355276906E-2</v>
      </c>
    </row>
    <row r="1516" spans="1:9" hidden="1" x14ac:dyDescent="0.2">
      <c r="A1516" t="s">
        <v>343</v>
      </c>
      <c r="B1516" s="10">
        <v>29065</v>
      </c>
      <c r="C1516" t="s">
        <v>1404</v>
      </c>
      <c r="D1516" s="4">
        <v>1336</v>
      </c>
      <c r="E1516" s="4">
        <v>6039</v>
      </c>
      <c r="F1516">
        <v>1056</v>
      </c>
      <c r="G1516">
        <v>5987</v>
      </c>
      <c r="H1516" s="5">
        <f t="shared" si="46"/>
        <v>0.26515151515151514</v>
      </c>
      <c r="I1516" s="5">
        <f t="shared" si="47"/>
        <v>8.6854852179722736E-3</v>
      </c>
    </row>
    <row r="1517" spans="1:9" hidden="1" x14ac:dyDescent="0.2">
      <c r="A1517" t="s">
        <v>343</v>
      </c>
      <c r="B1517" s="10">
        <v>29067</v>
      </c>
      <c r="C1517" t="s">
        <v>676</v>
      </c>
      <c r="D1517" s="4">
        <v>1396</v>
      </c>
      <c r="E1517" s="4">
        <v>5771</v>
      </c>
      <c r="F1517">
        <v>1016</v>
      </c>
      <c r="G1517">
        <v>5898</v>
      </c>
      <c r="H1517" s="5">
        <f t="shared" si="46"/>
        <v>0.37401574803149606</v>
      </c>
      <c r="I1517" s="5">
        <f t="shared" si="47"/>
        <v>-2.1532722956934553E-2</v>
      </c>
    </row>
    <row r="1518" spans="1:9" hidden="1" x14ac:dyDescent="0.2">
      <c r="A1518" t="s">
        <v>343</v>
      </c>
      <c r="B1518" s="10">
        <v>29069</v>
      </c>
      <c r="C1518" t="s">
        <v>1405</v>
      </c>
      <c r="D1518" s="4">
        <v>3572</v>
      </c>
      <c r="E1518" s="4">
        <v>6990</v>
      </c>
      <c r="F1518">
        <v>2200</v>
      </c>
      <c r="G1518">
        <v>8135</v>
      </c>
      <c r="H1518" s="5">
        <f t="shared" si="46"/>
        <v>0.62363636363636366</v>
      </c>
      <c r="I1518" s="5">
        <f t="shared" si="47"/>
        <v>-0.1407498463429625</v>
      </c>
    </row>
    <row r="1519" spans="1:9" hidden="1" x14ac:dyDescent="0.2">
      <c r="A1519" t="s">
        <v>343</v>
      </c>
      <c r="B1519" s="10">
        <v>29071</v>
      </c>
      <c r="C1519" t="s">
        <v>431</v>
      </c>
      <c r="D1519" s="4">
        <v>14271</v>
      </c>
      <c r="E1519" s="4">
        <v>41230</v>
      </c>
      <c r="F1519">
        <v>14569</v>
      </c>
      <c r="G1519">
        <v>38058</v>
      </c>
      <c r="H1519" s="5">
        <f t="shared" si="46"/>
        <v>-2.0454389457066374E-2</v>
      </c>
      <c r="I1519" s="5">
        <f t="shared" si="47"/>
        <v>8.334647117557413E-2</v>
      </c>
    </row>
    <row r="1520" spans="1:9" hidden="1" x14ac:dyDescent="0.2">
      <c r="A1520" t="s">
        <v>343</v>
      </c>
      <c r="B1520" s="10">
        <v>29073</v>
      </c>
      <c r="C1520" t="s">
        <v>1406</v>
      </c>
      <c r="D1520" s="4">
        <v>1703</v>
      </c>
      <c r="E1520" s="4">
        <v>5681</v>
      </c>
      <c r="F1520">
        <v>1601</v>
      </c>
      <c r="G1520">
        <v>6222</v>
      </c>
      <c r="H1520" s="5">
        <f t="shared" si="46"/>
        <v>6.3710181136789501E-2</v>
      </c>
      <c r="I1520" s="5">
        <f t="shared" si="47"/>
        <v>-8.694953391192542E-2</v>
      </c>
    </row>
    <row r="1521" spans="1:9" hidden="1" x14ac:dyDescent="0.2">
      <c r="A1521" t="s">
        <v>343</v>
      </c>
      <c r="B1521" s="10">
        <v>29075</v>
      </c>
      <c r="C1521" t="s">
        <v>1407</v>
      </c>
      <c r="D1521" s="4">
        <v>714</v>
      </c>
      <c r="E1521" s="4">
        <v>2108</v>
      </c>
      <c r="F1521">
        <v>613</v>
      </c>
      <c r="G1521">
        <v>2581</v>
      </c>
      <c r="H1521" s="5">
        <f t="shared" si="46"/>
        <v>0.16476345840130505</v>
      </c>
      <c r="I1521" s="5">
        <f t="shared" si="47"/>
        <v>-0.18326230143355288</v>
      </c>
    </row>
    <row r="1522" spans="1:9" hidden="1" x14ac:dyDescent="0.2">
      <c r="A1522" t="s">
        <v>343</v>
      </c>
      <c r="B1522" s="10">
        <v>29077</v>
      </c>
      <c r="C1522" t="s">
        <v>508</v>
      </c>
      <c r="D1522" s="4">
        <v>52894</v>
      </c>
      <c r="E1522" s="4">
        <v>84198</v>
      </c>
      <c r="F1522">
        <v>55068</v>
      </c>
      <c r="G1522">
        <v>83630</v>
      </c>
      <c r="H1522" s="5">
        <f t="shared" si="46"/>
        <v>-3.9478462991210869E-2</v>
      </c>
      <c r="I1522" s="5">
        <f t="shared" si="47"/>
        <v>6.7918211168241059E-3</v>
      </c>
    </row>
    <row r="1523" spans="1:9" hidden="1" x14ac:dyDescent="0.2">
      <c r="A1523" t="s">
        <v>343</v>
      </c>
      <c r="B1523" s="10">
        <v>29079</v>
      </c>
      <c r="C1523" t="s">
        <v>889</v>
      </c>
      <c r="D1523" s="4">
        <v>1162</v>
      </c>
      <c r="E1523" s="4">
        <v>3009</v>
      </c>
      <c r="F1523">
        <v>799</v>
      </c>
      <c r="G1523">
        <v>3585</v>
      </c>
      <c r="H1523" s="5">
        <f t="shared" si="46"/>
        <v>0.45431789737171463</v>
      </c>
      <c r="I1523" s="5">
        <f t="shared" si="47"/>
        <v>-0.1606694560669456</v>
      </c>
    </row>
    <row r="1524" spans="1:9" hidden="1" x14ac:dyDescent="0.2">
      <c r="A1524" t="s">
        <v>343</v>
      </c>
      <c r="B1524" s="10">
        <v>29081</v>
      </c>
      <c r="C1524" t="s">
        <v>937</v>
      </c>
      <c r="D1524" s="4">
        <v>807</v>
      </c>
      <c r="E1524" s="4">
        <v>2766</v>
      </c>
      <c r="F1524">
        <v>597</v>
      </c>
      <c r="G1524">
        <v>3198</v>
      </c>
      <c r="H1524" s="5">
        <f t="shared" si="46"/>
        <v>0.35175879396984927</v>
      </c>
      <c r="I1524" s="5">
        <f t="shared" si="47"/>
        <v>-0.1350844277673546</v>
      </c>
    </row>
    <row r="1525" spans="1:9" hidden="1" x14ac:dyDescent="0.2">
      <c r="A1525" t="s">
        <v>343</v>
      </c>
      <c r="B1525" s="10">
        <v>29083</v>
      </c>
      <c r="C1525" t="s">
        <v>510</v>
      </c>
      <c r="D1525" s="4">
        <v>3555</v>
      </c>
      <c r="E1525" s="4">
        <v>7017</v>
      </c>
      <c r="F1525">
        <v>2619</v>
      </c>
      <c r="G1525">
        <v>8027</v>
      </c>
      <c r="H1525" s="5">
        <f t="shared" si="46"/>
        <v>0.35738831615120276</v>
      </c>
      <c r="I1525" s="5">
        <f t="shared" si="47"/>
        <v>-0.1258253394792575</v>
      </c>
    </row>
    <row r="1526" spans="1:9" hidden="1" x14ac:dyDescent="0.2">
      <c r="A1526" t="s">
        <v>343</v>
      </c>
      <c r="B1526" s="10">
        <v>29085</v>
      </c>
      <c r="C1526" t="s">
        <v>1408</v>
      </c>
      <c r="D1526" s="4">
        <v>1172</v>
      </c>
      <c r="E1526" s="4">
        <v>4119</v>
      </c>
      <c r="F1526">
        <v>1056</v>
      </c>
      <c r="G1526">
        <v>3966</v>
      </c>
      <c r="H1526" s="5">
        <f t="shared" si="46"/>
        <v>0.10984848484848485</v>
      </c>
      <c r="I1526" s="5">
        <f t="shared" si="47"/>
        <v>3.8577912254160365E-2</v>
      </c>
    </row>
    <row r="1527" spans="1:9" hidden="1" x14ac:dyDescent="0.2">
      <c r="A1527" t="s">
        <v>343</v>
      </c>
      <c r="B1527" s="10">
        <v>29087</v>
      </c>
      <c r="C1527" t="s">
        <v>1409</v>
      </c>
      <c r="D1527" s="4">
        <v>430</v>
      </c>
      <c r="E1527" s="4">
        <v>1845</v>
      </c>
      <c r="F1527">
        <v>338</v>
      </c>
      <c r="G1527">
        <v>1976</v>
      </c>
      <c r="H1527" s="5">
        <f t="shared" si="46"/>
        <v>0.27218934911242604</v>
      </c>
      <c r="I1527" s="5">
        <f t="shared" si="47"/>
        <v>-6.6295546558704455E-2</v>
      </c>
    </row>
    <row r="1528" spans="1:9" hidden="1" x14ac:dyDescent="0.2">
      <c r="A1528" t="s">
        <v>343</v>
      </c>
      <c r="B1528" s="10">
        <v>29089</v>
      </c>
      <c r="C1528" t="s">
        <v>574</v>
      </c>
      <c r="D1528" s="4">
        <v>1596</v>
      </c>
      <c r="E1528" s="4">
        <v>3314</v>
      </c>
      <c r="F1528">
        <v>1413</v>
      </c>
      <c r="G1528">
        <v>3553</v>
      </c>
      <c r="H1528" s="5">
        <f t="shared" si="46"/>
        <v>0.12951167728237792</v>
      </c>
      <c r="I1528" s="5">
        <f t="shared" si="47"/>
        <v>-6.726709822685055E-2</v>
      </c>
    </row>
    <row r="1529" spans="1:9" hidden="1" x14ac:dyDescent="0.2">
      <c r="A1529" t="s">
        <v>343</v>
      </c>
      <c r="B1529" s="10">
        <v>29091</v>
      </c>
      <c r="C1529" t="s">
        <v>1410</v>
      </c>
      <c r="D1529" s="4">
        <v>4112</v>
      </c>
      <c r="E1529" s="4">
        <v>15774</v>
      </c>
      <c r="F1529">
        <v>3218</v>
      </c>
      <c r="G1529">
        <v>15181</v>
      </c>
      <c r="H1529" s="5">
        <f t="shared" si="46"/>
        <v>0.27781230577998756</v>
      </c>
      <c r="I1529" s="5">
        <f t="shared" si="47"/>
        <v>3.9061985376457414E-2</v>
      </c>
    </row>
    <row r="1530" spans="1:9" hidden="1" x14ac:dyDescent="0.2">
      <c r="A1530" t="s">
        <v>343</v>
      </c>
      <c r="B1530" s="10">
        <v>29093</v>
      </c>
      <c r="C1530" t="s">
        <v>1262</v>
      </c>
      <c r="D1530" s="4">
        <v>1522</v>
      </c>
      <c r="E1530" s="4">
        <v>3235</v>
      </c>
      <c r="F1530">
        <v>945</v>
      </c>
      <c r="G1530">
        <v>3596</v>
      </c>
      <c r="H1530" s="5">
        <f t="shared" si="46"/>
        <v>0.61058201058201056</v>
      </c>
      <c r="I1530" s="5">
        <f t="shared" si="47"/>
        <v>-0.10038932146829811</v>
      </c>
    </row>
    <row r="1531" spans="1:9" hidden="1" x14ac:dyDescent="0.2">
      <c r="A1531" t="s">
        <v>343</v>
      </c>
      <c r="B1531" s="10">
        <v>29095</v>
      </c>
      <c r="C1531" t="s">
        <v>444</v>
      </c>
      <c r="D1531" s="4">
        <v>189910</v>
      </c>
      <c r="E1531" s="4">
        <v>112466</v>
      </c>
      <c r="F1531">
        <v>199842</v>
      </c>
      <c r="G1531">
        <v>126535</v>
      </c>
      <c r="H1531" s="5">
        <f t="shared" si="46"/>
        <v>-4.9699262417309674E-2</v>
      </c>
      <c r="I1531" s="5">
        <f t="shared" si="47"/>
        <v>-0.11118662820563481</v>
      </c>
    </row>
    <row r="1532" spans="1:9" hidden="1" x14ac:dyDescent="0.2">
      <c r="A1532" t="s">
        <v>343</v>
      </c>
      <c r="B1532" s="10">
        <v>29097</v>
      </c>
      <c r="C1532" t="s">
        <v>778</v>
      </c>
      <c r="D1532" s="4">
        <v>12393</v>
      </c>
      <c r="E1532" s="4">
        <v>38185</v>
      </c>
      <c r="F1532">
        <v>13549</v>
      </c>
      <c r="G1532">
        <v>37728</v>
      </c>
      <c r="H1532" s="5">
        <f t="shared" si="46"/>
        <v>-8.5319949811794235E-2</v>
      </c>
      <c r="I1532" s="5">
        <f t="shared" si="47"/>
        <v>1.2113019508057677E-2</v>
      </c>
    </row>
    <row r="1533" spans="1:9" hidden="1" x14ac:dyDescent="0.2">
      <c r="A1533" t="s">
        <v>343</v>
      </c>
      <c r="B1533" s="10">
        <v>29099</v>
      </c>
      <c r="C1533" t="s">
        <v>445</v>
      </c>
      <c r="D1533" s="4">
        <v>37272</v>
      </c>
      <c r="E1533" s="4">
        <v>85517</v>
      </c>
      <c r="F1533">
        <v>37523</v>
      </c>
      <c r="G1533">
        <v>77046</v>
      </c>
      <c r="H1533" s="5">
        <f t="shared" si="46"/>
        <v>-6.6892306052287933E-3</v>
      </c>
      <c r="I1533" s="5">
        <f t="shared" si="47"/>
        <v>0.10994730420787581</v>
      </c>
    </row>
    <row r="1534" spans="1:9" hidden="1" x14ac:dyDescent="0.2">
      <c r="A1534" t="s">
        <v>343</v>
      </c>
      <c r="B1534" s="10">
        <v>29101</v>
      </c>
      <c r="C1534" t="s">
        <v>577</v>
      </c>
      <c r="D1534" s="4">
        <v>6664</v>
      </c>
      <c r="E1534" s="4">
        <v>16070</v>
      </c>
      <c r="F1534">
        <v>6974</v>
      </c>
      <c r="G1534">
        <v>15489</v>
      </c>
      <c r="H1534" s="5">
        <f t="shared" si="46"/>
        <v>-4.4450817321479784E-2</v>
      </c>
      <c r="I1534" s="5">
        <f t="shared" si="47"/>
        <v>3.75104913164181E-2</v>
      </c>
    </row>
    <row r="1535" spans="1:9" hidden="1" x14ac:dyDescent="0.2">
      <c r="A1535" t="s">
        <v>343</v>
      </c>
      <c r="B1535" s="10">
        <v>29103</v>
      </c>
      <c r="C1535" t="s">
        <v>898</v>
      </c>
      <c r="D1535" s="4">
        <v>398</v>
      </c>
      <c r="E1535" s="4">
        <v>1356</v>
      </c>
      <c r="F1535">
        <v>340</v>
      </c>
      <c r="G1535">
        <v>1486</v>
      </c>
      <c r="H1535" s="5">
        <f t="shared" si="46"/>
        <v>0.17058823529411765</v>
      </c>
      <c r="I1535" s="5">
        <f t="shared" si="47"/>
        <v>-8.748317631224764E-2</v>
      </c>
    </row>
    <row r="1536" spans="1:9" hidden="1" x14ac:dyDescent="0.2">
      <c r="A1536" t="s">
        <v>343</v>
      </c>
      <c r="B1536" s="10">
        <v>29105</v>
      </c>
      <c r="C1536" t="s">
        <v>1411</v>
      </c>
      <c r="D1536" s="4">
        <v>3493</v>
      </c>
      <c r="E1536" s="4">
        <v>14595</v>
      </c>
      <c r="F1536">
        <v>2780</v>
      </c>
      <c r="G1536">
        <v>13762</v>
      </c>
      <c r="H1536" s="5">
        <f t="shared" si="46"/>
        <v>0.2564748201438849</v>
      </c>
      <c r="I1536" s="5">
        <f t="shared" si="47"/>
        <v>6.0528992878942013E-2</v>
      </c>
    </row>
    <row r="1537" spans="1:9" hidden="1" x14ac:dyDescent="0.2">
      <c r="A1537" t="s">
        <v>343</v>
      </c>
      <c r="B1537" s="10">
        <v>29107</v>
      </c>
      <c r="C1537" t="s">
        <v>446</v>
      </c>
      <c r="D1537" s="4">
        <v>5427</v>
      </c>
      <c r="E1537" s="4">
        <v>11510</v>
      </c>
      <c r="F1537">
        <v>4472</v>
      </c>
      <c r="G1537">
        <v>12273</v>
      </c>
      <c r="H1537" s="5">
        <f t="shared" si="46"/>
        <v>0.21355098389982111</v>
      </c>
      <c r="I1537" s="5">
        <f t="shared" si="47"/>
        <v>-6.2168988837285097E-2</v>
      </c>
    </row>
    <row r="1538" spans="1:9" hidden="1" x14ac:dyDescent="0.2">
      <c r="A1538" t="s">
        <v>343</v>
      </c>
      <c r="B1538" s="10">
        <v>29109</v>
      </c>
      <c r="C1538" t="s">
        <v>514</v>
      </c>
      <c r="D1538" s="4">
        <v>4220</v>
      </c>
      <c r="E1538" s="4">
        <v>14595</v>
      </c>
      <c r="F1538">
        <v>3214</v>
      </c>
      <c r="G1538">
        <v>14426</v>
      </c>
      <c r="H1538" s="5">
        <f t="shared" si="46"/>
        <v>0.31300560049782206</v>
      </c>
      <c r="I1538" s="5">
        <f t="shared" si="47"/>
        <v>1.1714959101622071E-2</v>
      </c>
    </row>
    <row r="1539" spans="1:9" hidden="1" x14ac:dyDescent="0.2">
      <c r="A1539" t="s">
        <v>343</v>
      </c>
      <c r="B1539" s="10">
        <v>29111</v>
      </c>
      <c r="C1539" t="s">
        <v>855</v>
      </c>
      <c r="D1539" s="4">
        <v>1225</v>
      </c>
      <c r="E1539" s="4">
        <v>3062</v>
      </c>
      <c r="F1539">
        <v>984</v>
      </c>
      <c r="G1539">
        <v>3553</v>
      </c>
      <c r="H1539" s="5">
        <f t="shared" ref="H1539:H1602" si="48">((D1539-F1539)/F1539)</f>
        <v>0.24491869918699186</v>
      </c>
      <c r="I1539" s="5">
        <f t="shared" ref="I1539:I1602" si="49">((E1539-G1539)/G1539)</f>
        <v>-0.13819307627357164</v>
      </c>
    </row>
    <row r="1540" spans="1:9" hidden="1" x14ac:dyDescent="0.2">
      <c r="A1540" t="s">
        <v>343</v>
      </c>
      <c r="B1540" s="10">
        <v>29113</v>
      </c>
      <c r="C1540" t="s">
        <v>578</v>
      </c>
      <c r="D1540" s="4">
        <v>6492</v>
      </c>
      <c r="E1540" s="4">
        <v>26066</v>
      </c>
      <c r="F1540">
        <v>6607</v>
      </c>
      <c r="G1540">
        <v>21848</v>
      </c>
      <c r="H1540" s="5">
        <f t="shared" si="48"/>
        <v>-1.7405781746632359E-2</v>
      </c>
      <c r="I1540" s="5">
        <f t="shared" si="49"/>
        <v>0.19306114976199196</v>
      </c>
    </row>
    <row r="1541" spans="1:9" hidden="1" x14ac:dyDescent="0.2">
      <c r="A1541" t="s">
        <v>343</v>
      </c>
      <c r="B1541" s="10">
        <v>29115</v>
      </c>
      <c r="C1541" t="s">
        <v>989</v>
      </c>
      <c r="D1541" s="4">
        <v>1433</v>
      </c>
      <c r="E1541" s="4">
        <v>3580</v>
      </c>
      <c r="F1541">
        <v>1275</v>
      </c>
      <c r="G1541">
        <v>4363</v>
      </c>
      <c r="H1541" s="5">
        <f t="shared" si="48"/>
        <v>0.12392156862745098</v>
      </c>
      <c r="I1541" s="5">
        <f t="shared" si="49"/>
        <v>-0.17946367178546871</v>
      </c>
    </row>
    <row r="1542" spans="1:9" hidden="1" x14ac:dyDescent="0.2">
      <c r="A1542" t="s">
        <v>343</v>
      </c>
      <c r="B1542" s="10">
        <v>29117</v>
      </c>
      <c r="C1542" t="s">
        <v>900</v>
      </c>
      <c r="D1542" s="4">
        <v>1754</v>
      </c>
      <c r="E1542" s="4">
        <v>4043</v>
      </c>
      <c r="F1542">
        <v>1410</v>
      </c>
      <c r="G1542">
        <v>5267</v>
      </c>
      <c r="H1542" s="5">
        <f t="shared" si="48"/>
        <v>0.24397163120567375</v>
      </c>
      <c r="I1542" s="5">
        <f t="shared" si="49"/>
        <v>-0.2323903550408202</v>
      </c>
    </row>
    <row r="1543" spans="1:9" hidden="1" x14ac:dyDescent="0.2">
      <c r="A1543" t="s">
        <v>343</v>
      </c>
      <c r="B1543" s="10">
        <v>29119</v>
      </c>
      <c r="C1543" t="s">
        <v>1412</v>
      </c>
      <c r="D1543" s="4">
        <v>1955</v>
      </c>
      <c r="E1543" s="4">
        <v>7574</v>
      </c>
      <c r="F1543">
        <v>1439</v>
      </c>
      <c r="G1543">
        <v>7465</v>
      </c>
      <c r="H1543" s="5">
        <f t="shared" si="48"/>
        <v>0.35858234885337037</v>
      </c>
      <c r="I1543" s="5">
        <f t="shared" si="49"/>
        <v>1.4601473543201607E-2</v>
      </c>
    </row>
    <row r="1544" spans="1:9" hidden="1" x14ac:dyDescent="0.2">
      <c r="A1544" t="s">
        <v>343</v>
      </c>
      <c r="B1544" s="10">
        <v>29121</v>
      </c>
      <c r="C1544" t="s">
        <v>517</v>
      </c>
      <c r="D1544" s="4">
        <v>2031</v>
      </c>
      <c r="E1544" s="4">
        <v>5244</v>
      </c>
      <c r="F1544">
        <v>1662</v>
      </c>
      <c r="G1544">
        <v>6076</v>
      </c>
      <c r="H1544" s="5">
        <f t="shared" si="48"/>
        <v>0.22202166064981949</v>
      </c>
      <c r="I1544" s="5">
        <f t="shared" si="49"/>
        <v>-0.13693219223173139</v>
      </c>
    </row>
    <row r="1545" spans="1:9" hidden="1" x14ac:dyDescent="0.2">
      <c r="A1545" t="s">
        <v>343</v>
      </c>
      <c r="B1545" s="10">
        <v>29123</v>
      </c>
      <c r="C1545" t="s">
        <v>452</v>
      </c>
      <c r="D1545" s="4">
        <v>1488</v>
      </c>
      <c r="E1545" s="4">
        <v>4230</v>
      </c>
      <c r="F1545">
        <v>1019</v>
      </c>
      <c r="G1545">
        <v>4584</v>
      </c>
      <c r="H1545" s="5">
        <f t="shared" si="48"/>
        <v>0.46025515210991169</v>
      </c>
      <c r="I1545" s="5">
        <f t="shared" si="49"/>
        <v>-7.7225130890052354E-2</v>
      </c>
    </row>
    <row r="1546" spans="1:9" hidden="1" x14ac:dyDescent="0.2">
      <c r="A1546" t="s">
        <v>343</v>
      </c>
      <c r="B1546" s="10">
        <v>29125</v>
      </c>
      <c r="C1546" t="s">
        <v>1413</v>
      </c>
      <c r="D1546" s="4">
        <v>1114</v>
      </c>
      <c r="E1546" s="4">
        <v>4033</v>
      </c>
      <c r="F1546">
        <v>814</v>
      </c>
      <c r="G1546">
        <v>3892</v>
      </c>
      <c r="H1546" s="5">
        <f t="shared" si="48"/>
        <v>0.36855036855036855</v>
      </c>
      <c r="I1546" s="5">
        <f t="shared" si="49"/>
        <v>3.6228160328879752E-2</v>
      </c>
    </row>
    <row r="1547" spans="1:9" hidden="1" x14ac:dyDescent="0.2">
      <c r="A1547" t="s">
        <v>343</v>
      </c>
      <c r="B1547" s="10">
        <v>29127</v>
      </c>
      <c r="C1547" t="s">
        <v>454</v>
      </c>
      <c r="D1547" s="4">
        <v>3835</v>
      </c>
      <c r="E1547" s="4">
        <v>9263</v>
      </c>
      <c r="F1547">
        <v>3202</v>
      </c>
      <c r="G1547">
        <v>9915</v>
      </c>
      <c r="H1547" s="5">
        <f t="shared" si="48"/>
        <v>0.19768894440974391</v>
      </c>
      <c r="I1547" s="5">
        <f t="shared" si="49"/>
        <v>-6.5758951084215839E-2</v>
      </c>
    </row>
    <row r="1548" spans="1:9" hidden="1" x14ac:dyDescent="0.2">
      <c r="A1548" t="s">
        <v>343</v>
      </c>
      <c r="B1548" s="10">
        <v>29129</v>
      </c>
      <c r="C1548" t="s">
        <v>908</v>
      </c>
      <c r="D1548" s="4">
        <v>313</v>
      </c>
      <c r="E1548" s="4">
        <v>1223</v>
      </c>
      <c r="F1548">
        <v>222</v>
      </c>
      <c r="G1548">
        <v>1541</v>
      </c>
      <c r="H1548" s="5">
        <f t="shared" si="48"/>
        <v>0.40990990990990989</v>
      </c>
      <c r="I1548" s="5">
        <f t="shared" si="49"/>
        <v>-0.20635950681375731</v>
      </c>
    </row>
    <row r="1549" spans="1:9" hidden="1" x14ac:dyDescent="0.2">
      <c r="A1549" t="s">
        <v>343</v>
      </c>
      <c r="B1549" s="10">
        <v>29131</v>
      </c>
      <c r="C1549" t="s">
        <v>582</v>
      </c>
      <c r="D1549" s="4">
        <v>2304</v>
      </c>
      <c r="E1549" s="4">
        <v>10389</v>
      </c>
      <c r="F1549">
        <v>2038</v>
      </c>
      <c r="G1549">
        <v>10176</v>
      </c>
      <c r="H1549" s="5">
        <f t="shared" si="48"/>
        <v>0.13052011776251227</v>
      </c>
      <c r="I1549" s="5">
        <f t="shared" si="49"/>
        <v>2.0931603773584904E-2</v>
      </c>
    </row>
    <row r="1550" spans="1:9" hidden="1" x14ac:dyDescent="0.2">
      <c r="A1550" t="s">
        <v>343</v>
      </c>
      <c r="B1550" s="10">
        <v>29133</v>
      </c>
      <c r="C1550" t="s">
        <v>583</v>
      </c>
      <c r="D1550" s="4">
        <v>1689</v>
      </c>
      <c r="E1550" s="4">
        <v>3133</v>
      </c>
      <c r="F1550">
        <v>1178</v>
      </c>
      <c r="G1550">
        <v>3537</v>
      </c>
      <c r="H1550" s="5">
        <f t="shared" si="48"/>
        <v>0.43378607809847197</v>
      </c>
      <c r="I1550" s="5">
        <f t="shared" si="49"/>
        <v>-0.11422109132032796</v>
      </c>
    </row>
    <row r="1551" spans="1:9" hidden="1" x14ac:dyDescent="0.2">
      <c r="A1551" t="s">
        <v>343</v>
      </c>
      <c r="B1551" s="10">
        <v>29135</v>
      </c>
      <c r="C1551" t="s">
        <v>1414</v>
      </c>
      <c r="D1551" s="4">
        <v>1695</v>
      </c>
      <c r="E1551" s="4">
        <v>5580</v>
      </c>
      <c r="F1551">
        <v>1308</v>
      </c>
      <c r="G1551">
        <v>5744</v>
      </c>
      <c r="H1551" s="5">
        <f t="shared" si="48"/>
        <v>0.29587155963302753</v>
      </c>
      <c r="I1551" s="5">
        <f t="shared" si="49"/>
        <v>-2.8551532033426183E-2</v>
      </c>
    </row>
    <row r="1552" spans="1:9" hidden="1" x14ac:dyDescent="0.2">
      <c r="A1552" t="s">
        <v>343</v>
      </c>
      <c r="B1552" s="10">
        <v>29137</v>
      </c>
      <c r="C1552" t="s">
        <v>457</v>
      </c>
      <c r="D1552" s="4">
        <v>1037</v>
      </c>
      <c r="E1552" s="4">
        <v>3420</v>
      </c>
      <c r="F1552">
        <v>936</v>
      </c>
      <c r="G1552">
        <v>3477</v>
      </c>
      <c r="H1552" s="5">
        <f t="shared" si="48"/>
        <v>0.10790598290598291</v>
      </c>
      <c r="I1552" s="5">
        <f t="shared" si="49"/>
        <v>-1.6393442622950821E-2</v>
      </c>
    </row>
    <row r="1553" spans="1:9" hidden="1" x14ac:dyDescent="0.2">
      <c r="A1553" t="s">
        <v>343</v>
      </c>
      <c r="B1553" s="10">
        <v>29139</v>
      </c>
      <c r="C1553" t="s">
        <v>521</v>
      </c>
      <c r="D1553" s="4">
        <v>1596</v>
      </c>
      <c r="E1553" s="4">
        <v>4030</v>
      </c>
      <c r="F1553">
        <v>1208</v>
      </c>
      <c r="G1553">
        <v>4465</v>
      </c>
      <c r="H1553" s="5">
        <f t="shared" si="48"/>
        <v>0.32119205298013243</v>
      </c>
      <c r="I1553" s="5">
        <f t="shared" si="49"/>
        <v>-9.7424412094064952E-2</v>
      </c>
    </row>
    <row r="1554" spans="1:9" hidden="1" x14ac:dyDescent="0.2">
      <c r="A1554" t="s">
        <v>343</v>
      </c>
      <c r="B1554" s="10">
        <v>29141</v>
      </c>
      <c r="C1554" t="s">
        <v>522</v>
      </c>
      <c r="D1554" s="4">
        <v>2201</v>
      </c>
      <c r="E1554" s="4">
        <v>7696</v>
      </c>
      <c r="F1554">
        <v>1924</v>
      </c>
      <c r="G1554">
        <v>7442</v>
      </c>
      <c r="H1554" s="5">
        <f t="shared" si="48"/>
        <v>0.14397089397089397</v>
      </c>
      <c r="I1554" s="5">
        <f t="shared" si="49"/>
        <v>3.4130610051061543E-2</v>
      </c>
    </row>
    <row r="1555" spans="1:9" hidden="1" x14ac:dyDescent="0.2">
      <c r="A1555" t="s">
        <v>343</v>
      </c>
      <c r="B1555" s="10">
        <v>29143</v>
      </c>
      <c r="C1555" t="s">
        <v>1415</v>
      </c>
      <c r="D1555" s="4">
        <v>2263</v>
      </c>
      <c r="E1555" s="4">
        <v>4458</v>
      </c>
      <c r="F1555">
        <v>1748</v>
      </c>
      <c r="G1555">
        <v>5447</v>
      </c>
      <c r="H1555" s="5">
        <f t="shared" si="48"/>
        <v>0.29462242562929064</v>
      </c>
      <c r="I1555" s="5">
        <f t="shared" si="49"/>
        <v>-0.18156783550578301</v>
      </c>
    </row>
    <row r="1556" spans="1:9" hidden="1" x14ac:dyDescent="0.2">
      <c r="A1556" t="s">
        <v>343</v>
      </c>
      <c r="B1556" s="10">
        <v>29145</v>
      </c>
      <c r="C1556" t="s">
        <v>585</v>
      </c>
      <c r="D1556" s="4">
        <v>6019</v>
      </c>
      <c r="E1556" s="4">
        <v>23165</v>
      </c>
      <c r="F1556">
        <v>5818</v>
      </c>
      <c r="G1556">
        <v>22120</v>
      </c>
      <c r="H1556" s="5">
        <f t="shared" si="48"/>
        <v>3.454795462358199E-2</v>
      </c>
      <c r="I1556" s="5">
        <f t="shared" si="49"/>
        <v>4.7242314647377937E-2</v>
      </c>
    </row>
    <row r="1557" spans="1:9" hidden="1" x14ac:dyDescent="0.2">
      <c r="A1557" t="s">
        <v>343</v>
      </c>
      <c r="B1557" s="10">
        <v>29147</v>
      </c>
      <c r="C1557" t="s">
        <v>1416</v>
      </c>
      <c r="D1557" s="4">
        <v>3372</v>
      </c>
      <c r="E1557" s="4">
        <v>5921</v>
      </c>
      <c r="F1557">
        <v>2853</v>
      </c>
      <c r="G1557">
        <v>6865</v>
      </c>
      <c r="H1557" s="5">
        <f t="shared" si="48"/>
        <v>0.18191377497371189</v>
      </c>
      <c r="I1557" s="5">
        <f t="shared" si="49"/>
        <v>-0.13750910415149309</v>
      </c>
    </row>
    <row r="1558" spans="1:9" hidden="1" x14ac:dyDescent="0.2">
      <c r="A1558" t="s">
        <v>343</v>
      </c>
      <c r="B1558" s="10">
        <v>29149</v>
      </c>
      <c r="C1558" t="s">
        <v>1417</v>
      </c>
      <c r="D1558" s="4">
        <v>1318</v>
      </c>
      <c r="E1558" s="4">
        <v>3771</v>
      </c>
      <c r="F1558">
        <v>823</v>
      </c>
      <c r="G1558">
        <v>3847</v>
      </c>
      <c r="H1558" s="5">
        <f t="shared" si="48"/>
        <v>0.60145808019441072</v>
      </c>
      <c r="I1558" s="5">
        <f t="shared" si="49"/>
        <v>-1.9755653756173643E-2</v>
      </c>
    </row>
    <row r="1559" spans="1:9" hidden="1" x14ac:dyDescent="0.2">
      <c r="A1559" t="s">
        <v>343</v>
      </c>
      <c r="B1559" s="10">
        <v>29151</v>
      </c>
      <c r="C1559" t="s">
        <v>1052</v>
      </c>
      <c r="D1559" s="4">
        <v>1324</v>
      </c>
      <c r="E1559" s="4">
        <v>6421</v>
      </c>
      <c r="F1559">
        <v>1037</v>
      </c>
      <c r="G1559">
        <v>6425</v>
      </c>
      <c r="H1559" s="5">
        <f t="shared" si="48"/>
        <v>0.27675988428158149</v>
      </c>
      <c r="I1559" s="5">
        <f t="shared" si="49"/>
        <v>-6.2256809338521405E-4</v>
      </c>
    </row>
    <row r="1560" spans="1:9" hidden="1" x14ac:dyDescent="0.2">
      <c r="A1560" t="s">
        <v>343</v>
      </c>
      <c r="B1560" s="10">
        <v>29153</v>
      </c>
      <c r="C1560" t="s">
        <v>1418</v>
      </c>
      <c r="D1560" s="4">
        <v>932</v>
      </c>
      <c r="E1560" s="4">
        <v>3982</v>
      </c>
      <c r="F1560">
        <v>752</v>
      </c>
      <c r="G1560">
        <v>4064</v>
      </c>
      <c r="H1560" s="5">
        <f t="shared" si="48"/>
        <v>0.23936170212765959</v>
      </c>
      <c r="I1560" s="5">
        <f t="shared" si="49"/>
        <v>-2.0177165354330708E-2</v>
      </c>
    </row>
    <row r="1561" spans="1:9" hidden="1" x14ac:dyDescent="0.2">
      <c r="A1561" t="s">
        <v>343</v>
      </c>
      <c r="B1561" s="10">
        <v>29155</v>
      </c>
      <c r="C1561" t="s">
        <v>1419</v>
      </c>
      <c r="D1561" s="4">
        <v>2413</v>
      </c>
      <c r="E1561" s="4">
        <v>3279</v>
      </c>
      <c r="F1561">
        <v>1560</v>
      </c>
      <c r="G1561">
        <v>4120</v>
      </c>
      <c r="H1561" s="5">
        <f t="shared" si="48"/>
        <v>0.54679487179487174</v>
      </c>
      <c r="I1561" s="5">
        <f t="shared" si="49"/>
        <v>-0.20412621359223301</v>
      </c>
    </row>
    <row r="1562" spans="1:9" hidden="1" x14ac:dyDescent="0.2">
      <c r="A1562" t="s">
        <v>343</v>
      </c>
      <c r="B1562" s="10">
        <v>29157</v>
      </c>
      <c r="C1562" t="s">
        <v>523</v>
      </c>
      <c r="D1562" s="4">
        <v>2109</v>
      </c>
      <c r="E1562" s="4">
        <v>7861</v>
      </c>
      <c r="F1562">
        <v>1664</v>
      </c>
      <c r="G1562">
        <v>7657</v>
      </c>
      <c r="H1562" s="5">
        <f t="shared" si="48"/>
        <v>0.26742788461538464</v>
      </c>
      <c r="I1562" s="5">
        <f t="shared" si="49"/>
        <v>2.6642288102389972E-2</v>
      </c>
    </row>
    <row r="1563" spans="1:9" hidden="1" x14ac:dyDescent="0.2">
      <c r="A1563" t="s">
        <v>343</v>
      </c>
      <c r="B1563" s="10">
        <v>29159</v>
      </c>
      <c r="C1563" t="s">
        <v>1420</v>
      </c>
      <c r="D1563" s="4">
        <v>5680</v>
      </c>
      <c r="E1563" s="4">
        <v>12550</v>
      </c>
      <c r="F1563">
        <v>4783</v>
      </c>
      <c r="G1563">
        <v>13854</v>
      </c>
      <c r="H1563" s="5">
        <f t="shared" si="48"/>
        <v>0.18753920133807234</v>
      </c>
      <c r="I1563" s="5">
        <f t="shared" si="49"/>
        <v>-9.4124440594774067E-2</v>
      </c>
    </row>
    <row r="1564" spans="1:9" hidden="1" x14ac:dyDescent="0.2">
      <c r="A1564" t="s">
        <v>343</v>
      </c>
      <c r="B1564" s="10">
        <v>29161</v>
      </c>
      <c r="C1564" t="s">
        <v>1421</v>
      </c>
      <c r="D1564" s="4">
        <v>5724</v>
      </c>
      <c r="E1564" s="4">
        <v>13588</v>
      </c>
      <c r="F1564">
        <v>5637</v>
      </c>
      <c r="G1564">
        <v>13480</v>
      </c>
      <c r="H1564" s="5">
        <f t="shared" si="48"/>
        <v>1.5433741351782864E-2</v>
      </c>
      <c r="I1564" s="5">
        <f t="shared" si="49"/>
        <v>8.0118694362017809E-3</v>
      </c>
    </row>
    <row r="1565" spans="1:9" hidden="1" x14ac:dyDescent="0.2">
      <c r="A1565" t="s">
        <v>343</v>
      </c>
      <c r="B1565" s="10">
        <v>29163</v>
      </c>
      <c r="C1565" t="s">
        <v>525</v>
      </c>
      <c r="D1565" s="4">
        <v>2248</v>
      </c>
      <c r="E1565" s="4">
        <v>5241</v>
      </c>
      <c r="F1565">
        <v>1717</v>
      </c>
      <c r="G1565">
        <v>5863</v>
      </c>
      <c r="H1565" s="5">
        <f t="shared" si="48"/>
        <v>0.30926033779848572</v>
      </c>
      <c r="I1565" s="5">
        <f t="shared" si="49"/>
        <v>-0.10608903291830121</v>
      </c>
    </row>
    <row r="1566" spans="1:9" hidden="1" x14ac:dyDescent="0.2">
      <c r="A1566" t="s">
        <v>343</v>
      </c>
      <c r="B1566" s="10">
        <v>29165</v>
      </c>
      <c r="C1566" t="s">
        <v>1422</v>
      </c>
      <c r="D1566" s="4">
        <v>29805</v>
      </c>
      <c r="E1566" s="4">
        <v>30833</v>
      </c>
      <c r="F1566">
        <v>27179</v>
      </c>
      <c r="G1566">
        <v>28917</v>
      </c>
      <c r="H1566" s="5">
        <f t="shared" si="48"/>
        <v>9.6618712976930712E-2</v>
      </c>
      <c r="I1566" s="5">
        <f t="shared" si="49"/>
        <v>6.6258602206314618E-2</v>
      </c>
    </row>
    <row r="1567" spans="1:9" hidden="1" x14ac:dyDescent="0.2">
      <c r="A1567" t="s">
        <v>343</v>
      </c>
      <c r="B1567" s="10">
        <v>29167</v>
      </c>
      <c r="C1567" t="s">
        <v>466</v>
      </c>
      <c r="D1567" s="4">
        <v>3144</v>
      </c>
      <c r="E1567" s="4">
        <v>12728</v>
      </c>
      <c r="F1567">
        <v>2885</v>
      </c>
      <c r="G1567">
        <v>11850</v>
      </c>
      <c r="H1567" s="5">
        <f t="shared" si="48"/>
        <v>8.9774696707105722E-2</v>
      </c>
      <c r="I1567" s="5">
        <f t="shared" si="49"/>
        <v>7.4092827004219403E-2</v>
      </c>
    </row>
    <row r="1568" spans="1:9" hidden="1" x14ac:dyDescent="0.2">
      <c r="A1568" t="s">
        <v>343</v>
      </c>
      <c r="B1568" s="10">
        <v>29169</v>
      </c>
      <c r="C1568" t="s">
        <v>591</v>
      </c>
      <c r="D1568" s="4">
        <v>3597</v>
      </c>
      <c r="E1568" s="4">
        <v>10716</v>
      </c>
      <c r="F1568">
        <v>3740</v>
      </c>
      <c r="G1568">
        <v>10329</v>
      </c>
      <c r="H1568" s="5">
        <f t="shared" si="48"/>
        <v>-3.8235294117647062E-2</v>
      </c>
      <c r="I1568" s="5">
        <f t="shared" si="49"/>
        <v>3.7467325007261111E-2</v>
      </c>
    </row>
    <row r="1569" spans="1:9" hidden="1" x14ac:dyDescent="0.2">
      <c r="A1569" t="s">
        <v>343</v>
      </c>
      <c r="B1569" s="10">
        <v>29171</v>
      </c>
      <c r="C1569" t="s">
        <v>467</v>
      </c>
      <c r="D1569" s="4">
        <v>528</v>
      </c>
      <c r="E1569" s="4">
        <v>1692</v>
      </c>
      <c r="F1569">
        <v>361</v>
      </c>
      <c r="G1569">
        <v>1984</v>
      </c>
      <c r="H1569" s="5">
        <f t="shared" si="48"/>
        <v>0.46260387811634351</v>
      </c>
      <c r="I1569" s="5">
        <f t="shared" si="49"/>
        <v>-0.14717741935483872</v>
      </c>
    </row>
    <row r="1570" spans="1:9" hidden="1" x14ac:dyDescent="0.2">
      <c r="A1570" t="s">
        <v>343</v>
      </c>
      <c r="B1570" s="10">
        <v>29173</v>
      </c>
      <c r="C1570" t="s">
        <v>1423</v>
      </c>
      <c r="D1570" s="4">
        <v>1547</v>
      </c>
      <c r="E1570" s="4">
        <v>4703</v>
      </c>
      <c r="F1570">
        <v>1205</v>
      </c>
      <c r="G1570">
        <v>4396</v>
      </c>
      <c r="H1570" s="5">
        <f t="shared" si="48"/>
        <v>0.28381742738589211</v>
      </c>
      <c r="I1570" s="5">
        <f t="shared" si="49"/>
        <v>6.9836214740673336E-2</v>
      </c>
    </row>
    <row r="1571" spans="1:9" hidden="1" x14ac:dyDescent="0.2">
      <c r="A1571" t="s">
        <v>343</v>
      </c>
      <c r="B1571" s="10">
        <v>29175</v>
      </c>
      <c r="C1571" t="s">
        <v>526</v>
      </c>
      <c r="D1571" s="4">
        <v>2873</v>
      </c>
      <c r="E1571" s="4">
        <v>7658</v>
      </c>
      <c r="F1571">
        <v>2485</v>
      </c>
      <c r="G1571">
        <v>8018</v>
      </c>
      <c r="H1571" s="5">
        <f t="shared" si="48"/>
        <v>0.15613682092555331</v>
      </c>
      <c r="I1571" s="5">
        <f t="shared" si="49"/>
        <v>-4.489897730107259E-2</v>
      </c>
    </row>
    <row r="1572" spans="1:9" hidden="1" x14ac:dyDescent="0.2">
      <c r="A1572" t="s">
        <v>343</v>
      </c>
      <c r="B1572" s="10">
        <v>29177</v>
      </c>
      <c r="C1572" t="s">
        <v>1424</v>
      </c>
      <c r="D1572" s="4">
        <v>4078</v>
      </c>
      <c r="E1572" s="4">
        <v>8456</v>
      </c>
      <c r="F1572">
        <v>3109</v>
      </c>
      <c r="G1572">
        <v>8345</v>
      </c>
      <c r="H1572" s="5">
        <f t="shared" si="48"/>
        <v>0.31167577999356705</v>
      </c>
      <c r="I1572" s="5">
        <f t="shared" si="49"/>
        <v>1.3301378070701019E-2</v>
      </c>
    </row>
    <row r="1573" spans="1:9" hidden="1" x14ac:dyDescent="0.2">
      <c r="A1573" t="s">
        <v>343</v>
      </c>
      <c r="B1573" s="10">
        <v>29179</v>
      </c>
      <c r="C1573" t="s">
        <v>1425</v>
      </c>
      <c r="D1573" s="4">
        <v>882</v>
      </c>
      <c r="E1573" s="4">
        <v>2667</v>
      </c>
      <c r="F1573">
        <v>529</v>
      </c>
      <c r="G1573">
        <v>2733</v>
      </c>
      <c r="H1573" s="5">
        <f t="shared" si="48"/>
        <v>0.66729678638941403</v>
      </c>
      <c r="I1573" s="5">
        <f t="shared" si="49"/>
        <v>-2.4149286498353458E-2</v>
      </c>
    </row>
    <row r="1574" spans="1:9" hidden="1" x14ac:dyDescent="0.2">
      <c r="A1574" t="s">
        <v>343</v>
      </c>
      <c r="B1574" s="10">
        <v>29181</v>
      </c>
      <c r="C1574" t="s">
        <v>952</v>
      </c>
      <c r="D1574" s="4">
        <v>1393</v>
      </c>
      <c r="E1574" s="4">
        <v>4630</v>
      </c>
      <c r="F1574">
        <v>833</v>
      </c>
      <c r="G1574">
        <v>4839</v>
      </c>
      <c r="H1574" s="5">
        <f t="shared" si="48"/>
        <v>0.67226890756302526</v>
      </c>
      <c r="I1574" s="5">
        <f t="shared" si="49"/>
        <v>-4.3190741888820001E-2</v>
      </c>
    </row>
    <row r="1575" spans="1:9" hidden="1" x14ac:dyDescent="0.2">
      <c r="A1575" t="s">
        <v>343</v>
      </c>
      <c r="B1575" s="10">
        <v>29183</v>
      </c>
      <c r="C1575" t="s">
        <v>1426</v>
      </c>
      <c r="D1575" s="4">
        <v>95996</v>
      </c>
      <c r="E1575" s="4">
        <v>139336</v>
      </c>
      <c r="F1575">
        <v>89530</v>
      </c>
      <c r="G1575">
        <v>128389</v>
      </c>
      <c r="H1575" s="5">
        <f t="shared" si="48"/>
        <v>7.2221601697754947E-2</v>
      </c>
      <c r="I1575" s="5">
        <f t="shared" si="49"/>
        <v>8.5264313920974541E-2</v>
      </c>
    </row>
    <row r="1576" spans="1:9" hidden="1" x14ac:dyDescent="0.2">
      <c r="A1576" t="s">
        <v>343</v>
      </c>
      <c r="B1576" s="10">
        <v>29185</v>
      </c>
      <c r="C1576" t="s">
        <v>528</v>
      </c>
      <c r="D1576" s="4">
        <v>1452</v>
      </c>
      <c r="E1576" s="4">
        <v>3375</v>
      </c>
      <c r="F1576">
        <v>988</v>
      </c>
      <c r="G1576">
        <v>3932</v>
      </c>
      <c r="H1576" s="5">
        <f t="shared" si="48"/>
        <v>0.46963562753036436</v>
      </c>
      <c r="I1576" s="5">
        <f t="shared" si="49"/>
        <v>-0.14165818921668363</v>
      </c>
    </row>
    <row r="1577" spans="1:9" hidden="1" x14ac:dyDescent="0.2">
      <c r="A1577" t="s">
        <v>343</v>
      </c>
      <c r="B1577" s="10">
        <v>29186</v>
      </c>
      <c r="C1577" t="s">
        <v>1427</v>
      </c>
      <c r="D1577" s="4">
        <v>3031</v>
      </c>
      <c r="E1577" s="4">
        <v>7353</v>
      </c>
      <c r="F1577">
        <v>2713</v>
      </c>
      <c r="G1577">
        <v>6630</v>
      </c>
      <c r="H1577" s="5">
        <f t="shared" si="48"/>
        <v>0.1172134168816808</v>
      </c>
      <c r="I1577" s="5">
        <f t="shared" si="49"/>
        <v>0.10904977375565611</v>
      </c>
    </row>
    <row r="1578" spans="1:9" hidden="1" x14ac:dyDescent="0.2">
      <c r="A1578" t="s">
        <v>343</v>
      </c>
      <c r="B1578" s="10">
        <v>29187</v>
      </c>
      <c r="C1578" t="s">
        <v>1428</v>
      </c>
      <c r="D1578" s="4">
        <v>7994</v>
      </c>
      <c r="E1578" s="4">
        <v>22529</v>
      </c>
      <c r="F1578">
        <v>7044</v>
      </c>
      <c r="G1578">
        <v>20511</v>
      </c>
      <c r="H1578" s="5">
        <f t="shared" si="48"/>
        <v>0.13486655309483248</v>
      </c>
      <c r="I1578" s="5">
        <f t="shared" si="49"/>
        <v>9.8386231778070307E-2</v>
      </c>
    </row>
    <row r="1579" spans="1:9" hidden="1" x14ac:dyDescent="0.2">
      <c r="A1579" t="s">
        <v>343</v>
      </c>
      <c r="B1579" s="10">
        <v>29189</v>
      </c>
      <c r="C1579" t="s">
        <v>1345</v>
      </c>
      <c r="D1579" s="4">
        <v>326689</v>
      </c>
      <c r="E1579" s="4">
        <v>211673</v>
      </c>
      <c r="F1579">
        <v>328151</v>
      </c>
      <c r="G1579">
        <v>199493</v>
      </c>
      <c r="H1579" s="5">
        <f t="shared" si="48"/>
        <v>-4.455266020825778E-3</v>
      </c>
      <c r="I1579" s="5">
        <f t="shared" si="49"/>
        <v>6.1054773851714095E-2</v>
      </c>
    </row>
    <row r="1580" spans="1:9" hidden="1" x14ac:dyDescent="0.2">
      <c r="A1580" t="s">
        <v>343</v>
      </c>
      <c r="B1580" s="10">
        <v>29195</v>
      </c>
      <c r="C1580" t="s">
        <v>593</v>
      </c>
      <c r="D1580" s="4">
        <v>3741</v>
      </c>
      <c r="E1580" s="4">
        <v>5424</v>
      </c>
      <c r="F1580">
        <v>2904</v>
      </c>
      <c r="G1580">
        <v>6451</v>
      </c>
      <c r="H1580" s="5">
        <f t="shared" si="48"/>
        <v>0.28822314049586778</v>
      </c>
      <c r="I1580" s="5">
        <f t="shared" si="49"/>
        <v>-0.15920012401178113</v>
      </c>
    </row>
    <row r="1581" spans="1:9" hidden="1" x14ac:dyDescent="0.2">
      <c r="A1581" t="s">
        <v>343</v>
      </c>
      <c r="B1581" s="10">
        <v>29197</v>
      </c>
      <c r="C1581" t="s">
        <v>916</v>
      </c>
      <c r="D1581" s="4">
        <v>427</v>
      </c>
      <c r="E1581" s="4">
        <v>1361</v>
      </c>
      <c r="F1581">
        <v>373</v>
      </c>
      <c r="G1581">
        <v>1606</v>
      </c>
      <c r="H1581" s="5">
        <f t="shared" si="48"/>
        <v>0.1447721179624665</v>
      </c>
      <c r="I1581" s="5">
        <f t="shared" si="49"/>
        <v>-0.15255292652552926</v>
      </c>
    </row>
    <row r="1582" spans="1:9" hidden="1" x14ac:dyDescent="0.2">
      <c r="A1582" t="s">
        <v>343</v>
      </c>
      <c r="B1582" s="10">
        <v>29199</v>
      </c>
      <c r="C1582" t="s">
        <v>1429</v>
      </c>
      <c r="D1582" s="4">
        <v>422</v>
      </c>
      <c r="E1582" s="4">
        <v>1395</v>
      </c>
      <c r="F1582">
        <v>388</v>
      </c>
      <c r="G1582">
        <v>1560</v>
      </c>
      <c r="H1582" s="5">
        <f t="shared" si="48"/>
        <v>8.7628865979381437E-2</v>
      </c>
      <c r="I1582" s="5">
        <f t="shared" si="49"/>
        <v>-0.10576923076923077</v>
      </c>
    </row>
    <row r="1583" spans="1:9" hidden="1" x14ac:dyDescent="0.2">
      <c r="A1583" t="s">
        <v>343</v>
      </c>
      <c r="B1583" s="10">
        <v>29201</v>
      </c>
      <c r="C1583" t="s">
        <v>594</v>
      </c>
      <c r="D1583" s="4">
        <v>5169</v>
      </c>
      <c r="E1583" s="4">
        <v>13836</v>
      </c>
      <c r="F1583">
        <v>3753</v>
      </c>
      <c r="G1583">
        <v>13769</v>
      </c>
      <c r="H1583" s="5">
        <f t="shared" si="48"/>
        <v>0.37729816147082335</v>
      </c>
      <c r="I1583" s="5">
        <f t="shared" si="49"/>
        <v>4.8660033408381145E-3</v>
      </c>
    </row>
    <row r="1584" spans="1:9" hidden="1" x14ac:dyDescent="0.2">
      <c r="A1584" t="s">
        <v>343</v>
      </c>
      <c r="B1584" s="10">
        <v>29203</v>
      </c>
      <c r="C1584" t="s">
        <v>866</v>
      </c>
      <c r="D1584" s="4">
        <v>1230</v>
      </c>
      <c r="E1584" s="4">
        <v>3103</v>
      </c>
      <c r="F1584">
        <v>706</v>
      </c>
      <c r="G1584">
        <v>3165</v>
      </c>
      <c r="H1584" s="5">
        <f t="shared" si="48"/>
        <v>0.74220963172804533</v>
      </c>
      <c r="I1584" s="5">
        <f t="shared" si="49"/>
        <v>-1.9589257503949447E-2</v>
      </c>
    </row>
    <row r="1585" spans="1:9" hidden="1" x14ac:dyDescent="0.2">
      <c r="A1585" t="s">
        <v>343</v>
      </c>
      <c r="B1585" s="10">
        <v>29205</v>
      </c>
      <c r="C1585" t="s">
        <v>529</v>
      </c>
      <c r="D1585" s="4">
        <v>673</v>
      </c>
      <c r="E1585" s="4">
        <v>2328</v>
      </c>
      <c r="F1585">
        <v>592</v>
      </c>
      <c r="G1585">
        <v>2700</v>
      </c>
      <c r="H1585" s="5">
        <f t="shared" si="48"/>
        <v>0.13682432432432431</v>
      </c>
      <c r="I1585" s="5">
        <f t="shared" si="49"/>
        <v>-0.13777777777777778</v>
      </c>
    </row>
    <row r="1586" spans="1:9" hidden="1" x14ac:dyDescent="0.2">
      <c r="A1586" t="s">
        <v>343</v>
      </c>
      <c r="B1586" s="10">
        <v>29207</v>
      </c>
      <c r="C1586" t="s">
        <v>1430</v>
      </c>
      <c r="D1586" s="4">
        <v>2817</v>
      </c>
      <c r="E1586" s="4">
        <v>11230</v>
      </c>
      <c r="F1586">
        <v>1819</v>
      </c>
      <c r="G1586">
        <v>11484</v>
      </c>
      <c r="H1586" s="5">
        <f t="shared" si="48"/>
        <v>0.54865310610225404</v>
      </c>
      <c r="I1586" s="5">
        <f t="shared" si="49"/>
        <v>-2.2117729014280739E-2</v>
      </c>
    </row>
    <row r="1587" spans="1:9" hidden="1" x14ac:dyDescent="0.2">
      <c r="A1587" t="s">
        <v>343</v>
      </c>
      <c r="B1587" s="10">
        <v>29209</v>
      </c>
      <c r="C1587" t="s">
        <v>599</v>
      </c>
      <c r="D1587" s="4">
        <v>3516</v>
      </c>
      <c r="E1587" s="4">
        <v>16354</v>
      </c>
      <c r="F1587">
        <v>3506</v>
      </c>
      <c r="G1587">
        <v>14800</v>
      </c>
      <c r="H1587" s="5">
        <f t="shared" si="48"/>
        <v>2.8522532800912721E-3</v>
      </c>
      <c r="I1587" s="5">
        <f t="shared" si="49"/>
        <v>0.105</v>
      </c>
    </row>
    <row r="1588" spans="1:9" hidden="1" x14ac:dyDescent="0.2">
      <c r="A1588" t="s">
        <v>343</v>
      </c>
      <c r="B1588" s="10">
        <v>29211</v>
      </c>
      <c r="C1588" t="s">
        <v>958</v>
      </c>
      <c r="D1588" s="4">
        <v>506</v>
      </c>
      <c r="E1588" s="4">
        <v>1924</v>
      </c>
      <c r="F1588">
        <v>478</v>
      </c>
      <c r="G1588">
        <v>1974</v>
      </c>
      <c r="H1588" s="5">
        <f t="shared" si="48"/>
        <v>5.8577405857740586E-2</v>
      </c>
      <c r="I1588" s="5">
        <f t="shared" si="49"/>
        <v>-2.5329280648429583E-2</v>
      </c>
    </row>
    <row r="1589" spans="1:9" hidden="1" x14ac:dyDescent="0.2">
      <c r="A1589" t="s">
        <v>343</v>
      </c>
      <c r="B1589" s="10">
        <v>29213</v>
      </c>
      <c r="C1589" t="s">
        <v>1431</v>
      </c>
      <c r="D1589" s="4">
        <v>5232</v>
      </c>
      <c r="E1589" s="4">
        <v>23093</v>
      </c>
      <c r="F1589">
        <v>5339</v>
      </c>
      <c r="G1589">
        <v>20508</v>
      </c>
      <c r="H1589" s="5">
        <f t="shared" si="48"/>
        <v>-2.0041206218392959E-2</v>
      </c>
      <c r="I1589" s="5">
        <f t="shared" si="49"/>
        <v>0.12604837136727132</v>
      </c>
    </row>
    <row r="1590" spans="1:9" hidden="1" x14ac:dyDescent="0.2">
      <c r="A1590" t="s">
        <v>343</v>
      </c>
      <c r="B1590" s="10">
        <v>29215</v>
      </c>
      <c r="C1590" t="s">
        <v>1432</v>
      </c>
      <c r="D1590" s="4">
        <v>2452</v>
      </c>
      <c r="E1590" s="4">
        <v>9416</v>
      </c>
      <c r="F1590">
        <v>1716</v>
      </c>
      <c r="G1590">
        <v>9478</v>
      </c>
      <c r="H1590" s="5">
        <f t="shared" si="48"/>
        <v>0.42890442890442892</v>
      </c>
      <c r="I1590" s="5">
        <f t="shared" si="49"/>
        <v>-6.5414644439755225E-3</v>
      </c>
    </row>
    <row r="1591" spans="1:9" hidden="1" x14ac:dyDescent="0.2">
      <c r="A1591" t="s">
        <v>343</v>
      </c>
      <c r="B1591" s="10">
        <v>29217</v>
      </c>
      <c r="C1591" t="s">
        <v>1433</v>
      </c>
      <c r="D1591" s="4">
        <v>2610</v>
      </c>
      <c r="E1591" s="4">
        <v>6401</v>
      </c>
      <c r="F1591">
        <v>1903</v>
      </c>
      <c r="G1591">
        <v>7155</v>
      </c>
      <c r="H1591" s="5">
        <f t="shared" si="48"/>
        <v>0.37151865475564899</v>
      </c>
      <c r="I1591" s="5">
        <f t="shared" si="49"/>
        <v>-0.10538085255066387</v>
      </c>
    </row>
    <row r="1592" spans="1:9" hidden="1" x14ac:dyDescent="0.2">
      <c r="A1592" t="s">
        <v>343</v>
      </c>
      <c r="B1592" s="10">
        <v>29219</v>
      </c>
      <c r="C1592" t="s">
        <v>821</v>
      </c>
      <c r="D1592" s="4">
        <v>4763</v>
      </c>
      <c r="E1592" s="4">
        <v>15227</v>
      </c>
      <c r="F1592">
        <v>4769</v>
      </c>
      <c r="G1592">
        <v>13222</v>
      </c>
      <c r="H1592" s="5">
        <f t="shared" si="48"/>
        <v>-1.2581253931641854E-3</v>
      </c>
      <c r="I1592" s="5">
        <f t="shared" si="49"/>
        <v>0.15164120405384965</v>
      </c>
    </row>
    <row r="1593" spans="1:9" hidden="1" x14ac:dyDescent="0.2">
      <c r="A1593" t="s">
        <v>343</v>
      </c>
      <c r="B1593" s="10">
        <v>29221</v>
      </c>
      <c r="C1593" t="s">
        <v>480</v>
      </c>
      <c r="D1593" s="4">
        <v>2442</v>
      </c>
      <c r="E1593" s="4">
        <v>8673</v>
      </c>
      <c r="F1593">
        <v>1804</v>
      </c>
      <c r="G1593">
        <v>8047</v>
      </c>
      <c r="H1593" s="5">
        <f t="shared" si="48"/>
        <v>0.35365853658536583</v>
      </c>
      <c r="I1593" s="5">
        <f t="shared" si="49"/>
        <v>7.7792966322853235E-2</v>
      </c>
    </row>
    <row r="1594" spans="1:9" hidden="1" x14ac:dyDescent="0.2">
      <c r="A1594" t="s">
        <v>343</v>
      </c>
      <c r="B1594" s="10">
        <v>29223</v>
      </c>
      <c r="C1594" t="s">
        <v>822</v>
      </c>
      <c r="D1594" s="4">
        <v>1334</v>
      </c>
      <c r="E1594" s="4">
        <v>4806</v>
      </c>
      <c r="F1594">
        <v>845</v>
      </c>
      <c r="G1594">
        <v>4987</v>
      </c>
      <c r="H1594" s="5">
        <f t="shared" si="48"/>
        <v>0.57869822485207101</v>
      </c>
      <c r="I1594" s="5">
        <f t="shared" si="49"/>
        <v>-3.6294365349909763E-2</v>
      </c>
    </row>
    <row r="1595" spans="1:9" hidden="1" x14ac:dyDescent="0.2">
      <c r="A1595" t="s">
        <v>343</v>
      </c>
      <c r="B1595" s="10">
        <v>29225</v>
      </c>
      <c r="C1595" t="s">
        <v>823</v>
      </c>
      <c r="D1595" s="4">
        <v>3702</v>
      </c>
      <c r="E1595" s="4">
        <v>16693</v>
      </c>
      <c r="F1595">
        <v>3573</v>
      </c>
      <c r="G1595">
        <v>14880</v>
      </c>
      <c r="H1595" s="5">
        <f t="shared" si="48"/>
        <v>3.6104114189756509E-2</v>
      </c>
      <c r="I1595" s="5">
        <f t="shared" si="49"/>
        <v>0.12184139784946237</v>
      </c>
    </row>
    <row r="1596" spans="1:9" hidden="1" x14ac:dyDescent="0.2">
      <c r="A1596" t="s">
        <v>343</v>
      </c>
      <c r="B1596" s="10">
        <v>29227</v>
      </c>
      <c r="C1596" t="s">
        <v>828</v>
      </c>
      <c r="D1596" s="4">
        <v>235</v>
      </c>
      <c r="E1596" s="4">
        <v>795</v>
      </c>
      <c r="F1596">
        <v>215</v>
      </c>
      <c r="G1596">
        <v>877</v>
      </c>
      <c r="H1596" s="5">
        <f t="shared" si="48"/>
        <v>9.3023255813953487E-2</v>
      </c>
      <c r="I1596" s="5">
        <f t="shared" si="49"/>
        <v>-9.350057012542759E-2</v>
      </c>
    </row>
    <row r="1597" spans="1:9" hidden="1" x14ac:dyDescent="0.2">
      <c r="A1597" t="s">
        <v>343</v>
      </c>
      <c r="B1597" s="10">
        <v>29229</v>
      </c>
      <c r="C1597" t="s">
        <v>1012</v>
      </c>
      <c r="D1597" s="4">
        <v>2051</v>
      </c>
      <c r="E1597" s="4">
        <v>7291</v>
      </c>
      <c r="F1597">
        <v>1168</v>
      </c>
      <c r="G1597">
        <v>7453</v>
      </c>
      <c r="H1597" s="5">
        <f t="shared" si="48"/>
        <v>0.75599315068493156</v>
      </c>
      <c r="I1597" s="5">
        <f t="shared" si="49"/>
        <v>-2.1736213605259628E-2</v>
      </c>
    </row>
    <row r="1598" spans="1:9" hidden="1" x14ac:dyDescent="0.2">
      <c r="A1598" t="s">
        <v>343</v>
      </c>
      <c r="B1598" s="10">
        <v>29510</v>
      </c>
      <c r="C1598" t="s">
        <v>1434</v>
      </c>
      <c r="D1598" s="4">
        <v>109403</v>
      </c>
      <c r="E1598" s="4">
        <v>24464</v>
      </c>
      <c r="F1598">
        <v>110089</v>
      </c>
      <c r="G1598">
        <v>21474</v>
      </c>
      <c r="H1598" s="5">
        <f t="shared" si="48"/>
        <v>-6.2313219304381004E-3</v>
      </c>
      <c r="I1598" s="5">
        <f t="shared" si="49"/>
        <v>0.13923814845860111</v>
      </c>
    </row>
    <row r="1599" spans="1:9" hidden="1" x14ac:dyDescent="0.2">
      <c r="A1599" t="s">
        <v>344</v>
      </c>
      <c r="B1599" s="10">
        <v>30001</v>
      </c>
      <c r="C1599" t="s">
        <v>1435</v>
      </c>
      <c r="D1599" s="4">
        <v>1268</v>
      </c>
      <c r="E1599" s="4">
        <v>3778</v>
      </c>
      <c r="F1599">
        <v>1608</v>
      </c>
      <c r="G1599">
        <v>3923</v>
      </c>
      <c r="H1599" s="5">
        <f t="shared" si="48"/>
        <v>-0.21144278606965175</v>
      </c>
      <c r="I1599" s="5">
        <f t="shared" si="49"/>
        <v>-3.6961509049197046E-2</v>
      </c>
    </row>
    <row r="1600" spans="1:9" hidden="1" x14ac:dyDescent="0.2">
      <c r="A1600" t="s">
        <v>344</v>
      </c>
      <c r="B1600" s="10">
        <v>30003</v>
      </c>
      <c r="C1600" t="s">
        <v>1436</v>
      </c>
      <c r="D1600" s="4">
        <v>2319</v>
      </c>
      <c r="E1600" s="4">
        <v>1822</v>
      </c>
      <c r="F1600">
        <v>2491</v>
      </c>
      <c r="G1600">
        <v>2207</v>
      </c>
      <c r="H1600" s="5">
        <f t="shared" si="48"/>
        <v>-6.904857486953031E-2</v>
      </c>
      <c r="I1600" s="5">
        <f t="shared" si="49"/>
        <v>-0.17444494789306753</v>
      </c>
    </row>
    <row r="1601" spans="1:9" hidden="1" x14ac:dyDescent="0.2">
      <c r="A1601" t="s">
        <v>344</v>
      </c>
      <c r="B1601" s="10">
        <v>30005</v>
      </c>
      <c r="C1601" t="s">
        <v>838</v>
      </c>
      <c r="D1601" s="4">
        <v>1394</v>
      </c>
      <c r="E1601" s="4">
        <v>1382</v>
      </c>
      <c r="F1601">
        <v>1589</v>
      </c>
      <c r="G1601">
        <v>1469</v>
      </c>
      <c r="H1601" s="5">
        <f t="shared" si="48"/>
        <v>-0.12271869100062932</v>
      </c>
      <c r="I1601" s="5">
        <f t="shared" si="49"/>
        <v>-5.9223961878829133E-2</v>
      </c>
    </row>
    <row r="1602" spans="1:9" hidden="1" x14ac:dyDescent="0.2">
      <c r="A1602" t="s">
        <v>344</v>
      </c>
      <c r="B1602" s="10">
        <v>30007</v>
      </c>
      <c r="C1602" t="s">
        <v>1437</v>
      </c>
      <c r="D1602" s="4">
        <v>499</v>
      </c>
      <c r="E1602" s="4">
        <v>3186</v>
      </c>
      <c r="F1602">
        <v>835</v>
      </c>
      <c r="G1602">
        <v>3173</v>
      </c>
      <c r="H1602" s="5">
        <f t="shared" si="48"/>
        <v>-0.4023952095808383</v>
      </c>
      <c r="I1602" s="5">
        <f t="shared" si="49"/>
        <v>4.0970690198550265E-3</v>
      </c>
    </row>
    <row r="1603" spans="1:9" hidden="1" x14ac:dyDescent="0.2">
      <c r="A1603" t="s">
        <v>344</v>
      </c>
      <c r="B1603" s="10">
        <v>30009</v>
      </c>
      <c r="C1603" t="s">
        <v>1438</v>
      </c>
      <c r="D1603" s="4">
        <v>1926</v>
      </c>
      <c r="E1603" s="4">
        <v>4566</v>
      </c>
      <c r="F1603">
        <v>2421</v>
      </c>
      <c r="G1603">
        <v>4468</v>
      </c>
      <c r="H1603" s="5">
        <f t="shared" ref="H1603:H1666" si="50">((D1603-F1603)/F1603)</f>
        <v>-0.20446096654275092</v>
      </c>
      <c r="I1603" s="5">
        <f t="shared" ref="I1603:I1666" si="51">((E1603-G1603)/G1603)</f>
        <v>2.1933751119068933E-2</v>
      </c>
    </row>
    <row r="1604" spans="1:9" hidden="1" x14ac:dyDescent="0.2">
      <c r="A1604" t="s">
        <v>344</v>
      </c>
      <c r="B1604" s="10">
        <v>30011</v>
      </c>
      <c r="C1604" t="s">
        <v>1094</v>
      </c>
      <c r="D1604" s="4">
        <v>88</v>
      </c>
      <c r="E1604" s="4">
        <v>685</v>
      </c>
      <c r="F1604">
        <v>74</v>
      </c>
      <c r="G1604">
        <v>775</v>
      </c>
      <c r="H1604" s="5">
        <f t="shared" si="50"/>
        <v>0.1891891891891892</v>
      </c>
      <c r="I1604" s="5">
        <f t="shared" si="51"/>
        <v>-0.11612903225806452</v>
      </c>
    </row>
    <row r="1605" spans="1:9" hidden="1" x14ac:dyDescent="0.2">
      <c r="A1605" t="s">
        <v>344</v>
      </c>
      <c r="B1605" s="10">
        <v>30013</v>
      </c>
      <c r="C1605" t="s">
        <v>1439</v>
      </c>
      <c r="D1605" s="4">
        <v>14301</v>
      </c>
      <c r="E1605" s="4">
        <v>22172</v>
      </c>
      <c r="F1605">
        <v>15456</v>
      </c>
      <c r="G1605">
        <v>23315</v>
      </c>
      <c r="H1605" s="5">
        <f t="shared" si="50"/>
        <v>-7.4728260869565216E-2</v>
      </c>
      <c r="I1605" s="5">
        <f t="shared" si="51"/>
        <v>-4.9024233326184857E-2</v>
      </c>
    </row>
    <row r="1606" spans="1:9" hidden="1" x14ac:dyDescent="0.2">
      <c r="A1606" t="s">
        <v>344</v>
      </c>
      <c r="B1606" s="10">
        <v>30015</v>
      </c>
      <c r="C1606" t="s">
        <v>1440</v>
      </c>
      <c r="D1606" s="4">
        <v>1021</v>
      </c>
      <c r="E1606" s="4">
        <v>1873</v>
      </c>
      <c r="F1606">
        <v>991</v>
      </c>
      <c r="G1606">
        <v>1891</v>
      </c>
      <c r="H1606" s="5">
        <f t="shared" si="50"/>
        <v>3.0272452068617558E-2</v>
      </c>
      <c r="I1606" s="5">
        <f t="shared" si="51"/>
        <v>-9.5187731359069275E-3</v>
      </c>
    </row>
    <row r="1607" spans="1:9" hidden="1" x14ac:dyDescent="0.2">
      <c r="A1607" t="s">
        <v>344</v>
      </c>
      <c r="B1607" s="10">
        <v>30017</v>
      </c>
      <c r="C1607" t="s">
        <v>672</v>
      </c>
      <c r="D1607" s="4">
        <v>1827</v>
      </c>
      <c r="E1607" s="4">
        <v>3793</v>
      </c>
      <c r="F1607">
        <v>1514</v>
      </c>
      <c r="G1607">
        <v>4205</v>
      </c>
      <c r="H1607" s="5">
        <f t="shared" si="50"/>
        <v>0.20673712021136065</v>
      </c>
      <c r="I1607" s="5">
        <f t="shared" si="51"/>
        <v>-9.7978596908442336E-2</v>
      </c>
    </row>
    <row r="1608" spans="1:9" hidden="1" x14ac:dyDescent="0.2">
      <c r="A1608" t="s">
        <v>344</v>
      </c>
      <c r="B1608" s="10">
        <v>30019</v>
      </c>
      <c r="C1608" t="s">
        <v>1441</v>
      </c>
      <c r="D1608" s="4">
        <v>226</v>
      </c>
      <c r="E1608" s="4">
        <v>793</v>
      </c>
      <c r="F1608">
        <v>195</v>
      </c>
      <c r="G1608">
        <v>799</v>
      </c>
      <c r="H1608" s="5">
        <f t="shared" si="50"/>
        <v>0.15897435897435896</v>
      </c>
      <c r="I1608" s="5">
        <f t="shared" si="51"/>
        <v>-7.5093867334167707E-3</v>
      </c>
    </row>
    <row r="1609" spans="1:9" hidden="1" x14ac:dyDescent="0.2">
      <c r="A1609" t="s">
        <v>344</v>
      </c>
      <c r="B1609" s="10">
        <v>30021</v>
      </c>
      <c r="C1609" t="s">
        <v>751</v>
      </c>
      <c r="D1609" s="4">
        <v>1228</v>
      </c>
      <c r="E1609" s="4">
        <v>3347</v>
      </c>
      <c r="F1609">
        <v>962</v>
      </c>
      <c r="G1609">
        <v>3758</v>
      </c>
      <c r="H1609" s="5">
        <f t="shared" si="50"/>
        <v>0.27650727650727652</v>
      </c>
      <c r="I1609" s="5">
        <f t="shared" si="51"/>
        <v>-0.10936668440659926</v>
      </c>
    </row>
    <row r="1610" spans="1:9" hidden="1" x14ac:dyDescent="0.2">
      <c r="A1610" t="s">
        <v>344</v>
      </c>
      <c r="B1610" s="10">
        <v>30023</v>
      </c>
      <c r="C1610" t="s">
        <v>1442</v>
      </c>
      <c r="D1610" s="4">
        <v>2657</v>
      </c>
      <c r="E1610" s="4">
        <v>1908</v>
      </c>
      <c r="F1610">
        <v>2562</v>
      </c>
      <c r="G1610">
        <v>2186</v>
      </c>
      <c r="H1610" s="5">
        <f t="shared" si="50"/>
        <v>3.7080405932864949E-2</v>
      </c>
      <c r="I1610" s="5">
        <f t="shared" si="51"/>
        <v>-0.12717291857273558</v>
      </c>
    </row>
    <row r="1611" spans="1:9" hidden="1" x14ac:dyDescent="0.2">
      <c r="A1611" t="s">
        <v>344</v>
      </c>
      <c r="B1611" s="10">
        <v>30025</v>
      </c>
      <c r="C1611" t="s">
        <v>1443</v>
      </c>
      <c r="D1611" s="4">
        <v>238</v>
      </c>
      <c r="E1611" s="4">
        <v>1265</v>
      </c>
      <c r="F1611">
        <v>172</v>
      </c>
      <c r="G1611">
        <v>1375</v>
      </c>
      <c r="H1611" s="5">
        <f t="shared" si="50"/>
        <v>0.38372093023255816</v>
      </c>
      <c r="I1611" s="5">
        <f t="shared" si="51"/>
        <v>-0.08</v>
      </c>
    </row>
    <row r="1612" spans="1:9" hidden="1" x14ac:dyDescent="0.2">
      <c r="A1612" t="s">
        <v>344</v>
      </c>
      <c r="B1612" s="10">
        <v>30027</v>
      </c>
      <c r="C1612" t="s">
        <v>1444</v>
      </c>
      <c r="D1612" s="4">
        <v>1637</v>
      </c>
      <c r="E1612" s="4">
        <v>4435</v>
      </c>
      <c r="F1612">
        <v>1496</v>
      </c>
      <c r="G1612">
        <v>4869</v>
      </c>
      <c r="H1612" s="5">
        <f t="shared" si="50"/>
        <v>9.4251336898395724E-2</v>
      </c>
      <c r="I1612" s="5">
        <f t="shared" si="51"/>
        <v>-8.9135346066954196E-2</v>
      </c>
    </row>
    <row r="1613" spans="1:9" hidden="1" x14ac:dyDescent="0.2">
      <c r="A1613" t="s">
        <v>344</v>
      </c>
      <c r="B1613" s="10">
        <v>30029</v>
      </c>
      <c r="C1613" t="s">
        <v>1445</v>
      </c>
      <c r="D1613" s="4">
        <v>20905</v>
      </c>
      <c r="E1613" s="4">
        <v>42689</v>
      </c>
      <c r="F1613">
        <v>20274</v>
      </c>
      <c r="G1613">
        <v>38321</v>
      </c>
      <c r="H1613" s="5">
        <f t="shared" si="50"/>
        <v>3.1123606589720826E-2</v>
      </c>
      <c r="I1613" s="5">
        <f t="shared" si="51"/>
        <v>0.11398449936066386</v>
      </c>
    </row>
    <row r="1614" spans="1:9" hidden="1" x14ac:dyDescent="0.2">
      <c r="A1614" t="s">
        <v>344</v>
      </c>
      <c r="B1614" s="10">
        <v>30031</v>
      </c>
      <c r="C1614" t="s">
        <v>888</v>
      </c>
      <c r="D1614" s="4">
        <v>45125</v>
      </c>
      <c r="E1614" s="4">
        <v>34546</v>
      </c>
      <c r="F1614">
        <v>37044</v>
      </c>
      <c r="G1614">
        <v>31696</v>
      </c>
      <c r="H1614" s="5">
        <f t="shared" si="50"/>
        <v>0.21814598855415182</v>
      </c>
      <c r="I1614" s="5">
        <f t="shared" si="51"/>
        <v>8.9916708732963146E-2</v>
      </c>
    </row>
    <row r="1615" spans="1:9" hidden="1" x14ac:dyDescent="0.2">
      <c r="A1615" t="s">
        <v>344</v>
      </c>
      <c r="B1615" s="10">
        <v>30033</v>
      </c>
      <c r="C1615" t="s">
        <v>681</v>
      </c>
      <c r="D1615" s="4">
        <v>59</v>
      </c>
      <c r="E1615" s="4">
        <v>688</v>
      </c>
      <c r="F1615">
        <v>41</v>
      </c>
      <c r="G1615">
        <v>764</v>
      </c>
      <c r="H1615" s="5">
        <f t="shared" si="50"/>
        <v>0.43902439024390244</v>
      </c>
      <c r="I1615" s="5">
        <f t="shared" si="51"/>
        <v>-9.947643979057591E-2</v>
      </c>
    </row>
    <row r="1616" spans="1:9" hidden="1" x14ac:dyDescent="0.2">
      <c r="A1616" t="s">
        <v>344</v>
      </c>
      <c r="B1616" s="10">
        <v>30035</v>
      </c>
      <c r="C1616" t="s">
        <v>1446</v>
      </c>
      <c r="D1616" s="4">
        <v>3563</v>
      </c>
      <c r="E1616" s="4">
        <v>1801</v>
      </c>
      <c r="F1616">
        <v>3610</v>
      </c>
      <c r="G1616">
        <v>1884</v>
      </c>
      <c r="H1616" s="5">
        <f t="shared" si="50"/>
        <v>-1.3019390581717451E-2</v>
      </c>
      <c r="I1616" s="5">
        <f t="shared" si="51"/>
        <v>-4.4055201698513798E-2</v>
      </c>
    </row>
    <row r="1617" spans="1:9" hidden="1" x14ac:dyDescent="0.2">
      <c r="A1617" t="s">
        <v>344</v>
      </c>
      <c r="B1617" s="10">
        <v>30037</v>
      </c>
      <c r="C1617" t="s">
        <v>1447</v>
      </c>
      <c r="D1617" s="4">
        <v>100</v>
      </c>
      <c r="E1617" s="4">
        <v>354</v>
      </c>
      <c r="F1617">
        <v>78</v>
      </c>
      <c r="G1617">
        <v>414</v>
      </c>
      <c r="H1617" s="5">
        <f t="shared" si="50"/>
        <v>0.28205128205128205</v>
      </c>
      <c r="I1617" s="5">
        <f t="shared" si="51"/>
        <v>-0.14492753623188406</v>
      </c>
    </row>
    <row r="1618" spans="1:9" hidden="1" x14ac:dyDescent="0.2">
      <c r="A1618" t="s">
        <v>344</v>
      </c>
      <c r="B1618" s="10">
        <v>30039</v>
      </c>
      <c r="C1618" t="s">
        <v>1448</v>
      </c>
      <c r="D1618" s="4">
        <v>530</v>
      </c>
      <c r="E1618" s="4">
        <v>1394</v>
      </c>
      <c r="F1618">
        <v>638</v>
      </c>
      <c r="G1618">
        <v>1419</v>
      </c>
      <c r="H1618" s="5">
        <f t="shared" si="50"/>
        <v>-0.16927899686520376</v>
      </c>
      <c r="I1618" s="5">
        <f t="shared" si="51"/>
        <v>-1.7618040873854827E-2</v>
      </c>
    </row>
    <row r="1619" spans="1:9" hidden="1" x14ac:dyDescent="0.2">
      <c r="A1619" t="s">
        <v>344</v>
      </c>
      <c r="B1619" s="10">
        <v>30041</v>
      </c>
      <c r="C1619" t="s">
        <v>1449</v>
      </c>
      <c r="D1619" s="4">
        <v>3301</v>
      </c>
      <c r="E1619" s="4">
        <v>3599</v>
      </c>
      <c r="F1619">
        <v>2981</v>
      </c>
      <c r="G1619">
        <v>3957</v>
      </c>
      <c r="H1619" s="5">
        <f t="shared" si="50"/>
        <v>0.10734652801073465</v>
      </c>
      <c r="I1619" s="5">
        <f t="shared" si="51"/>
        <v>-9.0472580237553696E-2</v>
      </c>
    </row>
    <row r="1620" spans="1:9" hidden="1" x14ac:dyDescent="0.2">
      <c r="A1620" t="s">
        <v>344</v>
      </c>
      <c r="B1620" s="10">
        <v>30043</v>
      </c>
      <c r="C1620" t="s">
        <v>445</v>
      </c>
      <c r="D1620" s="4">
        <v>2589</v>
      </c>
      <c r="E1620" s="4">
        <v>5859</v>
      </c>
      <c r="F1620">
        <v>2625</v>
      </c>
      <c r="G1620">
        <v>5345</v>
      </c>
      <c r="H1620" s="5">
        <f t="shared" si="50"/>
        <v>-1.3714285714285714E-2</v>
      </c>
      <c r="I1620" s="5">
        <f t="shared" si="51"/>
        <v>9.6164639850327402E-2</v>
      </c>
    </row>
    <row r="1621" spans="1:9" hidden="1" x14ac:dyDescent="0.2">
      <c r="A1621" t="s">
        <v>344</v>
      </c>
      <c r="B1621" s="10">
        <v>30045</v>
      </c>
      <c r="C1621" t="s">
        <v>1450</v>
      </c>
      <c r="D1621" s="4">
        <v>313</v>
      </c>
      <c r="E1621" s="4">
        <v>924</v>
      </c>
      <c r="F1621">
        <v>275</v>
      </c>
      <c r="G1621">
        <v>1040</v>
      </c>
      <c r="H1621" s="5">
        <f t="shared" si="50"/>
        <v>0.13818181818181818</v>
      </c>
      <c r="I1621" s="5">
        <f t="shared" si="51"/>
        <v>-0.11153846153846154</v>
      </c>
    </row>
    <row r="1622" spans="1:9" hidden="1" x14ac:dyDescent="0.2">
      <c r="A1622" t="s">
        <v>344</v>
      </c>
      <c r="B1622" s="10">
        <v>30047</v>
      </c>
      <c r="C1622" t="s">
        <v>447</v>
      </c>
      <c r="D1622" s="4">
        <v>6682</v>
      </c>
      <c r="E1622" s="4">
        <v>9697</v>
      </c>
      <c r="F1622">
        <v>6916</v>
      </c>
      <c r="G1622">
        <v>9322</v>
      </c>
      <c r="H1622" s="5">
        <f t="shared" si="50"/>
        <v>-3.3834586466165412E-2</v>
      </c>
      <c r="I1622" s="5">
        <f t="shared" si="51"/>
        <v>4.0227419008796395E-2</v>
      </c>
    </row>
    <row r="1623" spans="1:9" hidden="1" x14ac:dyDescent="0.2">
      <c r="A1623" t="s">
        <v>344</v>
      </c>
      <c r="B1623" s="10">
        <v>30049</v>
      </c>
      <c r="C1623" t="s">
        <v>1451</v>
      </c>
      <c r="D1623" s="4">
        <v>20237</v>
      </c>
      <c r="E1623" s="4">
        <v>22127</v>
      </c>
      <c r="F1623">
        <v>19743</v>
      </c>
      <c r="G1623">
        <v>21409</v>
      </c>
      <c r="H1623" s="5">
        <f t="shared" si="50"/>
        <v>2.5021526617028819E-2</v>
      </c>
      <c r="I1623" s="5">
        <f t="shared" si="51"/>
        <v>3.3537297398290436E-2</v>
      </c>
    </row>
    <row r="1624" spans="1:9" hidden="1" x14ac:dyDescent="0.2">
      <c r="A1624" t="s">
        <v>344</v>
      </c>
      <c r="B1624" s="10">
        <v>30051</v>
      </c>
      <c r="C1624" t="s">
        <v>451</v>
      </c>
      <c r="D1624" s="4">
        <v>301</v>
      </c>
      <c r="E1624" s="4">
        <v>739</v>
      </c>
      <c r="F1624">
        <v>249</v>
      </c>
      <c r="G1624">
        <v>821</v>
      </c>
      <c r="H1624" s="5">
        <f t="shared" si="50"/>
        <v>0.20883534136546184</v>
      </c>
      <c r="I1624" s="5">
        <f t="shared" si="51"/>
        <v>-9.9878197320341047E-2</v>
      </c>
    </row>
    <row r="1625" spans="1:9" hidden="1" x14ac:dyDescent="0.2">
      <c r="A1625" t="s">
        <v>344</v>
      </c>
      <c r="B1625" s="10">
        <v>30053</v>
      </c>
      <c r="C1625" t="s">
        <v>578</v>
      </c>
      <c r="D1625" s="4">
        <v>2689</v>
      </c>
      <c r="E1625" s="4">
        <v>9385</v>
      </c>
      <c r="F1625">
        <v>2835</v>
      </c>
      <c r="G1625">
        <v>8672</v>
      </c>
      <c r="H1625" s="5">
        <f t="shared" si="50"/>
        <v>-5.1499118165784834E-2</v>
      </c>
      <c r="I1625" s="5">
        <f t="shared" si="51"/>
        <v>8.2218634686346867E-2</v>
      </c>
    </row>
    <row r="1626" spans="1:9" hidden="1" x14ac:dyDescent="0.2">
      <c r="A1626" t="s">
        <v>344</v>
      </c>
      <c r="B1626" s="10">
        <v>30055</v>
      </c>
      <c r="C1626" t="s">
        <v>1452</v>
      </c>
      <c r="D1626" s="4">
        <v>537</v>
      </c>
      <c r="E1626" s="4">
        <v>924</v>
      </c>
      <c r="F1626">
        <v>155</v>
      </c>
      <c r="G1626">
        <v>956</v>
      </c>
      <c r="H1626" s="5">
        <f t="shared" si="50"/>
        <v>2.4645161290322579</v>
      </c>
      <c r="I1626" s="5">
        <f t="shared" si="51"/>
        <v>-3.3472803347280332E-2</v>
      </c>
    </row>
    <row r="1627" spans="1:9" hidden="1" x14ac:dyDescent="0.2">
      <c r="A1627" t="s">
        <v>344</v>
      </c>
      <c r="B1627" s="10">
        <v>30057</v>
      </c>
      <c r="C1627" t="s">
        <v>452</v>
      </c>
      <c r="D1627" s="4">
        <v>1074</v>
      </c>
      <c r="E1627" s="4">
        <v>3153</v>
      </c>
      <c r="F1627">
        <v>1771</v>
      </c>
      <c r="G1627">
        <v>4191</v>
      </c>
      <c r="H1627" s="5">
        <f t="shared" si="50"/>
        <v>-0.39356295878035008</v>
      </c>
      <c r="I1627" s="5">
        <f t="shared" si="51"/>
        <v>-0.24767358625626343</v>
      </c>
    </row>
    <row r="1628" spans="1:9" hidden="1" x14ac:dyDescent="0.2">
      <c r="A1628" t="s">
        <v>344</v>
      </c>
      <c r="B1628" s="10">
        <v>30059</v>
      </c>
      <c r="C1628" t="s">
        <v>1453</v>
      </c>
      <c r="D1628" s="4">
        <v>267</v>
      </c>
      <c r="E1628" s="4">
        <v>726</v>
      </c>
      <c r="F1628">
        <v>258</v>
      </c>
      <c r="G1628">
        <v>833</v>
      </c>
      <c r="H1628" s="5">
        <f t="shared" si="50"/>
        <v>3.4883720930232558E-2</v>
      </c>
      <c r="I1628" s="5">
        <f t="shared" si="51"/>
        <v>-0.12845138055222088</v>
      </c>
    </row>
    <row r="1629" spans="1:9" hidden="1" x14ac:dyDescent="0.2">
      <c r="A1629" t="s">
        <v>344</v>
      </c>
      <c r="B1629" s="10">
        <v>30061</v>
      </c>
      <c r="C1629" t="s">
        <v>693</v>
      </c>
      <c r="D1629" s="4">
        <v>674</v>
      </c>
      <c r="E1629" s="4">
        <v>1932</v>
      </c>
      <c r="F1629">
        <v>686</v>
      </c>
      <c r="G1629">
        <v>1828</v>
      </c>
      <c r="H1629" s="5">
        <f t="shared" si="50"/>
        <v>-1.7492711370262391E-2</v>
      </c>
      <c r="I1629" s="5">
        <f t="shared" si="51"/>
        <v>5.689277899343545E-2</v>
      </c>
    </row>
    <row r="1630" spans="1:9" hidden="1" x14ac:dyDescent="0.2">
      <c r="A1630" t="s">
        <v>344</v>
      </c>
      <c r="B1630" s="10">
        <v>30063</v>
      </c>
      <c r="C1630" t="s">
        <v>1454</v>
      </c>
      <c r="D1630" s="4">
        <v>45244</v>
      </c>
      <c r="E1630" s="4">
        <v>25819</v>
      </c>
      <c r="F1630">
        <v>43357</v>
      </c>
      <c r="G1630">
        <v>26347</v>
      </c>
      <c r="H1630" s="5">
        <f t="shared" si="50"/>
        <v>4.3522383928777358E-2</v>
      </c>
      <c r="I1630" s="5">
        <f t="shared" si="51"/>
        <v>-2.0040232284510569E-2</v>
      </c>
    </row>
    <row r="1631" spans="1:9" hidden="1" x14ac:dyDescent="0.2">
      <c r="A1631" t="s">
        <v>344</v>
      </c>
      <c r="B1631" s="10">
        <v>30065</v>
      </c>
      <c r="C1631" t="s">
        <v>1455</v>
      </c>
      <c r="D1631" s="4">
        <v>461</v>
      </c>
      <c r="E1631" s="4">
        <v>2541</v>
      </c>
      <c r="F1631">
        <v>413</v>
      </c>
      <c r="G1631">
        <v>2423</v>
      </c>
      <c r="H1631" s="5">
        <f t="shared" si="50"/>
        <v>0.11622276029055691</v>
      </c>
      <c r="I1631" s="5">
        <f t="shared" si="51"/>
        <v>4.8699958728848532E-2</v>
      </c>
    </row>
    <row r="1632" spans="1:9" hidden="1" x14ac:dyDescent="0.2">
      <c r="A1632" t="s">
        <v>344</v>
      </c>
      <c r="B1632" s="10">
        <v>30067</v>
      </c>
      <c r="C1632" t="s">
        <v>699</v>
      </c>
      <c r="D1632" s="4">
        <v>5237</v>
      </c>
      <c r="E1632" s="4">
        <v>5956</v>
      </c>
      <c r="F1632">
        <v>5280</v>
      </c>
      <c r="G1632">
        <v>6025</v>
      </c>
      <c r="H1632" s="5">
        <f t="shared" si="50"/>
        <v>-8.1439393939393943E-3</v>
      </c>
      <c r="I1632" s="5">
        <f t="shared" si="51"/>
        <v>-1.1452282157676349E-2</v>
      </c>
    </row>
    <row r="1633" spans="1:9" hidden="1" x14ac:dyDescent="0.2">
      <c r="A1633" t="s">
        <v>344</v>
      </c>
      <c r="B1633" s="10">
        <v>30069</v>
      </c>
      <c r="C1633" t="s">
        <v>1456</v>
      </c>
      <c r="D1633" s="4">
        <v>45</v>
      </c>
      <c r="E1633" s="4">
        <v>258</v>
      </c>
      <c r="F1633">
        <v>39</v>
      </c>
      <c r="G1633">
        <v>298</v>
      </c>
      <c r="H1633" s="5">
        <f t="shared" si="50"/>
        <v>0.15384615384615385</v>
      </c>
      <c r="I1633" s="5">
        <f t="shared" si="51"/>
        <v>-0.13422818791946309</v>
      </c>
    </row>
    <row r="1634" spans="1:9" hidden="1" x14ac:dyDescent="0.2">
      <c r="A1634" t="s">
        <v>344</v>
      </c>
      <c r="B1634" s="10">
        <v>30071</v>
      </c>
      <c r="C1634" t="s">
        <v>587</v>
      </c>
      <c r="D1634" s="4">
        <v>459</v>
      </c>
      <c r="E1634" s="4">
        <v>1671</v>
      </c>
      <c r="F1634">
        <v>416</v>
      </c>
      <c r="G1634">
        <v>1936</v>
      </c>
      <c r="H1634" s="5">
        <f t="shared" si="50"/>
        <v>0.10336538461538461</v>
      </c>
      <c r="I1634" s="5">
        <f t="shared" si="51"/>
        <v>-0.1368801652892562</v>
      </c>
    </row>
    <row r="1635" spans="1:9" hidden="1" x14ac:dyDescent="0.2">
      <c r="A1635" t="s">
        <v>344</v>
      </c>
      <c r="B1635" s="10">
        <v>30073</v>
      </c>
      <c r="C1635" t="s">
        <v>1457</v>
      </c>
      <c r="D1635" s="4">
        <v>994</v>
      </c>
      <c r="E1635" s="4">
        <v>1874</v>
      </c>
      <c r="F1635">
        <v>903</v>
      </c>
      <c r="G1635">
        <v>2031</v>
      </c>
      <c r="H1635" s="5">
        <f t="shared" si="50"/>
        <v>0.10077519379844961</v>
      </c>
      <c r="I1635" s="5">
        <f t="shared" si="51"/>
        <v>-7.7301821762678483E-2</v>
      </c>
    </row>
    <row r="1636" spans="1:9" hidden="1" x14ac:dyDescent="0.2">
      <c r="A1636" t="s">
        <v>344</v>
      </c>
      <c r="B1636" s="10">
        <v>30075</v>
      </c>
      <c r="C1636" t="s">
        <v>1458</v>
      </c>
      <c r="D1636" s="4">
        <v>178</v>
      </c>
      <c r="E1636" s="4">
        <v>879</v>
      </c>
      <c r="F1636">
        <v>154</v>
      </c>
      <c r="G1636">
        <v>970</v>
      </c>
      <c r="H1636" s="5">
        <f t="shared" si="50"/>
        <v>0.15584415584415584</v>
      </c>
      <c r="I1636" s="5">
        <f t="shared" si="51"/>
        <v>-9.3814432989690721E-2</v>
      </c>
    </row>
    <row r="1637" spans="1:9" hidden="1" x14ac:dyDescent="0.2">
      <c r="A1637" t="s">
        <v>344</v>
      </c>
      <c r="B1637" s="10">
        <v>30077</v>
      </c>
      <c r="C1637" t="s">
        <v>1126</v>
      </c>
      <c r="D1637" s="4">
        <v>837</v>
      </c>
      <c r="E1637" s="4">
        <v>2134</v>
      </c>
      <c r="F1637">
        <v>752</v>
      </c>
      <c r="G1637">
        <v>2355</v>
      </c>
      <c r="H1637" s="5">
        <f t="shared" si="50"/>
        <v>0.11303191489361702</v>
      </c>
      <c r="I1637" s="5">
        <f t="shared" si="51"/>
        <v>-9.3842887473460729E-2</v>
      </c>
    </row>
    <row r="1638" spans="1:9" hidden="1" x14ac:dyDescent="0.2">
      <c r="A1638" t="s">
        <v>344</v>
      </c>
      <c r="B1638" s="10">
        <v>30079</v>
      </c>
      <c r="C1638" t="s">
        <v>590</v>
      </c>
      <c r="D1638" s="4">
        <v>169</v>
      </c>
      <c r="E1638" s="4">
        <v>578</v>
      </c>
      <c r="F1638">
        <v>126</v>
      </c>
      <c r="G1638">
        <v>603</v>
      </c>
      <c r="H1638" s="5">
        <f t="shared" si="50"/>
        <v>0.34126984126984128</v>
      </c>
      <c r="I1638" s="5">
        <f t="shared" si="51"/>
        <v>-4.1459369817578771E-2</v>
      </c>
    </row>
    <row r="1639" spans="1:9" hidden="1" x14ac:dyDescent="0.2">
      <c r="A1639" t="s">
        <v>344</v>
      </c>
      <c r="B1639" s="10">
        <v>30081</v>
      </c>
      <c r="C1639" t="s">
        <v>1459</v>
      </c>
      <c r="D1639" s="4">
        <v>8686</v>
      </c>
      <c r="E1639" s="4">
        <v>21150</v>
      </c>
      <c r="F1639">
        <v>8763</v>
      </c>
      <c r="G1639">
        <v>19114</v>
      </c>
      <c r="H1639" s="5">
        <f t="shared" si="50"/>
        <v>-8.786945110122105E-3</v>
      </c>
      <c r="I1639" s="5">
        <f t="shared" si="51"/>
        <v>0.10651878204457466</v>
      </c>
    </row>
    <row r="1640" spans="1:9" hidden="1" x14ac:dyDescent="0.2">
      <c r="A1640" t="s">
        <v>344</v>
      </c>
      <c r="B1640" s="10">
        <v>30083</v>
      </c>
      <c r="C1640" t="s">
        <v>913</v>
      </c>
      <c r="D1640" s="4">
        <v>1098</v>
      </c>
      <c r="E1640" s="4">
        <v>4543</v>
      </c>
      <c r="F1640">
        <v>875</v>
      </c>
      <c r="G1640">
        <v>4800</v>
      </c>
      <c r="H1640" s="5">
        <f t="shared" si="50"/>
        <v>0.25485714285714284</v>
      </c>
      <c r="I1640" s="5">
        <f t="shared" si="51"/>
        <v>-5.3541666666666668E-2</v>
      </c>
    </row>
    <row r="1641" spans="1:9" hidden="1" x14ac:dyDescent="0.2">
      <c r="A1641" t="s">
        <v>344</v>
      </c>
      <c r="B1641" s="10">
        <v>30085</v>
      </c>
      <c r="C1641" t="s">
        <v>1460</v>
      </c>
      <c r="D1641" s="4">
        <v>1957</v>
      </c>
      <c r="E1641" s="4">
        <v>1897</v>
      </c>
      <c r="F1641">
        <v>1910</v>
      </c>
      <c r="G1641">
        <v>1996</v>
      </c>
      <c r="H1641" s="5">
        <f t="shared" si="50"/>
        <v>2.4607329842931937E-2</v>
      </c>
      <c r="I1641" s="5">
        <f t="shared" si="51"/>
        <v>-4.9599198396793588E-2</v>
      </c>
    </row>
    <row r="1642" spans="1:9" hidden="1" x14ac:dyDescent="0.2">
      <c r="A1642" t="s">
        <v>344</v>
      </c>
      <c r="B1642" s="10">
        <v>30087</v>
      </c>
      <c r="C1642" t="s">
        <v>1461</v>
      </c>
      <c r="D1642" s="4">
        <v>1304</v>
      </c>
      <c r="E1642" s="4">
        <v>2315</v>
      </c>
      <c r="F1642">
        <v>1199</v>
      </c>
      <c r="G1642">
        <v>2486</v>
      </c>
      <c r="H1642" s="5">
        <f t="shared" si="50"/>
        <v>8.7572977481234368E-2</v>
      </c>
      <c r="I1642" s="5">
        <f t="shared" si="51"/>
        <v>-6.878519710378117E-2</v>
      </c>
    </row>
    <row r="1643" spans="1:9" hidden="1" x14ac:dyDescent="0.2">
      <c r="A1643" t="s">
        <v>344</v>
      </c>
      <c r="B1643" s="10">
        <v>30089</v>
      </c>
      <c r="C1643" t="s">
        <v>1462</v>
      </c>
      <c r="D1643" s="4">
        <v>1552</v>
      </c>
      <c r="E1643" s="4">
        <v>6432</v>
      </c>
      <c r="F1643">
        <v>1820</v>
      </c>
      <c r="G1643">
        <v>5660</v>
      </c>
      <c r="H1643" s="5">
        <f t="shared" si="50"/>
        <v>-0.14725274725274726</v>
      </c>
      <c r="I1643" s="5">
        <f t="shared" si="51"/>
        <v>0.13639575971731449</v>
      </c>
    </row>
    <row r="1644" spans="1:9" hidden="1" x14ac:dyDescent="0.2">
      <c r="A1644" t="s">
        <v>344</v>
      </c>
      <c r="B1644" s="10">
        <v>30091</v>
      </c>
      <c r="C1644" t="s">
        <v>1066</v>
      </c>
      <c r="D1644" s="4">
        <v>710</v>
      </c>
      <c r="E1644" s="4">
        <v>1287</v>
      </c>
      <c r="F1644">
        <v>574</v>
      </c>
      <c r="G1644">
        <v>1403</v>
      </c>
      <c r="H1644" s="5">
        <f t="shared" si="50"/>
        <v>0.23693379790940766</v>
      </c>
      <c r="I1644" s="5">
        <f t="shared" si="51"/>
        <v>-8.2679971489665008E-2</v>
      </c>
    </row>
    <row r="1645" spans="1:9" hidden="1" x14ac:dyDescent="0.2">
      <c r="A1645" t="s">
        <v>344</v>
      </c>
      <c r="B1645" s="10">
        <v>30093</v>
      </c>
      <c r="C1645" t="s">
        <v>1463</v>
      </c>
      <c r="D1645" s="4">
        <v>10565</v>
      </c>
      <c r="E1645" s="4">
        <v>6739</v>
      </c>
      <c r="F1645">
        <v>10392</v>
      </c>
      <c r="G1645">
        <v>7745</v>
      </c>
      <c r="H1645" s="5">
        <f t="shared" si="50"/>
        <v>1.6647421093148575E-2</v>
      </c>
      <c r="I1645" s="5">
        <f t="shared" si="51"/>
        <v>-0.12989025177533892</v>
      </c>
    </row>
    <row r="1646" spans="1:9" hidden="1" x14ac:dyDescent="0.2">
      <c r="A1646" t="s">
        <v>344</v>
      </c>
      <c r="B1646" s="10">
        <v>30095</v>
      </c>
      <c r="C1646" t="s">
        <v>1464</v>
      </c>
      <c r="D1646" s="4">
        <v>1098</v>
      </c>
      <c r="E1646" s="4">
        <v>4930</v>
      </c>
      <c r="F1646">
        <v>1156</v>
      </c>
      <c r="G1646">
        <v>4462</v>
      </c>
      <c r="H1646" s="5">
        <f t="shared" si="50"/>
        <v>-5.0173010380622836E-2</v>
      </c>
      <c r="I1646" s="5">
        <f t="shared" si="51"/>
        <v>0.10488570147915732</v>
      </c>
    </row>
    <row r="1647" spans="1:9" hidden="1" x14ac:dyDescent="0.2">
      <c r="A1647" t="s">
        <v>344</v>
      </c>
      <c r="B1647" s="10">
        <v>30097</v>
      </c>
      <c r="C1647" t="s">
        <v>1465</v>
      </c>
      <c r="D1647" s="4">
        <v>435</v>
      </c>
      <c r="E1647" s="4">
        <v>1778</v>
      </c>
      <c r="F1647">
        <v>549</v>
      </c>
      <c r="G1647">
        <v>1840</v>
      </c>
      <c r="H1647" s="5">
        <f t="shared" si="50"/>
        <v>-0.20765027322404372</v>
      </c>
      <c r="I1647" s="5">
        <f t="shared" si="51"/>
        <v>-3.3695652173913043E-2</v>
      </c>
    </row>
    <row r="1648" spans="1:9" hidden="1" x14ac:dyDescent="0.2">
      <c r="A1648" t="s">
        <v>344</v>
      </c>
      <c r="B1648" s="10">
        <v>30099</v>
      </c>
      <c r="C1648" t="s">
        <v>863</v>
      </c>
      <c r="D1648" s="4">
        <v>1097</v>
      </c>
      <c r="E1648" s="4">
        <v>2288</v>
      </c>
      <c r="F1648">
        <v>1007</v>
      </c>
      <c r="G1648">
        <v>2608</v>
      </c>
      <c r="H1648" s="5">
        <f t="shared" si="50"/>
        <v>8.937437934458789E-2</v>
      </c>
      <c r="I1648" s="5">
        <f t="shared" si="51"/>
        <v>-0.12269938650306748</v>
      </c>
    </row>
    <row r="1649" spans="1:9" hidden="1" x14ac:dyDescent="0.2">
      <c r="A1649" t="s">
        <v>344</v>
      </c>
      <c r="B1649" s="10">
        <v>30101</v>
      </c>
      <c r="C1649" t="s">
        <v>1466</v>
      </c>
      <c r="D1649" s="4">
        <v>543</v>
      </c>
      <c r="E1649" s="4">
        <v>1528</v>
      </c>
      <c r="F1649">
        <v>467</v>
      </c>
      <c r="G1649">
        <v>1596</v>
      </c>
      <c r="H1649" s="5">
        <f t="shared" si="50"/>
        <v>0.16274089935760172</v>
      </c>
      <c r="I1649" s="5">
        <f t="shared" si="51"/>
        <v>-4.2606516290726815E-2</v>
      </c>
    </row>
    <row r="1650" spans="1:9" hidden="1" x14ac:dyDescent="0.2">
      <c r="A1650" t="s">
        <v>344</v>
      </c>
      <c r="B1650" s="10">
        <v>30103</v>
      </c>
      <c r="C1650" t="s">
        <v>1467</v>
      </c>
      <c r="D1650" s="4">
        <v>95</v>
      </c>
      <c r="E1650" s="4">
        <v>338</v>
      </c>
      <c r="F1650">
        <v>78</v>
      </c>
      <c r="G1650">
        <v>373</v>
      </c>
      <c r="H1650" s="5">
        <f t="shared" si="50"/>
        <v>0.21794871794871795</v>
      </c>
      <c r="I1650" s="5">
        <f t="shared" si="51"/>
        <v>-9.3833780160857902E-2</v>
      </c>
    </row>
    <row r="1651" spans="1:9" hidden="1" x14ac:dyDescent="0.2">
      <c r="A1651" t="s">
        <v>344</v>
      </c>
      <c r="B1651" s="10">
        <v>30105</v>
      </c>
      <c r="C1651" t="s">
        <v>865</v>
      </c>
      <c r="D1651" s="4">
        <v>1199</v>
      </c>
      <c r="E1651" s="4">
        <v>2775</v>
      </c>
      <c r="F1651">
        <v>1030</v>
      </c>
      <c r="G1651">
        <v>3135</v>
      </c>
      <c r="H1651" s="5">
        <f t="shared" si="50"/>
        <v>0.16407766990291262</v>
      </c>
      <c r="I1651" s="5">
        <f t="shared" si="51"/>
        <v>-0.11483253588516747</v>
      </c>
    </row>
    <row r="1652" spans="1:9" hidden="1" x14ac:dyDescent="0.2">
      <c r="A1652" t="s">
        <v>344</v>
      </c>
      <c r="B1652" s="10">
        <v>30107</v>
      </c>
      <c r="C1652" t="s">
        <v>1468</v>
      </c>
      <c r="D1652" s="4">
        <v>240</v>
      </c>
      <c r="E1652" s="4">
        <v>724</v>
      </c>
      <c r="F1652">
        <v>225</v>
      </c>
      <c r="G1652">
        <v>823</v>
      </c>
      <c r="H1652" s="5">
        <f t="shared" si="50"/>
        <v>6.6666666666666666E-2</v>
      </c>
      <c r="I1652" s="5">
        <f t="shared" si="51"/>
        <v>-0.12029161603888214</v>
      </c>
    </row>
    <row r="1653" spans="1:9" hidden="1" x14ac:dyDescent="0.2">
      <c r="A1653" t="s">
        <v>344</v>
      </c>
      <c r="B1653" s="10">
        <v>30109</v>
      </c>
      <c r="C1653" t="s">
        <v>1469</v>
      </c>
      <c r="D1653" s="4">
        <v>92</v>
      </c>
      <c r="E1653" s="4">
        <v>454</v>
      </c>
      <c r="F1653">
        <v>77</v>
      </c>
      <c r="G1653">
        <v>516</v>
      </c>
      <c r="H1653" s="5">
        <f t="shared" si="50"/>
        <v>0.19480519480519481</v>
      </c>
      <c r="I1653" s="5">
        <f t="shared" si="51"/>
        <v>-0.12015503875968993</v>
      </c>
    </row>
    <row r="1654" spans="1:9" hidden="1" x14ac:dyDescent="0.2">
      <c r="A1654" t="s">
        <v>344</v>
      </c>
      <c r="B1654" s="10">
        <v>30111</v>
      </c>
      <c r="C1654" t="s">
        <v>1470</v>
      </c>
      <c r="D1654" s="4">
        <v>27951</v>
      </c>
      <c r="E1654" s="4">
        <v>51721</v>
      </c>
      <c r="F1654">
        <v>30679</v>
      </c>
      <c r="G1654">
        <v>50772</v>
      </c>
      <c r="H1654" s="5">
        <f t="shared" si="50"/>
        <v>-8.8920760129078527E-2</v>
      </c>
      <c r="I1654" s="5">
        <f t="shared" si="51"/>
        <v>1.8691404711258172E-2</v>
      </c>
    </row>
    <row r="1655" spans="1:9" hidden="1" x14ac:dyDescent="0.2">
      <c r="A1655" t="s">
        <v>345</v>
      </c>
      <c r="B1655" s="10">
        <v>31001</v>
      </c>
      <c r="C1655" t="s">
        <v>658</v>
      </c>
      <c r="D1655" s="4">
        <v>3967</v>
      </c>
      <c r="E1655" s="4">
        <v>8970</v>
      </c>
      <c r="F1655">
        <v>4213</v>
      </c>
      <c r="G1655">
        <v>10085</v>
      </c>
      <c r="H1655" s="5">
        <f t="shared" si="50"/>
        <v>-5.8390695466413484E-2</v>
      </c>
      <c r="I1655" s="5">
        <f t="shared" si="51"/>
        <v>-0.11056023797719385</v>
      </c>
    </row>
    <row r="1656" spans="1:9" hidden="1" x14ac:dyDescent="0.2">
      <c r="A1656" t="s">
        <v>345</v>
      </c>
      <c r="B1656" s="10">
        <v>31003</v>
      </c>
      <c r="C1656" t="s">
        <v>1471</v>
      </c>
      <c r="D1656" s="4">
        <v>616</v>
      </c>
      <c r="E1656" s="4">
        <v>2759</v>
      </c>
      <c r="F1656">
        <v>452</v>
      </c>
      <c r="G1656">
        <v>3093</v>
      </c>
      <c r="H1656" s="5">
        <f t="shared" si="50"/>
        <v>0.36283185840707965</v>
      </c>
      <c r="I1656" s="5">
        <f t="shared" si="51"/>
        <v>-0.1079857743291303</v>
      </c>
    </row>
    <row r="1657" spans="1:9" hidden="1" x14ac:dyDescent="0.2">
      <c r="A1657" t="s">
        <v>345</v>
      </c>
      <c r="B1657" s="10">
        <v>31005</v>
      </c>
      <c r="C1657" t="s">
        <v>1472</v>
      </c>
      <c r="D1657" s="4">
        <v>33</v>
      </c>
      <c r="E1657" s="4">
        <v>233</v>
      </c>
      <c r="F1657">
        <v>21</v>
      </c>
      <c r="G1657">
        <v>260</v>
      </c>
      <c r="H1657" s="5">
        <f t="shared" si="50"/>
        <v>0.5714285714285714</v>
      </c>
      <c r="I1657" s="5">
        <f t="shared" si="51"/>
        <v>-0.10384615384615385</v>
      </c>
    </row>
    <row r="1658" spans="1:9" hidden="1" x14ac:dyDescent="0.2">
      <c r="A1658" t="s">
        <v>345</v>
      </c>
      <c r="B1658" s="10">
        <v>31007</v>
      </c>
      <c r="C1658" t="s">
        <v>1473</v>
      </c>
      <c r="D1658" s="4">
        <v>67</v>
      </c>
      <c r="E1658" s="4">
        <v>364</v>
      </c>
      <c r="F1658">
        <v>43</v>
      </c>
      <c r="G1658">
        <v>362</v>
      </c>
      <c r="H1658" s="5">
        <f t="shared" si="50"/>
        <v>0.55813953488372092</v>
      </c>
      <c r="I1658" s="5">
        <f t="shared" si="51"/>
        <v>5.5248618784530384E-3</v>
      </c>
    </row>
    <row r="1659" spans="1:9" hidden="1" x14ac:dyDescent="0.2">
      <c r="A1659" t="s">
        <v>345</v>
      </c>
      <c r="B1659" s="10">
        <v>31009</v>
      </c>
      <c r="C1659" t="s">
        <v>838</v>
      </c>
      <c r="D1659" s="4">
        <v>52</v>
      </c>
      <c r="E1659" s="4">
        <v>293</v>
      </c>
      <c r="F1659">
        <v>35</v>
      </c>
      <c r="G1659">
        <v>280</v>
      </c>
      <c r="H1659" s="5">
        <f t="shared" si="50"/>
        <v>0.48571428571428571</v>
      </c>
      <c r="I1659" s="5">
        <f t="shared" si="51"/>
        <v>4.642857142857143E-2</v>
      </c>
    </row>
    <row r="1660" spans="1:9" hidden="1" x14ac:dyDescent="0.2">
      <c r="A1660" t="s">
        <v>345</v>
      </c>
      <c r="B1660" s="10">
        <v>31011</v>
      </c>
      <c r="C1660" t="s">
        <v>555</v>
      </c>
      <c r="D1660" s="4">
        <v>619</v>
      </c>
      <c r="E1660" s="4">
        <v>2239</v>
      </c>
      <c r="F1660">
        <v>499</v>
      </c>
      <c r="G1660">
        <v>2653</v>
      </c>
      <c r="H1660" s="5">
        <f t="shared" si="50"/>
        <v>0.24048096192384769</v>
      </c>
      <c r="I1660" s="5">
        <f t="shared" si="51"/>
        <v>-0.15604975499434603</v>
      </c>
    </row>
    <row r="1661" spans="1:9" hidden="1" x14ac:dyDescent="0.2">
      <c r="A1661" t="s">
        <v>345</v>
      </c>
      <c r="B1661" s="10">
        <v>31013</v>
      </c>
      <c r="C1661" t="s">
        <v>1474</v>
      </c>
      <c r="D1661" s="4">
        <v>1326</v>
      </c>
      <c r="E1661" s="4">
        <v>3511</v>
      </c>
      <c r="F1661">
        <v>1051</v>
      </c>
      <c r="G1661">
        <v>4002</v>
      </c>
      <c r="H1661" s="5">
        <f t="shared" si="50"/>
        <v>0.26165556612749763</v>
      </c>
      <c r="I1661" s="5">
        <f t="shared" si="51"/>
        <v>-0.12268865567216392</v>
      </c>
    </row>
    <row r="1662" spans="1:9" hidden="1" x14ac:dyDescent="0.2">
      <c r="A1662" t="s">
        <v>345</v>
      </c>
      <c r="B1662" s="10">
        <v>31015</v>
      </c>
      <c r="C1662" t="s">
        <v>1084</v>
      </c>
      <c r="D1662" s="4">
        <v>208</v>
      </c>
      <c r="E1662" s="4">
        <v>999</v>
      </c>
      <c r="F1662">
        <v>135</v>
      </c>
      <c r="G1662">
        <v>1010</v>
      </c>
      <c r="H1662" s="5">
        <f t="shared" si="50"/>
        <v>0.54074074074074074</v>
      </c>
      <c r="I1662" s="5">
        <f t="shared" si="51"/>
        <v>-1.089108910891089E-2</v>
      </c>
    </row>
    <row r="1663" spans="1:9" hidden="1" x14ac:dyDescent="0.2">
      <c r="A1663" t="s">
        <v>345</v>
      </c>
      <c r="B1663" s="10">
        <v>31017</v>
      </c>
      <c r="C1663" t="s">
        <v>875</v>
      </c>
      <c r="D1663" s="4">
        <v>287</v>
      </c>
      <c r="E1663" s="4">
        <v>1349</v>
      </c>
      <c r="F1663">
        <v>191</v>
      </c>
      <c r="G1663">
        <v>1470</v>
      </c>
      <c r="H1663" s="5">
        <f t="shared" si="50"/>
        <v>0.50261780104712039</v>
      </c>
      <c r="I1663" s="5">
        <f t="shared" si="51"/>
        <v>-8.2312925170068024E-2</v>
      </c>
    </row>
    <row r="1664" spans="1:9" hidden="1" x14ac:dyDescent="0.2">
      <c r="A1664" t="s">
        <v>345</v>
      </c>
      <c r="B1664" s="10">
        <v>31019</v>
      </c>
      <c r="C1664" t="s">
        <v>1475</v>
      </c>
      <c r="D1664" s="4">
        <v>4865</v>
      </c>
      <c r="E1664" s="4">
        <v>17220</v>
      </c>
      <c r="F1664">
        <v>6350</v>
      </c>
      <c r="G1664">
        <v>16640</v>
      </c>
      <c r="H1664" s="5">
        <f t="shared" si="50"/>
        <v>-0.23385826771653542</v>
      </c>
      <c r="I1664" s="5">
        <f t="shared" si="51"/>
        <v>3.4855769230769232E-2</v>
      </c>
    </row>
    <row r="1665" spans="1:9" hidden="1" x14ac:dyDescent="0.2">
      <c r="A1665" t="s">
        <v>345</v>
      </c>
      <c r="B1665" s="10">
        <v>31021</v>
      </c>
      <c r="C1665" t="s">
        <v>1476</v>
      </c>
      <c r="D1665" s="4">
        <v>1225</v>
      </c>
      <c r="E1665" s="4">
        <v>2394</v>
      </c>
      <c r="F1665">
        <v>1063</v>
      </c>
      <c r="G1665">
        <v>2580</v>
      </c>
      <c r="H1665" s="5">
        <f t="shared" si="50"/>
        <v>0.1523988711194732</v>
      </c>
      <c r="I1665" s="5">
        <f t="shared" si="51"/>
        <v>-7.2093023255813959E-2</v>
      </c>
    </row>
    <row r="1666" spans="1:9" hidden="1" x14ac:dyDescent="0.2">
      <c r="A1666" t="s">
        <v>345</v>
      </c>
      <c r="B1666" s="10">
        <v>31023</v>
      </c>
      <c r="C1666" t="s">
        <v>487</v>
      </c>
      <c r="D1666" s="4">
        <v>1038</v>
      </c>
      <c r="E1666" s="4">
        <v>3314</v>
      </c>
      <c r="F1666">
        <v>873</v>
      </c>
      <c r="G1666">
        <v>3542</v>
      </c>
      <c r="H1666" s="5">
        <f t="shared" si="50"/>
        <v>0.18900343642611683</v>
      </c>
      <c r="I1666" s="5">
        <f t="shared" si="51"/>
        <v>-6.4370412196499152E-2</v>
      </c>
    </row>
    <row r="1667" spans="1:9" hidden="1" x14ac:dyDescent="0.2">
      <c r="A1667" t="s">
        <v>345</v>
      </c>
      <c r="B1667" s="10">
        <v>31025</v>
      </c>
      <c r="C1667" t="s">
        <v>877</v>
      </c>
      <c r="D1667" s="4">
        <v>3912</v>
      </c>
      <c r="E1667" s="4">
        <v>10834</v>
      </c>
      <c r="F1667">
        <v>4737</v>
      </c>
      <c r="G1667">
        <v>10121</v>
      </c>
      <c r="H1667" s="5">
        <f t="shared" ref="H1667:H1730" si="52">((D1667-F1667)/F1667)</f>
        <v>-0.17416086130462319</v>
      </c>
      <c r="I1667" s="5">
        <f t="shared" ref="I1667:I1730" si="53">((E1667-G1667)/G1667)</f>
        <v>7.0447584230807228E-2</v>
      </c>
    </row>
    <row r="1668" spans="1:9" hidden="1" x14ac:dyDescent="0.2">
      <c r="A1668" t="s">
        <v>345</v>
      </c>
      <c r="B1668" s="10">
        <v>31027</v>
      </c>
      <c r="C1668" t="s">
        <v>976</v>
      </c>
      <c r="D1668" s="4">
        <v>930</v>
      </c>
      <c r="E1668" s="4">
        <v>3657</v>
      </c>
      <c r="F1668">
        <v>725</v>
      </c>
      <c r="G1668">
        <v>4174</v>
      </c>
      <c r="H1668" s="5">
        <f t="shared" si="52"/>
        <v>0.28275862068965518</v>
      </c>
      <c r="I1668" s="5">
        <f t="shared" si="53"/>
        <v>-0.12386200287494011</v>
      </c>
    </row>
    <row r="1669" spans="1:9" hidden="1" x14ac:dyDescent="0.2">
      <c r="A1669" t="s">
        <v>345</v>
      </c>
      <c r="B1669" s="10">
        <v>31029</v>
      </c>
      <c r="C1669" t="s">
        <v>1018</v>
      </c>
      <c r="D1669" s="4">
        <v>342</v>
      </c>
      <c r="E1669" s="4">
        <v>1565</v>
      </c>
      <c r="F1669">
        <v>226</v>
      </c>
      <c r="G1669">
        <v>1740</v>
      </c>
      <c r="H1669" s="5">
        <f t="shared" si="52"/>
        <v>0.51327433628318586</v>
      </c>
      <c r="I1669" s="5">
        <f t="shared" si="53"/>
        <v>-0.10057471264367816</v>
      </c>
    </row>
    <row r="1670" spans="1:9" hidden="1" x14ac:dyDescent="0.2">
      <c r="A1670" t="s">
        <v>345</v>
      </c>
      <c r="B1670" s="10">
        <v>31031</v>
      </c>
      <c r="C1670" t="s">
        <v>1477</v>
      </c>
      <c r="D1670" s="4">
        <v>488</v>
      </c>
      <c r="E1670" s="4">
        <v>2557</v>
      </c>
      <c r="F1670">
        <v>373</v>
      </c>
      <c r="G1670">
        <v>2844</v>
      </c>
      <c r="H1670" s="5">
        <f t="shared" si="52"/>
        <v>0.30831099195710454</v>
      </c>
      <c r="I1670" s="5">
        <f t="shared" si="53"/>
        <v>-0.10091420534458509</v>
      </c>
    </row>
    <row r="1671" spans="1:9" hidden="1" x14ac:dyDescent="0.2">
      <c r="A1671" t="s">
        <v>345</v>
      </c>
      <c r="B1671" s="10">
        <v>31033</v>
      </c>
      <c r="C1671" t="s">
        <v>667</v>
      </c>
      <c r="D1671" s="4">
        <v>969</v>
      </c>
      <c r="E1671" s="4">
        <v>3385</v>
      </c>
      <c r="F1671">
        <v>855</v>
      </c>
      <c r="G1671">
        <v>3813</v>
      </c>
      <c r="H1671" s="5">
        <f t="shared" si="52"/>
        <v>0.13333333333333333</v>
      </c>
      <c r="I1671" s="5">
        <f t="shared" si="53"/>
        <v>-0.11224757408864411</v>
      </c>
    </row>
    <row r="1672" spans="1:9" hidden="1" x14ac:dyDescent="0.2">
      <c r="A1672" t="s">
        <v>345</v>
      </c>
      <c r="B1672" s="10">
        <v>31035</v>
      </c>
      <c r="C1672" t="s">
        <v>423</v>
      </c>
      <c r="D1672" s="4">
        <v>790</v>
      </c>
      <c r="E1672" s="4">
        <v>2372</v>
      </c>
      <c r="F1672">
        <v>632</v>
      </c>
      <c r="G1672">
        <v>2848</v>
      </c>
      <c r="H1672" s="5">
        <f t="shared" si="52"/>
        <v>0.25</v>
      </c>
      <c r="I1672" s="5">
        <f t="shared" si="53"/>
        <v>-0.16713483146067415</v>
      </c>
    </row>
    <row r="1673" spans="1:9" hidden="1" x14ac:dyDescent="0.2">
      <c r="A1673" t="s">
        <v>345</v>
      </c>
      <c r="B1673" s="10">
        <v>31037</v>
      </c>
      <c r="C1673" t="s">
        <v>1478</v>
      </c>
      <c r="D1673" s="4">
        <v>1104</v>
      </c>
      <c r="E1673" s="4">
        <v>2464</v>
      </c>
      <c r="F1673">
        <v>1025</v>
      </c>
      <c r="G1673">
        <v>2636</v>
      </c>
      <c r="H1673" s="5">
        <f t="shared" si="52"/>
        <v>7.7073170731707316E-2</v>
      </c>
      <c r="I1673" s="5">
        <f t="shared" si="53"/>
        <v>-6.525037936267071E-2</v>
      </c>
    </row>
    <row r="1674" spans="1:9" hidden="1" x14ac:dyDescent="0.2">
      <c r="A1674" t="s">
        <v>345</v>
      </c>
      <c r="B1674" s="10">
        <v>31039</v>
      </c>
      <c r="C1674" t="s">
        <v>1479</v>
      </c>
      <c r="D1674" s="4">
        <v>984</v>
      </c>
      <c r="E1674" s="4">
        <v>3321</v>
      </c>
      <c r="F1674">
        <v>870</v>
      </c>
      <c r="G1674">
        <v>3507</v>
      </c>
      <c r="H1674" s="5">
        <f t="shared" si="52"/>
        <v>0.1310344827586207</v>
      </c>
      <c r="I1674" s="5">
        <f t="shared" si="53"/>
        <v>-5.303678357570573E-2</v>
      </c>
    </row>
    <row r="1675" spans="1:9" hidden="1" x14ac:dyDescent="0.2">
      <c r="A1675" t="s">
        <v>345</v>
      </c>
      <c r="B1675" s="10">
        <v>31041</v>
      </c>
      <c r="C1675" t="s">
        <v>672</v>
      </c>
      <c r="D1675" s="4">
        <v>1062</v>
      </c>
      <c r="E1675" s="4">
        <v>4368</v>
      </c>
      <c r="F1675">
        <v>786</v>
      </c>
      <c r="G1675">
        <v>5090</v>
      </c>
      <c r="H1675" s="5">
        <f t="shared" si="52"/>
        <v>0.35114503816793891</v>
      </c>
      <c r="I1675" s="5">
        <f t="shared" si="53"/>
        <v>-0.14184675834970531</v>
      </c>
    </row>
    <row r="1676" spans="1:9" hidden="1" x14ac:dyDescent="0.2">
      <c r="A1676" t="s">
        <v>345</v>
      </c>
      <c r="B1676" s="10">
        <v>31043</v>
      </c>
      <c r="C1676" t="s">
        <v>1309</v>
      </c>
      <c r="D1676" s="4">
        <v>2647</v>
      </c>
      <c r="E1676" s="4">
        <v>3568</v>
      </c>
      <c r="F1676">
        <v>2744</v>
      </c>
      <c r="G1676">
        <v>3926</v>
      </c>
      <c r="H1676" s="5">
        <f t="shared" si="52"/>
        <v>-3.5349854227405247E-2</v>
      </c>
      <c r="I1676" s="5">
        <f t="shared" si="53"/>
        <v>-9.1186958736627605E-2</v>
      </c>
    </row>
    <row r="1677" spans="1:9" hidden="1" x14ac:dyDescent="0.2">
      <c r="A1677" t="s">
        <v>345</v>
      </c>
      <c r="B1677" s="10">
        <v>31045</v>
      </c>
      <c r="C1677" t="s">
        <v>1480</v>
      </c>
      <c r="D1677" s="4">
        <v>1015</v>
      </c>
      <c r="E1677" s="4">
        <v>2711</v>
      </c>
      <c r="F1677">
        <v>1082</v>
      </c>
      <c r="G1677">
        <v>2931</v>
      </c>
      <c r="H1677" s="5">
        <f t="shared" si="52"/>
        <v>-6.1922365988909427E-2</v>
      </c>
      <c r="I1677" s="5">
        <f t="shared" si="53"/>
        <v>-7.5059706584783351E-2</v>
      </c>
    </row>
    <row r="1678" spans="1:9" hidden="1" x14ac:dyDescent="0.2">
      <c r="A1678" t="s">
        <v>345</v>
      </c>
      <c r="B1678" s="10">
        <v>31047</v>
      </c>
      <c r="C1678" t="s">
        <v>751</v>
      </c>
      <c r="D1678" s="4">
        <v>2050</v>
      </c>
      <c r="E1678" s="4">
        <v>5808</v>
      </c>
      <c r="F1678">
        <v>2497</v>
      </c>
      <c r="G1678">
        <v>6524</v>
      </c>
      <c r="H1678" s="5">
        <f t="shared" si="52"/>
        <v>-0.1790148177813376</v>
      </c>
      <c r="I1678" s="5">
        <f t="shared" si="53"/>
        <v>-0.10974862047823421</v>
      </c>
    </row>
    <row r="1679" spans="1:9" hidden="1" x14ac:dyDescent="0.2">
      <c r="A1679" t="s">
        <v>345</v>
      </c>
      <c r="B1679" s="10">
        <v>31049</v>
      </c>
      <c r="C1679" t="s">
        <v>1481</v>
      </c>
      <c r="D1679" s="4">
        <v>207</v>
      </c>
      <c r="E1679" s="4">
        <v>834</v>
      </c>
      <c r="F1679">
        <v>141</v>
      </c>
      <c r="G1679">
        <v>871</v>
      </c>
      <c r="H1679" s="5">
        <f t="shared" si="52"/>
        <v>0.46808510638297873</v>
      </c>
      <c r="I1679" s="5">
        <f t="shared" si="53"/>
        <v>-4.2479908151549943E-2</v>
      </c>
    </row>
    <row r="1680" spans="1:9" hidden="1" x14ac:dyDescent="0.2">
      <c r="A1680" t="s">
        <v>345</v>
      </c>
      <c r="B1680" s="10">
        <v>31051</v>
      </c>
      <c r="C1680" t="s">
        <v>1482</v>
      </c>
      <c r="D1680" s="4">
        <v>859</v>
      </c>
      <c r="E1680" s="4">
        <v>2042</v>
      </c>
      <c r="F1680">
        <v>651</v>
      </c>
      <c r="G1680">
        <v>2335</v>
      </c>
      <c r="H1680" s="5">
        <f t="shared" si="52"/>
        <v>0.31950844854070659</v>
      </c>
      <c r="I1680" s="5">
        <f t="shared" si="53"/>
        <v>-0.12548179871520343</v>
      </c>
    </row>
    <row r="1681" spans="1:9" hidden="1" x14ac:dyDescent="0.2">
      <c r="A1681" t="s">
        <v>345</v>
      </c>
      <c r="B1681" s="10">
        <v>31053</v>
      </c>
      <c r="C1681" t="s">
        <v>753</v>
      </c>
      <c r="D1681" s="4">
        <v>5009</v>
      </c>
      <c r="E1681" s="4">
        <v>9438</v>
      </c>
      <c r="F1681">
        <v>5544</v>
      </c>
      <c r="G1681">
        <v>10984</v>
      </c>
      <c r="H1681" s="5">
        <f t="shared" si="52"/>
        <v>-9.6500721500721504E-2</v>
      </c>
      <c r="I1681" s="5">
        <f t="shared" si="53"/>
        <v>-0.14075018208302986</v>
      </c>
    </row>
    <row r="1682" spans="1:9" hidden="1" x14ac:dyDescent="0.2">
      <c r="A1682" t="s">
        <v>345</v>
      </c>
      <c r="B1682" s="10">
        <v>31055</v>
      </c>
      <c r="C1682" t="s">
        <v>676</v>
      </c>
      <c r="D1682" s="4">
        <v>159767</v>
      </c>
      <c r="E1682" s="4">
        <v>113661</v>
      </c>
      <c r="F1682">
        <v>150350</v>
      </c>
      <c r="G1682">
        <v>119159</v>
      </c>
      <c r="H1682" s="5">
        <f t="shared" si="52"/>
        <v>6.2633854339873632E-2</v>
      </c>
      <c r="I1682" s="5">
        <f t="shared" si="53"/>
        <v>-4.6140031386634667E-2</v>
      </c>
    </row>
    <row r="1683" spans="1:9" hidden="1" x14ac:dyDescent="0.2">
      <c r="A1683" t="s">
        <v>345</v>
      </c>
      <c r="B1683" s="10">
        <v>31057</v>
      </c>
      <c r="C1683" t="s">
        <v>1483</v>
      </c>
      <c r="D1683" s="4">
        <v>186</v>
      </c>
      <c r="E1683" s="4">
        <v>865</v>
      </c>
      <c r="F1683">
        <v>105</v>
      </c>
      <c r="G1683">
        <v>883</v>
      </c>
      <c r="H1683" s="5">
        <f t="shared" si="52"/>
        <v>0.77142857142857146</v>
      </c>
      <c r="I1683" s="5">
        <f t="shared" si="53"/>
        <v>-2.0385050962627407E-2</v>
      </c>
    </row>
    <row r="1684" spans="1:9" hidden="1" x14ac:dyDescent="0.2">
      <c r="A1684" t="s">
        <v>345</v>
      </c>
      <c r="B1684" s="10">
        <v>31059</v>
      </c>
      <c r="C1684" t="s">
        <v>1311</v>
      </c>
      <c r="D1684" s="4">
        <v>842</v>
      </c>
      <c r="E1684" s="4">
        <v>2142</v>
      </c>
      <c r="F1684">
        <v>693</v>
      </c>
      <c r="G1684">
        <v>2359</v>
      </c>
      <c r="H1684" s="5">
        <f t="shared" si="52"/>
        <v>0.21500721500721501</v>
      </c>
      <c r="I1684" s="5">
        <f t="shared" si="53"/>
        <v>-9.1988130563798218E-2</v>
      </c>
    </row>
    <row r="1685" spans="1:9" hidden="1" x14ac:dyDescent="0.2">
      <c r="A1685" t="s">
        <v>345</v>
      </c>
      <c r="B1685" s="10">
        <v>31061</v>
      </c>
      <c r="C1685" t="s">
        <v>431</v>
      </c>
      <c r="D1685" s="4">
        <v>406</v>
      </c>
      <c r="E1685" s="4">
        <v>1320</v>
      </c>
      <c r="F1685">
        <v>276</v>
      </c>
      <c r="G1685">
        <v>1437</v>
      </c>
      <c r="H1685" s="5">
        <f t="shared" si="52"/>
        <v>0.47101449275362317</v>
      </c>
      <c r="I1685" s="5">
        <f t="shared" si="53"/>
        <v>-8.1419624217118999E-2</v>
      </c>
    </row>
    <row r="1686" spans="1:9" hidden="1" x14ac:dyDescent="0.2">
      <c r="A1686" t="s">
        <v>345</v>
      </c>
      <c r="B1686" s="10">
        <v>31063</v>
      </c>
      <c r="C1686" t="s">
        <v>1484</v>
      </c>
      <c r="D1686" s="4">
        <v>291</v>
      </c>
      <c r="E1686" s="4">
        <v>1124</v>
      </c>
      <c r="F1686">
        <v>189</v>
      </c>
      <c r="G1686">
        <v>1229</v>
      </c>
      <c r="H1686" s="5">
        <f t="shared" si="52"/>
        <v>0.53968253968253965</v>
      </c>
      <c r="I1686" s="5">
        <f t="shared" si="53"/>
        <v>-8.5435313262815296E-2</v>
      </c>
    </row>
    <row r="1687" spans="1:9" hidden="1" x14ac:dyDescent="0.2">
      <c r="A1687" t="s">
        <v>345</v>
      </c>
      <c r="B1687" s="10">
        <v>31065</v>
      </c>
      <c r="C1687" t="s">
        <v>1485</v>
      </c>
      <c r="D1687" s="4">
        <v>547</v>
      </c>
      <c r="E1687" s="4">
        <v>1998</v>
      </c>
      <c r="F1687">
        <v>399</v>
      </c>
      <c r="G1687">
        <v>2163</v>
      </c>
      <c r="H1687" s="5">
        <f t="shared" si="52"/>
        <v>0.37092731829573933</v>
      </c>
      <c r="I1687" s="5">
        <f t="shared" si="53"/>
        <v>-7.6282940360610257E-2</v>
      </c>
    </row>
    <row r="1688" spans="1:9" hidden="1" x14ac:dyDescent="0.2">
      <c r="A1688" t="s">
        <v>345</v>
      </c>
      <c r="B1688" s="10">
        <v>31067</v>
      </c>
      <c r="C1688" t="s">
        <v>1486</v>
      </c>
      <c r="D1688" s="4">
        <v>3750</v>
      </c>
      <c r="E1688" s="4">
        <v>5577</v>
      </c>
      <c r="F1688">
        <v>3385</v>
      </c>
      <c r="G1688">
        <v>7445</v>
      </c>
      <c r="H1688" s="5">
        <f t="shared" si="52"/>
        <v>0.10782865583456426</v>
      </c>
      <c r="I1688" s="5">
        <f t="shared" si="53"/>
        <v>-0.25090664875755542</v>
      </c>
    </row>
    <row r="1689" spans="1:9" hidden="1" x14ac:dyDescent="0.2">
      <c r="A1689" t="s">
        <v>345</v>
      </c>
      <c r="B1689" s="10">
        <v>31069</v>
      </c>
      <c r="C1689" t="s">
        <v>1487</v>
      </c>
      <c r="D1689" s="4">
        <v>249</v>
      </c>
      <c r="E1689" s="4">
        <v>989</v>
      </c>
      <c r="F1689">
        <v>161</v>
      </c>
      <c r="G1689">
        <v>1016</v>
      </c>
      <c r="H1689" s="5">
        <f t="shared" si="52"/>
        <v>0.54658385093167705</v>
      </c>
      <c r="I1689" s="5">
        <f t="shared" si="53"/>
        <v>-2.6574803149606301E-2</v>
      </c>
    </row>
    <row r="1690" spans="1:9" hidden="1" x14ac:dyDescent="0.2">
      <c r="A1690" t="s">
        <v>345</v>
      </c>
      <c r="B1690" s="10">
        <v>31071</v>
      </c>
      <c r="C1690" t="s">
        <v>681</v>
      </c>
      <c r="D1690" s="4">
        <v>197</v>
      </c>
      <c r="E1690" s="4">
        <v>811</v>
      </c>
      <c r="F1690">
        <v>133</v>
      </c>
      <c r="G1690">
        <v>933</v>
      </c>
      <c r="H1690" s="5">
        <f t="shared" si="52"/>
        <v>0.48120300751879697</v>
      </c>
      <c r="I1690" s="5">
        <f t="shared" si="53"/>
        <v>-0.13076098606645231</v>
      </c>
    </row>
    <row r="1691" spans="1:9" hidden="1" x14ac:dyDescent="0.2">
      <c r="A1691" t="s">
        <v>345</v>
      </c>
      <c r="B1691" s="10">
        <v>31073</v>
      </c>
      <c r="C1691" t="s">
        <v>1488</v>
      </c>
      <c r="D1691" s="4">
        <v>252</v>
      </c>
      <c r="E1691" s="4">
        <v>754</v>
      </c>
      <c r="F1691">
        <v>215</v>
      </c>
      <c r="G1691">
        <v>893</v>
      </c>
      <c r="H1691" s="5">
        <f t="shared" si="52"/>
        <v>0.17209302325581396</v>
      </c>
      <c r="I1691" s="5">
        <f t="shared" si="53"/>
        <v>-0.15565509518477044</v>
      </c>
    </row>
    <row r="1692" spans="1:9" hidden="1" x14ac:dyDescent="0.2">
      <c r="A1692" t="s">
        <v>345</v>
      </c>
      <c r="B1692" s="10">
        <v>31075</v>
      </c>
      <c r="C1692" t="s">
        <v>571</v>
      </c>
      <c r="D1692" s="4">
        <v>38</v>
      </c>
      <c r="E1692" s="4">
        <v>339</v>
      </c>
      <c r="F1692">
        <v>20</v>
      </c>
      <c r="G1692">
        <v>375</v>
      </c>
      <c r="H1692" s="5">
        <f t="shared" si="52"/>
        <v>0.9</v>
      </c>
      <c r="I1692" s="5">
        <f t="shared" si="53"/>
        <v>-9.6000000000000002E-2</v>
      </c>
    </row>
    <row r="1693" spans="1:9" hidden="1" x14ac:dyDescent="0.2">
      <c r="A1693" t="s">
        <v>345</v>
      </c>
      <c r="B1693" s="10">
        <v>31077</v>
      </c>
      <c r="C1693" t="s">
        <v>1032</v>
      </c>
      <c r="D1693" s="4">
        <v>278</v>
      </c>
      <c r="E1693" s="4">
        <v>894</v>
      </c>
      <c r="F1693">
        <v>229</v>
      </c>
      <c r="G1693">
        <v>1016</v>
      </c>
      <c r="H1693" s="5">
        <f t="shared" si="52"/>
        <v>0.21397379912663755</v>
      </c>
      <c r="I1693" s="5">
        <f t="shared" si="53"/>
        <v>-0.12007874015748031</v>
      </c>
    </row>
    <row r="1694" spans="1:9" hidden="1" x14ac:dyDescent="0.2">
      <c r="A1694" t="s">
        <v>345</v>
      </c>
      <c r="B1694" s="10">
        <v>31079</v>
      </c>
      <c r="C1694" t="s">
        <v>771</v>
      </c>
      <c r="D1694" s="4">
        <v>6203</v>
      </c>
      <c r="E1694" s="4">
        <v>15496</v>
      </c>
      <c r="F1694">
        <v>7681</v>
      </c>
      <c r="G1694">
        <v>16189</v>
      </c>
      <c r="H1694" s="5">
        <f t="shared" si="52"/>
        <v>-0.19242286160656163</v>
      </c>
      <c r="I1694" s="5">
        <f t="shared" si="53"/>
        <v>-4.2806844153437516E-2</v>
      </c>
    </row>
    <row r="1695" spans="1:9" hidden="1" x14ac:dyDescent="0.2">
      <c r="A1695" t="s">
        <v>345</v>
      </c>
      <c r="B1695" s="10">
        <v>31081</v>
      </c>
      <c r="C1695" t="s">
        <v>436</v>
      </c>
      <c r="D1695" s="4">
        <v>1111</v>
      </c>
      <c r="E1695" s="4">
        <v>3972</v>
      </c>
      <c r="F1695">
        <v>1118</v>
      </c>
      <c r="G1695">
        <v>4309</v>
      </c>
      <c r="H1695" s="5">
        <f t="shared" si="52"/>
        <v>-6.2611806797853312E-3</v>
      </c>
      <c r="I1695" s="5">
        <f t="shared" si="53"/>
        <v>-7.820840102111859E-2</v>
      </c>
    </row>
    <row r="1696" spans="1:9" hidden="1" x14ac:dyDescent="0.2">
      <c r="A1696" t="s">
        <v>345</v>
      </c>
      <c r="B1696" s="10">
        <v>31083</v>
      </c>
      <c r="C1696" t="s">
        <v>1105</v>
      </c>
      <c r="D1696" s="4">
        <v>386</v>
      </c>
      <c r="E1696" s="4">
        <v>1430</v>
      </c>
      <c r="F1696">
        <v>282</v>
      </c>
      <c r="G1696">
        <v>1615</v>
      </c>
      <c r="H1696" s="5">
        <f t="shared" si="52"/>
        <v>0.36879432624113473</v>
      </c>
      <c r="I1696" s="5">
        <f t="shared" si="53"/>
        <v>-0.11455108359133127</v>
      </c>
    </row>
    <row r="1697" spans="1:9" hidden="1" x14ac:dyDescent="0.2">
      <c r="A1697" t="s">
        <v>345</v>
      </c>
      <c r="B1697" s="10">
        <v>31085</v>
      </c>
      <c r="C1697" t="s">
        <v>1489</v>
      </c>
      <c r="D1697" s="4">
        <v>71</v>
      </c>
      <c r="E1697" s="4">
        <v>487</v>
      </c>
      <c r="F1697">
        <v>34</v>
      </c>
      <c r="G1697">
        <v>494</v>
      </c>
      <c r="H1697" s="5">
        <f t="shared" si="52"/>
        <v>1.088235294117647</v>
      </c>
      <c r="I1697" s="5">
        <f t="shared" si="53"/>
        <v>-1.417004048582996E-2</v>
      </c>
    </row>
    <row r="1698" spans="1:9" hidden="1" x14ac:dyDescent="0.2">
      <c r="A1698" t="s">
        <v>345</v>
      </c>
      <c r="B1698" s="10">
        <v>31087</v>
      </c>
      <c r="C1698" t="s">
        <v>1490</v>
      </c>
      <c r="D1698" s="4">
        <v>318</v>
      </c>
      <c r="E1698" s="4">
        <v>1167</v>
      </c>
      <c r="F1698">
        <v>175</v>
      </c>
      <c r="G1698">
        <v>1264</v>
      </c>
      <c r="H1698" s="5">
        <f t="shared" si="52"/>
        <v>0.81714285714285717</v>
      </c>
      <c r="I1698" s="5">
        <f t="shared" si="53"/>
        <v>-7.6740506329113931E-2</v>
      </c>
    </row>
    <row r="1699" spans="1:9" hidden="1" x14ac:dyDescent="0.2">
      <c r="A1699" t="s">
        <v>345</v>
      </c>
      <c r="B1699" s="10">
        <v>31089</v>
      </c>
      <c r="C1699" t="s">
        <v>1409</v>
      </c>
      <c r="D1699" s="4">
        <v>845</v>
      </c>
      <c r="E1699" s="4">
        <v>4097</v>
      </c>
      <c r="F1699">
        <v>686</v>
      </c>
      <c r="G1699">
        <v>4769</v>
      </c>
      <c r="H1699" s="5">
        <f t="shared" si="52"/>
        <v>0.23177842565597667</v>
      </c>
      <c r="I1699" s="5">
        <f t="shared" si="53"/>
        <v>-0.14091004403438875</v>
      </c>
    </row>
    <row r="1700" spans="1:9" hidden="1" x14ac:dyDescent="0.2">
      <c r="A1700" t="s">
        <v>345</v>
      </c>
      <c r="B1700" s="10">
        <v>31091</v>
      </c>
      <c r="C1700" t="s">
        <v>1491</v>
      </c>
      <c r="D1700" s="4">
        <v>75</v>
      </c>
      <c r="E1700" s="4">
        <v>356</v>
      </c>
      <c r="F1700">
        <v>59</v>
      </c>
      <c r="G1700">
        <v>376</v>
      </c>
      <c r="H1700" s="5">
        <f t="shared" si="52"/>
        <v>0.2711864406779661</v>
      </c>
      <c r="I1700" s="5">
        <f t="shared" si="53"/>
        <v>-5.3191489361702128E-2</v>
      </c>
    </row>
    <row r="1701" spans="1:9" hidden="1" x14ac:dyDescent="0.2">
      <c r="A1701" t="s">
        <v>345</v>
      </c>
      <c r="B1701" s="10">
        <v>31093</v>
      </c>
      <c r="C1701" t="s">
        <v>574</v>
      </c>
      <c r="D1701" s="4">
        <v>844</v>
      </c>
      <c r="E1701" s="4">
        <v>2585</v>
      </c>
      <c r="F1701">
        <v>648</v>
      </c>
      <c r="G1701">
        <v>2786</v>
      </c>
      <c r="H1701" s="5">
        <f t="shared" si="52"/>
        <v>0.30246913580246915</v>
      </c>
      <c r="I1701" s="5">
        <f t="shared" si="53"/>
        <v>-7.2146446518305818E-2</v>
      </c>
    </row>
    <row r="1702" spans="1:9" hidden="1" x14ac:dyDescent="0.2">
      <c r="A1702" t="s">
        <v>345</v>
      </c>
      <c r="B1702" s="10">
        <v>31095</v>
      </c>
      <c r="C1702" t="s">
        <v>445</v>
      </c>
      <c r="D1702" s="4">
        <v>1331</v>
      </c>
      <c r="E1702" s="4">
        <v>2496</v>
      </c>
      <c r="F1702">
        <v>1016</v>
      </c>
      <c r="G1702">
        <v>2616</v>
      </c>
      <c r="H1702" s="5">
        <f t="shared" si="52"/>
        <v>0.31003937007874016</v>
      </c>
      <c r="I1702" s="5">
        <f t="shared" si="53"/>
        <v>-4.5871559633027525E-2</v>
      </c>
    </row>
    <row r="1703" spans="1:9" hidden="1" x14ac:dyDescent="0.2">
      <c r="A1703" t="s">
        <v>345</v>
      </c>
      <c r="B1703" s="10">
        <v>31097</v>
      </c>
      <c r="C1703" t="s">
        <v>577</v>
      </c>
      <c r="D1703" s="4">
        <v>832</v>
      </c>
      <c r="E1703" s="4">
        <v>1366</v>
      </c>
      <c r="F1703">
        <v>647</v>
      </c>
      <c r="G1703">
        <v>1518</v>
      </c>
      <c r="H1703" s="5">
        <f t="shared" si="52"/>
        <v>0.28593508500772796</v>
      </c>
      <c r="I1703" s="5">
        <f t="shared" si="53"/>
        <v>-0.10013175230566534</v>
      </c>
    </row>
    <row r="1704" spans="1:9" hidden="1" x14ac:dyDescent="0.2">
      <c r="A1704" t="s">
        <v>345</v>
      </c>
      <c r="B1704" s="10">
        <v>31099</v>
      </c>
      <c r="C1704" t="s">
        <v>1492</v>
      </c>
      <c r="D1704" s="4">
        <v>806</v>
      </c>
      <c r="E1704" s="4">
        <v>2511</v>
      </c>
      <c r="F1704">
        <v>701</v>
      </c>
      <c r="G1704">
        <v>2822</v>
      </c>
      <c r="H1704" s="5">
        <f t="shared" si="52"/>
        <v>0.14978601997146934</v>
      </c>
      <c r="I1704" s="5">
        <f t="shared" si="53"/>
        <v>-0.11020552799433027</v>
      </c>
    </row>
    <row r="1705" spans="1:9" hidden="1" x14ac:dyDescent="0.2">
      <c r="A1705" t="s">
        <v>345</v>
      </c>
      <c r="B1705" s="10">
        <v>31101</v>
      </c>
      <c r="C1705" t="s">
        <v>1493</v>
      </c>
      <c r="D1705" s="4">
        <v>859</v>
      </c>
      <c r="E1705" s="4">
        <v>3271</v>
      </c>
      <c r="F1705">
        <v>763</v>
      </c>
      <c r="G1705">
        <v>3544</v>
      </c>
      <c r="H1705" s="5">
        <f t="shared" si="52"/>
        <v>0.12581913499344691</v>
      </c>
      <c r="I1705" s="5">
        <f t="shared" si="53"/>
        <v>-7.7031602708803618E-2</v>
      </c>
    </row>
    <row r="1706" spans="1:9" hidden="1" x14ac:dyDescent="0.2">
      <c r="A1706" t="s">
        <v>345</v>
      </c>
      <c r="B1706" s="10">
        <v>31103</v>
      </c>
      <c r="C1706" t="s">
        <v>1494</v>
      </c>
      <c r="D1706" s="4">
        <v>84</v>
      </c>
      <c r="E1706" s="4">
        <v>459</v>
      </c>
      <c r="F1706">
        <v>49</v>
      </c>
      <c r="G1706">
        <v>476</v>
      </c>
      <c r="H1706" s="5">
        <f t="shared" si="52"/>
        <v>0.7142857142857143</v>
      </c>
      <c r="I1706" s="5">
        <f t="shared" si="53"/>
        <v>-3.5714285714285712E-2</v>
      </c>
    </row>
    <row r="1707" spans="1:9" hidden="1" x14ac:dyDescent="0.2">
      <c r="A1707" t="s">
        <v>345</v>
      </c>
      <c r="B1707" s="10">
        <v>31105</v>
      </c>
      <c r="C1707" t="s">
        <v>1495</v>
      </c>
      <c r="D1707" s="4">
        <v>367</v>
      </c>
      <c r="E1707" s="4">
        <v>1427</v>
      </c>
      <c r="F1707">
        <v>268</v>
      </c>
      <c r="G1707">
        <v>1563</v>
      </c>
      <c r="H1707" s="5">
        <f t="shared" si="52"/>
        <v>0.36940298507462688</v>
      </c>
      <c r="I1707" s="5">
        <f t="shared" si="53"/>
        <v>-8.7012156110044786E-2</v>
      </c>
    </row>
    <row r="1708" spans="1:9" hidden="1" x14ac:dyDescent="0.2">
      <c r="A1708" t="s">
        <v>345</v>
      </c>
      <c r="B1708" s="10">
        <v>31107</v>
      </c>
      <c r="C1708" t="s">
        <v>898</v>
      </c>
      <c r="D1708" s="4">
        <v>1120</v>
      </c>
      <c r="E1708" s="4">
        <v>3135</v>
      </c>
      <c r="F1708">
        <v>905</v>
      </c>
      <c r="G1708">
        <v>3721</v>
      </c>
      <c r="H1708" s="5">
        <f t="shared" si="52"/>
        <v>0.23756906077348067</v>
      </c>
      <c r="I1708" s="5">
        <f t="shared" si="53"/>
        <v>-0.15748454716474067</v>
      </c>
    </row>
    <row r="1709" spans="1:9" hidden="1" x14ac:dyDescent="0.2">
      <c r="A1709" t="s">
        <v>345</v>
      </c>
      <c r="B1709" s="10">
        <v>31109</v>
      </c>
      <c r="C1709" t="s">
        <v>1496</v>
      </c>
      <c r="D1709" s="4">
        <v>87942</v>
      </c>
      <c r="E1709" s="4">
        <v>69112</v>
      </c>
      <c r="F1709">
        <v>82293</v>
      </c>
      <c r="G1709">
        <v>70092</v>
      </c>
      <c r="H1709" s="5">
        <f t="shared" si="52"/>
        <v>6.8644963727169994E-2</v>
      </c>
      <c r="I1709" s="5">
        <f t="shared" si="53"/>
        <v>-1.3981624151115677E-2</v>
      </c>
    </row>
    <row r="1710" spans="1:9" hidden="1" x14ac:dyDescent="0.2">
      <c r="A1710" t="s">
        <v>345</v>
      </c>
      <c r="B1710" s="10">
        <v>31111</v>
      </c>
      <c r="C1710" t="s">
        <v>578</v>
      </c>
      <c r="D1710" s="4">
        <v>4493</v>
      </c>
      <c r="E1710" s="4">
        <v>12764</v>
      </c>
      <c r="F1710">
        <v>3692</v>
      </c>
      <c r="G1710">
        <v>13071</v>
      </c>
      <c r="H1710" s="5">
        <f t="shared" si="52"/>
        <v>0.21695557963163598</v>
      </c>
      <c r="I1710" s="5">
        <f t="shared" si="53"/>
        <v>-2.3487108866957387E-2</v>
      </c>
    </row>
    <row r="1711" spans="1:9" hidden="1" x14ac:dyDescent="0.2">
      <c r="A1711" t="s">
        <v>345</v>
      </c>
      <c r="B1711" s="10">
        <v>31113</v>
      </c>
      <c r="C1711" t="s">
        <v>580</v>
      </c>
      <c r="D1711" s="4">
        <v>71</v>
      </c>
      <c r="E1711" s="4">
        <v>360</v>
      </c>
      <c r="F1711">
        <v>38</v>
      </c>
      <c r="G1711">
        <v>407</v>
      </c>
      <c r="H1711" s="5">
        <f t="shared" si="52"/>
        <v>0.86842105263157898</v>
      </c>
      <c r="I1711" s="5">
        <f t="shared" si="53"/>
        <v>-0.11547911547911548</v>
      </c>
    </row>
    <row r="1712" spans="1:9" hidden="1" x14ac:dyDescent="0.2">
      <c r="A1712" t="s">
        <v>345</v>
      </c>
      <c r="B1712" s="10">
        <v>31115</v>
      </c>
      <c r="C1712" t="s">
        <v>1497</v>
      </c>
      <c r="D1712" s="4">
        <v>82</v>
      </c>
      <c r="E1712" s="4">
        <v>333</v>
      </c>
      <c r="F1712">
        <v>75</v>
      </c>
      <c r="G1712">
        <v>370</v>
      </c>
      <c r="H1712" s="5">
        <f t="shared" si="52"/>
        <v>9.3333333333333338E-2</v>
      </c>
      <c r="I1712" s="5">
        <f t="shared" si="53"/>
        <v>-0.1</v>
      </c>
    </row>
    <row r="1713" spans="1:9" hidden="1" x14ac:dyDescent="0.2">
      <c r="A1713" t="s">
        <v>345</v>
      </c>
      <c r="B1713" s="10">
        <v>31117</v>
      </c>
      <c r="C1713" t="s">
        <v>1044</v>
      </c>
      <c r="D1713" s="4">
        <v>44</v>
      </c>
      <c r="E1713" s="4">
        <v>246</v>
      </c>
      <c r="F1713">
        <v>17</v>
      </c>
      <c r="G1713">
        <v>275</v>
      </c>
      <c r="H1713" s="5">
        <f t="shared" si="52"/>
        <v>1.588235294117647</v>
      </c>
      <c r="I1713" s="5">
        <f t="shared" si="53"/>
        <v>-0.10545454545454545</v>
      </c>
    </row>
    <row r="1714" spans="1:9" hidden="1" x14ac:dyDescent="0.2">
      <c r="A1714" t="s">
        <v>345</v>
      </c>
      <c r="B1714" s="10">
        <v>31119</v>
      </c>
      <c r="C1714" t="s">
        <v>452</v>
      </c>
      <c r="D1714" s="4">
        <v>2954</v>
      </c>
      <c r="E1714" s="4">
        <v>11332</v>
      </c>
      <c r="F1714">
        <v>3478</v>
      </c>
      <c r="G1714">
        <v>11940</v>
      </c>
      <c r="H1714" s="5">
        <f t="shared" si="52"/>
        <v>-0.15066129959746982</v>
      </c>
      <c r="I1714" s="5">
        <f t="shared" si="53"/>
        <v>-5.0921273031825795E-2</v>
      </c>
    </row>
    <row r="1715" spans="1:9" hidden="1" x14ac:dyDescent="0.2">
      <c r="A1715" t="s">
        <v>345</v>
      </c>
      <c r="B1715" s="10">
        <v>31121</v>
      </c>
      <c r="C1715" t="s">
        <v>1498</v>
      </c>
      <c r="D1715" s="4">
        <v>940</v>
      </c>
      <c r="E1715" s="4">
        <v>2925</v>
      </c>
      <c r="F1715">
        <v>743</v>
      </c>
      <c r="G1715">
        <v>3419</v>
      </c>
      <c r="H1715" s="5">
        <f t="shared" si="52"/>
        <v>0.26514131897711979</v>
      </c>
      <c r="I1715" s="5">
        <f t="shared" si="53"/>
        <v>-0.14448669201520911</v>
      </c>
    </row>
    <row r="1716" spans="1:9" hidden="1" x14ac:dyDescent="0.2">
      <c r="A1716" t="s">
        <v>345</v>
      </c>
      <c r="B1716" s="10">
        <v>31123</v>
      </c>
      <c r="C1716" t="s">
        <v>1499</v>
      </c>
      <c r="D1716" s="4">
        <v>496</v>
      </c>
      <c r="E1716" s="4">
        <v>1784</v>
      </c>
      <c r="F1716">
        <v>386</v>
      </c>
      <c r="G1716">
        <v>2113</v>
      </c>
      <c r="H1716" s="5">
        <f t="shared" si="52"/>
        <v>0.28497409326424872</v>
      </c>
      <c r="I1716" s="5">
        <f t="shared" si="53"/>
        <v>-0.15570279223852343</v>
      </c>
    </row>
    <row r="1717" spans="1:9" hidden="1" x14ac:dyDescent="0.2">
      <c r="A1717" t="s">
        <v>345</v>
      </c>
      <c r="B1717" s="10">
        <v>31125</v>
      </c>
      <c r="C1717" t="s">
        <v>1500</v>
      </c>
      <c r="D1717" s="4">
        <v>468</v>
      </c>
      <c r="E1717" s="4">
        <v>1253</v>
      </c>
      <c r="F1717">
        <v>359</v>
      </c>
      <c r="G1717">
        <v>1437</v>
      </c>
      <c r="H1717" s="5">
        <f t="shared" si="52"/>
        <v>0.30362116991643456</v>
      </c>
      <c r="I1717" s="5">
        <f t="shared" si="53"/>
        <v>-0.12804453723034098</v>
      </c>
    </row>
    <row r="1718" spans="1:9" hidden="1" x14ac:dyDescent="0.2">
      <c r="A1718" t="s">
        <v>345</v>
      </c>
      <c r="B1718" s="10">
        <v>31127</v>
      </c>
      <c r="C1718" t="s">
        <v>1048</v>
      </c>
      <c r="D1718" s="4">
        <v>1139</v>
      </c>
      <c r="E1718" s="4">
        <v>2247</v>
      </c>
      <c r="F1718">
        <v>921</v>
      </c>
      <c r="G1718">
        <v>2428</v>
      </c>
      <c r="H1718" s="5">
        <f t="shared" si="52"/>
        <v>0.23669923995656894</v>
      </c>
      <c r="I1718" s="5">
        <f t="shared" si="53"/>
        <v>-7.454695222405272E-2</v>
      </c>
    </row>
    <row r="1719" spans="1:9" hidden="1" x14ac:dyDescent="0.2">
      <c r="A1719" t="s">
        <v>345</v>
      </c>
      <c r="B1719" s="10">
        <v>31129</v>
      </c>
      <c r="C1719" t="s">
        <v>1501</v>
      </c>
      <c r="D1719" s="4">
        <v>533</v>
      </c>
      <c r="E1719" s="4">
        <v>1760</v>
      </c>
      <c r="F1719">
        <v>409</v>
      </c>
      <c r="G1719">
        <v>1857</v>
      </c>
      <c r="H1719" s="5">
        <f t="shared" si="52"/>
        <v>0.30317848410757947</v>
      </c>
      <c r="I1719" s="5">
        <f t="shared" si="53"/>
        <v>-5.2234787291330104E-2</v>
      </c>
    </row>
    <row r="1720" spans="1:9" hidden="1" x14ac:dyDescent="0.2">
      <c r="A1720" t="s">
        <v>345</v>
      </c>
      <c r="B1720" s="10">
        <v>31131</v>
      </c>
      <c r="C1720" t="s">
        <v>1502</v>
      </c>
      <c r="D1720" s="4">
        <v>2229</v>
      </c>
      <c r="E1720" s="4">
        <v>4585</v>
      </c>
      <c r="F1720">
        <v>2490</v>
      </c>
      <c r="G1720">
        <v>5649</v>
      </c>
      <c r="H1720" s="5">
        <f t="shared" si="52"/>
        <v>-0.10481927710843374</v>
      </c>
      <c r="I1720" s="5">
        <f t="shared" si="53"/>
        <v>-0.18835192069392812</v>
      </c>
    </row>
    <row r="1721" spans="1:9" hidden="1" x14ac:dyDescent="0.2">
      <c r="A1721" t="s">
        <v>345</v>
      </c>
      <c r="B1721" s="10">
        <v>31133</v>
      </c>
      <c r="C1721" t="s">
        <v>1055</v>
      </c>
      <c r="D1721" s="4">
        <v>428</v>
      </c>
      <c r="E1721" s="4">
        <v>1032</v>
      </c>
      <c r="F1721">
        <v>322</v>
      </c>
      <c r="G1721">
        <v>1071</v>
      </c>
      <c r="H1721" s="5">
        <f t="shared" si="52"/>
        <v>0.32919254658385094</v>
      </c>
      <c r="I1721" s="5">
        <f t="shared" si="53"/>
        <v>-3.6414565826330535E-2</v>
      </c>
    </row>
    <row r="1722" spans="1:9" hidden="1" x14ac:dyDescent="0.2">
      <c r="A1722" t="s">
        <v>345</v>
      </c>
      <c r="B1722" s="10">
        <v>31135</v>
      </c>
      <c r="C1722" t="s">
        <v>1503</v>
      </c>
      <c r="D1722" s="4">
        <v>275</v>
      </c>
      <c r="E1722" s="4">
        <v>1154</v>
      </c>
      <c r="F1722">
        <v>199</v>
      </c>
      <c r="G1722">
        <v>1321</v>
      </c>
      <c r="H1722" s="5">
        <f t="shared" si="52"/>
        <v>0.38190954773869346</v>
      </c>
      <c r="I1722" s="5">
        <f t="shared" si="53"/>
        <v>-0.12641937925813779</v>
      </c>
    </row>
    <row r="1723" spans="1:9" hidden="1" x14ac:dyDescent="0.2">
      <c r="A1723" t="s">
        <v>345</v>
      </c>
      <c r="B1723" s="10">
        <v>31137</v>
      </c>
      <c r="C1723" t="s">
        <v>1421</v>
      </c>
      <c r="D1723" s="4">
        <v>927</v>
      </c>
      <c r="E1723" s="4">
        <v>3575</v>
      </c>
      <c r="F1723">
        <v>752</v>
      </c>
      <c r="G1723">
        <v>4157</v>
      </c>
      <c r="H1723" s="5">
        <f t="shared" si="52"/>
        <v>0.2327127659574468</v>
      </c>
      <c r="I1723" s="5">
        <f t="shared" si="53"/>
        <v>-0.14000481116189559</v>
      </c>
    </row>
    <row r="1724" spans="1:9" hidden="1" x14ac:dyDescent="0.2">
      <c r="A1724" t="s">
        <v>345</v>
      </c>
      <c r="B1724" s="10">
        <v>31139</v>
      </c>
      <c r="C1724" t="s">
        <v>796</v>
      </c>
      <c r="D1724" s="4">
        <v>640</v>
      </c>
      <c r="E1724" s="4">
        <v>2896</v>
      </c>
      <c r="F1724">
        <v>480</v>
      </c>
      <c r="G1724">
        <v>3462</v>
      </c>
      <c r="H1724" s="5">
        <f t="shared" si="52"/>
        <v>0.33333333333333331</v>
      </c>
      <c r="I1724" s="5">
        <f t="shared" si="53"/>
        <v>-0.1634893125361063</v>
      </c>
    </row>
    <row r="1725" spans="1:9" hidden="1" x14ac:dyDescent="0.2">
      <c r="A1725" t="s">
        <v>345</v>
      </c>
      <c r="B1725" s="10">
        <v>31141</v>
      </c>
      <c r="C1725" t="s">
        <v>1422</v>
      </c>
      <c r="D1725" s="4">
        <v>3090</v>
      </c>
      <c r="E1725" s="4">
        <v>11942</v>
      </c>
      <c r="F1725">
        <v>3260</v>
      </c>
      <c r="G1725">
        <v>12186</v>
      </c>
      <c r="H1725" s="5">
        <f t="shared" si="52"/>
        <v>-5.2147239263803678E-2</v>
      </c>
      <c r="I1725" s="5">
        <f t="shared" si="53"/>
        <v>-2.0022977186935829E-2</v>
      </c>
    </row>
    <row r="1726" spans="1:9" hidden="1" x14ac:dyDescent="0.2">
      <c r="A1726" t="s">
        <v>345</v>
      </c>
      <c r="B1726" s="10">
        <v>31143</v>
      </c>
      <c r="C1726" t="s">
        <v>466</v>
      </c>
      <c r="D1726" s="4">
        <v>670</v>
      </c>
      <c r="E1726" s="4">
        <v>1945</v>
      </c>
      <c r="F1726">
        <v>530</v>
      </c>
      <c r="G1726">
        <v>2291</v>
      </c>
      <c r="H1726" s="5">
        <f t="shared" si="52"/>
        <v>0.26415094339622641</v>
      </c>
      <c r="I1726" s="5">
        <f t="shared" si="53"/>
        <v>-0.15102575294631165</v>
      </c>
    </row>
    <row r="1727" spans="1:9" hidden="1" x14ac:dyDescent="0.2">
      <c r="A1727" t="s">
        <v>345</v>
      </c>
      <c r="B1727" s="10">
        <v>31145</v>
      </c>
      <c r="C1727" t="s">
        <v>1504</v>
      </c>
      <c r="D1727" s="4">
        <v>1064</v>
      </c>
      <c r="E1727" s="4">
        <v>3948</v>
      </c>
      <c r="F1727">
        <v>811</v>
      </c>
      <c r="G1727">
        <v>4525</v>
      </c>
      <c r="H1727" s="5">
        <f t="shared" si="52"/>
        <v>0.31196054254007399</v>
      </c>
      <c r="I1727" s="5">
        <f t="shared" si="53"/>
        <v>-0.12751381215469612</v>
      </c>
    </row>
    <row r="1728" spans="1:9" hidden="1" x14ac:dyDescent="0.2">
      <c r="A1728" t="s">
        <v>345</v>
      </c>
      <c r="B1728" s="10">
        <v>31147</v>
      </c>
      <c r="C1728" t="s">
        <v>1505</v>
      </c>
      <c r="D1728" s="4">
        <v>1276</v>
      </c>
      <c r="E1728" s="4">
        <v>2904</v>
      </c>
      <c r="F1728">
        <v>996</v>
      </c>
      <c r="G1728">
        <v>3073</v>
      </c>
      <c r="H1728" s="5">
        <f t="shared" si="52"/>
        <v>0.28112449799196787</v>
      </c>
      <c r="I1728" s="5">
        <f t="shared" si="53"/>
        <v>-5.4995118776439963E-2</v>
      </c>
    </row>
    <row r="1729" spans="1:9" hidden="1" x14ac:dyDescent="0.2">
      <c r="A1729" t="s">
        <v>345</v>
      </c>
      <c r="B1729" s="10">
        <v>31149</v>
      </c>
      <c r="C1729" t="s">
        <v>1343</v>
      </c>
      <c r="D1729" s="4">
        <v>130</v>
      </c>
      <c r="E1729" s="4">
        <v>734</v>
      </c>
      <c r="F1729">
        <v>84</v>
      </c>
      <c r="G1729">
        <v>744</v>
      </c>
      <c r="H1729" s="5">
        <f t="shared" si="52"/>
        <v>0.54761904761904767</v>
      </c>
      <c r="I1729" s="5">
        <f t="shared" si="53"/>
        <v>-1.3440860215053764E-2</v>
      </c>
    </row>
    <row r="1730" spans="1:9" hidden="1" x14ac:dyDescent="0.2">
      <c r="A1730" t="s">
        <v>345</v>
      </c>
      <c r="B1730" s="10">
        <v>31151</v>
      </c>
      <c r="C1730" t="s">
        <v>593</v>
      </c>
      <c r="D1730" s="4">
        <v>2316</v>
      </c>
      <c r="E1730" s="4">
        <v>2850</v>
      </c>
      <c r="F1730">
        <v>1986</v>
      </c>
      <c r="G1730">
        <v>3631</v>
      </c>
      <c r="H1730" s="5">
        <f t="shared" si="52"/>
        <v>0.16616314199395771</v>
      </c>
      <c r="I1730" s="5">
        <f t="shared" si="53"/>
        <v>-0.21509226108510052</v>
      </c>
    </row>
    <row r="1731" spans="1:9" hidden="1" x14ac:dyDescent="0.2">
      <c r="A1731" t="s">
        <v>345</v>
      </c>
      <c r="B1731" s="10">
        <v>31153</v>
      </c>
      <c r="C1731" t="s">
        <v>1506</v>
      </c>
      <c r="D1731" s="4">
        <v>49238</v>
      </c>
      <c r="E1731" s="4">
        <v>56728</v>
      </c>
      <c r="F1731">
        <v>41206</v>
      </c>
      <c r="G1731">
        <v>51979</v>
      </c>
      <c r="H1731" s="5">
        <f t="shared" ref="H1731:H1794" si="54">((D1731-F1731)/F1731)</f>
        <v>0.19492306945590449</v>
      </c>
      <c r="I1731" s="5">
        <f t="shared" ref="I1731:I1794" si="55">((E1731-G1731)/G1731)</f>
        <v>9.1363820004232474E-2</v>
      </c>
    </row>
    <row r="1732" spans="1:9" hidden="1" x14ac:dyDescent="0.2">
      <c r="A1732" t="s">
        <v>345</v>
      </c>
      <c r="B1732" s="10">
        <v>31155</v>
      </c>
      <c r="C1732" t="s">
        <v>1507</v>
      </c>
      <c r="D1732" s="4">
        <v>2886</v>
      </c>
      <c r="E1732" s="4">
        <v>9895</v>
      </c>
      <c r="F1732">
        <v>3331</v>
      </c>
      <c r="G1732">
        <v>9108</v>
      </c>
      <c r="H1732" s="5">
        <f t="shared" si="54"/>
        <v>-0.13359351546082257</v>
      </c>
      <c r="I1732" s="5">
        <f t="shared" si="55"/>
        <v>8.6407553798858144E-2</v>
      </c>
    </row>
    <row r="1733" spans="1:9" hidden="1" x14ac:dyDescent="0.2">
      <c r="A1733" t="s">
        <v>345</v>
      </c>
      <c r="B1733" s="10">
        <v>31157</v>
      </c>
      <c r="C1733" t="s">
        <v>1508</v>
      </c>
      <c r="D1733" s="4">
        <v>3971</v>
      </c>
      <c r="E1733" s="4">
        <v>9930</v>
      </c>
      <c r="F1733">
        <v>4196</v>
      </c>
      <c r="G1733">
        <v>10952</v>
      </c>
      <c r="H1733" s="5">
        <f t="shared" si="54"/>
        <v>-5.3622497616777884E-2</v>
      </c>
      <c r="I1733" s="5">
        <f t="shared" si="55"/>
        <v>-9.3316289262235202E-2</v>
      </c>
    </row>
    <row r="1734" spans="1:9" hidden="1" x14ac:dyDescent="0.2">
      <c r="A1734" t="s">
        <v>345</v>
      </c>
      <c r="B1734" s="10">
        <v>31159</v>
      </c>
      <c r="C1734" t="s">
        <v>1064</v>
      </c>
      <c r="D1734" s="4">
        <v>2221</v>
      </c>
      <c r="E1734" s="4">
        <v>6573</v>
      </c>
      <c r="F1734">
        <v>2438</v>
      </c>
      <c r="G1734">
        <v>6490</v>
      </c>
      <c r="H1734" s="5">
        <f t="shared" si="54"/>
        <v>-8.9007383100902379E-2</v>
      </c>
      <c r="I1734" s="5">
        <f t="shared" si="55"/>
        <v>1.2788906009244993E-2</v>
      </c>
    </row>
    <row r="1735" spans="1:9" hidden="1" x14ac:dyDescent="0.2">
      <c r="A1735" t="s">
        <v>345</v>
      </c>
      <c r="B1735" s="10">
        <v>31161</v>
      </c>
      <c r="C1735" t="s">
        <v>1066</v>
      </c>
      <c r="D1735" s="4">
        <v>419</v>
      </c>
      <c r="E1735" s="4">
        <v>2217</v>
      </c>
      <c r="F1735">
        <v>340</v>
      </c>
      <c r="G1735">
        <v>2292</v>
      </c>
      <c r="H1735" s="5">
        <f t="shared" si="54"/>
        <v>0.2323529411764706</v>
      </c>
      <c r="I1735" s="5">
        <f t="shared" si="55"/>
        <v>-3.2722513089005235E-2</v>
      </c>
    </row>
    <row r="1736" spans="1:9" hidden="1" x14ac:dyDescent="0.2">
      <c r="A1736" t="s">
        <v>345</v>
      </c>
      <c r="B1736" s="10">
        <v>31163</v>
      </c>
      <c r="C1736" t="s">
        <v>1067</v>
      </c>
      <c r="D1736" s="4">
        <v>438</v>
      </c>
      <c r="E1736" s="4">
        <v>1082</v>
      </c>
      <c r="F1736">
        <v>343</v>
      </c>
      <c r="G1736">
        <v>1322</v>
      </c>
      <c r="H1736" s="5">
        <f t="shared" si="54"/>
        <v>0.27696793002915454</v>
      </c>
      <c r="I1736" s="5">
        <f t="shared" si="55"/>
        <v>-0.18154311649016641</v>
      </c>
    </row>
    <row r="1737" spans="1:9" hidden="1" x14ac:dyDescent="0.2">
      <c r="A1737" t="s">
        <v>345</v>
      </c>
      <c r="B1737" s="10">
        <v>31165</v>
      </c>
      <c r="C1737" t="s">
        <v>1006</v>
      </c>
      <c r="D1737" s="4">
        <v>111</v>
      </c>
      <c r="E1737" s="4">
        <v>621</v>
      </c>
      <c r="F1737">
        <v>72</v>
      </c>
      <c r="G1737">
        <v>642</v>
      </c>
      <c r="H1737" s="5">
        <f t="shared" si="54"/>
        <v>0.54166666666666663</v>
      </c>
      <c r="I1737" s="5">
        <f t="shared" si="55"/>
        <v>-3.2710280373831772E-2</v>
      </c>
    </row>
    <row r="1738" spans="1:9" hidden="1" x14ac:dyDescent="0.2">
      <c r="A1738" t="s">
        <v>345</v>
      </c>
      <c r="B1738" s="10">
        <v>31167</v>
      </c>
      <c r="C1738" t="s">
        <v>1070</v>
      </c>
      <c r="D1738" s="4">
        <v>558</v>
      </c>
      <c r="E1738" s="4">
        <v>2355</v>
      </c>
      <c r="F1738">
        <v>532</v>
      </c>
      <c r="G1738">
        <v>2561</v>
      </c>
      <c r="H1738" s="5">
        <f t="shared" si="54"/>
        <v>4.8872180451127817E-2</v>
      </c>
      <c r="I1738" s="5">
        <f t="shared" si="55"/>
        <v>-8.0437329168293631E-2</v>
      </c>
    </row>
    <row r="1739" spans="1:9" hidden="1" x14ac:dyDescent="0.2">
      <c r="A1739" t="s">
        <v>345</v>
      </c>
      <c r="B1739" s="10">
        <v>31169</v>
      </c>
      <c r="C1739" t="s">
        <v>1509</v>
      </c>
      <c r="D1739" s="4">
        <v>800</v>
      </c>
      <c r="E1739" s="4">
        <v>2111</v>
      </c>
      <c r="F1739">
        <v>624</v>
      </c>
      <c r="G1739">
        <v>2308</v>
      </c>
      <c r="H1739" s="5">
        <f t="shared" si="54"/>
        <v>0.28205128205128205</v>
      </c>
      <c r="I1739" s="5">
        <f t="shared" si="55"/>
        <v>-8.5355285961871752E-2</v>
      </c>
    </row>
    <row r="1740" spans="1:9" hidden="1" x14ac:dyDescent="0.2">
      <c r="A1740" t="s">
        <v>345</v>
      </c>
      <c r="B1740" s="10">
        <v>31171</v>
      </c>
      <c r="C1740" t="s">
        <v>811</v>
      </c>
      <c r="D1740" s="4">
        <v>57</v>
      </c>
      <c r="E1740" s="4">
        <v>337</v>
      </c>
      <c r="F1740">
        <v>45</v>
      </c>
      <c r="G1740">
        <v>377</v>
      </c>
      <c r="H1740" s="5">
        <f t="shared" si="54"/>
        <v>0.26666666666666666</v>
      </c>
      <c r="I1740" s="5">
        <f t="shared" si="55"/>
        <v>-0.10610079575596817</v>
      </c>
    </row>
    <row r="1741" spans="1:9" hidden="1" x14ac:dyDescent="0.2">
      <c r="A1741" t="s">
        <v>345</v>
      </c>
      <c r="B1741" s="10">
        <v>31173</v>
      </c>
      <c r="C1741" t="s">
        <v>1510</v>
      </c>
      <c r="D1741" s="4">
        <v>1047</v>
      </c>
      <c r="E1741" s="4">
        <v>1147</v>
      </c>
      <c r="F1741">
        <v>1122</v>
      </c>
      <c r="G1741">
        <v>1180</v>
      </c>
      <c r="H1741" s="5">
        <f t="shared" si="54"/>
        <v>-6.684491978609626E-2</v>
      </c>
      <c r="I1741" s="5">
        <f t="shared" si="55"/>
        <v>-2.7966101694915254E-2</v>
      </c>
    </row>
    <row r="1742" spans="1:9" hidden="1" x14ac:dyDescent="0.2">
      <c r="A1742" t="s">
        <v>345</v>
      </c>
      <c r="B1742" s="10">
        <v>31175</v>
      </c>
      <c r="C1742" t="s">
        <v>865</v>
      </c>
      <c r="D1742" s="4">
        <v>523</v>
      </c>
      <c r="E1742" s="4">
        <v>1767</v>
      </c>
      <c r="F1742">
        <v>412</v>
      </c>
      <c r="G1742">
        <v>1901</v>
      </c>
      <c r="H1742" s="5">
        <f t="shared" si="54"/>
        <v>0.26941747572815533</v>
      </c>
      <c r="I1742" s="5">
        <f t="shared" si="55"/>
        <v>-7.0489216201998953E-2</v>
      </c>
    </row>
    <row r="1743" spans="1:9" hidden="1" x14ac:dyDescent="0.2">
      <c r="A1743" t="s">
        <v>345</v>
      </c>
      <c r="B1743" s="10">
        <v>31177</v>
      </c>
      <c r="C1743" t="s">
        <v>480</v>
      </c>
      <c r="D1743" s="4">
        <v>3025</v>
      </c>
      <c r="E1743" s="4">
        <v>8971</v>
      </c>
      <c r="F1743">
        <v>3554</v>
      </c>
      <c r="G1743">
        <v>8583</v>
      </c>
      <c r="H1743" s="5">
        <f t="shared" si="54"/>
        <v>-0.14884637028700057</v>
      </c>
      <c r="I1743" s="5">
        <f t="shared" si="55"/>
        <v>4.5205639053943841E-2</v>
      </c>
    </row>
    <row r="1744" spans="1:9" hidden="1" x14ac:dyDescent="0.2">
      <c r="A1744" t="s">
        <v>345</v>
      </c>
      <c r="B1744" s="10">
        <v>31179</v>
      </c>
      <c r="C1744" t="s">
        <v>822</v>
      </c>
      <c r="D1744" s="4">
        <v>1019</v>
      </c>
      <c r="E1744" s="4">
        <v>2655</v>
      </c>
      <c r="F1744">
        <v>1022</v>
      </c>
      <c r="G1744">
        <v>3055</v>
      </c>
      <c r="H1744" s="5">
        <f t="shared" si="54"/>
        <v>-2.9354207436399216E-3</v>
      </c>
      <c r="I1744" s="5">
        <f t="shared" si="55"/>
        <v>-0.13093289689034371</v>
      </c>
    </row>
    <row r="1745" spans="1:9" hidden="1" x14ac:dyDescent="0.2">
      <c r="A1745" t="s">
        <v>345</v>
      </c>
      <c r="B1745" s="10">
        <v>31181</v>
      </c>
      <c r="C1745" t="s">
        <v>823</v>
      </c>
      <c r="D1745" s="4">
        <v>507</v>
      </c>
      <c r="E1745" s="4">
        <v>1368</v>
      </c>
      <c r="F1745">
        <v>335</v>
      </c>
      <c r="G1745">
        <v>1511</v>
      </c>
      <c r="H1745" s="5">
        <f t="shared" si="54"/>
        <v>0.51343283582089549</v>
      </c>
      <c r="I1745" s="5">
        <f t="shared" si="55"/>
        <v>-9.4639311714096619E-2</v>
      </c>
    </row>
    <row r="1746" spans="1:9" hidden="1" x14ac:dyDescent="0.2">
      <c r="A1746" t="s">
        <v>345</v>
      </c>
      <c r="B1746" s="10">
        <v>31183</v>
      </c>
      <c r="C1746" t="s">
        <v>824</v>
      </c>
      <c r="D1746" s="4">
        <v>75</v>
      </c>
      <c r="E1746" s="4">
        <v>361</v>
      </c>
      <c r="F1746">
        <v>59</v>
      </c>
      <c r="G1746">
        <v>438</v>
      </c>
      <c r="H1746" s="5">
        <f t="shared" si="54"/>
        <v>0.2711864406779661</v>
      </c>
      <c r="I1746" s="5">
        <f t="shared" si="55"/>
        <v>-0.17579908675799086</v>
      </c>
    </row>
    <row r="1747" spans="1:9" hidden="1" x14ac:dyDescent="0.2">
      <c r="A1747" t="s">
        <v>345</v>
      </c>
      <c r="B1747" s="10">
        <v>31185</v>
      </c>
      <c r="C1747" t="s">
        <v>1208</v>
      </c>
      <c r="D1747" s="4">
        <v>1502</v>
      </c>
      <c r="E1747" s="4">
        <v>4736</v>
      </c>
      <c r="F1747">
        <v>1630</v>
      </c>
      <c r="G1747">
        <v>5337</v>
      </c>
      <c r="H1747" s="5">
        <f t="shared" si="54"/>
        <v>-7.8527607361963195E-2</v>
      </c>
      <c r="I1747" s="5">
        <f t="shared" si="55"/>
        <v>-0.11261008056960839</v>
      </c>
    </row>
    <row r="1748" spans="1:9" hidden="1" x14ac:dyDescent="0.2">
      <c r="A1748" t="s">
        <v>346</v>
      </c>
      <c r="B1748" s="10">
        <v>32001</v>
      </c>
      <c r="C1748" t="s">
        <v>1511</v>
      </c>
      <c r="D1748" s="4">
        <v>2920</v>
      </c>
      <c r="E1748" s="4">
        <v>10019</v>
      </c>
      <c r="F1748">
        <v>3051</v>
      </c>
      <c r="G1748">
        <v>9372</v>
      </c>
      <c r="H1748" s="5">
        <f t="shared" si="54"/>
        <v>-4.2936742051786297E-2</v>
      </c>
      <c r="I1748" s="5">
        <f t="shared" si="55"/>
        <v>6.9035424669227491E-2</v>
      </c>
    </row>
    <row r="1749" spans="1:9" hidden="1" x14ac:dyDescent="0.2">
      <c r="A1749" t="s">
        <v>346</v>
      </c>
      <c r="B1749" s="10">
        <v>32003</v>
      </c>
      <c r="C1749" t="s">
        <v>559</v>
      </c>
      <c r="D1749" s="4">
        <v>608347</v>
      </c>
      <c r="E1749" s="4">
        <v>509934</v>
      </c>
      <c r="F1749">
        <v>521852</v>
      </c>
      <c r="G1749">
        <v>430930</v>
      </c>
      <c r="H1749" s="5">
        <f t="shared" si="54"/>
        <v>0.16574622689958071</v>
      </c>
      <c r="I1749" s="5">
        <f t="shared" si="55"/>
        <v>0.18333372009375073</v>
      </c>
    </row>
    <row r="1750" spans="1:9" hidden="1" x14ac:dyDescent="0.2">
      <c r="A1750" t="s">
        <v>346</v>
      </c>
      <c r="B1750" s="10">
        <v>32005</v>
      </c>
      <c r="C1750" t="s">
        <v>676</v>
      </c>
      <c r="D1750" s="4">
        <v>12541</v>
      </c>
      <c r="E1750" s="4">
        <v>24241</v>
      </c>
      <c r="F1750">
        <v>11571</v>
      </c>
      <c r="G1750">
        <v>21630</v>
      </c>
      <c r="H1750" s="5">
        <f t="shared" si="54"/>
        <v>8.3830265318468586E-2</v>
      </c>
      <c r="I1750" s="5">
        <f t="shared" si="55"/>
        <v>0.12071197411003236</v>
      </c>
    </row>
    <row r="1751" spans="1:9" hidden="1" x14ac:dyDescent="0.2">
      <c r="A1751" t="s">
        <v>346</v>
      </c>
      <c r="B1751" s="10">
        <v>32007</v>
      </c>
      <c r="C1751" t="s">
        <v>1512</v>
      </c>
      <c r="D1751" s="4">
        <v>4312</v>
      </c>
      <c r="E1751" s="4">
        <v>18570</v>
      </c>
      <c r="F1751">
        <v>4557</v>
      </c>
      <c r="G1751">
        <v>16741</v>
      </c>
      <c r="H1751" s="5">
        <f t="shared" si="54"/>
        <v>-5.3763440860215055E-2</v>
      </c>
      <c r="I1751" s="5">
        <f t="shared" si="55"/>
        <v>0.10925273281165999</v>
      </c>
    </row>
    <row r="1752" spans="1:9" hidden="1" x14ac:dyDescent="0.2">
      <c r="A1752" t="s">
        <v>346</v>
      </c>
      <c r="B1752" s="10">
        <v>32009</v>
      </c>
      <c r="C1752" t="s">
        <v>1513</v>
      </c>
      <c r="D1752" s="4">
        <v>101</v>
      </c>
      <c r="E1752" s="4">
        <v>362</v>
      </c>
      <c r="F1752">
        <v>74</v>
      </c>
      <c r="G1752">
        <v>400</v>
      </c>
      <c r="H1752" s="5">
        <f t="shared" si="54"/>
        <v>0.36486486486486486</v>
      </c>
      <c r="I1752" s="5">
        <f t="shared" si="55"/>
        <v>-9.5000000000000001E-2</v>
      </c>
    </row>
    <row r="1753" spans="1:9" hidden="1" x14ac:dyDescent="0.2">
      <c r="A1753" t="s">
        <v>346</v>
      </c>
      <c r="B1753" s="10">
        <v>32011</v>
      </c>
      <c r="C1753" t="s">
        <v>1514</v>
      </c>
      <c r="D1753" s="4">
        <v>120</v>
      </c>
      <c r="E1753" s="4">
        <v>948</v>
      </c>
      <c r="F1753">
        <v>105</v>
      </c>
      <c r="G1753">
        <v>895</v>
      </c>
      <c r="H1753" s="5">
        <f t="shared" si="54"/>
        <v>0.14285714285714285</v>
      </c>
      <c r="I1753" s="5">
        <f t="shared" si="55"/>
        <v>5.9217877094972067E-2</v>
      </c>
    </row>
    <row r="1754" spans="1:9" hidden="1" x14ac:dyDescent="0.2">
      <c r="A1754" t="s">
        <v>346</v>
      </c>
      <c r="B1754" s="10">
        <v>32013</v>
      </c>
      <c r="C1754" t="s">
        <v>615</v>
      </c>
      <c r="D1754" s="4">
        <v>1499</v>
      </c>
      <c r="E1754" s="4">
        <v>6513</v>
      </c>
      <c r="F1754">
        <v>1689</v>
      </c>
      <c r="G1754">
        <v>5877</v>
      </c>
      <c r="H1754" s="5">
        <f t="shared" si="54"/>
        <v>-0.11249259917110717</v>
      </c>
      <c r="I1754" s="5">
        <f t="shared" si="55"/>
        <v>0.1082184788157223</v>
      </c>
    </row>
    <row r="1755" spans="1:9" hidden="1" x14ac:dyDescent="0.2">
      <c r="A1755" t="s">
        <v>346</v>
      </c>
      <c r="B1755" s="10">
        <v>32015</v>
      </c>
      <c r="C1755" t="s">
        <v>1515</v>
      </c>
      <c r="D1755" s="4">
        <v>447</v>
      </c>
      <c r="E1755" s="4">
        <v>2278</v>
      </c>
      <c r="F1755">
        <v>496</v>
      </c>
      <c r="G1755">
        <v>2198</v>
      </c>
      <c r="H1755" s="5">
        <f t="shared" si="54"/>
        <v>-9.8790322580645157E-2</v>
      </c>
      <c r="I1755" s="5">
        <f t="shared" si="55"/>
        <v>3.6396724294813464E-2</v>
      </c>
    </row>
    <row r="1756" spans="1:9" hidden="1" x14ac:dyDescent="0.2">
      <c r="A1756" t="s">
        <v>346</v>
      </c>
      <c r="B1756" s="10">
        <v>32017</v>
      </c>
      <c r="C1756" t="s">
        <v>578</v>
      </c>
      <c r="D1756" s="4">
        <v>405</v>
      </c>
      <c r="E1756" s="4">
        <v>2160</v>
      </c>
      <c r="F1756">
        <v>330</v>
      </c>
      <c r="G1756">
        <v>2067</v>
      </c>
      <c r="H1756" s="5">
        <f t="shared" si="54"/>
        <v>0.22727272727272727</v>
      </c>
      <c r="I1756" s="5">
        <f t="shared" si="55"/>
        <v>4.4992743105950653E-2</v>
      </c>
    </row>
    <row r="1757" spans="1:9" hidden="1" x14ac:dyDescent="0.2">
      <c r="A1757" t="s">
        <v>346</v>
      </c>
      <c r="B1757" s="10">
        <v>32019</v>
      </c>
      <c r="C1757" t="s">
        <v>992</v>
      </c>
      <c r="D1757" s="4">
        <v>8988</v>
      </c>
      <c r="E1757" s="4">
        <v>25393</v>
      </c>
      <c r="F1757">
        <v>8473</v>
      </c>
      <c r="G1757">
        <v>20914</v>
      </c>
      <c r="H1757" s="5">
        <f t="shared" si="54"/>
        <v>6.0781305322790039E-2</v>
      </c>
      <c r="I1757" s="5">
        <f t="shared" si="55"/>
        <v>0.2141627617863632</v>
      </c>
    </row>
    <row r="1758" spans="1:9" hidden="1" x14ac:dyDescent="0.2">
      <c r="A1758" t="s">
        <v>346</v>
      </c>
      <c r="B1758" s="10">
        <v>32021</v>
      </c>
      <c r="C1758" t="s">
        <v>693</v>
      </c>
      <c r="D1758" s="4">
        <v>916</v>
      </c>
      <c r="E1758" s="4">
        <v>1271</v>
      </c>
      <c r="F1758">
        <v>829</v>
      </c>
      <c r="G1758">
        <v>1423</v>
      </c>
      <c r="H1758" s="5">
        <f t="shared" si="54"/>
        <v>0.10494571773220748</v>
      </c>
      <c r="I1758" s="5">
        <f t="shared" si="55"/>
        <v>-0.10681658468025299</v>
      </c>
    </row>
    <row r="1759" spans="1:9" hidden="1" x14ac:dyDescent="0.2">
      <c r="A1759" t="s">
        <v>346</v>
      </c>
      <c r="B1759" s="10">
        <v>32023</v>
      </c>
      <c r="C1759" t="s">
        <v>1516</v>
      </c>
      <c r="D1759" s="4">
        <v>7733</v>
      </c>
      <c r="E1759" s="4">
        <v>21566</v>
      </c>
      <c r="F1759">
        <v>7288</v>
      </c>
      <c r="G1759">
        <v>17528</v>
      </c>
      <c r="H1759" s="5">
        <f t="shared" si="54"/>
        <v>6.1059275521405047E-2</v>
      </c>
      <c r="I1759" s="5">
        <f t="shared" si="55"/>
        <v>0.2303742583295299</v>
      </c>
    </row>
    <row r="1760" spans="1:9" hidden="1" x14ac:dyDescent="0.2">
      <c r="A1760" t="s">
        <v>346</v>
      </c>
      <c r="B1760" s="10">
        <v>32027</v>
      </c>
      <c r="C1760" t="s">
        <v>1517</v>
      </c>
      <c r="D1760" s="4">
        <v>514</v>
      </c>
      <c r="E1760" s="4">
        <v>1749</v>
      </c>
      <c r="F1760">
        <v>547</v>
      </c>
      <c r="G1760">
        <v>1731</v>
      </c>
      <c r="H1760" s="5">
        <f t="shared" si="54"/>
        <v>-6.0329067641681902E-2</v>
      </c>
      <c r="I1760" s="5">
        <f t="shared" si="55"/>
        <v>1.0398613518197574E-2</v>
      </c>
    </row>
    <row r="1761" spans="1:9" hidden="1" x14ac:dyDescent="0.2">
      <c r="A1761" t="s">
        <v>346</v>
      </c>
      <c r="B1761" s="10">
        <v>32029</v>
      </c>
      <c r="C1761" t="s">
        <v>1518</v>
      </c>
      <c r="D1761" s="4">
        <v>918</v>
      </c>
      <c r="E1761" s="4">
        <v>2130</v>
      </c>
      <c r="F1761">
        <v>902</v>
      </c>
      <c r="G1761">
        <v>1908</v>
      </c>
      <c r="H1761" s="5">
        <f t="shared" si="54"/>
        <v>1.7738359201773836E-2</v>
      </c>
      <c r="I1761" s="5">
        <f t="shared" si="55"/>
        <v>0.11635220125786164</v>
      </c>
    </row>
    <row r="1762" spans="1:9" hidden="1" x14ac:dyDescent="0.2">
      <c r="A1762" t="s">
        <v>346</v>
      </c>
      <c r="B1762" s="10">
        <v>32031</v>
      </c>
      <c r="C1762" t="s">
        <v>1519</v>
      </c>
      <c r="D1762" s="4">
        <v>146386</v>
      </c>
      <c r="E1762" s="4">
        <v>129102</v>
      </c>
      <c r="F1762">
        <v>128128</v>
      </c>
      <c r="G1762">
        <v>116760</v>
      </c>
      <c r="H1762" s="5">
        <f t="shared" si="54"/>
        <v>0.14249812687312688</v>
      </c>
      <c r="I1762" s="5">
        <f t="shared" si="55"/>
        <v>0.10570400822199383</v>
      </c>
    </row>
    <row r="1763" spans="1:9" hidden="1" x14ac:dyDescent="0.2">
      <c r="A1763" t="s">
        <v>346</v>
      </c>
      <c r="B1763" s="10">
        <v>32033</v>
      </c>
      <c r="C1763" t="s">
        <v>1520</v>
      </c>
      <c r="D1763" s="4">
        <v>924</v>
      </c>
      <c r="E1763" s="4">
        <v>3209</v>
      </c>
      <c r="F1763">
        <v>859</v>
      </c>
      <c r="G1763">
        <v>3403</v>
      </c>
      <c r="H1763" s="5">
        <f t="shared" si="54"/>
        <v>7.5669383003492435E-2</v>
      </c>
      <c r="I1763" s="5">
        <f t="shared" si="55"/>
        <v>-5.7008521892447837E-2</v>
      </c>
    </row>
    <row r="1764" spans="1:9" hidden="1" x14ac:dyDescent="0.2">
      <c r="A1764" t="s">
        <v>346</v>
      </c>
      <c r="B1764" s="10">
        <v>32510</v>
      </c>
      <c r="C1764" t="s">
        <v>1521</v>
      </c>
      <c r="D1764" s="4">
        <v>13500</v>
      </c>
      <c r="E1764" s="4">
        <v>16596</v>
      </c>
      <c r="F1764">
        <v>12735</v>
      </c>
      <c r="G1764">
        <v>16113</v>
      </c>
      <c r="H1764" s="5">
        <f t="shared" si="54"/>
        <v>6.0070671378091869E-2</v>
      </c>
      <c r="I1764" s="5">
        <f t="shared" si="55"/>
        <v>2.997579594116552E-2</v>
      </c>
    </row>
    <row r="1765" spans="1:9" hidden="1" x14ac:dyDescent="0.2">
      <c r="A1765" t="s">
        <v>347</v>
      </c>
      <c r="B1765" s="10">
        <v>33001</v>
      </c>
      <c r="C1765" t="s">
        <v>1522</v>
      </c>
      <c r="D1765" s="4">
        <v>17390</v>
      </c>
      <c r="E1765" s="4">
        <v>20942</v>
      </c>
      <c r="F1765">
        <v>16894</v>
      </c>
      <c r="G1765">
        <v>20899</v>
      </c>
      <c r="H1765" s="5">
        <f t="shared" si="54"/>
        <v>2.9359535929915945E-2</v>
      </c>
      <c r="I1765" s="5">
        <f t="shared" si="55"/>
        <v>2.0575147136226613E-3</v>
      </c>
    </row>
    <row r="1766" spans="1:9" hidden="1" x14ac:dyDescent="0.2">
      <c r="A1766" t="s">
        <v>347</v>
      </c>
      <c r="B1766" s="10">
        <v>33003</v>
      </c>
      <c r="C1766" t="s">
        <v>557</v>
      </c>
      <c r="D1766" s="4">
        <v>17796</v>
      </c>
      <c r="E1766" s="4">
        <v>15965</v>
      </c>
      <c r="F1766">
        <v>16649</v>
      </c>
      <c r="G1766">
        <v>16150</v>
      </c>
      <c r="H1766" s="5">
        <f t="shared" si="54"/>
        <v>6.8893026608204691E-2</v>
      </c>
      <c r="I1766" s="5">
        <f t="shared" si="55"/>
        <v>-1.1455108359133126E-2</v>
      </c>
    </row>
    <row r="1767" spans="1:9" hidden="1" x14ac:dyDescent="0.2">
      <c r="A1767" t="s">
        <v>347</v>
      </c>
      <c r="B1767" s="10">
        <v>33005</v>
      </c>
      <c r="C1767" t="s">
        <v>1523</v>
      </c>
      <c r="D1767" s="4">
        <v>25863</v>
      </c>
      <c r="E1767" s="4">
        <v>16459</v>
      </c>
      <c r="F1767">
        <v>25506</v>
      </c>
      <c r="G1767">
        <v>17892</v>
      </c>
      <c r="H1767" s="5">
        <f t="shared" si="54"/>
        <v>1.3996706657257116E-2</v>
      </c>
      <c r="I1767" s="5">
        <f t="shared" si="55"/>
        <v>-8.0091661077576565E-2</v>
      </c>
    </row>
    <row r="1768" spans="1:9" hidden="1" x14ac:dyDescent="0.2">
      <c r="A1768" t="s">
        <v>347</v>
      </c>
      <c r="B1768" s="10">
        <v>33007</v>
      </c>
      <c r="C1768" t="s">
        <v>1524</v>
      </c>
      <c r="D1768" s="4">
        <v>7371</v>
      </c>
      <c r="E1768" s="4">
        <v>7684</v>
      </c>
      <c r="F1768">
        <v>7640</v>
      </c>
      <c r="G1768">
        <v>8617</v>
      </c>
      <c r="H1768" s="5">
        <f t="shared" si="54"/>
        <v>-3.5209424083769633E-2</v>
      </c>
      <c r="I1768" s="5">
        <f t="shared" si="55"/>
        <v>-0.10827434141812696</v>
      </c>
    </row>
    <row r="1769" spans="1:9" hidden="1" x14ac:dyDescent="0.2">
      <c r="A1769" t="s">
        <v>347</v>
      </c>
      <c r="B1769" s="10">
        <v>33009</v>
      </c>
      <c r="C1769" t="s">
        <v>1525</v>
      </c>
      <c r="D1769" s="4">
        <v>35129</v>
      </c>
      <c r="E1769" s="4">
        <v>18342</v>
      </c>
      <c r="F1769">
        <v>33180</v>
      </c>
      <c r="G1769">
        <v>19905</v>
      </c>
      <c r="H1769" s="5">
        <f t="shared" si="54"/>
        <v>5.8740204942736587E-2</v>
      </c>
      <c r="I1769" s="5">
        <f t="shared" si="55"/>
        <v>-7.8522984174830446E-2</v>
      </c>
    </row>
    <row r="1770" spans="1:9" hidden="1" x14ac:dyDescent="0.2">
      <c r="A1770" t="s">
        <v>347</v>
      </c>
      <c r="B1770" s="10">
        <v>33011</v>
      </c>
      <c r="C1770" t="s">
        <v>441</v>
      </c>
      <c r="D1770" s="4">
        <v>130539</v>
      </c>
      <c r="E1770" s="4">
        <v>102881</v>
      </c>
      <c r="F1770">
        <v>122344</v>
      </c>
      <c r="G1770">
        <v>104625</v>
      </c>
      <c r="H1770" s="5">
        <f t="shared" si="54"/>
        <v>6.6983260315176874E-2</v>
      </c>
      <c r="I1770" s="5">
        <f t="shared" si="55"/>
        <v>-1.666905615292712E-2</v>
      </c>
    </row>
    <row r="1771" spans="1:9" hidden="1" x14ac:dyDescent="0.2">
      <c r="A1771" t="s">
        <v>347</v>
      </c>
      <c r="B1771" s="10">
        <v>33013</v>
      </c>
      <c r="C1771" t="s">
        <v>1526</v>
      </c>
      <c r="D1771" s="4">
        <v>51043</v>
      </c>
      <c r="E1771" s="4">
        <v>38898</v>
      </c>
      <c r="F1771">
        <v>48533</v>
      </c>
      <c r="G1771">
        <v>39711</v>
      </c>
      <c r="H1771" s="5">
        <f t="shared" si="54"/>
        <v>5.1717388168874785E-2</v>
      </c>
      <c r="I1771" s="5">
        <f t="shared" si="55"/>
        <v>-2.0472916824053788E-2</v>
      </c>
    </row>
    <row r="1772" spans="1:9" hidden="1" x14ac:dyDescent="0.2">
      <c r="A1772" t="s">
        <v>347</v>
      </c>
      <c r="B1772" s="10">
        <v>33015</v>
      </c>
      <c r="C1772" t="s">
        <v>1527</v>
      </c>
      <c r="D1772" s="4">
        <v>108473</v>
      </c>
      <c r="E1772" s="4">
        <v>98871</v>
      </c>
      <c r="F1772">
        <v>100064</v>
      </c>
      <c r="G1772">
        <v>95858</v>
      </c>
      <c r="H1772" s="5">
        <f t="shared" si="54"/>
        <v>8.4036216821234411E-2</v>
      </c>
      <c r="I1772" s="5">
        <f t="shared" si="55"/>
        <v>3.1431909699764234E-2</v>
      </c>
    </row>
    <row r="1773" spans="1:9" hidden="1" x14ac:dyDescent="0.2">
      <c r="A1773" t="s">
        <v>347</v>
      </c>
      <c r="B1773" s="10">
        <v>33017</v>
      </c>
      <c r="C1773" t="s">
        <v>1528</v>
      </c>
      <c r="D1773" s="4">
        <v>44451</v>
      </c>
      <c r="E1773" s="4">
        <v>30694</v>
      </c>
      <c r="F1773">
        <v>41721</v>
      </c>
      <c r="G1773">
        <v>30489</v>
      </c>
      <c r="H1773" s="5">
        <f t="shared" si="54"/>
        <v>6.5434673186165235E-2</v>
      </c>
      <c r="I1773" s="5">
        <f t="shared" si="55"/>
        <v>6.7237364295319622E-3</v>
      </c>
    </row>
    <row r="1774" spans="1:9" hidden="1" x14ac:dyDescent="0.2">
      <c r="A1774" t="s">
        <v>347</v>
      </c>
      <c r="B1774" s="10">
        <v>33019</v>
      </c>
      <c r="C1774" t="s">
        <v>958</v>
      </c>
      <c r="D1774" s="4">
        <v>12164</v>
      </c>
      <c r="E1774" s="4">
        <v>10714</v>
      </c>
      <c r="F1774">
        <v>12390</v>
      </c>
      <c r="G1774">
        <v>11508</v>
      </c>
      <c r="H1774" s="5">
        <f t="shared" si="54"/>
        <v>-1.8240516545601292E-2</v>
      </c>
      <c r="I1774" s="5">
        <f t="shared" si="55"/>
        <v>-6.8995481404240527E-2</v>
      </c>
    </row>
    <row r="1775" spans="1:9" hidden="1" x14ac:dyDescent="0.2">
      <c r="A1775" t="s">
        <v>348</v>
      </c>
      <c r="B1775" s="10">
        <v>34001</v>
      </c>
      <c r="C1775" t="s">
        <v>1529</v>
      </c>
      <c r="D1775" s="4">
        <v>70556</v>
      </c>
      <c r="E1775" s="4">
        <v>54825</v>
      </c>
      <c r="F1775">
        <v>73808</v>
      </c>
      <c r="G1775">
        <v>64438</v>
      </c>
      <c r="H1775" s="5">
        <f t="shared" si="54"/>
        <v>-4.4060264469976157E-2</v>
      </c>
      <c r="I1775" s="5">
        <f t="shared" si="55"/>
        <v>-0.14918215959526987</v>
      </c>
    </row>
    <row r="1776" spans="1:9" hidden="1" x14ac:dyDescent="0.2">
      <c r="A1776" t="s">
        <v>348</v>
      </c>
      <c r="B1776" s="10">
        <v>34003</v>
      </c>
      <c r="C1776" t="s">
        <v>1530</v>
      </c>
      <c r="D1776" s="4">
        <v>239390</v>
      </c>
      <c r="E1776" s="4">
        <v>201725</v>
      </c>
      <c r="F1776">
        <v>285967</v>
      </c>
      <c r="G1776">
        <v>204417</v>
      </c>
      <c r="H1776" s="5">
        <f t="shared" si="54"/>
        <v>-0.16287543667625984</v>
      </c>
      <c r="I1776" s="5">
        <f t="shared" si="55"/>
        <v>-1.3169159120816763E-2</v>
      </c>
    </row>
    <row r="1777" spans="1:9" hidden="1" x14ac:dyDescent="0.2">
      <c r="A1777" t="s">
        <v>348</v>
      </c>
      <c r="B1777" s="10">
        <v>34005</v>
      </c>
      <c r="C1777" t="s">
        <v>1531</v>
      </c>
      <c r="D1777" s="4">
        <v>162636</v>
      </c>
      <c r="E1777" s="4">
        <v>96511</v>
      </c>
      <c r="F1777">
        <v>154595</v>
      </c>
      <c r="G1777">
        <v>103345</v>
      </c>
      <c r="H1777" s="5">
        <f t="shared" si="54"/>
        <v>5.2013325139881626E-2</v>
      </c>
      <c r="I1777" s="5">
        <f t="shared" si="55"/>
        <v>-6.6128017804441427E-2</v>
      </c>
    </row>
    <row r="1778" spans="1:9" hidden="1" x14ac:dyDescent="0.2">
      <c r="A1778" t="s">
        <v>348</v>
      </c>
      <c r="B1778" s="10">
        <v>34007</v>
      </c>
      <c r="C1778" t="s">
        <v>736</v>
      </c>
      <c r="D1778" s="4">
        <v>169955</v>
      </c>
      <c r="E1778" s="4">
        <v>81806</v>
      </c>
      <c r="F1778">
        <v>175065</v>
      </c>
      <c r="G1778">
        <v>86207</v>
      </c>
      <c r="H1778" s="5">
        <f t="shared" si="54"/>
        <v>-2.918915831262674E-2</v>
      </c>
      <c r="I1778" s="5">
        <f t="shared" si="55"/>
        <v>-5.1051538738153511E-2</v>
      </c>
    </row>
    <row r="1779" spans="1:9" hidden="1" x14ac:dyDescent="0.2">
      <c r="A1779" t="s">
        <v>348</v>
      </c>
      <c r="B1779" s="10">
        <v>34009</v>
      </c>
      <c r="C1779" t="s">
        <v>1532</v>
      </c>
      <c r="D1779" s="4">
        <v>22826</v>
      </c>
      <c r="E1779" s="4">
        <v>31559</v>
      </c>
      <c r="F1779">
        <v>23941</v>
      </c>
      <c r="G1779">
        <v>33158</v>
      </c>
      <c r="H1779" s="5">
        <f t="shared" si="54"/>
        <v>-4.6572824861116913E-2</v>
      </c>
      <c r="I1779" s="5">
        <f t="shared" si="55"/>
        <v>-4.8223656432836721E-2</v>
      </c>
    </row>
    <row r="1780" spans="1:9" hidden="1" x14ac:dyDescent="0.2">
      <c r="A1780" t="s">
        <v>348</v>
      </c>
      <c r="B1780" s="10">
        <v>34011</v>
      </c>
      <c r="C1780" t="s">
        <v>882</v>
      </c>
      <c r="D1780" s="4">
        <v>27750</v>
      </c>
      <c r="E1780" s="4">
        <v>24208</v>
      </c>
      <c r="F1780">
        <v>32742</v>
      </c>
      <c r="G1780">
        <v>28952</v>
      </c>
      <c r="H1780" s="5">
        <f t="shared" si="54"/>
        <v>-0.15246472420743998</v>
      </c>
      <c r="I1780" s="5">
        <f t="shared" si="55"/>
        <v>-0.16385741917656813</v>
      </c>
    </row>
    <row r="1781" spans="1:9" hidden="1" x14ac:dyDescent="0.2">
      <c r="A1781" t="s">
        <v>348</v>
      </c>
      <c r="B1781" s="10">
        <v>34013</v>
      </c>
      <c r="C1781" t="s">
        <v>1230</v>
      </c>
      <c r="D1781" s="4">
        <v>243574</v>
      </c>
      <c r="E1781" s="4">
        <v>78085</v>
      </c>
      <c r="F1781">
        <v>266820</v>
      </c>
      <c r="G1781">
        <v>75475</v>
      </c>
      <c r="H1781" s="5">
        <f t="shared" si="54"/>
        <v>-8.7122404617345023E-2</v>
      </c>
      <c r="I1781" s="5">
        <f t="shared" si="55"/>
        <v>3.4580987081815173E-2</v>
      </c>
    </row>
    <row r="1782" spans="1:9" hidden="1" x14ac:dyDescent="0.2">
      <c r="A1782" t="s">
        <v>348</v>
      </c>
      <c r="B1782" s="10">
        <v>34015</v>
      </c>
      <c r="C1782" t="s">
        <v>1533</v>
      </c>
      <c r="D1782" s="4">
        <v>90213</v>
      </c>
      <c r="E1782" s="4">
        <v>84418</v>
      </c>
      <c r="F1782">
        <v>86702</v>
      </c>
      <c r="G1782">
        <v>83340</v>
      </c>
      <c r="H1782" s="5">
        <f t="shared" si="54"/>
        <v>4.0495028949735876E-2</v>
      </c>
      <c r="I1782" s="5">
        <f t="shared" si="55"/>
        <v>1.2934965202783777E-2</v>
      </c>
    </row>
    <row r="1783" spans="1:9" hidden="1" x14ac:dyDescent="0.2">
      <c r="A1783" t="s">
        <v>348</v>
      </c>
      <c r="B1783" s="10">
        <v>34017</v>
      </c>
      <c r="C1783" t="s">
        <v>1534</v>
      </c>
      <c r="D1783" s="4">
        <v>161280</v>
      </c>
      <c r="E1783" s="4">
        <v>67015</v>
      </c>
      <c r="F1783">
        <v>181452</v>
      </c>
      <c r="G1783">
        <v>65698</v>
      </c>
      <c r="H1783" s="5">
        <f t="shared" si="54"/>
        <v>-0.11116989617088817</v>
      </c>
      <c r="I1783" s="5">
        <f t="shared" si="55"/>
        <v>2.0046272337057445E-2</v>
      </c>
    </row>
    <row r="1784" spans="1:9" hidden="1" x14ac:dyDescent="0.2">
      <c r="A1784" t="s">
        <v>348</v>
      </c>
      <c r="B1784" s="10">
        <v>34019</v>
      </c>
      <c r="C1784" t="s">
        <v>1535</v>
      </c>
      <c r="D1784" s="4">
        <v>43351</v>
      </c>
      <c r="E1784" s="4">
        <v>43664</v>
      </c>
      <c r="F1784">
        <v>39457</v>
      </c>
      <c r="G1784">
        <v>43153</v>
      </c>
      <c r="H1784" s="5">
        <f t="shared" si="54"/>
        <v>9.8689712851965428E-2</v>
      </c>
      <c r="I1784" s="5">
        <f t="shared" si="55"/>
        <v>1.1841586911686325E-2</v>
      </c>
    </row>
    <row r="1785" spans="1:9" hidden="1" x14ac:dyDescent="0.2">
      <c r="A1785" t="s">
        <v>348</v>
      </c>
      <c r="B1785" s="10">
        <v>34021</v>
      </c>
      <c r="C1785" t="s">
        <v>908</v>
      </c>
      <c r="D1785" s="4">
        <v>122817</v>
      </c>
      <c r="E1785" s="4">
        <v>51989</v>
      </c>
      <c r="F1785">
        <v>122532</v>
      </c>
      <c r="G1785">
        <v>51641</v>
      </c>
      <c r="H1785" s="5">
        <f t="shared" si="54"/>
        <v>2.3259230241895992E-3</v>
      </c>
      <c r="I1785" s="5">
        <f t="shared" si="55"/>
        <v>6.7388315485757437E-3</v>
      </c>
    </row>
    <row r="1786" spans="1:9" hidden="1" x14ac:dyDescent="0.2">
      <c r="A1786" t="s">
        <v>348</v>
      </c>
      <c r="B1786" s="10">
        <v>34023</v>
      </c>
      <c r="C1786" t="s">
        <v>716</v>
      </c>
      <c r="D1786" s="4">
        <v>222529</v>
      </c>
      <c r="E1786" s="4">
        <v>128479</v>
      </c>
      <c r="F1786">
        <v>226250</v>
      </c>
      <c r="G1786">
        <v>143467</v>
      </c>
      <c r="H1786" s="5">
        <f t="shared" si="54"/>
        <v>-1.6446408839779006E-2</v>
      </c>
      <c r="I1786" s="5">
        <f t="shared" si="55"/>
        <v>-0.10447001749531251</v>
      </c>
    </row>
    <row r="1787" spans="1:9" hidden="1" x14ac:dyDescent="0.2">
      <c r="A1787" t="s">
        <v>348</v>
      </c>
      <c r="B1787" s="10">
        <v>34025</v>
      </c>
      <c r="C1787" t="s">
        <v>1536</v>
      </c>
      <c r="D1787" s="4">
        <v>183860</v>
      </c>
      <c r="E1787" s="4">
        <v>184100</v>
      </c>
      <c r="F1787">
        <v>181291</v>
      </c>
      <c r="G1787">
        <v>191808</v>
      </c>
      <c r="H1787" s="5">
        <f t="shared" si="54"/>
        <v>1.4170587618800712E-2</v>
      </c>
      <c r="I1787" s="5">
        <f t="shared" si="55"/>
        <v>-4.0186019352686023E-2</v>
      </c>
    </row>
    <row r="1788" spans="1:9" hidden="1" x14ac:dyDescent="0.2">
      <c r="A1788" t="s">
        <v>348</v>
      </c>
      <c r="B1788" s="10">
        <v>34027</v>
      </c>
      <c r="C1788" t="s">
        <v>1046</v>
      </c>
      <c r="D1788" s="4">
        <v>164101</v>
      </c>
      <c r="E1788" s="4">
        <v>133784</v>
      </c>
      <c r="F1788">
        <v>153881</v>
      </c>
      <c r="G1788">
        <v>141134</v>
      </c>
      <c r="H1788" s="5">
        <f t="shared" si="54"/>
        <v>6.6414957012236722E-2</v>
      </c>
      <c r="I1788" s="5">
        <f t="shared" si="55"/>
        <v>-5.2078166848526931E-2</v>
      </c>
    </row>
    <row r="1789" spans="1:9" hidden="1" x14ac:dyDescent="0.2">
      <c r="A1789" t="s">
        <v>348</v>
      </c>
      <c r="B1789" s="10">
        <v>34029</v>
      </c>
      <c r="C1789" t="s">
        <v>1537</v>
      </c>
      <c r="D1789" s="4">
        <v>119525</v>
      </c>
      <c r="E1789" s="4">
        <v>227258</v>
      </c>
      <c r="F1789">
        <v>119456</v>
      </c>
      <c r="G1789">
        <v>217740</v>
      </c>
      <c r="H1789" s="5">
        <f t="shared" si="54"/>
        <v>5.7761853736940799E-4</v>
      </c>
      <c r="I1789" s="5">
        <f t="shared" si="55"/>
        <v>4.3712684853494992E-2</v>
      </c>
    </row>
    <row r="1790" spans="1:9" hidden="1" x14ac:dyDescent="0.2">
      <c r="A1790" t="s">
        <v>348</v>
      </c>
      <c r="B1790" s="10">
        <v>34031</v>
      </c>
      <c r="C1790" t="s">
        <v>1538</v>
      </c>
      <c r="D1790" s="4">
        <v>123212</v>
      </c>
      <c r="E1790" s="4">
        <v>83650</v>
      </c>
      <c r="F1790">
        <v>129097</v>
      </c>
      <c r="G1790">
        <v>92009</v>
      </c>
      <c r="H1790" s="5">
        <f t="shared" si="54"/>
        <v>-4.5585877286071712E-2</v>
      </c>
      <c r="I1790" s="5">
        <f t="shared" si="55"/>
        <v>-9.0849808170939794E-2</v>
      </c>
    </row>
    <row r="1791" spans="1:9" hidden="1" x14ac:dyDescent="0.2">
      <c r="A1791" t="s">
        <v>348</v>
      </c>
      <c r="B1791" s="10">
        <v>34033</v>
      </c>
      <c r="C1791" t="s">
        <v>1539</v>
      </c>
      <c r="D1791" s="4">
        <v>13071</v>
      </c>
      <c r="E1791" s="4">
        <v>15418</v>
      </c>
      <c r="F1791">
        <v>14479</v>
      </c>
      <c r="G1791">
        <v>18827</v>
      </c>
      <c r="H1791" s="5">
        <f t="shared" si="54"/>
        <v>-9.7244284826300154E-2</v>
      </c>
      <c r="I1791" s="5">
        <f t="shared" si="55"/>
        <v>-0.18106974026663833</v>
      </c>
    </row>
    <row r="1792" spans="1:9" hidden="1" x14ac:dyDescent="0.2">
      <c r="A1792" t="s">
        <v>348</v>
      </c>
      <c r="B1792" s="10">
        <v>34035</v>
      </c>
      <c r="C1792" t="s">
        <v>1206</v>
      </c>
      <c r="D1792" s="4">
        <v>126478</v>
      </c>
      <c r="E1792" s="4">
        <v>69745</v>
      </c>
      <c r="F1792">
        <v>111173</v>
      </c>
      <c r="G1792">
        <v>71996</v>
      </c>
      <c r="H1792" s="5">
        <f t="shared" si="54"/>
        <v>0.13766831874645821</v>
      </c>
      <c r="I1792" s="5">
        <f t="shared" si="55"/>
        <v>-3.1265625868103782E-2</v>
      </c>
    </row>
    <row r="1793" spans="1:9" hidden="1" x14ac:dyDescent="0.2">
      <c r="A1793" t="s">
        <v>348</v>
      </c>
      <c r="B1793" s="10">
        <v>34037</v>
      </c>
      <c r="C1793" t="s">
        <v>413</v>
      </c>
      <c r="D1793" s="4">
        <v>34938</v>
      </c>
      <c r="E1793" s="4">
        <v>51709</v>
      </c>
      <c r="F1793">
        <v>34481</v>
      </c>
      <c r="G1793">
        <v>51698</v>
      </c>
      <c r="H1793" s="5">
        <f t="shared" si="54"/>
        <v>1.3253675937472811E-2</v>
      </c>
      <c r="I1793" s="5">
        <f t="shared" si="55"/>
        <v>2.1277418855661728E-4</v>
      </c>
    </row>
    <row r="1794" spans="1:9" hidden="1" x14ac:dyDescent="0.2">
      <c r="A1794" t="s">
        <v>348</v>
      </c>
      <c r="B1794" s="10">
        <v>34039</v>
      </c>
      <c r="C1794" t="s">
        <v>476</v>
      </c>
      <c r="D1794" s="4">
        <v>156566</v>
      </c>
      <c r="E1794" s="4">
        <v>83708</v>
      </c>
      <c r="F1794">
        <v>170245</v>
      </c>
      <c r="G1794">
        <v>80002</v>
      </c>
      <c r="H1794" s="5">
        <f t="shared" si="54"/>
        <v>-8.0348908925372262E-2</v>
      </c>
      <c r="I1794" s="5">
        <f t="shared" si="55"/>
        <v>4.6323841903952404E-2</v>
      </c>
    </row>
    <row r="1795" spans="1:9" hidden="1" x14ac:dyDescent="0.2">
      <c r="A1795" t="s">
        <v>348</v>
      </c>
      <c r="B1795" s="10">
        <v>34041</v>
      </c>
      <c r="C1795" t="s">
        <v>821</v>
      </c>
      <c r="D1795" s="4">
        <v>21788</v>
      </c>
      <c r="E1795" s="4">
        <v>34161</v>
      </c>
      <c r="F1795">
        <v>24901</v>
      </c>
      <c r="G1795">
        <v>34769</v>
      </c>
      <c r="H1795" s="5">
        <f t="shared" ref="H1795:H1858" si="56">((D1795-F1795)/F1795)</f>
        <v>-0.12501505963615919</v>
      </c>
      <c r="I1795" s="5">
        <f t="shared" ref="I1795:I1858" si="57">((E1795-G1795)/G1795)</f>
        <v>-1.748684172682562E-2</v>
      </c>
    </row>
    <row r="1796" spans="1:9" hidden="1" x14ac:dyDescent="0.2">
      <c r="A1796" t="s">
        <v>349</v>
      </c>
      <c r="B1796" s="10">
        <v>35001</v>
      </c>
      <c r="C1796" t="s">
        <v>1540</v>
      </c>
      <c r="D1796" s="4">
        <v>207480</v>
      </c>
      <c r="E1796" s="4">
        <v>112517</v>
      </c>
      <c r="F1796">
        <v>193757</v>
      </c>
      <c r="G1796">
        <v>116135</v>
      </c>
      <c r="H1796" s="5">
        <f t="shared" si="56"/>
        <v>7.082582822814143E-2</v>
      </c>
      <c r="I1796" s="5">
        <f t="shared" si="57"/>
        <v>-3.1153399061437121E-2</v>
      </c>
    </row>
    <row r="1797" spans="1:9" hidden="1" x14ac:dyDescent="0.2">
      <c r="A1797" t="s">
        <v>349</v>
      </c>
      <c r="B1797" s="10">
        <v>35003</v>
      </c>
      <c r="C1797" t="s">
        <v>1541</v>
      </c>
      <c r="D1797" s="4">
        <v>495</v>
      </c>
      <c r="E1797" s="4">
        <v>1754</v>
      </c>
      <c r="F1797">
        <v>595</v>
      </c>
      <c r="G1797">
        <v>1698</v>
      </c>
      <c r="H1797" s="5">
        <f t="shared" si="56"/>
        <v>-0.16806722689075632</v>
      </c>
      <c r="I1797" s="5">
        <f t="shared" si="57"/>
        <v>3.2979976442873968E-2</v>
      </c>
    </row>
    <row r="1798" spans="1:9" hidden="1" x14ac:dyDescent="0.2">
      <c r="A1798" t="s">
        <v>349</v>
      </c>
      <c r="B1798" s="10">
        <v>35005</v>
      </c>
      <c r="C1798" t="s">
        <v>1542</v>
      </c>
      <c r="D1798" s="4">
        <v>6277</v>
      </c>
      <c r="E1798" s="4">
        <v>14464</v>
      </c>
      <c r="F1798">
        <v>6381</v>
      </c>
      <c r="G1798">
        <v>15656</v>
      </c>
      <c r="H1798" s="5">
        <f t="shared" si="56"/>
        <v>-1.6298385832941544E-2</v>
      </c>
      <c r="I1798" s="5">
        <f t="shared" si="57"/>
        <v>-7.6136944302503826E-2</v>
      </c>
    </row>
    <row r="1799" spans="1:9" hidden="1" x14ac:dyDescent="0.2">
      <c r="A1799" t="s">
        <v>349</v>
      </c>
      <c r="B1799" s="10">
        <v>35006</v>
      </c>
      <c r="C1799" t="s">
        <v>1543</v>
      </c>
      <c r="D1799" s="4">
        <v>4439</v>
      </c>
      <c r="E1799" s="4">
        <v>3476</v>
      </c>
      <c r="F1799">
        <v>4745</v>
      </c>
      <c r="G1799">
        <v>3975</v>
      </c>
      <c r="H1799" s="5">
        <f t="shared" si="56"/>
        <v>-6.448893572181244E-2</v>
      </c>
      <c r="I1799" s="5">
        <f t="shared" si="57"/>
        <v>-0.12553459119496854</v>
      </c>
    </row>
    <row r="1800" spans="1:9" hidden="1" x14ac:dyDescent="0.2">
      <c r="A1800" t="s">
        <v>349</v>
      </c>
      <c r="B1800" s="10">
        <v>35007</v>
      </c>
      <c r="C1800" t="s">
        <v>1478</v>
      </c>
      <c r="D1800" s="4">
        <v>2633</v>
      </c>
      <c r="E1800" s="4">
        <v>2862</v>
      </c>
      <c r="F1800">
        <v>2611</v>
      </c>
      <c r="G1800">
        <v>3271</v>
      </c>
      <c r="H1800" s="5">
        <f t="shared" si="56"/>
        <v>8.4258904634239747E-3</v>
      </c>
      <c r="I1800" s="5">
        <f t="shared" si="57"/>
        <v>-0.12503821461326811</v>
      </c>
    </row>
    <row r="1801" spans="1:9" hidden="1" x14ac:dyDescent="0.2">
      <c r="A1801" t="s">
        <v>349</v>
      </c>
      <c r="B1801" s="10">
        <v>35009</v>
      </c>
      <c r="C1801" t="s">
        <v>1544</v>
      </c>
      <c r="D1801" s="4">
        <v>3940</v>
      </c>
      <c r="E1801" s="4">
        <v>9337</v>
      </c>
      <c r="F1801">
        <v>4307</v>
      </c>
      <c r="G1801">
        <v>10444</v>
      </c>
      <c r="H1801" s="5">
        <f t="shared" si="56"/>
        <v>-8.5210123055491055E-2</v>
      </c>
      <c r="I1801" s="5">
        <f t="shared" si="57"/>
        <v>-0.10599387207966296</v>
      </c>
    </row>
    <row r="1802" spans="1:9" hidden="1" x14ac:dyDescent="0.2">
      <c r="A1802" t="s">
        <v>349</v>
      </c>
      <c r="B1802" s="10">
        <v>35011</v>
      </c>
      <c r="C1802" t="s">
        <v>1545</v>
      </c>
      <c r="D1802" s="4">
        <v>312</v>
      </c>
      <c r="E1802" s="4">
        <v>631</v>
      </c>
      <c r="F1802">
        <v>231</v>
      </c>
      <c r="G1802">
        <v>656</v>
      </c>
      <c r="H1802" s="5">
        <f t="shared" si="56"/>
        <v>0.35064935064935066</v>
      </c>
      <c r="I1802" s="5">
        <f t="shared" si="57"/>
        <v>-3.8109756097560975E-2</v>
      </c>
    </row>
    <row r="1803" spans="1:9" hidden="1" x14ac:dyDescent="0.2">
      <c r="A1803" t="s">
        <v>349</v>
      </c>
      <c r="B1803" s="10">
        <v>35013</v>
      </c>
      <c r="C1803" t="s">
        <v>1546</v>
      </c>
      <c r="D1803" s="4">
        <v>52801</v>
      </c>
      <c r="E1803" s="4">
        <v>32811</v>
      </c>
      <c r="F1803">
        <v>47957</v>
      </c>
      <c r="G1803">
        <v>32802</v>
      </c>
      <c r="H1803" s="5">
        <f t="shared" si="56"/>
        <v>0.10100715224054882</v>
      </c>
      <c r="I1803" s="5">
        <f t="shared" si="57"/>
        <v>2.743735138101335E-4</v>
      </c>
    </row>
    <row r="1804" spans="1:9" hidden="1" x14ac:dyDescent="0.2">
      <c r="A1804" t="s">
        <v>349</v>
      </c>
      <c r="B1804" s="10">
        <v>35015</v>
      </c>
      <c r="C1804" t="s">
        <v>1547</v>
      </c>
      <c r="D1804" s="4">
        <v>6905</v>
      </c>
      <c r="E1804" s="4">
        <v>17443</v>
      </c>
      <c r="F1804">
        <v>5424</v>
      </c>
      <c r="G1804">
        <v>17454</v>
      </c>
      <c r="H1804" s="5">
        <f t="shared" si="56"/>
        <v>0.27304572271386429</v>
      </c>
      <c r="I1804" s="5">
        <f t="shared" si="57"/>
        <v>-6.3022802795920704E-4</v>
      </c>
    </row>
    <row r="1805" spans="1:9" hidden="1" x14ac:dyDescent="0.2">
      <c r="A1805" t="s">
        <v>349</v>
      </c>
      <c r="B1805" s="10">
        <v>35017</v>
      </c>
      <c r="C1805" t="s">
        <v>571</v>
      </c>
      <c r="D1805" s="4">
        <v>7273</v>
      </c>
      <c r="E1805" s="4">
        <v>6270</v>
      </c>
      <c r="F1805">
        <v>7590</v>
      </c>
      <c r="G1805">
        <v>6553</v>
      </c>
      <c r="H1805" s="5">
        <f t="shared" si="56"/>
        <v>-4.1765480895915676E-2</v>
      </c>
      <c r="I1805" s="5">
        <f t="shared" si="57"/>
        <v>-4.3186326873187852E-2</v>
      </c>
    </row>
    <row r="1806" spans="1:9" hidden="1" x14ac:dyDescent="0.2">
      <c r="A1806" t="s">
        <v>349</v>
      </c>
      <c r="B1806" s="10">
        <v>35019</v>
      </c>
      <c r="C1806" t="s">
        <v>1548</v>
      </c>
      <c r="D1806" s="4">
        <v>1225</v>
      </c>
      <c r="E1806" s="4">
        <v>880</v>
      </c>
      <c r="F1806">
        <v>1234</v>
      </c>
      <c r="G1806">
        <v>917</v>
      </c>
      <c r="H1806" s="5">
        <f t="shared" si="56"/>
        <v>-7.2933549432739062E-3</v>
      </c>
      <c r="I1806" s="5">
        <f t="shared" si="57"/>
        <v>-4.0348964013086151E-2</v>
      </c>
    </row>
    <row r="1807" spans="1:9" hidden="1" x14ac:dyDescent="0.2">
      <c r="A1807" t="s">
        <v>349</v>
      </c>
      <c r="B1807" s="10">
        <v>35021</v>
      </c>
      <c r="C1807" t="s">
        <v>1549</v>
      </c>
      <c r="D1807" s="4">
        <v>208</v>
      </c>
      <c r="E1807" s="4">
        <v>337</v>
      </c>
      <c r="F1807">
        <v>179</v>
      </c>
      <c r="G1807">
        <v>319</v>
      </c>
      <c r="H1807" s="5">
        <f t="shared" si="56"/>
        <v>0.16201117318435754</v>
      </c>
      <c r="I1807" s="5">
        <f t="shared" si="57"/>
        <v>5.6426332288401257E-2</v>
      </c>
    </row>
    <row r="1808" spans="1:9" hidden="1" x14ac:dyDescent="0.2">
      <c r="A1808" t="s">
        <v>349</v>
      </c>
      <c r="B1808" s="10">
        <v>35023</v>
      </c>
      <c r="C1808" t="s">
        <v>1550</v>
      </c>
      <c r="D1808" s="4">
        <v>859</v>
      </c>
      <c r="E1808" s="4">
        <v>1034</v>
      </c>
      <c r="F1808">
        <v>823</v>
      </c>
      <c r="G1808">
        <v>1120</v>
      </c>
      <c r="H1808" s="5">
        <f t="shared" si="56"/>
        <v>4.374240583232078E-2</v>
      </c>
      <c r="I1808" s="5">
        <f t="shared" si="57"/>
        <v>-7.678571428571429E-2</v>
      </c>
    </row>
    <row r="1809" spans="1:9" hidden="1" x14ac:dyDescent="0.2">
      <c r="A1809" t="s">
        <v>349</v>
      </c>
      <c r="B1809" s="10">
        <v>35025</v>
      </c>
      <c r="C1809" t="s">
        <v>1551</v>
      </c>
      <c r="D1809" s="4">
        <v>4580</v>
      </c>
      <c r="E1809" s="4">
        <v>14196</v>
      </c>
      <c r="F1809">
        <v>4061</v>
      </c>
      <c r="G1809">
        <v>16531</v>
      </c>
      <c r="H1809" s="5">
        <f t="shared" si="56"/>
        <v>0.12780103422802266</v>
      </c>
      <c r="I1809" s="5">
        <f t="shared" si="57"/>
        <v>-0.14124977315346923</v>
      </c>
    </row>
    <row r="1810" spans="1:9" hidden="1" x14ac:dyDescent="0.2">
      <c r="A1810" t="s">
        <v>349</v>
      </c>
      <c r="B1810" s="10">
        <v>35027</v>
      </c>
      <c r="C1810" t="s">
        <v>578</v>
      </c>
      <c r="D1810" s="4">
        <v>3113</v>
      </c>
      <c r="E1810" s="4">
        <v>7246</v>
      </c>
      <c r="F1810">
        <v>3194</v>
      </c>
      <c r="G1810">
        <v>6942</v>
      </c>
      <c r="H1810" s="5">
        <f t="shared" si="56"/>
        <v>-2.5360050093926112E-2</v>
      </c>
      <c r="I1810" s="5">
        <f t="shared" si="57"/>
        <v>4.3791414577931433E-2</v>
      </c>
    </row>
    <row r="1811" spans="1:9" hidden="1" x14ac:dyDescent="0.2">
      <c r="A1811" t="s">
        <v>349</v>
      </c>
      <c r="B1811" s="10">
        <v>35028</v>
      </c>
      <c r="C1811" t="s">
        <v>1552</v>
      </c>
      <c r="D1811" s="4">
        <v>8148</v>
      </c>
      <c r="E1811" s="4">
        <v>4578</v>
      </c>
      <c r="F1811">
        <v>7554</v>
      </c>
      <c r="G1811">
        <v>4278</v>
      </c>
      <c r="H1811" s="5">
        <f t="shared" si="56"/>
        <v>7.8633836378077845E-2</v>
      </c>
      <c r="I1811" s="5">
        <f t="shared" si="57"/>
        <v>7.0126227208976155E-2</v>
      </c>
    </row>
    <row r="1812" spans="1:9" hidden="1" x14ac:dyDescent="0.2">
      <c r="A1812" t="s">
        <v>349</v>
      </c>
      <c r="B1812" s="10">
        <v>35029</v>
      </c>
      <c r="C1812" t="s">
        <v>1553</v>
      </c>
      <c r="D1812" s="4">
        <v>3401</v>
      </c>
      <c r="E1812" s="4">
        <v>4168</v>
      </c>
      <c r="F1812">
        <v>3563</v>
      </c>
      <c r="G1812">
        <v>4408</v>
      </c>
      <c r="H1812" s="5">
        <f t="shared" si="56"/>
        <v>-4.5467302834689867E-2</v>
      </c>
      <c r="I1812" s="5">
        <f t="shared" si="57"/>
        <v>-5.4446460980036297E-2</v>
      </c>
    </row>
    <row r="1813" spans="1:9" hidden="1" x14ac:dyDescent="0.2">
      <c r="A1813" t="s">
        <v>349</v>
      </c>
      <c r="B1813" s="10">
        <v>35031</v>
      </c>
      <c r="C1813" t="s">
        <v>1554</v>
      </c>
      <c r="D1813" s="4">
        <v>18545</v>
      </c>
      <c r="E1813" s="4">
        <v>6444</v>
      </c>
      <c r="F1813">
        <v>18029</v>
      </c>
      <c r="G1813">
        <v>7801</v>
      </c>
      <c r="H1813" s="5">
        <f t="shared" si="56"/>
        <v>2.8620555771257418E-2</v>
      </c>
      <c r="I1813" s="5">
        <f t="shared" si="57"/>
        <v>-0.17395205742853481</v>
      </c>
    </row>
    <row r="1814" spans="1:9" hidden="1" x14ac:dyDescent="0.2">
      <c r="A1814" t="s">
        <v>349</v>
      </c>
      <c r="B1814" s="10">
        <v>35033</v>
      </c>
      <c r="C1814" t="s">
        <v>1555</v>
      </c>
      <c r="D1814" s="4">
        <v>1679</v>
      </c>
      <c r="E1814" s="4">
        <v>863</v>
      </c>
      <c r="F1814">
        <v>1745</v>
      </c>
      <c r="G1814">
        <v>903</v>
      </c>
      <c r="H1814" s="5">
        <f t="shared" si="56"/>
        <v>-3.7822349570200572E-2</v>
      </c>
      <c r="I1814" s="5">
        <f t="shared" si="57"/>
        <v>-4.4296788482834998E-2</v>
      </c>
    </row>
    <row r="1815" spans="1:9" hidden="1" x14ac:dyDescent="0.2">
      <c r="A1815" t="s">
        <v>349</v>
      </c>
      <c r="B1815" s="10">
        <v>35035</v>
      </c>
      <c r="C1815" t="s">
        <v>697</v>
      </c>
      <c r="D1815" s="4">
        <v>7406</v>
      </c>
      <c r="E1815" s="4">
        <v>14493</v>
      </c>
      <c r="F1815">
        <v>8485</v>
      </c>
      <c r="G1815">
        <v>14521</v>
      </c>
      <c r="H1815" s="5">
        <f t="shared" si="56"/>
        <v>-0.12716558632881556</v>
      </c>
      <c r="I1815" s="5">
        <f t="shared" si="57"/>
        <v>-1.9282418566214448E-3</v>
      </c>
    </row>
    <row r="1816" spans="1:9" hidden="1" x14ac:dyDescent="0.2">
      <c r="A1816" t="s">
        <v>349</v>
      </c>
      <c r="B1816" s="10">
        <v>35037</v>
      </c>
      <c r="C1816" t="s">
        <v>1556</v>
      </c>
      <c r="D1816" s="4">
        <v>1455</v>
      </c>
      <c r="E1816" s="4">
        <v>2331</v>
      </c>
      <c r="F1816">
        <v>1170</v>
      </c>
      <c r="G1816">
        <v>2634</v>
      </c>
      <c r="H1816" s="5">
        <f t="shared" si="56"/>
        <v>0.24358974358974358</v>
      </c>
      <c r="I1816" s="5">
        <f t="shared" si="57"/>
        <v>-0.11503416856492027</v>
      </c>
    </row>
    <row r="1817" spans="1:9" hidden="1" x14ac:dyDescent="0.2">
      <c r="A1817" t="s">
        <v>349</v>
      </c>
      <c r="B1817" s="10">
        <v>35039</v>
      </c>
      <c r="C1817" t="s">
        <v>1557</v>
      </c>
      <c r="D1817" s="4">
        <v>10813</v>
      </c>
      <c r="E1817" s="4">
        <v>4105</v>
      </c>
      <c r="F1817">
        <v>10990</v>
      </c>
      <c r="G1817">
        <v>5408</v>
      </c>
      <c r="H1817" s="5">
        <f t="shared" si="56"/>
        <v>-1.6105550500454958E-2</v>
      </c>
      <c r="I1817" s="5">
        <f t="shared" si="57"/>
        <v>-0.24093934911242604</v>
      </c>
    </row>
    <row r="1818" spans="1:9" hidden="1" x14ac:dyDescent="0.2">
      <c r="A1818" t="s">
        <v>349</v>
      </c>
      <c r="B1818" s="10">
        <v>35041</v>
      </c>
      <c r="C1818" t="s">
        <v>1460</v>
      </c>
      <c r="D1818" s="4">
        <v>2070</v>
      </c>
      <c r="E1818" s="4">
        <v>3931</v>
      </c>
      <c r="F1818">
        <v>1802</v>
      </c>
      <c r="G1818">
        <v>4634</v>
      </c>
      <c r="H1818" s="5">
        <f t="shared" si="56"/>
        <v>0.14872364039955605</v>
      </c>
      <c r="I1818" s="5">
        <f t="shared" si="57"/>
        <v>-0.15170479067760034</v>
      </c>
    </row>
    <row r="1819" spans="1:9" hidden="1" x14ac:dyDescent="0.2">
      <c r="A1819" t="s">
        <v>349</v>
      </c>
      <c r="B1819" s="10">
        <v>35043</v>
      </c>
      <c r="C1819" t="s">
        <v>1558</v>
      </c>
      <c r="D1819" s="4">
        <v>46057</v>
      </c>
      <c r="E1819" s="4">
        <v>38825</v>
      </c>
      <c r="F1819">
        <v>40588</v>
      </c>
      <c r="G1819">
        <v>34174</v>
      </c>
      <c r="H1819" s="5">
        <f t="shared" si="56"/>
        <v>0.13474425938701093</v>
      </c>
      <c r="I1819" s="5">
        <f t="shared" si="57"/>
        <v>0.13609761807221865</v>
      </c>
    </row>
    <row r="1820" spans="1:9" hidden="1" x14ac:dyDescent="0.2">
      <c r="A1820" t="s">
        <v>349</v>
      </c>
      <c r="B1820" s="10">
        <v>35045</v>
      </c>
      <c r="C1820" t="s">
        <v>707</v>
      </c>
      <c r="D1820" s="4">
        <v>17934</v>
      </c>
      <c r="E1820" s="4">
        <v>34226</v>
      </c>
      <c r="F1820">
        <v>18083</v>
      </c>
      <c r="G1820">
        <v>32874</v>
      </c>
      <c r="H1820" s="5">
        <f t="shared" si="56"/>
        <v>-8.2397832218105409E-3</v>
      </c>
      <c r="I1820" s="5">
        <f t="shared" si="57"/>
        <v>4.1126726288252112E-2</v>
      </c>
    </row>
    <row r="1821" spans="1:9" hidden="1" x14ac:dyDescent="0.2">
      <c r="A1821" t="s">
        <v>349</v>
      </c>
      <c r="B1821" s="10">
        <v>35047</v>
      </c>
      <c r="C1821" t="s">
        <v>708</v>
      </c>
      <c r="D1821" s="4">
        <v>7750</v>
      </c>
      <c r="E1821" s="4">
        <v>3109</v>
      </c>
      <c r="F1821">
        <v>7888</v>
      </c>
      <c r="G1821">
        <v>3421</v>
      </c>
      <c r="H1821" s="5">
        <f t="shared" si="56"/>
        <v>-1.7494929006085194E-2</v>
      </c>
      <c r="I1821" s="5">
        <f t="shared" si="57"/>
        <v>-9.1201403098509201E-2</v>
      </c>
    </row>
    <row r="1822" spans="1:9" hidden="1" x14ac:dyDescent="0.2">
      <c r="A1822" t="s">
        <v>349</v>
      </c>
      <c r="B1822" s="10">
        <v>35049</v>
      </c>
      <c r="C1822" t="s">
        <v>1559</v>
      </c>
      <c r="D1822" s="4">
        <v>67879</v>
      </c>
      <c r="E1822" s="4">
        <v>17185</v>
      </c>
      <c r="F1822">
        <v>62530</v>
      </c>
      <c r="G1822">
        <v>18329</v>
      </c>
      <c r="H1822" s="5">
        <f t="shared" si="56"/>
        <v>8.5542939389093242E-2</v>
      </c>
      <c r="I1822" s="5">
        <f t="shared" si="57"/>
        <v>-6.2414752577882045E-2</v>
      </c>
    </row>
    <row r="1823" spans="1:9" hidden="1" x14ac:dyDescent="0.2">
      <c r="A1823" t="s">
        <v>349</v>
      </c>
      <c r="B1823" s="10">
        <v>35051</v>
      </c>
      <c r="C1823" t="s">
        <v>645</v>
      </c>
      <c r="D1823" s="4">
        <v>2009</v>
      </c>
      <c r="E1823" s="4">
        <v>3418</v>
      </c>
      <c r="F1823">
        <v>2265</v>
      </c>
      <c r="G1823">
        <v>3542</v>
      </c>
      <c r="H1823" s="5">
        <f t="shared" si="56"/>
        <v>-0.1130242825607064</v>
      </c>
      <c r="I1823" s="5">
        <f t="shared" si="57"/>
        <v>-3.5008469791078488E-2</v>
      </c>
    </row>
    <row r="1824" spans="1:9" hidden="1" x14ac:dyDescent="0.2">
      <c r="A1824" t="s">
        <v>349</v>
      </c>
      <c r="B1824" s="10">
        <v>35053</v>
      </c>
      <c r="C1824" t="s">
        <v>1560</v>
      </c>
      <c r="D1824" s="4">
        <v>3678</v>
      </c>
      <c r="E1824" s="4">
        <v>3038</v>
      </c>
      <c r="F1824">
        <v>3722</v>
      </c>
      <c r="G1824">
        <v>3255</v>
      </c>
      <c r="H1824" s="5">
        <f t="shared" si="56"/>
        <v>-1.1821601289629231E-2</v>
      </c>
      <c r="I1824" s="5">
        <f t="shared" si="57"/>
        <v>-6.6666666666666666E-2</v>
      </c>
    </row>
    <row r="1825" spans="1:9" hidden="1" x14ac:dyDescent="0.2">
      <c r="A1825" t="s">
        <v>349</v>
      </c>
      <c r="B1825" s="10">
        <v>35055</v>
      </c>
      <c r="C1825" t="s">
        <v>1561</v>
      </c>
      <c r="D1825" s="4">
        <v>13521</v>
      </c>
      <c r="E1825" s="4">
        <v>3240</v>
      </c>
      <c r="F1825">
        <v>13121</v>
      </c>
      <c r="G1825">
        <v>3715</v>
      </c>
      <c r="H1825" s="5">
        <f t="shared" si="56"/>
        <v>3.0485481289535859E-2</v>
      </c>
      <c r="I1825" s="5">
        <f t="shared" si="57"/>
        <v>-0.12786002691790041</v>
      </c>
    </row>
    <row r="1826" spans="1:9" hidden="1" x14ac:dyDescent="0.2">
      <c r="A1826" t="s">
        <v>349</v>
      </c>
      <c r="B1826" s="10">
        <v>35057</v>
      </c>
      <c r="C1826" t="s">
        <v>1562</v>
      </c>
      <c r="D1826" s="4">
        <v>2233</v>
      </c>
      <c r="E1826" s="4">
        <v>5042</v>
      </c>
      <c r="F1826">
        <v>2344</v>
      </c>
      <c r="G1826">
        <v>4772</v>
      </c>
      <c r="H1826" s="5">
        <f t="shared" si="56"/>
        <v>-4.7354948805460748E-2</v>
      </c>
      <c r="I1826" s="5">
        <f t="shared" si="57"/>
        <v>5.6580050293378037E-2</v>
      </c>
    </row>
    <row r="1827" spans="1:9" hidden="1" x14ac:dyDescent="0.2">
      <c r="A1827" t="s">
        <v>349</v>
      </c>
      <c r="B1827" s="10">
        <v>35059</v>
      </c>
      <c r="C1827" t="s">
        <v>476</v>
      </c>
      <c r="D1827" s="4">
        <v>453</v>
      </c>
      <c r="E1827" s="4">
        <v>1277</v>
      </c>
      <c r="F1827">
        <v>383</v>
      </c>
      <c r="G1827">
        <v>1388</v>
      </c>
      <c r="H1827" s="5">
        <f t="shared" si="56"/>
        <v>0.18276762402088773</v>
      </c>
      <c r="I1827" s="5">
        <f t="shared" si="57"/>
        <v>-7.9971181556195967E-2</v>
      </c>
    </row>
    <row r="1828" spans="1:9" hidden="1" x14ac:dyDescent="0.2">
      <c r="A1828" t="s">
        <v>349</v>
      </c>
      <c r="B1828" s="10">
        <v>35061</v>
      </c>
      <c r="C1828" t="s">
        <v>1563</v>
      </c>
      <c r="D1828" s="4">
        <v>13867</v>
      </c>
      <c r="E1828" s="4">
        <v>17499</v>
      </c>
      <c r="F1828">
        <v>14263</v>
      </c>
      <c r="G1828">
        <v>17364</v>
      </c>
      <c r="H1828" s="5">
        <f t="shared" si="56"/>
        <v>-2.776414499053495E-2</v>
      </c>
      <c r="I1828" s="5">
        <f t="shared" si="57"/>
        <v>7.7747062888735312E-3</v>
      </c>
    </row>
    <row r="1829" spans="1:9" hidden="1" x14ac:dyDescent="0.2">
      <c r="A1829" t="s">
        <v>350</v>
      </c>
      <c r="B1829" s="10">
        <v>36001</v>
      </c>
      <c r="C1829" t="s">
        <v>1564</v>
      </c>
      <c r="D1829" s="4">
        <v>88271</v>
      </c>
      <c r="E1829" s="4">
        <v>52735</v>
      </c>
      <c r="F1829">
        <v>99474</v>
      </c>
      <c r="G1829">
        <v>51081</v>
      </c>
      <c r="H1829" s="5">
        <f t="shared" si="56"/>
        <v>-0.11262239379134246</v>
      </c>
      <c r="I1829" s="5">
        <f t="shared" si="57"/>
        <v>3.2379945576633193E-2</v>
      </c>
    </row>
    <row r="1830" spans="1:9" hidden="1" x14ac:dyDescent="0.2">
      <c r="A1830" t="s">
        <v>350</v>
      </c>
      <c r="B1830" s="10">
        <v>36003</v>
      </c>
      <c r="C1830" t="s">
        <v>1209</v>
      </c>
      <c r="D1830" s="4">
        <v>5986</v>
      </c>
      <c r="E1830" s="4">
        <v>10962</v>
      </c>
      <c r="F1830">
        <v>6048</v>
      </c>
      <c r="G1830">
        <v>14135</v>
      </c>
      <c r="H1830" s="5">
        <f t="shared" si="56"/>
        <v>-1.0251322751322751E-2</v>
      </c>
      <c r="I1830" s="5">
        <f t="shared" si="57"/>
        <v>-0.22447824548991865</v>
      </c>
    </row>
    <row r="1831" spans="1:9" hidden="1" x14ac:dyDescent="0.2">
      <c r="A1831" t="s">
        <v>350</v>
      </c>
      <c r="B1831" s="10">
        <v>36005</v>
      </c>
      <c r="C1831" t="s">
        <v>1565</v>
      </c>
      <c r="D1831" s="4">
        <v>326360</v>
      </c>
      <c r="E1831" s="4">
        <v>66765</v>
      </c>
      <c r="F1831">
        <v>355374</v>
      </c>
      <c r="G1831">
        <v>67740</v>
      </c>
      <c r="H1831" s="5">
        <f t="shared" si="56"/>
        <v>-8.1643564244992597E-2</v>
      </c>
      <c r="I1831" s="5">
        <f t="shared" si="57"/>
        <v>-1.4393268379096545E-2</v>
      </c>
    </row>
    <row r="1832" spans="1:9" hidden="1" x14ac:dyDescent="0.2">
      <c r="A1832" t="s">
        <v>350</v>
      </c>
      <c r="B1832" s="10">
        <v>36007</v>
      </c>
      <c r="C1832" t="s">
        <v>1566</v>
      </c>
      <c r="D1832" s="4">
        <v>42272</v>
      </c>
      <c r="E1832" s="4">
        <v>42301</v>
      </c>
      <c r="F1832">
        <v>47010</v>
      </c>
      <c r="G1832">
        <v>43800</v>
      </c>
      <c r="H1832" s="5">
        <f t="shared" si="56"/>
        <v>-0.10078706658157839</v>
      </c>
      <c r="I1832" s="5">
        <f t="shared" si="57"/>
        <v>-3.4223744292237443E-2</v>
      </c>
    </row>
    <row r="1833" spans="1:9" hidden="1" x14ac:dyDescent="0.2">
      <c r="A1833" t="s">
        <v>350</v>
      </c>
      <c r="B1833" s="10">
        <v>36009</v>
      </c>
      <c r="C1833" t="s">
        <v>1567</v>
      </c>
      <c r="D1833" s="4">
        <v>12574</v>
      </c>
      <c r="E1833" s="4">
        <v>17992</v>
      </c>
      <c r="F1833">
        <v>11879</v>
      </c>
      <c r="G1833">
        <v>22155</v>
      </c>
      <c r="H1833" s="5">
        <f t="shared" si="56"/>
        <v>5.850660830036198E-2</v>
      </c>
      <c r="I1833" s="5">
        <f t="shared" si="57"/>
        <v>-0.18790340780862108</v>
      </c>
    </row>
    <row r="1834" spans="1:9" hidden="1" x14ac:dyDescent="0.2">
      <c r="A1834" t="s">
        <v>350</v>
      </c>
      <c r="B1834" s="10">
        <v>36011</v>
      </c>
      <c r="C1834" t="s">
        <v>1568</v>
      </c>
      <c r="D1834" s="4">
        <v>15392</v>
      </c>
      <c r="E1834" s="4">
        <v>17069</v>
      </c>
      <c r="F1834">
        <v>16149</v>
      </c>
      <c r="G1834">
        <v>19512</v>
      </c>
      <c r="H1834" s="5">
        <f t="shared" si="56"/>
        <v>-4.6875967552170411E-2</v>
      </c>
      <c r="I1834" s="5">
        <f t="shared" si="57"/>
        <v>-0.1252050020500205</v>
      </c>
    </row>
    <row r="1835" spans="1:9" hidden="1" x14ac:dyDescent="0.2">
      <c r="A1835" t="s">
        <v>350</v>
      </c>
      <c r="B1835" s="10">
        <v>36013</v>
      </c>
      <c r="C1835" t="s">
        <v>1019</v>
      </c>
      <c r="D1835" s="4">
        <v>25214</v>
      </c>
      <c r="E1835" s="4">
        <v>29808</v>
      </c>
      <c r="F1835">
        <v>23087</v>
      </c>
      <c r="G1835">
        <v>34853</v>
      </c>
      <c r="H1835" s="5">
        <f t="shared" si="56"/>
        <v>9.2129770000433139E-2</v>
      </c>
      <c r="I1835" s="5">
        <f t="shared" si="57"/>
        <v>-0.14475081054715519</v>
      </c>
    </row>
    <row r="1836" spans="1:9" hidden="1" x14ac:dyDescent="0.2">
      <c r="A1836" t="s">
        <v>350</v>
      </c>
      <c r="B1836" s="10">
        <v>36015</v>
      </c>
      <c r="C1836" t="s">
        <v>1569</v>
      </c>
      <c r="D1836" s="4">
        <v>16472</v>
      </c>
      <c r="E1836" s="4">
        <v>19656</v>
      </c>
      <c r="F1836">
        <v>16636</v>
      </c>
      <c r="G1836">
        <v>21922</v>
      </c>
      <c r="H1836" s="5">
        <f t="shared" si="56"/>
        <v>-9.8581389757153165E-3</v>
      </c>
      <c r="I1836" s="5">
        <f t="shared" si="57"/>
        <v>-0.10336648116047806</v>
      </c>
    </row>
    <row r="1837" spans="1:9" hidden="1" x14ac:dyDescent="0.2">
      <c r="A1837" t="s">
        <v>350</v>
      </c>
      <c r="B1837" s="10">
        <v>36017</v>
      </c>
      <c r="C1837" t="s">
        <v>1570</v>
      </c>
      <c r="D1837" s="4">
        <v>7934</v>
      </c>
      <c r="E1837" s="4">
        <v>10892</v>
      </c>
      <c r="F1837">
        <v>8290</v>
      </c>
      <c r="G1837">
        <v>13482</v>
      </c>
      <c r="H1837" s="5">
        <f t="shared" si="56"/>
        <v>-4.2943305186972258E-2</v>
      </c>
      <c r="I1837" s="5">
        <f t="shared" si="57"/>
        <v>-0.19210799584631361</v>
      </c>
    </row>
    <row r="1838" spans="1:9" hidden="1" x14ac:dyDescent="0.2">
      <c r="A1838" t="s">
        <v>350</v>
      </c>
      <c r="B1838" s="10">
        <v>36019</v>
      </c>
      <c r="C1838" t="s">
        <v>880</v>
      </c>
      <c r="D1838" s="4">
        <v>16531</v>
      </c>
      <c r="E1838" s="4">
        <v>14491</v>
      </c>
      <c r="F1838">
        <v>18364</v>
      </c>
      <c r="G1838">
        <v>16514</v>
      </c>
      <c r="H1838" s="5">
        <f t="shared" si="56"/>
        <v>-9.9814855151383136E-2</v>
      </c>
      <c r="I1838" s="5">
        <f t="shared" si="57"/>
        <v>-0.12250211941383068</v>
      </c>
    </row>
    <row r="1839" spans="1:9" hidden="1" x14ac:dyDescent="0.2">
      <c r="A1839" t="s">
        <v>350</v>
      </c>
      <c r="B1839" s="10">
        <v>36021</v>
      </c>
      <c r="C1839" t="s">
        <v>425</v>
      </c>
      <c r="D1839" s="4">
        <v>17533</v>
      </c>
      <c r="E1839" s="4">
        <v>13825</v>
      </c>
      <c r="F1839">
        <v>20386</v>
      </c>
      <c r="G1839">
        <v>14464</v>
      </c>
      <c r="H1839" s="5">
        <f t="shared" si="56"/>
        <v>-0.13994898459727265</v>
      </c>
      <c r="I1839" s="5">
        <f t="shared" si="57"/>
        <v>-4.4178650442477874E-2</v>
      </c>
    </row>
    <row r="1840" spans="1:9" hidden="1" x14ac:dyDescent="0.2">
      <c r="A1840" t="s">
        <v>350</v>
      </c>
      <c r="B1840" s="10">
        <v>36023</v>
      </c>
      <c r="C1840" t="s">
        <v>1571</v>
      </c>
      <c r="D1840" s="4">
        <v>9233</v>
      </c>
      <c r="E1840" s="4">
        <v>9982</v>
      </c>
      <c r="F1840">
        <v>10369</v>
      </c>
      <c r="G1840">
        <v>10789</v>
      </c>
      <c r="H1840" s="5">
        <f t="shared" si="56"/>
        <v>-0.1095573343620407</v>
      </c>
      <c r="I1840" s="5">
        <f t="shared" si="57"/>
        <v>-7.4798405783668545E-2</v>
      </c>
    </row>
    <row r="1841" spans="1:9" hidden="1" x14ac:dyDescent="0.2">
      <c r="A1841" t="s">
        <v>350</v>
      </c>
      <c r="B1841" s="10">
        <v>36025</v>
      </c>
      <c r="C1841" t="s">
        <v>932</v>
      </c>
      <c r="D1841" s="4">
        <v>7325</v>
      </c>
      <c r="E1841" s="4">
        <v>11165</v>
      </c>
      <c r="F1841">
        <v>9143</v>
      </c>
      <c r="G1841">
        <v>13387</v>
      </c>
      <c r="H1841" s="5">
        <f t="shared" si="56"/>
        <v>-0.19884064311495134</v>
      </c>
      <c r="I1841" s="5">
        <f t="shared" si="57"/>
        <v>-0.16598192276088744</v>
      </c>
    </row>
    <row r="1842" spans="1:9" hidden="1" x14ac:dyDescent="0.2">
      <c r="A1842" t="s">
        <v>350</v>
      </c>
      <c r="B1842" s="10">
        <v>36027</v>
      </c>
      <c r="C1842" t="s">
        <v>1572</v>
      </c>
      <c r="D1842" s="4">
        <v>78665</v>
      </c>
      <c r="E1842" s="4">
        <v>59422</v>
      </c>
      <c r="F1842">
        <v>81443</v>
      </c>
      <c r="G1842">
        <v>66872</v>
      </c>
      <c r="H1842" s="5">
        <f t="shared" si="56"/>
        <v>-3.4109745466154244E-2</v>
      </c>
      <c r="I1842" s="5">
        <f t="shared" si="57"/>
        <v>-0.11140686685010169</v>
      </c>
    </row>
    <row r="1843" spans="1:9" hidden="1" x14ac:dyDescent="0.2">
      <c r="A1843" t="s">
        <v>350</v>
      </c>
      <c r="B1843" s="10">
        <v>36029</v>
      </c>
      <c r="C1843" t="s">
        <v>1573</v>
      </c>
      <c r="D1843" s="4">
        <v>246872</v>
      </c>
      <c r="E1843" s="4">
        <v>181132</v>
      </c>
      <c r="F1843">
        <v>267174</v>
      </c>
      <c r="G1843">
        <v>197527</v>
      </c>
      <c r="H1843" s="5">
        <f t="shared" si="56"/>
        <v>-7.5987932957548271E-2</v>
      </c>
      <c r="I1843" s="5">
        <f t="shared" si="57"/>
        <v>-8.3001311213150603E-2</v>
      </c>
    </row>
    <row r="1844" spans="1:9" hidden="1" x14ac:dyDescent="0.2">
      <c r="A1844" t="s">
        <v>350</v>
      </c>
      <c r="B1844" s="10">
        <v>36031</v>
      </c>
      <c r="C1844" t="s">
        <v>1230</v>
      </c>
      <c r="D1844" s="4">
        <v>8037</v>
      </c>
      <c r="E1844" s="4">
        <v>8840</v>
      </c>
      <c r="F1844">
        <v>9947</v>
      </c>
      <c r="G1844">
        <v>8976</v>
      </c>
      <c r="H1844" s="5">
        <f t="shared" si="56"/>
        <v>-0.19201769377701819</v>
      </c>
      <c r="I1844" s="5">
        <f t="shared" si="57"/>
        <v>-1.5151515151515152E-2</v>
      </c>
    </row>
    <row r="1845" spans="1:9" hidden="1" x14ac:dyDescent="0.2">
      <c r="A1845" t="s">
        <v>350</v>
      </c>
      <c r="B1845" s="10">
        <v>36033</v>
      </c>
      <c r="C1845" t="s">
        <v>431</v>
      </c>
      <c r="D1845" s="4">
        <v>8505</v>
      </c>
      <c r="E1845" s="4">
        <v>8050</v>
      </c>
      <c r="F1845">
        <v>9253</v>
      </c>
      <c r="G1845">
        <v>9668</v>
      </c>
      <c r="H1845" s="5">
        <f t="shared" si="56"/>
        <v>-8.0838646925321514E-2</v>
      </c>
      <c r="I1845" s="5">
        <f t="shared" si="57"/>
        <v>-0.16735622672734796</v>
      </c>
    </row>
    <row r="1846" spans="1:9" hidden="1" x14ac:dyDescent="0.2">
      <c r="A1846" t="s">
        <v>350</v>
      </c>
      <c r="B1846" s="10">
        <v>36035</v>
      </c>
      <c r="C1846" t="s">
        <v>569</v>
      </c>
      <c r="D1846" s="4">
        <v>8671</v>
      </c>
      <c r="E1846" s="4">
        <v>11727</v>
      </c>
      <c r="F1846">
        <v>7931</v>
      </c>
      <c r="G1846">
        <v>15378</v>
      </c>
      <c r="H1846" s="5">
        <f t="shared" si="56"/>
        <v>9.330475349892825E-2</v>
      </c>
      <c r="I1846" s="5">
        <f t="shared" si="57"/>
        <v>-0.23741708934841982</v>
      </c>
    </row>
    <row r="1847" spans="1:9" hidden="1" x14ac:dyDescent="0.2">
      <c r="A1847" t="s">
        <v>350</v>
      </c>
      <c r="B1847" s="10">
        <v>36037</v>
      </c>
      <c r="C1847" t="s">
        <v>1251</v>
      </c>
      <c r="D1847" s="4">
        <v>9900</v>
      </c>
      <c r="E1847" s="4">
        <v>15017</v>
      </c>
      <c r="F1847">
        <v>9625</v>
      </c>
      <c r="G1847">
        <v>18876</v>
      </c>
      <c r="H1847" s="5">
        <f t="shared" si="56"/>
        <v>2.8571428571428571E-2</v>
      </c>
      <c r="I1847" s="5">
        <f t="shared" si="57"/>
        <v>-0.20443949989404536</v>
      </c>
    </row>
    <row r="1848" spans="1:9" hidden="1" x14ac:dyDescent="0.2">
      <c r="A1848" t="s">
        <v>350</v>
      </c>
      <c r="B1848" s="10">
        <v>36039</v>
      </c>
      <c r="C1848" t="s">
        <v>508</v>
      </c>
      <c r="D1848" s="4">
        <v>7747</v>
      </c>
      <c r="E1848" s="4">
        <v>11754</v>
      </c>
      <c r="F1848">
        <v>10346</v>
      </c>
      <c r="G1848">
        <v>14271</v>
      </c>
      <c r="H1848" s="5">
        <f t="shared" si="56"/>
        <v>-0.2512081964044075</v>
      </c>
      <c r="I1848" s="5">
        <f t="shared" si="57"/>
        <v>-0.17637166281269709</v>
      </c>
    </row>
    <row r="1849" spans="1:9" hidden="1" x14ac:dyDescent="0.2">
      <c r="A1849" t="s">
        <v>350</v>
      </c>
      <c r="B1849" s="10">
        <v>36041</v>
      </c>
      <c r="C1849" t="s">
        <v>436</v>
      </c>
      <c r="D1849" s="4">
        <v>985</v>
      </c>
      <c r="E1849" s="4">
        <v>2136</v>
      </c>
      <c r="F1849">
        <v>1178</v>
      </c>
      <c r="G1849">
        <v>2225</v>
      </c>
      <c r="H1849" s="5">
        <f t="shared" si="56"/>
        <v>-0.16383701188455008</v>
      </c>
      <c r="I1849" s="5">
        <f t="shared" si="57"/>
        <v>-0.04</v>
      </c>
    </row>
    <row r="1850" spans="1:9" hidden="1" x14ac:dyDescent="0.2">
      <c r="A1850" t="s">
        <v>350</v>
      </c>
      <c r="B1850" s="10">
        <v>36043</v>
      </c>
      <c r="C1850" t="s">
        <v>1574</v>
      </c>
      <c r="D1850" s="4">
        <v>11066</v>
      </c>
      <c r="E1850" s="4">
        <v>14985</v>
      </c>
      <c r="F1850">
        <v>9937</v>
      </c>
      <c r="G1850">
        <v>18870</v>
      </c>
      <c r="H1850" s="5">
        <f t="shared" si="56"/>
        <v>0.11361577941028479</v>
      </c>
      <c r="I1850" s="5">
        <f t="shared" si="57"/>
        <v>-0.20588235294117646</v>
      </c>
    </row>
    <row r="1851" spans="1:9" hidden="1" x14ac:dyDescent="0.2">
      <c r="A1851" t="s">
        <v>350</v>
      </c>
      <c r="B1851" s="10">
        <v>36045</v>
      </c>
      <c r="C1851" t="s">
        <v>445</v>
      </c>
      <c r="D1851" s="4">
        <v>15519</v>
      </c>
      <c r="E1851" s="4">
        <v>18200</v>
      </c>
      <c r="F1851">
        <v>17307</v>
      </c>
      <c r="G1851">
        <v>25629</v>
      </c>
      <c r="H1851" s="5">
        <f t="shared" si="56"/>
        <v>-0.10331079909863061</v>
      </c>
      <c r="I1851" s="5">
        <f t="shared" si="57"/>
        <v>-0.28986694759842369</v>
      </c>
    </row>
    <row r="1852" spans="1:9" hidden="1" x14ac:dyDescent="0.2">
      <c r="A1852" t="s">
        <v>350</v>
      </c>
      <c r="B1852" s="10">
        <v>36047</v>
      </c>
      <c r="C1852" t="s">
        <v>619</v>
      </c>
      <c r="D1852" s="4">
        <v>647321</v>
      </c>
      <c r="E1852" s="4">
        <v>187832</v>
      </c>
      <c r="F1852">
        <v>703310</v>
      </c>
      <c r="G1852">
        <v>202772</v>
      </c>
      <c r="H1852" s="5">
        <f t="shared" si="56"/>
        <v>-7.9607854289004853E-2</v>
      </c>
      <c r="I1852" s="5">
        <f t="shared" si="57"/>
        <v>-7.3678811670250324E-2</v>
      </c>
    </row>
    <row r="1853" spans="1:9" hidden="1" x14ac:dyDescent="0.2">
      <c r="A1853" t="s">
        <v>350</v>
      </c>
      <c r="B1853" s="10">
        <v>36049</v>
      </c>
      <c r="C1853" t="s">
        <v>855</v>
      </c>
      <c r="D1853" s="4">
        <v>4031</v>
      </c>
      <c r="E1853" s="4">
        <v>6230</v>
      </c>
      <c r="F1853">
        <v>3824</v>
      </c>
      <c r="G1853">
        <v>8894</v>
      </c>
      <c r="H1853" s="5">
        <f t="shared" si="56"/>
        <v>5.4131799163179915E-2</v>
      </c>
      <c r="I1853" s="5">
        <f t="shared" si="57"/>
        <v>-0.29952777153136945</v>
      </c>
    </row>
    <row r="1854" spans="1:9" hidden="1" x14ac:dyDescent="0.2">
      <c r="A1854" t="s">
        <v>350</v>
      </c>
      <c r="B1854" s="10">
        <v>36051</v>
      </c>
      <c r="C1854" t="s">
        <v>900</v>
      </c>
      <c r="D1854" s="4">
        <v>10449</v>
      </c>
      <c r="E1854" s="4">
        <v>15441</v>
      </c>
      <c r="F1854">
        <v>12477</v>
      </c>
      <c r="G1854">
        <v>18182</v>
      </c>
      <c r="H1854" s="5">
        <f t="shared" si="56"/>
        <v>-0.16253907189228181</v>
      </c>
      <c r="I1854" s="5">
        <f t="shared" si="57"/>
        <v>-0.15075349246507536</v>
      </c>
    </row>
    <row r="1855" spans="1:9" hidden="1" x14ac:dyDescent="0.2">
      <c r="A1855" t="s">
        <v>350</v>
      </c>
      <c r="B1855" s="10">
        <v>36053</v>
      </c>
      <c r="C1855" t="s">
        <v>452</v>
      </c>
      <c r="D1855" s="4">
        <v>12532</v>
      </c>
      <c r="E1855" s="4">
        <v>14533</v>
      </c>
      <c r="F1855">
        <v>14807</v>
      </c>
      <c r="G1855">
        <v>18408</v>
      </c>
      <c r="H1855" s="5">
        <f t="shared" si="56"/>
        <v>-0.15364354697102722</v>
      </c>
      <c r="I1855" s="5">
        <f t="shared" si="57"/>
        <v>-0.21050630160799652</v>
      </c>
    </row>
    <row r="1856" spans="1:9" hidden="1" x14ac:dyDescent="0.2">
      <c r="A1856" t="s">
        <v>350</v>
      </c>
      <c r="B1856" s="10">
        <v>36055</v>
      </c>
      <c r="C1856" t="s">
        <v>457</v>
      </c>
      <c r="D1856" s="4">
        <v>192922</v>
      </c>
      <c r="E1856" s="4">
        <v>143620</v>
      </c>
      <c r="F1856">
        <v>225746</v>
      </c>
      <c r="G1856">
        <v>145661</v>
      </c>
      <c r="H1856" s="5">
        <f t="shared" si="56"/>
        <v>-0.14540235485900083</v>
      </c>
      <c r="I1856" s="5">
        <f t="shared" si="57"/>
        <v>-1.4011986736326127E-2</v>
      </c>
    </row>
    <row r="1857" spans="1:9" hidden="1" x14ac:dyDescent="0.2">
      <c r="A1857" t="s">
        <v>350</v>
      </c>
      <c r="B1857" s="10">
        <v>36057</v>
      </c>
      <c r="C1857" t="s">
        <v>521</v>
      </c>
      <c r="D1857" s="4">
        <v>8602</v>
      </c>
      <c r="E1857" s="4">
        <v>11577</v>
      </c>
      <c r="F1857">
        <v>7977</v>
      </c>
      <c r="G1857">
        <v>12745</v>
      </c>
      <c r="H1857" s="5">
        <f t="shared" si="56"/>
        <v>7.8350256988842917E-2</v>
      </c>
      <c r="I1857" s="5">
        <f t="shared" si="57"/>
        <v>-9.1643781875245189E-2</v>
      </c>
    </row>
    <row r="1858" spans="1:9" hidden="1" x14ac:dyDescent="0.2">
      <c r="A1858" t="s">
        <v>350</v>
      </c>
      <c r="B1858" s="10">
        <v>36059</v>
      </c>
      <c r="C1858" t="s">
        <v>458</v>
      </c>
      <c r="D1858" s="4">
        <v>312944</v>
      </c>
      <c r="E1858" s="4">
        <v>310753</v>
      </c>
      <c r="F1858">
        <v>396504</v>
      </c>
      <c r="G1858">
        <v>326716</v>
      </c>
      <c r="H1858" s="5">
        <f t="shared" si="56"/>
        <v>-0.21074188406674332</v>
      </c>
      <c r="I1858" s="5">
        <f t="shared" si="57"/>
        <v>-4.8858947832368174E-2</v>
      </c>
    </row>
    <row r="1859" spans="1:9" hidden="1" x14ac:dyDescent="0.2">
      <c r="A1859" t="s">
        <v>350</v>
      </c>
      <c r="B1859" s="10">
        <v>36061</v>
      </c>
      <c r="C1859" t="s">
        <v>1575</v>
      </c>
      <c r="D1859" s="4">
        <v>553304</v>
      </c>
      <c r="E1859" s="4">
        <v>93181</v>
      </c>
      <c r="F1859">
        <v>603040</v>
      </c>
      <c r="G1859">
        <v>85185</v>
      </c>
      <c r="H1859" s="5">
        <f t="shared" ref="H1859:H1922" si="58">((D1859-F1859)/F1859)</f>
        <v>-8.2475457681082512E-2</v>
      </c>
      <c r="I1859" s="5">
        <f t="shared" ref="I1859:I1922" si="59">((E1859-G1859)/G1859)</f>
        <v>9.386629101367612E-2</v>
      </c>
    </row>
    <row r="1860" spans="1:9" hidden="1" x14ac:dyDescent="0.2">
      <c r="A1860" t="s">
        <v>350</v>
      </c>
      <c r="B1860" s="10">
        <v>36063</v>
      </c>
      <c r="C1860" t="s">
        <v>1576</v>
      </c>
      <c r="D1860" s="4">
        <v>44331</v>
      </c>
      <c r="E1860" s="4">
        <v>44893</v>
      </c>
      <c r="F1860">
        <v>46029</v>
      </c>
      <c r="G1860">
        <v>56068</v>
      </c>
      <c r="H1860" s="5">
        <f t="shared" si="58"/>
        <v>-3.68897868734928E-2</v>
      </c>
      <c r="I1860" s="5">
        <f t="shared" si="59"/>
        <v>-0.1993115502603981</v>
      </c>
    </row>
    <row r="1861" spans="1:9" hidden="1" x14ac:dyDescent="0.2">
      <c r="A1861" t="s">
        <v>350</v>
      </c>
      <c r="B1861" s="10">
        <v>36065</v>
      </c>
      <c r="C1861" t="s">
        <v>858</v>
      </c>
      <c r="D1861" s="4">
        <v>42296</v>
      </c>
      <c r="E1861" s="4">
        <v>52973</v>
      </c>
      <c r="F1861">
        <v>41567</v>
      </c>
      <c r="G1861">
        <v>57180</v>
      </c>
      <c r="H1861" s="5">
        <f t="shared" si="58"/>
        <v>1.7537950778261601E-2</v>
      </c>
      <c r="I1861" s="5">
        <f t="shared" si="59"/>
        <v>-7.3574676460300803E-2</v>
      </c>
    </row>
    <row r="1862" spans="1:9" hidden="1" x14ac:dyDescent="0.2">
      <c r="A1862" t="s">
        <v>350</v>
      </c>
      <c r="B1862" s="10">
        <v>36067</v>
      </c>
      <c r="C1862" t="s">
        <v>1577</v>
      </c>
      <c r="D1862" s="4">
        <v>124363</v>
      </c>
      <c r="E1862" s="4">
        <v>91809</v>
      </c>
      <c r="F1862">
        <v>138894</v>
      </c>
      <c r="G1862">
        <v>90619</v>
      </c>
      <c r="H1862" s="5">
        <f t="shared" si="58"/>
        <v>-0.10461935000791971</v>
      </c>
      <c r="I1862" s="5">
        <f t="shared" si="59"/>
        <v>1.313190390536201E-2</v>
      </c>
    </row>
    <row r="1863" spans="1:9" hidden="1" x14ac:dyDescent="0.2">
      <c r="A1863" t="s">
        <v>350</v>
      </c>
      <c r="B1863" s="10">
        <v>36069</v>
      </c>
      <c r="C1863" t="s">
        <v>1578</v>
      </c>
      <c r="D1863" s="4">
        <v>26311</v>
      </c>
      <c r="E1863" s="4">
        <v>25006</v>
      </c>
      <c r="F1863">
        <v>29025</v>
      </c>
      <c r="G1863">
        <v>29039</v>
      </c>
      <c r="H1863" s="5">
        <f t="shared" si="58"/>
        <v>-9.3505598621877697E-2</v>
      </c>
      <c r="I1863" s="5">
        <f t="shared" si="59"/>
        <v>-0.1388821929129791</v>
      </c>
    </row>
    <row r="1864" spans="1:9" hidden="1" x14ac:dyDescent="0.2">
      <c r="A1864" t="s">
        <v>350</v>
      </c>
      <c r="B1864" s="10">
        <v>36071</v>
      </c>
      <c r="C1864" t="s">
        <v>461</v>
      </c>
      <c r="D1864" s="4">
        <v>83833</v>
      </c>
      <c r="E1864" s="4">
        <v>76147</v>
      </c>
      <c r="F1864">
        <v>84684</v>
      </c>
      <c r="G1864">
        <v>84996</v>
      </c>
      <c r="H1864" s="5">
        <f t="shared" si="58"/>
        <v>-1.0049123801426479E-2</v>
      </c>
      <c r="I1864" s="5">
        <f t="shared" si="59"/>
        <v>-0.10411078168384394</v>
      </c>
    </row>
    <row r="1865" spans="1:9" hidden="1" x14ac:dyDescent="0.2">
      <c r="A1865" t="s">
        <v>350</v>
      </c>
      <c r="B1865" s="10">
        <v>36073</v>
      </c>
      <c r="C1865" t="s">
        <v>1579</v>
      </c>
      <c r="D1865" s="4">
        <v>5720</v>
      </c>
      <c r="E1865" s="4">
        <v>9337</v>
      </c>
      <c r="F1865">
        <v>5587</v>
      </c>
      <c r="G1865">
        <v>12126</v>
      </c>
      <c r="H1865" s="5">
        <f t="shared" si="58"/>
        <v>2.3805262215858242E-2</v>
      </c>
      <c r="I1865" s="5">
        <f t="shared" si="59"/>
        <v>-0.23000164934850734</v>
      </c>
    </row>
    <row r="1866" spans="1:9" hidden="1" x14ac:dyDescent="0.2">
      <c r="A1866" t="s">
        <v>350</v>
      </c>
      <c r="B1866" s="10">
        <v>36075</v>
      </c>
      <c r="C1866" t="s">
        <v>1580</v>
      </c>
      <c r="D1866" s="4">
        <v>19769</v>
      </c>
      <c r="E1866" s="4">
        <v>24919</v>
      </c>
      <c r="F1866">
        <v>21143</v>
      </c>
      <c r="G1866">
        <v>32138</v>
      </c>
      <c r="H1866" s="5">
        <f t="shared" si="58"/>
        <v>-6.4986047391571683E-2</v>
      </c>
      <c r="I1866" s="5">
        <f t="shared" si="59"/>
        <v>-0.22462505445267286</v>
      </c>
    </row>
    <row r="1867" spans="1:9" hidden="1" x14ac:dyDescent="0.2">
      <c r="A1867" t="s">
        <v>350</v>
      </c>
      <c r="B1867" s="10">
        <v>36077</v>
      </c>
      <c r="C1867" t="s">
        <v>1288</v>
      </c>
      <c r="D1867" s="4">
        <v>10660</v>
      </c>
      <c r="E1867" s="4">
        <v>12632</v>
      </c>
      <c r="F1867">
        <v>12975</v>
      </c>
      <c r="G1867">
        <v>14382</v>
      </c>
      <c r="H1867" s="5">
        <f t="shared" si="58"/>
        <v>-0.17842003853564548</v>
      </c>
      <c r="I1867" s="5">
        <f t="shared" si="59"/>
        <v>-0.12167987762480879</v>
      </c>
    </row>
    <row r="1868" spans="1:9" hidden="1" x14ac:dyDescent="0.2">
      <c r="A1868" t="s">
        <v>350</v>
      </c>
      <c r="B1868" s="10">
        <v>36079</v>
      </c>
      <c r="C1868" t="s">
        <v>467</v>
      </c>
      <c r="D1868" s="4">
        <v>24779</v>
      </c>
      <c r="E1868" s="4">
        <v>27812</v>
      </c>
      <c r="F1868">
        <v>24953</v>
      </c>
      <c r="G1868">
        <v>29283</v>
      </c>
      <c r="H1868" s="5">
        <f t="shared" si="58"/>
        <v>-6.973109445758025E-3</v>
      </c>
      <c r="I1868" s="5">
        <f t="shared" si="59"/>
        <v>-5.0233924119796471E-2</v>
      </c>
    </row>
    <row r="1869" spans="1:9" hidden="1" x14ac:dyDescent="0.2">
      <c r="A1869" t="s">
        <v>350</v>
      </c>
      <c r="B1869" s="10">
        <v>36081</v>
      </c>
      <c r="C1869" t="s">
        <v>1581</v>
      </c>
      <c r="D1869" s="4">
        <v>516614</v>
      </c>
      <c r="E1869" s="4">
        <v>205703</v>
      </c>
      <c r="F1869">
        <v>569038</v>
      </c>
      <c r="G1869">
        <v>212665</v>
      </c>
      <c r="H1869" s="5">
        <f t="shared" si="58"/>
        <v>-9.2127415040823279E-2</v>
      </c>
      <c r="I1869" s="5">
        <f t="shared" si="59"/>
        <v>-3.27369336750288E-2</v>
      </c>
    </row>
    <row r="1870" spans="1:9" hidden="1" x14ac:dyDescent="0.2">
      <c r="A1870" t="s">
        <v>350</v>
      </c>
      <c r="B1870" s="10">
        <v>36083</v>
      </c>
      <c r="C1870" t="s">
        <v>1582</v>
      </c>
      <c r="D1870" s="4">
        <v>35011</v>
      </c>
      <c r="E1870" s="4">
        <v>33762</v>
      </c>
      <c r="F1870">
        <v>40969</v>
      </c>
      <c r="G1870">
        <v>36500</v>
      </c>
      <c r="H1870" s="5">
        <f t="shared" si="58"/>
        <v>-0.14542703019356099</v>
      </c>
      <c r="I1870" s="5">
        <f t="shared" si="59"/>
        <v>-7.5013698630136988E-2</v>
      </c>
    </row>
    <row r="1871" spans="1:9" hidden="1" x14ac:dyDescent="0.2">
      <c r="A1871" t="s">
        <v>350</v>
      </c>
      <c r="B1871" s="10">
        <v>36085</v>
      </c>
      <c r="C1871" t="s">
        <v>799</v>
      </c>
      <c r="D1871" s="4">
        <v>89815</v>
      </c>
      <c r="E1871" s="4">
        <v>106339</v>
      </c>
      <c r="F1871">
        <v>90997</v>
      </c>
      <c r="G1871">
        <v>123320</v>
      </c>
      <c r="H1871" s="5">
        <f t="shared" si="58"/>
        <v>-1.2989439212281724E-2</v>
      </c>
      <c r="I1871" s="5">
        <f t="shared" si="59"/>
        <v>-0.13769867012650017</v>
      </c>
    </row>
    <row r="1872" spans="1:9" hidden="1" x14ac:dyDescent="0.2">
      <c r="A1872" t="s">
        <v>350</v>
      </c>
      <c r="B1872" s="10">
        <v>36087</v>
      </c>
      <c r="C1872" t="s">
        <v>1583</v>
      </c>
      <c r="D1872" s="4">
        <v>72760</v>
      </c>
      <c r="E1872" s="4">
        <v>66076</v>
      </c>
      <c r="F1872">
        <v>75802</v>
      </c>
      <c r="G1872">
        <v>73186</v>
      </c>
      <c r="H1872" s="5">
        <f t="shared" si="58"/>
        <v>-4.0130867259439068E-2</v>
      </c>
      <c r="I1872" s="5">
        <f t="shared" si="59"/>
        <v>-9.7149728090071871E-2</v>
      </c>
    </row>
    <row r="1873" spans="1:9" hidden="1" x14ac:dyDescent="0.2">
      <c r="A1873" t="s">
        <v>350</v>
      </c>
      <c r="B1873" s="10">
        <v>36089</v>
      </c>
      <c r="C1873" t="s">
        <v>1584</v>
      </c>
      <c r="D1873" s="4">
        <v>19398</v>
      </c>
      <c r="E1873" s="4">
        <v>19468</v>
      </c>
      <c r="F1873">
        <v>19361</v>
      </c>
      <c r="G1873">
        <v>24608</v>
      </c>
      <c r="H1873" s="5">
        <f t="shared" si="58"/>
        <v>1.9110583131036619E-3</v>
      </c>
      <c r="I1873" s="5">
        <f t="shared" si="59"/>
        <v>-0.20887516254876462</v>
      </c>
    </row>
    <row r="1874" spans="1:9" hidden="1" x14ac:dyDescent="0.2">
      <c r="A1874" t="s">
        <v>350</v>
      </c>
      <c r="B1874" s="10">
        <v>36091</v>
      </c>
      <c r="C1874" t="s">
        <v>1585</v>
      </c>
      <c r="D1874" s="4">
        <v>71196</v>
      </c>
      <c r="E1874" s="4">
        <v>58514</v>
      </c>
      <c r="F1874">
        <v>68471</v>
      </c>
      <c r="G1874">
        <v>61305</v>
      </c>
      <c r="H1874" s="5">
        <f t="shared" si="58"/>
        <v>3.9797870631362184E-2</v>
      </c>
      <c r="I1874" s="5">
        <f t="shared" si="59"/>
        <v>-4.552646603050322E-2</v>
      </c>
    </row>
    <row r="1875" spans="1:9" hidden="1" x14ac:dyDescent="0.2">
      <c r="A1875" t="s">
        <v>350</v>
      </c>
      <c r="B1875" s="10">
        <v>36093</v>
      </c>
      <c r="C1875" t="s">
        <v>1586</v>
      </c>
      <c r="D1875" s="4">
        <v>36230</v>
      </c>
      <c r="E1875" s="4">
        <v>31143</v>
      </c>
      <c r="F1875">
        <v>42465</v>
      </c>
      <c r="G1875">
        <v>30741</v>
      </c>
      <c r="H1875" s="5">
        <f t="shared" si="58"/>
        <v>-0.1468267985399741</v>
      </c>
      <c r="I1875" s="5">
        <f t="shared" si="59"/>
        <v>1.307699814579877E-2</v>
      </c>
    </row>
    <row r="1876" spans="1:9" hidden="1" x14ac:dyDescent="0.2">
      <c r="A1876" t="s">
        <v>350</v>
      </c>
      <c r="B1876" s="10">
        <v>36095</v>
      </c>
      <c r="C1876" t="s">
        <v>1587</v>
      </c>
      <c r="D1876" s="4">
        <v>5016</v>
      </c>
      <c r="E1876" s="4">
        <v>7792</v>
      </c>
      <c r="F1876">
        <v>5345</v>
      </c>
      <c r="G1876">
        <v>9903</v>
      </c>
      <c r="H1876" s="5">
        <f t="shared" si="58"/>
        <v>-6.1552853133769882E-2</v>
      </c>
      <c r="I1876" s="5">
        <f t="shared" si="59"/>
        <v>-0.21316772695142885</v>
      </c>
    </row>
    <row r="1877" spans="1:9" hidden="1" x14ac:dyDescent="0.2">
      <c r="A1877" t="s">
        <v>350</v>
      </c>
      <c r="B1877" s="10">
        <v>36097</v>
      </c>
      <c r="C1877" t="s">
        <v>916</v>
      </c>
      <c r="D1877" s="4">
        <v>3064</v>
      </c>
      <c r="E1877" s="4">
        <v>4406</v>
      </c>
      <c r="F1877">
        <v>3903</v>
      </c>
      <c r="G1877">
        <v>5621</v>
      </c>
      <c r="H1877" s="5">
        <f t="shared" si="58"/>
        <v>-0.21496284909044325</v>
      </c>
      <c r="I1877" s="5">
        <f t="shared" si="59"/>
        <v>-0.21615370930439423</v>
      </c>
    </row>
    <row r="1878" spans="1:9" hidden="1" x14ac:dyDescent="0.2">
      <c r="A1878" t="s">
        <v>350</v>
      </c>
      <c r="B1878" s="10">
        <v>36099</v>
      </c>
      <c r="C1878" t="s">
        <v>1588</v>
      </c>
      <c r="D1878" s="4">
        <v>6257</v>
      </c>
      <c r="E1878" s="4">
        <v>7057</v>
      </c>
      <c r="F1878">
        <v>6914</v>
      </c>
      <c r="G1878">
        <v>8329</v>
      </c>
      <c r="H1878" s="5">
        <f t="shared" si="58"/>
        <v>-9.5024587792884002E-2</v>
      </c>
      <c r="I1878" s="5">
        <f t="shared" si="59"/>
        <v>-0.15271941409532958</v>
      </c>
    </row>
    <row r="1879" spans="1:9" hidden="1" x14ac:dyDescent="0.2">
      <c r="A1879" t="s">
        <v>350</v>
      </c>
      <c r="B1879" s="10">
        <v>36101</v>
      </c>
      <c r="C1879" t="s">
        <v>957</v>
      </c>
      <c r="D1879" s="4">
        <v>14012</v>
      </c>
      <c r="E1879" s="4">
        <v>23062</v>
      </c>
      <c r="F1879">
        <v>15790</v>
      </c>
      <c r="G1879">
        <v>29474</v>
      </c>
      <c r="H1879" s="5">
        <f t="shared" si="58"/>
        <v>-0.11260291323622545</v>
      </c>
      <c r="I1879" s="5">
        <f t="shared" si="59"/>
        <v>-0.21754766913211643</v>
      </c>
    </row>
    <row r="1880" spans="1:9" hidden="1" x14ac:dyDescent="0.2">
      <c r="A1880" t="s">
        <v>350</v>
      </c>
      <c r="B1880" s="10">
        <v>36103</v>
      </c>
      <c r="C1880" t="s">
        <v>1235</v>
      </c>
      <c r="D1880" s="4">
        <v>373933</v>
      </c>
      <c r="E1880" s="4">
        <v>339789</v>
      </c>
      <c r="F1880">
        <v>381021</v>
      </c>
      <c r="G1880">
        <v>381253</v>
      </c>
      <c r="H1880" s="5">
        <f t="shared" si="58"/>
        <v>-1.8602649197813244E-2</v>
      </c>
      <c r="I1880" s="5">
        <f t="shared" si="59"/>
        <v>-0.10875717699270564</v>
      </c>
    </row>
    <row r="1881" spans="1:9" hidden="1" x14ac:dyDescent="0.2">
      <c r="A1881" t="s">
        <v>350</v>
      </c>
      <c r="B1881" s="10">
        <v>36105</v>
      </c>
      <c r="C1881" t="s">
        <v>958</v>
      </c>
      <c r="D1881" s="4">
        <v>13474</v>
      </c>
      <c r="E1881" s="4">
        <v>15217</v>
      </c>
      <c r="F1881">
        <v>15489</v>
      </c>
      <c r="G1881">
        <v>18665</v>
      </c>
      <c r="H1881" s="5">
        <f t="shared" si="58"/>
        <v>-0.13009232358447931</v>
      </c>
      <c r="I1881" s="5">
        <f t="shared" si="59"/>
        <v>-0.18473077953388695</v>
      </c>
    </row>
    <row r="1882" spans="1:9" hidden="1" x14ac:dyDescent="0.2">
      <c r="A1882" t="s">
        <v>350</v>
      </c>
      <c r="B1882" s="10">
        <v>36107</v>
      </c>
      <c r="C1882" t="s">
        <v>1589</v>
      </c>
      <c r="D1882" s="4">
        <v>8111</v>
      </c>
      <c r="E1882" s="4">
        <v>12048</v>
      </c>
      <c r="F1882">
        <v>9634</v>
      </c>
      <c r="G1882">
        <v>14791</v>
      </c>
      <c r="H1882" s="5">
        <f t="shared" si="58"/>
        <v>-0.15808594560930039</v>
      </c>
      <c r="I1882" s="5">
        <f t="shared" si="59"/>
        <v>-0.18545061185856265</v>
      </c>
    </row>
    <row r="1883" spans="1:9" hidden="1" x14ac:dyDescent="0.2">
      <c r="A1883" t="s">
        <v>350</v>
      </c>
      <c r="B1883" s="10">
        <v>36109</v>
      </c>
      <c r="C1883" t="s">
        <v>1590</v>
      </c>
      <c r="D1883" s="4">
        <v>33033</v>
      </c>
      <c r="E1883" s="4">
        <v>12598</v>
      </c>
      <c r="F1883">
        <v>33619</v>
      </c>
      <c r="G1883">
        <v>11096</v>
      </c>
      <c r="H1883" s="5">
        <f t="shared" si="58"/>
        <v>-1.7430619590112734E-2</v>
      </c>
      <c r="I1883" s="5">
        <f t="shared" si="59"/>
        <v>0.13536409516943043</v>
      </c>
    </row>
    <row r="1884" spans="1:9" hidden="1" x14ac:dyDescent="0.2">
      <c r="A1884" t="s">
        <v>350</v>
      </c>
      <c r="B1884" s="10">
        <v>36111</v>
      </c>
      <c r="C1884" t="s">
        <v>1591</v>
      </c>
      <c r="D1884" s="4">
        <v>54513</v>
      </c>
      <c r="E1884" s="4">
        <v>35472</v>
      </c>
      <c r="F1884">
        <v>57970</v>
      </c>
      <c r="G1884">
        <v>37590</v>
      </c>
      <c r="H1884" s="5">
        <f t="shared" si="58"/>
        <v>-5.9634293600138E-2</v>
      </c>
      <c r="I1884" s="5">
        <f t="shared" si="59"/>
        <v>-5.6344772545889862E-2</v>
      </c>
    </row>
    <row r="1885" spans="1:9" hidden="1" x14ac:dyDescent="0.2">
      <c r="A1885" t="s">
        <v>350</v>
      </c>
      <c r="B1885" s="10">
        <v>36113</v>
      </c>
      <c r="C1885" t="s">
        <v>821</v>
      </c>
      <c r="D1885" s="4">
        <v>15895</v>
      </c>
      <c r="E1885" s="4">
        <v>14706</v>
      </c>
      <c r="F1885">
        <v>17642</v>
      </c>
      <c r="G1885">
        <v>17699</v>
      </c>
      <c r="H1885" s="5">
        <f t="shared" si="58"/>
        <v>-9.9025053848769987E-2</v>
      </c>
      <c r="I1885" s="5">
        <f t="shared" si="59"/>
        <v>-0.1691055991863947</v>
      </c>
    </row>
    <row r="1886" spans="1:9" hidden="1" x14ac:dyDescent="0.2">
      <c r="A1886" t="s">
        <v>350</v>
      </c>
      <c r="B1886" s="10">
        <v>36115</v>
      </c>
      <c r="C1886" t="s">
        <v>480</v>
      </c>
      <c r="D1886" s="4">
        <v>9820</v>
      </c>
      <c r="E1886" s="4">
        <v>13006</v>
      </c>
      <c r="F1886">
        <v>11565</v>
      </c>
      <c r="G1886">
        <v>15941</v>
      </c>
      <c r="H1886" s="5">
        <f t="shared" si="58"/>
        <v>-0.15088629485516644</v>
      </c>
      <c r="I1886" s="5">
        <f t="shared" si="59"/>
        <v>-0.18411642933316605</v>
      </c>
    </row>
    <row r="1887" spans="1:9" hidden="1" x14ac:dyDescent="0.2">
      <c r="A1887" t="s">
        <v>350</v>
      </c>
      <c r="B1887" s="10">
        <v>36117</v>
      </c>
      <c r="C1887" t="s">
        <v>822</v>
      </c>
      <c r="D1887" s="4">
        <v>13901</v>
      </c>
      <c r="E1887" s="4">
        <v>20559</v>
      </c>
      <c r="F1887">
        <v>17456</v>
      </c>
      <c r="G1887">
        <v>26204</v>
      </c>
      <c r="H1887" s="5">
        <f t="shared" si="58"/>
        <v>-0.20365490375802017</v>
      </c>
      <c r="I1887" s="5">
        <f t="shared" si="59"/>
        <v>-0.21542512593497176</v>
      </c>
    </row>
    <row r="1888" spans="1:9" hidden="1" x14ac:dyDescent="0.2">
      <c r="A1888" t="s">
        <v>350</v>
      </c>
      <c r="B1888" s="10">
        <v>36119</v>
      </c>
      <c r="C1888" t="s">
        <v>1592</v>
      </c>
      <c r="D1888" s="4">
        <v>265202</v>
      </c>
      <c r="E1888" s="4">
        <v>152109</v>
      </c>
      <c r="F1888">
        <v>312371</v>
      </c>
      <c r="G1888">
        <v>144713</v>
      </c>
      <c r="H1888" s="5">
        <f t="shared" si="58"/>
        <v>-0.1510031340937539</v>
      </c>
      <c r="I1888" s="5">
        <f t="shared" si="59"/>
        <v>5.1108055254192784E-2</v>
      </c>
    </row>
    <row r="1889" spans="1:9" hidden="1" x14ac:dyDescent="0.2">
      <c r="A1889" t="s">
        <v>350</v>
      </c>
      <c r="B1889" s="10">
        <v>36121</v>
      </c>
      <c r="C1889" t="s">
        <v>1593</v>
      </c>
      <c r="D1889" s="4">
        <v>5362</v>
      </c>
      <c r="E1889" s="4">
        <v>11147</v>
      </c>
      <c r="F1889">
        <v>5073</v>
      </c>
      <c r="G1889">
        <v>13898</v>
      </c>
      <c r="H1889" s="5">
        <f t="shared" si="58"/>
        <v>5.6968263355016757E-2</v>
      </c>
      <c r="I1889" s="5">
        <f t="shared" si="59"/>
        <v>-0.19794214994963305</v>
      </c>
    </row>
    <row r="1890" spans="1:9" hidden="1" x14ac:dyDescent="0.2">
      <c r="A1890" t="s">
        <v>350</v>
      </c>
      <c r="B1890" s="10">
        <v>36123</v>
      </c>
      <c r="C1890" t="s">
        <v>1594</v>
      </c>
      <c r="D1890" s="4">
        <v>3666</v>
      </c>
      <c r="E1890" s="4">
        <v>5174</v>
      </c>
      <c r="F1890">
        <v>4219</v>
      </c>
      <c r="G1890">
        <v>6208</v>
      </c>
      <c r="H1890" s="5">
        <f t="shared" si="58"/>
        <v>-0.13107371415027258</v>
      </c>
      <c r="I1890" s="5">
        <f t="shared" si="59"/>
        <v>-0.16655927835051546</v>
      </c>
    </row>
    <row r="1891" spans="1:9" hidden="1" x14ac:dyDescent="0.2">
      <c r="A1891" t="s">
        <v>351</v>
      </c>
      <c r="B1891" s="10">
        <v>37001</v>
      </c>
      <c r="C1891" t="s">
        <v>1595</v>
      </c>
      <c r="D1891" s="4">
        <v>41910</v>
      </c>
      <c r="E1891" s="4">
        <v>47710</v>
      </c>
      <c r="F1891">
        <v>38825</v>
      </c>
      <c r="G1891">
        <v>46056</v>
      </c>
      <c r="H1891" s="5">
        <f t="shared" si="58"/>
        <v>7.9459111397295557E-2</v>
      </c>
      <c r="I1891" s="5">
        <f t="shared" si="59"/>
        <v>3.591280180649644E-2</v>
      </c>
    </row>
    <row r="1892" spans="1:9" hidden="1" x14ac:dyDescent="0.2">
      <c r="A1892" t="s">
        <v>351</v>
      </c>
      <c r="B1892" s="10">
        <v>37003</v>
      </c>
      <c r="C1892" t="s">
        <v>873</v>
      </c>
      <c r="D1892" s="4">
        <v>4087</v>
      </c>
      <c r="E1892" s="4">
        <v>17282</v>
      </c>
      <c r="F1892">
        <v>4145</v>
      </c>
      <c r="G1892">
        <v>15888</v>
      </c>
      <c r="H1892" s="5">
        <f t="shared" si="58"/>
        <v>-1.399276236429433E-2</v>
      </c>
      <c r="I1892" s="5">
        <f t="shared" si="59"/>
        <v>8.7739174219536753E-2</v>
      </c>
    </row>
    <row r="1893" spans="1:9" hidden="1" x14ac:dyDescent="0.2">
      <c r="A1893" t="s">
        <v>351</v>
      </c>
      <c r="B1893" s="10">
        <v>37005</v>
      </c>
      <c r="C1893" t="s">
        <v>1596</v>
      </c>
      <c r="D1893" s="4">
        <v>1764</v>
      </c>
      <c r="E1893" s="4">
        <v>4975</v>
      </c>
      <c r="F1893">
        <v>1486</v>
      </c>
      <c r="G1893">
        <v>4527</v>
      </c>
      <c r="H1893" s="5">
        <f t="shared" si="58"/>
        <v>0.18707940780619112</v>
      </c>
      <c r="I1893" s="5">
        <f t="shared" si="59"/>
        <v>9.8961784846476691E-2</v>
      </c>
    </row>
    <row r="1894" spans="1:9" hidden="1" x14ac:dyDescent="0.2">
      <c r="A1894" t="s">
        <v>351</v>
      </c>
      <c r="B1894" s="10">
        <v>37007</v>
      </c>
      <c r="C1894" t="s">
        <v>1597</v>
      </c>
      <c r="D1894" s="4">
        <v>5619</v>
      </c>
      <c r="E1894" s="4">
        <v>4783</v>
      </c>
      <c r="F1894">
        <v>5789</v>
      </c>
      <c r="G1894">
        <v>5321</v>
      </c>
      <c r="H1894" s="5">
        <f t="shared" si="58"/>
        <v>-2.9366039039557781E-2</v>
      </c>
      <c r="I1894" s="5">
        <f t="shared" si="59"/>
        <v>-0.10110881413268183</v>
      </c>
    </row>
    <row r="1895" spans="1:9" hidden="1" x14ac:dyDescent="0.2">
      <c r="A1895" t="s">
        <v>351</v>
      </c>
      <c r="B1895" s="10">
        <v>37009</v>
      </c>
      <c r="C1895" t="s">
        <v>1598</v>
      </c>
      <c r="D1895" s="4">
        <v>4200</v>
      </c>
      <c r="E1895" s="4">
        <v>13047</v>
      </c>
      <c r="F1895">
        <v>4164</v>
      </c>
      <c r="G1895">
        <v>11451</v>
      </c>
      <c r="H1895" s="5">
        <f t="shared" si="58"/>
        <v>8.6455331412103754E-3</v>
      </c>
      <c r="I1895" s="5">
        <f t="shared" si="59"/>
        <v>0.1393764736704218</v>
      </c>
    </row>
    <row r="1896" spans="1:9" hidden="1" x14ac:dyDescent="0.2">
      <c r="A1896" t="s">
        <v>351</v>
      </c>
      <c r="B1896" s="10">
        <v>37011</v>
      </c>
      <c r="C1896" t="s">
        <v>1599</v>
      </c>
      <c r="D1896" s="4">
        <v>1852</v>
      </c>
      <c r="E1896" s="4">
        <v>7394</v>
      </c>
      <c r="F1896">
        <v>2191</v>
      </c>
      <c r="G1896">
        <v>7172</v>
      </c>
      <c r="H1896" s="5">
        <f t="shared" si="58"/>
        <v>-0.15472387037882246</v>
      </c>
      <c r="I1896" s="5">
        <f t="shared" si="59"/>
        <v>3.0953708867819299E-2</v>
      </c>
    </row>
    <row r="1897" spans="1:9" hidden="1" x14ac:dyDescent="0.2">
      <c r="A1897" t="s">
        <v>351</v>
      </c>
      <c r="B1897" s="10">
        <v>37013</v>
      </c>
      <c r="C1897" t="s">
        <v>1600</v>
      </c>
      <c r="D1897" s="4">
        <v>9365</v>
      </c>
      <c r="E1897" s="4">
        <v>17008</v>
      </c>
      <c r="F1897">
        <v>9633</v>
      </c>
      <c r="G1897">
        <v>16437</v>
      </c>
      <c r="H1897" s="5">
        <f t="shared" si="58"/>
        <v>-2.7821031869614866E-2</v>
      </c>
      <c r="I1897" s="5">
        <f t="shared" si="59"/>
        <v>3.4738699276023605E-2</v>
      </c>
    </row>
    <row r="1898" spans="1:9" hidden="1" x14ac:dyDescent="0.2">
      <c r="A1898" t="s">
        <v>351</v>
      </c>
      <c r="B1898" s="10">
        <v>37015</v>
      </c>
      <c r="C1898" t="s">
        <v>1601</v>
      </c>
      <c r="D1898" s="4">
        <v>5769</v>
      </c>
      <c r="E1898" s="4">
        <v>3435</v>
      </c>
      <c r="F1898">
        <v>5939</v>
      </c>
      <c r="G1898">
        <v>3817</v>
      </c>
      <c r="H1898" s="5">
        <f t="shared" si="58"/>
        <v>-2.8624347533254758E-2</v>
      </c>
      <c r="I1898" s="5">
        <f t="shared" si="59"/>
        <v>-0.10007859575582918</v>
      </c>
    </row>
    <row r="1899" spans="1:9" hidden="1" x14ac:dyDescent="0.2">
      <c r="A1899" t="s">
        <v>351</v>
      </c>
      <c r="B1899" s="10">
        <v>37017</v>
      </c>
      <c r="C1899" t="s">
        <v>1602</v>
      </c>
      <c r="D1899" s="4">
        <v>6946</v>
      </c>
      <c r="E1899" s="4">
        <v>10030</v>
      </c>
      <c r="F1899">
        <v>7326</v>
      </c>
      <c r="G1899">
        <v>9676</v>
      </c>
      <c r="H1899" s="5">
        <f t="shared" si="58"/>
        <v>-5.1870051870051871E-2</v>
      </c>
      <c r="I1899" s="5">
        <f t="shared" si="59"/>
        <v>3.6585365853658534E-2</v>
      </c>
    </row>
    <row r="1900" spans="1:9" hidden="1" x14ac:dyDescent="0.2">
      <c r="A1900" t="s">
        <v>351</v>
      </c>
      <c r="B1900" s="10">
        <v>37019</v>
      </c>
      <c r="C1900" t="s">
        <v>1603</v>
      </c>
      <c r="D1900" s="4">
        <v>40135</v>
      </c>
      <c r="E1900" s="4">
        <v>70314</v>
      </c>
      <c r="F1900">
        <v>33310</v>
      </c>
      <c r="G1900">
        <v>55850</v>
      </c>
      <c r="H1900" s="5">
        <f t="shared" si="58"/>
        <v>0.20489342539777844</v>
      </c>
      <c r="I1900" s="5">
        <f t="shared" si="59"/>
        <v>0.2589794091316025</v>
      </c>
    </row>
    <row r="1901" spans="1:9" hidden="1" x14ac:dyDescent="0.2">
      <c r="A1901" t="s">
        <v>351</v>
      </c>
      <c r="B1901" s="10">
        <v>37021</v>
      </c>
      <c r="C1901" t="s">
        <v>1604</v>
      </c>
      <c r="D1901" s="4">
        <v>110347</v>
      </c>
      <c r="E1901" s="4">
        <v>63518</v>
      </c>
      <c r="F1901">
        <v>96515</v>
      </c>
      <c r="G1901">
        <v>62412</v>
      </c>
      <c r="H1901" s="5">
        <f t="shared" si="58"/>
        <v>0.143314510697819</v>
      </c>
      <c r="I1901" s="5">
        <f t="shared" si="59"/>
        <v>1.7720951099147599E-2</v>
      </c>
    </row>
    <row r="1902" spans="1:9" hidden="1" x14ac:dyDescent="0.2">
      <c r="A1902" t="s">
        <v>351</v>
      </c>
      <c r="B1902" s="10">
        <v>37023</v>
      </c>
      <c r="C1902" t="s">
        <v>734</v>
      </c>
      <c r="D1902" s="4">
        <v>11744</v>
      </c>
      <c r="E1902" s="4">
        <v>33283</v>
      </c>
      <c r="F1902">
        <v>13118</v>
      </c>
      <c r="G1902">
        <v>31019</v>
      </c>
      <c r="H1902" s="5">
        <f t="shared" si="58"/>
        <v>-0.10474157645982619</v>
      </c>
      <c r="I1902" s="5">
        <f t="shared" si="59"/>
        <v>7.2987523775750351E-2</v>
      </c>
    </row>
    <row r="1903" spans="1:9" hidden="1" x14ac:dyDescent="0.2">
      <c r="A1903" t="s">
        <v>351</v>
      </c>
      <c r="B1903" s="10">
        <v>37025</v>
      </c>
      <c r="C1903" t="s">
        <v>1605</v>
      </c>
      <c r="D1903" s="4">
        <v>64770</v>
      </c>
      <c r="E1903" s="4">
        <v>71513</v>
      </c>
      <c r="F1903">
        <v>52162</v>
      </c>
      <c r="G1903">
        <v>63237</v>
      </c>
      <c r="H1903" s="5">
        <f t="shared" si="58"/>
        <v>0.24170852344618687</v>
      </c>
      <c r="I1903" s="5">
        <f t="shared" si="59"/>
        <v>0.13087274854910891</v>
      </c>
    </row>
    <row r="1904" spans="1:9" hidden="1" x14ac:dyDescent="0.2">
      <c r="A1904" t="s">
        <v>351</v>
      </c>
      <c r="B1904" s="10">
        <v>37027</v>
      </c>
      <c r="C1904" t="s">
        <v>1090</v>
      </c>
      <c r="D1904" s="4">
        <v>9014</v>
      </c>
      <c r="E1904" s="4">
        <v>35670</v>
      </c>
      <c r="F1904">
        <v>10245</v>
      </c>
      <c r="G1904">
        <v>32119</v>
      </c>
      <c r="H1904" s="5">
        <f t="shared" si="58"/>
        <v>-0.12015617374328941</v>
      </c>
      <c r="I1904" s="5">
        <f t="shared" si="59"/>
        <v>0.11055761387340826</v>
      </c>
    </row>
    <row r="1905" spans="1:9" hidden="1" x14ac:dyDescent="0.2">
      <c r="A1905" t="s">
        <v>351</v>
      </c>
      <c r="B1905" s="10">
        <v>37029</v>
      </c>
      <c r="C1905" t="s">
        <v>736</v>
      </c>
      <c r="D1905" s="4">
        <v>1447</v>
      </c>
      <c r="E1905" s="4">
        <v>4885</v>
      </c>
      <c r="F1905">
        <v>1537</v>
      </c>
      <c r="G1905">
        <v>4312</v>
      </c>
      <c r="H1905" s="5">
        <f t="shared" si="58"/>
        <v>-5.8555627846454128E-2</v>
      </c>
      <c r="I1905" s="5">
        <f t="shared" si="59"/>
        <v>0.13288497217068646</v>
      </c>
    </row>
    <row r="1906" spans="1:9" hidden="1" x14ac:dyDescent="0.2">
      <c r="A1906" t="s">
        <v>351</v>
      </c>
      <c r="B1906" s="10">
        <v>37031</v>
      </c>
      <c r="C1906" t="s">
        <v>1606</v>
      </c>
      <c r="D1906" s="4">
        <v>11554</v>
      </c>
      <c r="E1906" s="4">
        <v>32979</v>
      </c>
      <c r="F1906">
        <v>12093</v>
      </c>
      <c r="G1906">
        <v>30028</v>
      </c>
      <c r="H1906" s="5">
        <f t="shared" si="58"/>
        <v>-4.4571239560076074E-2</v>
      </c>
      <c r="I1906" s="5">
        <f t="shared" si="59"/>
        <v>9.8274943386172903E-2</v>
      </c>
    </row>
    <row r="1907" spans="1:9" hidden="1" x14ac:dyDescent="0.2">
      <c r="A1907" t="s">
        <v>351</v>
      </c>
      <c r="B1907" s="10">
        <v>37033</v>
      </c>
      <c r="C1907" t="s">
        <v>1607</v>
      </c>
      <c r="D1907" s="4">
        <v>4804</v>
      </c>
      <c r="E1907" s="4">
        <v>7249</v>
      </c>
      <c r="F1907">
        <v>4860</v>
      </c>
      <c r="G1907">
        <v>7089</v>
      </c>
      <c r="H1907" s="5">
        <f t="shared" si="58"/>
        <v>-1.1522633744855968E-2</v>
      </c>
      <c r="I1907" s="5">
        <f t="shared" si="59"/>
        <v>2.257017915079701E-2</v>
      </c>
    </row>
    <row r="1908" spans="1:9" hidden="1" x14ac:dyDescent="0.2">
      <c r="A1908" t="s">
        <v>351</v>
      </c>
      <c r="B1908" s="10">
        <v>37035</v>
      </c>
      <c r="C1908" t="s">
        <v>1608</v>
      </c>
      <c r="D1908" s="4">
        <v>24044</v>
      </c>
      <c r="E1908" s="4">
        <v>61525</v>
      </c>
      <c r="F1908">
        <v>25689</v>
      </c>
      <c r="G1908">
        <v>56588</v>
      </c>
      <c r="H1908" s="5">
        <f t="shared" si="58"/>
        <v>-6.4035190159212108E-2</v>
      </c>
      <c r="I1908" s="5">
        <f t="shared" si="59"/>
        <v>8.7244645507881524E-2</v>
      </c>
    </row>
    <row r="1909" spans="1:9" hidden="1" x14ac:dyDescent="0.2">
      <c r="A1909" t="s">
        <v>351</v>
      </c>
      <c r="B1909" s="10">
        <v>37037</v>
      </c>
      <c r="C1909" t="s">
        <v>740</v>
      </c>
      <c r="D1909" s="4">
        <v>31882</v>
      </c>
      <c r="E1909" s="4">
        <v>23939</v>
      </c>
      <c r="F1909">
        <v>26787</v>
      </c>
      <c r="G1909">
        <v>21186</v>
      </c>
      <c r="H1909" s="5">
        <f t="shared" si="58"/>
        <v>0.19020420353156381</v>
      </c>
      <c r="I1909" s="5">
        <f t="shared" si="59"/>
        <v>0.1299443028414991</v>
      </c>
    </row>
    <row r="1910" spans="1:9" hidden="1" x14ac:dyDescent="0.2">
      <c r="A1910" t="s">
        <v>351</v>
      </c>
      <c r="B1910" s="10">
        <v>37039</v>
      </c>
      <c r="C1910" t="s">
        <v>489</v>
      </c>
      <c r="D1910" s="4">
        <v>3180</v>
      </c>
      <c r="E1910" s="4">
        <v>14511</v>
      </c>
      <c r="F1910">
        <v>3583</v>
      </c>
      <c r="G1910">
        <v>12628</v>
      </c>
      <c r="H1910" s="5">
        <f t="shared" si="58"/>
        <v>-0.11247557912363941</v>
      </c>
      <c r="I1910" s="5">
        <f t="shared" si="59"/>
        <v>0.1491130820399113</v>
      </c>
    </row>
    <row r="1911" spans="1:9" hidden="1" x14ac:dyDescent="0.2">
      <c r="A1911" t="s">
        <v>351</v>
      </c>
      <c r="B1911" s="10">
        <v>37041</v>
      </c>
      <c r="C1911" t="s">
        <v>1609</v>
      </c>
      <c r="D1911" s="4">
        <v>3161</v>
      </c>
      <c r="E1911" s="4">
        <v>4653</v>
      </c>
      <c r="F1911">
        <v>3247</v>
      </c>
      <c r="G1911">
        <v>4471</v>
      </c>
      <c r="H1911" s="5">
        <f t="shared" si="58"/>
        <v>-2.648598706498306E-2</v>
      </c>
      <c r="I1911" s="5">
        <f t="shared" si="59"/>
        <v>4.0706777007380901E-2</v>
      </c>
    </row>
    <row r="1912" spans="1:9" hidden="1" x14ac:dyDescent="0.2">
      <c r="A1912" t="s">
        <v>351</v>
      </c>
      <c r="B1912" s="10">
        <v>37043</v>
      </c>
      <c r="C1912" t="s">
        <v>423</v>
      </c>
      <c r="D1912" s="4">
        <v>1497</v>
      </c>
      <c r="E1912" s="4">
        <v>5766</v>
      </c>
      <c r="F1912">
        <v>1699</v>
      </c>
      <c r="G1912">
        <v>5112</v>
      </c>
      <c r="H1912" s="5">
        <f t="shared" si="58"/>
        <v>-0.1188934667451442</v>
      </c>
      <c r="I1912" s="5">
        <f t="shared" si="59"/>
        <v>0.12793427230046947</v>
      </c>
    </row>
    <row r="1913" spans="1:9" hidden="1" x14ac:dyDescent="0.2">
      <c r="A1913" t="s">
        <v>351</v>
      </c>
      <c r="B1913" s="10">
        <v>37045</v>
      </c>
      <c r="C1913" t="s">
        <v>560</v>
      </c>
      <c r="D1913" s="4">
        <v>15557</v>
      </c>
      <c r="E1913" s="4">
        <v>36089</v>
      </c>
      <c r="F1913">
        <v>16955</v>
      </c>
      <c r="G1913">
        <v>33798</v>
      </c>
      <c r="H1913" s="5">
        <f t="shared" si="58"/>
        <v>-8.2453553524034204E-2</v>
      </c>
      <c r="I1913" s="5">
        <f t="shared" si="59"/>
        <v>6.7785076040002362E-2</v>
      </c>
    </row>
    <row r="1914" spans="1:9" hidden="1" x14ac:dyDescent="0.2">
      <c r="A1914" t="s">
        <v>351</v>
      </c>
      <c r="B1914" s="10">
        <v>37047</v>
      </c>
      <c r="C1914" t="s">
        <v>1610</v>
      </c>
      <c r="D1914" s="4">
        <v>9216</v>
      </c>
      <c r="E1914" s="4">
        <v>16851</v>
      </c>
      <c r="F1914">
        <v>9446</v>
      </c>
      <c r="G1914">
        <v>16832</v>
      </c>
      <c r="H1914" s="5">
        <f t="shared" si="58"/>
        <v>-2.4348930764344696E-2</v>
      </c>
      <c r="I1914" s="5">
        <f t="shared" si="59"/>
        <v>1.1288022813688212E-3</v>
      </c>
    </row>
    <row r="1915" spans="1:9" hidden="1" x14ac:dyDescent="0.2">
      <c r="A1915" t="s">
        <v>351</v>
      </c>
      <c r="B1915" s="10">
        <v>37049</v>
      </c>
      <c r="C1915" t="s">
        <v>1611</v>
      </c>
      <c r="D1915" s="4">
        <v>22259</v>
      </c>
      <c r="E1915" s="4">
        <v>33143</v>
      </c>
      <c r="F1915">
        <v>21148</v>
      </c>
      <c r="G1915">
        <v>31032</v>
      </c>
      <c r="H1915" s="5">
        <f t="shared" si="58"/>
        <v>5.2534518630603363E-2</v>
      </c>
      <c r="I1915" s="5">
        <f t="shared" si="59"/>
        <v>6.8026553235369935E-2</v>
      </c>
    </row>
    <row r="1916" spans="1:9" hidden="1" x14ac:dyDescent="0.2">
      <c r="A1916" t="s">
        <v>351</v>
      </c>
      <c r="B1916" s="10">
        <v>37051</v>
      </c>
      <c r="C1916" t="s">
        <v>882</v>
      </c>
      <c r="D1916" s="4">
        <v>91620</v>
      </c>
      <c r="E1916" s="4">
        <v>62017</v>
      </c>
      <c r="F1916">
        <v>84469</v>
      </c>
      <c r="G1916">
        <v>60032</v>
      </c>
      <c r="H1916" s="5">
        <f t="shared" si="58"/>
        <v>8.4658277001029958E-2</v>
      </c>
      <c r="I1916" s="5">
        <f t="shared" si="59"/>
        <v>3.3065698294243072E-2</v>
      </c>
    </row>
    <row r="1917" spans="1:9" hidden="1" x14ac:dyDescent="0.2">
      <c r="A1917" t="s">
        <v>351</v>
      </c>
      <c r="B1917" s="10">
        <v>37053</v>
      </c>
      <c r="C1917" t="s">
        <v>1612</v>
      </c>
      <c r="D1917" s="4">
        <v>4225</v>
      </c>
      <c r="E1917" s="4">
        <v>13913</v>
      </c>
      <c r="F1917">
        <v>4195</v>
      </c>
      <c r="G1917">
        <v>11657</v>
      </c>
      <c r="H1917" s="5">
        <f t="shared" si="58"/>
        <v>7.1513706793802142E-3</v>
      </c>
      <c r="I1917" s="5">
        <f t="shared" si="59"/>
        <v>0.19353178347773869</v>
      </c>
    </row>
    <row r="1918" spans="1:9" hidden="1" x14ac:dyDescent="0.2">
      <c r="A1918" t="s">
        <v>351</v>
      </c>
      <c r="B1918" s="10">
        <v>37055</v>
      </c>
      <c r="C1918" t="s">
        <v>1613</v>
      </c>
      <c r="D1918" s="4">
        <v>10929</v>
      </c>
      <c r="E1918" s="4">
        <v>15652</v>
      </c>
      <c r="F1918">
        <v>9936</v>
      </c>
      <c r="G1918">
        <v>13938</v>
      </c>
      <c r="H1918" s="5">
        <f t="shared" si="58"/>
        <v>9.9939613526570048E-2</v>
      </c>
      <c r="I1918" s="5">
        <f t="shared" si="59"/>
        <v>0.12297316688190559</v>
      </c>
    </row>
    <row r="1919" spans="1:9" hidden="1" x14ac:dyDescent="0.2">
      <c r="A1919" t="s">
        <v>351</v>
      </c>
      <c r="B1919" s="10">
        <v>37057</v>
      </c>
      <c r="C1919" t="s">
        <v>1614</v>
      </c>
      <c r="D1919" s="4">
        <v>19925</v>
      </c>
      <c r="E1919" s="4">
        <v>72227</v>
      </c>
      <c r="F1919">
        <v>22636</v>
      </c>
      <c r="G1919">
        <v>64658</v>
      </c>
      <c r="H1919" s="5">
        <f t="shared" si="58"/>
        <v>-0.11976497614419508</v>
      </c>
      <c r="I1919" s="5">
        <f t="shared" si="59"/>
        <v>0.11706208048501346</v>
      </c>
    </row>
    <row r="1920" spans="1:9" hidden="1" x14ac:dyDescent="0.2">
      <c r="A1920" t="s">
        <v>351</v>
      </c>
      <c r="B1920" s="10">
        <v>37059</v>
      </c>
      <c r="C1920" t="s">
        <v>1615</v>
      </c>
      <c r="D1920" s="4">
        <v>6617</v>
      </c>
      <c r="E1920" s="4">
        <v>20187</v>
      </c>
      <c r="F1920">
        <v>6713</v>
      </c>
      <c r="G1920">
        <v>18228</v>
      </c>
      <c r="H1920" s="5">
        <f t="shared" si="58"/>
        <v>-1.4300610755251006E-2</v>
      </c>
      <c r="I1920" s="5">
        <f t="shared" si="59"/>
        <v>0.10747202106649112</v>
      </c>
    </row>
    <row r="1921" spans="1:9" hidden="1" x14ac:dyDescent="0.2">
      <c r="A1921" t="s">
        <v>351</v>
      </c>
      <c r="B1921" s="10">
        <v>37061</v>
      </c>
      <c r="C1921" t="s">
        <v>1616</v>
      </c>
      <c r="D1921" s="4">
        <v>7838</v>
      </c>
      <c r="E1921" s="4">
        <v>13890</v>
      </c>
      <c r="F1921">
        <v>8767</v>
      </c>
      <c r="G1921">
        <v>13793</v>
      </c>
      <c r="H1921" s="5">
        <f t="shared" si="58"/>
        <v>-0.10596555264058401</v>
      </c>
      <c r="I1921" s="5">
        <f t="shared" si="59"/>
        <v>7.0325527441455812E-3</v>
      </c>
    </row>
    <row r="1922" spans="1:9" hidden="1" x14ac:dyDescent="0.2">
      <c r="A1922" t="s">
        <v>351</v>
      </c>
      <c r="B1922" s="10">
        <v>37063</v>
      </c>
      <c r="C1922" t="s">
        <v>1617</v>
      </c>
      <c r="D1922" s="4">
        <v>168413</v>
      </c>
      <c r="E1922" s="4">
        <v>31363</v>
      </c>
      <c r="F1922">
        <v>144688</v>
      </c>
      <c r="G1922">
        <v>32459</v>
      </c>
      <c r="H1922" s="5">
        <f t="shared" si="58"/>
        <v>0.1639735154262966</v>
      </c>
      <c r="I1922" s="5">
        <f t="shared" si="59"/>
        <v>-3.3765673619027083E-2</v>
      </c>
    </row>
    <row r="1923" spans="1:9" hidden="1" x14ac:dyDescent="0.2">
      <c r="A1923" t="s">
        <v>351</v>
      </c>
      <c r="B1923" s="10">
        <v>37065</v>
      </c>
      <c r="C1923" t="s">
        <v>1618</v>
      </c>
      <c r="D1923" s="4">
        <v>16191</v>
      </c>
      <c r="E1923" s="4">
        <v>8056</v>
      </c>
      <c r="F1923">
        <v>16089</v>
      </c>
      <c r="G1923">
        <v>9206</v>
      </c>
      <c r="H1923" s="5">
        <f t="shared" ref="H1923:H1986" si="60">((D1923-F1923)/F1923)</f>
        <v>6.3397352228230465E-3</v>
      </c>
      <c r="I1923" s="5">
        <f t="shared" ref="I1923:I1986" si="61">((E1923-G1923)/G1923)</f>
        <v>-0.12491853139257006</v>
      </c>
    </row>
    <row r="1924" spans="1:9" hidden="1" x14ac:dyDescent="0.2">
      <c r="A1924" t="s">
        <v>351</v>
      </c>
      <c r="B1924" s="10">
        <v>37067</v>
      </c>
      <c r="C1924" t="s">
        <v>763</v>
      </c>
      <c r="D1924" s="4">
        <v>124312</v>
      </c>
      <c r="E1924" s="4">
        <v>86711</v>
      </c>
      <c r="F1924">
        <v>113033</v>
      </c>
      <c r="G1924">
        <v>85064</v>
      </c>
      <c r="H1924" s="5">
        <f t="shared" si="60"/>
        <v>9.9785018534410311E-2</v>
      </c>
      <c r="I1924" s="5">
        <f t="shared" si="61"/>
        <v>1.9361892222326718E-2</v>
      </c>
    </row>
    <row r="1925" spans="1:9" hidden="1" x14ac:dyDescent="0.2">
      <c r="A1925" t="s">
        <v>351</v>
      </c>
      <c r="B1925" s="10">
        <v>37069</v>
      </c>
      <c r="C1925" t="s">
        <v>431</v>
      </c>
      <c r="D1925" s="4">
        <v>17401</v>
      </c>
      <c r="E1925" s="4">
        <v>23997</v>
      </c>
      <c r="F1925">
        <v>15879</v>
      </c>
      <c r="G1925">
        <v>20901</v>
      </c>
      <c r="H1925" s="5">
        <f t="shared" si="60"/>
        <v>9.5849864601045401E-2</v>
      </c>
      <c r="I1925" s="5">
        <f t="shared" si="61"/>
        <v>0.14812688388115403</v>
      </c>
    </row>
    <row r="1926" spans="1:9" hidden="1" x14ac:dyDescent="0.2">
      <c r="A1926" t="s">
        <v>351</v>
      </c>
      <c r="B1926" s="10">
        <v>37071</v>
      </c>
      <c r="C1926" t="s">
        <v>1619</v>
      </c>
      <c r="D1926" s="4">
        <v>39888</v>
      </c>
      <c r="E1926" s="4">
        <v>80193</v>
      </c>
      <c r="F1926">
        <v>40959</v>
      </c>
      <c r="G1926">
        <v>73033</v>
      </c>
      <c r="H1926" s="5">
        <f t="shared" si="60"/>
        <v>-2.6148099318831025E-2</v>
      </c>
      <c r="I1926" s="5">
        <f t="shared" si="61"/>
        <v>9.8037873290156508E-2</v>
      </c>
    </row>
    <row r="1927" spans="1:9" hidden="1" x14ac:dyDescent="0.2">
      <c r="A1927" t="s">
        <v>351</v>
      </c>
      <c r="B1927" s="10">
        <v>37073</v>
      </c>
      <c r="C1927" t="s">
        <v>1620</v>
      </c>
      <c r="D1927" s="4">
        <v>2436</v>
      </c>
      <c r="E1927" s="4">
        <v>3553</v>
      </c>
      <c r="F1927">
        <v>2546</v>
      </c>
      <c r="G1927">
        <v>3367</v>
      </c>
      <c r="H1927" s="5">
        <f t="shared" si="60"/>
        <v>-4.3205027494108407E-2</v>
      </c>
      <c r="I1927" s="5">
        <f t="shared" si="61"/>
        <v>5.5242055242055242E-2</v>
      </c>
    </row>
    <row r="1928" spans="1:9" hidden="1" x14ac:dyDescent="0.2">
      <c r="A1928" t="s">
        <v>351</v>
      </c>
      <c r="B1928" s="10">
        <v>37075</v>
      </c>
      <c r="C1928" t="s">
        <v>540</v>
      </c>
      <c r="D1928" s="4">
        <v>1139</v>
      </c>
      <c r="E1928" s="4">
        <v>3950</v>
      </c>
      <c r="F1928">
        <v>905</v>
      </c>
      <c r="G1928">
        <v>3710</v>
      </c>
      <c r="H1928" s="5">
        <f t="shared" si="60"/>
        <v>0.25856353591160219</v>
      </c>
      <c r="I1928" s="5">
        <f t="shared" si="61"/>
        <v>6.4690026954177901E-2</v>
      </c>
    </row>
    <row r="1929" spans="1:9" hidden="1" x14ac:dyDescent="0.2">
      <c r="A1929" t="s">
        <v>351</v>
      </c>
      <c r="B1929" s="10">
        <v>37077</v>
      </c>
      <c r="C1929" t="s">
        <v>1621</v>
      </c>
      <c r="D1929" s="4">
        <v>15612</v>
      </c>
      <c r="E1929" s="4">
        <v>18248</v>
      </c>
      <c r="F1929">
        <v>14565</v>
      </c>
      <c r="G1929">
        <v>16647</v>
      </c>
      <c r="H1929" s="5">
        <f t="shared" si="60"/>
        <v>7.1884654994850666E-2</v>
      </c>
      <c r="I1929" s="5">
        <f t="shared" si="61"/>
        <v>9.6173484711960119E-2</v>
      </c>
    </row>
    <row r="1930" spans="1:9" hidden="1" x14ac:dyDescent="0.2">
      <c r="A1930" t="s">
        <v>351</v>
      </c>
      <c r="B1930" s="10">
        <v>37079</v>
      </c>
      <c r="C1930" t="s">
        <v>508</v>
      </c>
      <c r="D1930" s="4">
        <v>3456</v>
      </c>
      <c r="E1930" s="4">
        <v>4706</v>
      </c>
      <c r="F1930">
        <v>3832</v>
      </c>
      <c r="G1930">
        <v>4874</v>
      </c>
      <c r="H1930" s="5">
        <f t="shared" si="60"/>
        <v>-9.8121085594989568E-2</v>
      </c>
      <c r="I1930" s="5">
        <f t="shared" si="61"/>
        <v>-3.4468608945424702E-2</v>
      </c>
    </row>
    <row r="1931" spans="1:9" hidden="1" x14ac:dyDescent="0.2">
      <c r="A1931" t="s">
        <v>351</v>
      </c>
      <c r="B1931" s="10">
        <v>37081</v>
      </c>
      <c r="C1931" t="s">
        <v>1622</v>
      </c>
      <c r="D1931" s="4">
        <v>192034</v>
      </c>
      <c r="E1931" s="4">
        <v>108515</v>
      </c>
      <c r="F1931">
        <v>173086</v>
      </c>
      <c r="G1931">
        <v>107294</v>
      </c>
      <c r="H1931" s="5">
        <f t="shared" si="60"/>
        <v>0.10947159215650024</v>
      </c>
      <c r="I1931" s="5">
        <f t="shared" si="61"/>
        <v>1.1379946688538036E-2</v>
      </c>
    </row>
    <row r="1932" spans="1:9" hidden="1" x14ac:dyDescent="0.2">
      <c r="A1932" t="s">
        <v>351</v>
      </c>
      <c r="B1932" s="10">
        <v>37083</v>
      </c>
      <c r="C1932" t="s">
        <v>1623</v>
      </c>
      <c r="D1932" s="4">
        <v>15562</v>
      </c>
      <c r="E1932" s="4">
        <v>8508</v>
      </c>
      <c r="F1932">
        <v>15545</v>
      </c>
      <c r="G1932">
        <v>10080</v>
      </c>
      <c r="H1932" s="5">
        <f t="shared" si="60"/>
        <v>1.0935992280476038E-3</v>
      </c>
      <c r="I1932" s="5">
        <f t="shared" si="61"/>
        <v>-0.15595238095238095</v>
      </c>
    </row>
    <row r="1933" spans="1:9" hidden="1" x14ac:dyDescent="0.2">
      <c r="A1933" t="s">
        <v>351</v>
      </c>
      <c r="B1933" s="10">
        <v>37085</v>
      </c>
      <c r="C1933" t="s">
        <v>1624</v>
      </c>
      <c r="D1933" s="4">
        <v>24080</v>
      </c>
      <c r="E1933" s="4">
        <v>40517</v>
      </c>
      <c r="F1933">
        <v>22093</v>
      </c>
      <c r="G1933">
        <v>35177</v>
      </c>
      <c r="H1933" s="5">
        <f t="shared" si="60"/>
        <v>8.9937989408409899E-2</v>
      </c>
      <c r="I1933" s="5">
        <f t="shared" si="61"/>
        <v>0.15180373539528669</v>
      </c>
    </row>
    <row r="1934" spans="1:9" hidden="1" x14ac:dyDescent="0.2">
      <c r="A1934" t="s">
        <v>351</v>
      </c>
      <c r="B1934" s="10">
        <v>37087</v>
      </c>
      <c r="C1934" t="s">
        <v>1625</v>
      </c>
      <c r="D1934" s="4">
        <v>11223</v>
      </c>
      <c r="E1934" s="4">
        <v>25595</v>
      </c>
      <c r="F1934">
        <v>13144</v>
      </c>
      <c r="G1934">
        <v>22834</v>
      </c>
      <c r="H1934" s="5">
        <f t="shared" si="60"/>
        <v>-0.1461503347534997</v>
      </c>
      <c r="I1934" s="5">
        <f t="shared" si="61"/>
        <v>0.12091617762985023</v>
      </c>
    </row>
    <row r="1935" spans="1:9" hidden="1" x14ac:dyDescent="0.2">
      <c r="A1935" t="s">
        <v>351</v>
      </c>
      <c r="B1935" s="10">
        <v>37089</v>
      </c>
      <c r="C1935" t="s">
        <v>891</v>
      </c>
      <c r="D1935" s="4">
        <v>30633</v>
      </c>
      <c r="E1935" s="4">
        <v>43651</v>
      </c>
      <c r="F1935">
        <v>27211</v>
      </c>
      <c r="G1935">
        <v>40032</v>
      </c>
      <c r="H1935" s="5">
        <f t="shared" si="60"/>
        <v>0.12575796552864651</v>
      </c>
      <c r="I1935" s="5">
        <f t="shared" si="61"/>
        <v>9.0402677857713831E-2</v>
      </c>
    </row>
    <row r="1936" spans="1:9" hidden="1" x14ac:dyDescent="0.2">
      <c r="A1936" t="s">
        <v>351</v>
      </c>
      <c r="B1936" s="10">
        <v>37091</v>
      </c>
      <c r="C1936" t="s">
        <v>1626</v>
      </c>
      <c r="D1936" s="4">
        <v>6973</v>
      </c>
      <c r="E1936" s="4">
        <v>3132</v>
      </c>
      <c r="F1936">
        <v>7097</v>
      </c>
      <c r="G1936">
        <v>3479</v>
      </c>
      <c r="H1936" s="5">
        <f t="shared" si="60"/>
        <v>-1.7472171340002819E-2</v>
      </c>
      <c r="I1936" s="5">
        <f t="shared" si="61"/>
        <v>-9.9741304972693304E-2</v>
      </c>
    </row>
    <row r="1937" spans="1:9" hidden="1" x14ac:dyDescent="0.2">
      <c r="A1937" t="s">
        <v>351</v>
      </c>
      <c r="B1937" s="10">
        <v>37093</v>
      </c>
      <c r="C1937" t="s">
        <v>1627</v>
      </c>
      <c r="D1937" s="4">
        <v>13202</v>
      </c>
      <c r="E1937" s="4">
        <v>10947</v>
      </c>
      <c r="F1937">
        <v>11804</v>
      </c>
      <c r="G1937">
        <v>9453</v>
      </c>
      <c r="H1937" s="5">
        <f t="shared" si="60"/>
        <v>0.11843442900711623</v>
      </c>
      <c r="I1937" s="5">
        <f t="shared" si="61"/>
        <v>0.15804506505871152</v>
      </c>
    </row>
    <row r="1938" spans="1:9" hidden="1" x14ac:dyDescent="0.2">
      <c r="A1938" t="s">
        <v>351</v>
      </c>
      <c r="B1938" s="10">
        <v>37095</v>
      </c>
      <c r="C1938" t="s">
        <v>1628</v>
      </c>
      <c r="D1938" s="4">
        <v>1048</v>
      </c>
      <c r="E1938" s="4">
        <v>1260</v>
      </c>
      <c r="F1938">
        <v>1046</v>
      </c>
      <c r="G1938">
        <v>1418</v>
      </c>
      <c r="H1938" s="5">
        <f t="shared" si="60"/>
        <v>1.9120458891013384E-3</v>
      </c>
      <c r="I1938" s="5">
        <f t="shared" si="61"/>
        <v>-0.11142454160789844</v>
      </c>
    </row>
    <row r="1939" spans="1:9" hidden="1" x14ac:dyDescent="0.2">
      <c r="A1939" t="s">
        <v>351</v>
      </c>
      <c r="B1939" s="10">
        <v>37097</v>
      </c>
      <c r="C1939" t="s">
        <v>1629</v>
      </c>
      <c r="D1939" s="4">
        <v>36136</v>
      </c>
      <c r="E1939" s="4">
        <v>77513</v>
      </c>
      <c r="F1939">
        <v>33888</v>
      </c>
      <c r="G1939">
        <v>67010</v>
      </c>
      <c r="H1939" s="5">
        <f t="shared" si="60"/>
        <v>6.6336166194523136E-2</v>
      </c>
      <c r="I1939" s="5">
        <f t="shared" si="61"/>
        <v>0.1567378003283092</v>
      </c>
    </row>
    <row r="1940" spans="1:9" hidden="1" x14ac:dyDescent="0.2">
      <c r="A1940" t="s">
        <v>351</v>
      </c>
      <c r="B1940" s="10">
        <v>37099</v>
      </c>
      <c r="C1940" t="s">
        <v>444</v>
      </c>
      <c r="D1940" s="4">
        <v>9635</v>
      </c>
      <c r="E1940" s="4">
        <v>12671</v>
      </c>
      <c r="F1940">
        <v>9591</v>
      </c>
      <c r="G1940">
        <v>11356</v>
      </c>
      <c r="H1940" s="5">
        <f t="shared" si="60"/>
        <v>4.5876342404337399E-3</v>
      </c>
      <c r="I1940" s="5">
        <f t="shared" si="61"/>
        <v>0.115797816132441</v>
      </c>
    </row>
    <row r="1941" spans="1:9" hidden="1" x14ac:dyDescent="0.2">
      <c r="A1941" t="s">
        <v>351</v>
      </c>
      <c r="B1941" s="10">
        <v>37101</v>
      </c>
      <c r="C1941" t="s">
        <v>1630</v>
      </c>
      <c r="D1941" s="4">
        <v>49538</v>
      </c>
      <c r="E1941" s="4">
        <v>80819</v>
      </c>
      <c r="F1941">
        <v>41257</v>
      </c>
      <c r="G1941">
        <v>68353</v>
      </c>
      <c r="H1941" s="5">
        <f t="shared" si="60"/>
        <v>0.20071745400780475</v>
      </c>
      <c r="I1941" s="5">
        <f t="shared" si="61"/>
        <v>0.18237677936593857</v>
      </c>
    </row>
    <row r="1942" spans="1:9" hidden="1" x14ac:dyDescent="0.2">
      <c r="A1942" t="s">
        <v>351</v>
      </c>
      <c r="B1942" s="10">
        <v>37103</v>
      </c>
      <c r="C1942" t="s">
        <v>781</v>
      </c>
      <c r="D1942" s="4">
        <v>2048</v>
      </c>
      <c r="E1942" s="4">
        <v>3241</v>
      </c>
      <c r="F1942">
        <v>2197</v>
      </c>
      <c r="G1942">
        <v>3280</v>
      </c>
      <c r="H1942" s="5">
        <f t="shared" si="60"/>
        <v>-6.7819754210286756E-2</v>
      </c>
      <c r="I1942" s="5">
        <f t="shared" si="61"/>
        <v>-1.1890243902439025E-2</v>
      </c>
    </row>
    <row r="1943" spans="1:9" hidden="1" x14ac:dyDescent="0.2">
      <c r="A1943" t="s">
        <v>351</v>
      </c>
      <c r="B1943" s="10">
        <v>37105</v>
      </c>
      <c r="C1943" t="s">
        <v>448</v>
      </c>
      <c r="D1943" s="4">
        <v>12674</v>
      </c>
      <c r="E1943" s="4">
        <v>17550</v>
      </c>
      <c r="F1943">
        <v>12143</v>
      </c>
      <c r="G1943">
        <v>16469</v>
      </c>
      <c r="H1943" s="5">
        <f t="shared" si="60"/>
        <v>4.3728897307090502E-2</v>
      </c>
      <c r="I1943" s="5">
        <f t="shared" si="61"/>
        <v>6.5638472281255689E-2</v>
      </c>
    </row>
    <row r="1944" spans="1:9" hidden="1" x14ac:dyDescent="0.2">
      <c r="A1944" t="s">
        <v>351</v>
      </c>
      <c r="B1944" s="10">
        <v>37107</v>
      </c>
      <c r="C1944" t="s">
        <v>1631</v>
      </c>
      <c r="D1944" s="4">
        <v>13367</v>
      </c>
      <c r="E1944" s="4">
        <v>13572</v>
      </c>
      <c r="F1944">
        <v>13605</v>
      </c>
      <c r="G1944">
        <v>14590</v>
      </c>
      <c r="H1944" s="5">
        <f t="shared" si="60"/>
        <v>-1.7493568540977583E-2</v>
      </c>
      <c r="I1944" s="5">
        <f t="shared" si="61"/>
        <v>-6.9773817683344758E-2</v>
      </c>
    </row>
    <row r="1945" spans="1:9" hidden="1" x14ac:dyDescent="0.2">
      <c r="A1945" t="s">
        <v>351</v>
      </c>
      <c r="B1945" s="10">
        <v>37109</v>
      </c>
      <c r="C1945" t="s">
        <v>578</v>
      </c>
      <c r="D1945" s="4">
        <v>12281</v>
      </c>
      <c r="E1945" s="4">
        <v>42982</v>
      </c>
      <c r="F1945">
        <v>13274</v>
      </c>
      <c r="G1945">
        <v>36341</v>
      </c>
      <c r="H1945" s="5">
        <f t="shared" si="60"/>
        <v>-7.4807895133343377E-2</v>
      </c>
      <c r="I1945" s="5">
        <f t="shared" si="61"/>
        <v>0.18274125643212899</v>
      </c>
    </row>
    <row r="1946" spans="1:9" hidden="1" x14ac:dyDescent="0.2">
      <c r="A1946" t="s">
        <v>351</v>
      </c>
      <c r="B1946" s="10">
        <v>37111</v>
      </c>
      <c r="C1946" t="s">
        <v>1632</v>
      </c>
      <c r="D1946" s="4">
        <v>4968</v>
      </c>
      <c r="E1946" s="4">
        <v>18929</v>
      </c>
      <c r="F1946">
        <v>5832</v>
      </c>
      <c r="G1946">
        <v>16883</v>
      </c>
      <c r="H1946" s="5">
        <f t="shared" si="60"/>
        <v>-0.14814814814814814</v>
      </c>
      <c r="I1946" s="5">
        <f t="shared" si="61"/>
        <v>0.12118699283302731</v>
      </c>
    </row>
    <row r="1947" spans="1:9" hidden="1" x14ac:dyDescent="0.2">
      <c r="A1947" t="s">
        <v>351</v>
      </c>
      <c r="B1947" s="10">
        <v>37113</v>
      </c>
      <c r="C1947" t="s">
        <v>517</v>
      </c>
      <c r="D1947" s="4">
        <v>5797</v>
      </c>
      <c r="E1947" s="4">
        <v>15719</v>
      </c>
      <c r="F1947">
        <v>6230</v>
      </c>
      <c r="G1947">
        <v>14211</v>
      </c>
      <c r="H1947" s="5">
        <f t="shared" si="60"/>
        <v>-6.9502407704654892E-2</v>
      </c>
      <c r="I1947" s="5">
        <f t="shared" si="61"/>
        <v>0.10611498135247344</v>
      </c>
    </row>
    <row r="1948" spans="1:9" hidden="1" x14ac:dyDescent="0.2">
      <c r="A1948" t="s">
        <v>351</v>
      </c>
      <c r="B1948" s="10">
        <v>37115</v>
      </c>
      <c r="C1948" t="s">
        <v>452</v>
      </c>
      <c r="D1948" s="4">
        <v>4343</v>
      </c>
      <c r="E1948" s="4">
        <v>8837</v>
      </c>
      <c r="F1948">
        <v>4901</v>
      </c>
      <c r="G1948">
        <v>7979</v>
      </c>
      <c r="H1948" s="5">
        <f t="shared" si="60"/>
        <v>-0.11385431544582739</v>
      </c>
      <c r="I1948" s="5">
        <f t="shared" si="61"/>
        <v>0.10753227221456323</v>
      </c>
    </row>
    <row r="1949" spans="1:9" hidden="1" x14ac:dyDescent="0.2">
      <c r="A1949" t="s">
        <v>351</v>
      </c>
      <c r="B1949" s="10">
        <v>37117</v>
      </c>
      <c r="C1949" t="s">
        <v>455</v>
      </c>
      <c r="D1949" s="4">
        <v>5452</v>
      </c>
      <c r="E1949" s="4">
        <v>6196</v>
      </c>
      <c r="F1949">
        <v>5911</v>
      </c>
      <c r="G1949">
        <v>6532</v>
      </c>
      <c r="H1949" s="5">
        <f t="shared" si="60"/>
        <v>-7.765183556081881E-2</v>
      </c>
      <c r="I1949" s="5">
        <f t="shared" si="61"/>
        <v>-5.1439069197795471E-2</v>
      </c>
    </row>
    <row r="1950" spans="1:9" hidden="1" x14ac:dyDescent="0.2">
      <c r="A1950" t="s">
        <v>351</v>
      </c>
      <c r="B1950" s="10">
        <v>37119</v>
      </c>
      <c r="C1950" t="s">
        <v>1633</v>
      </c>
      <c r="D1950" s="4">
        <v>451763</v>
      </c>
      <c r="E1950" s="4">
        <v>184417</v>
      </c>
      <c r="F1950">
        <v>378107</v>
      </c>
      <c r="G1950">
        <v>179211</v>
      </c>
      <c r="H1950" s="5">
        <f t="shared" si="60"/>
        <v>0.19480200049192425</v>
      </c>
      <c r="I1950" s="5">
        <f t="shared" si="61"/>
        <v>2.9049556109837008E-2</v>
      </c>
    </row>
    <row r="1951" spans="1:9" hidden="1" x14ac:dyDescent="0.2">
      <c r="A1951" t="s">
        <v>351</v>
      </c>
      <c r="B1951" s="10">
        <v>37121</v>
      </c>
      <c r="C1951" t="s">
        <v>789</v>
      </c>
      <c r="D1951" s="4">
        <v>1680</v>
      </c>
      <c r="E1951" s="4">
        <v>7122</v>
      </c>
      <c r="F1951">
        <v>1867</v>
      </c>
      <c r="G1951">
        <v>7090</v>
      </c>
      <c r="H1951" s="5">
        <f t="shared" si="60"/>
        <v>-0.1001606855918586</v>
      </c>
      <c r="I1951" s="5">
        <f t="shared" si="61"/>
        <v>4.5133991537376584E-3</v>
      </c>
    </row>
    <row r="1952" spans="1:9" hidden="1" x14ac:dyDescent="0.2">
      <c r="A1952" t="s">
        <v>351</v>
      </c>
      <c r="B1952" s="10">
        <v>37123</v>
      </c>
      <c r="C1952" t="s">
        <v>521</v>
      </c>
      <c r="D1952" s="4">
        <v>4147</v>
      </c>
      <c r="E1952" s="4">
        <v>8750</v>
      </c>
      <c r="F1952">
        <v>4327</v>
      </c>
      <c r="G1952">
        <v>8411</v>
      </c>
      <c r="H1952" s="5">
        <f t="shared" si="60"/>
        <v>-4.1599260457591866E-2</v>
      </c>
      <c r="I1952" s="5">
        <f t="shared" si="61"/>
        <v>4.0304363333729637E-2</v>
      </c>
    </row>
    <row r="1953" spans="1:9" hidden="1" x14ac:dyDescent="0.2">
      <c r="A1953" t="s">
        <v>351</v>
      </c>
      <c r="B1953" s="10">
        <v>37125</v>
      </c>
      <c r="C1953" t="s">
        <v>1634</v>
      </c>
      <c r="D1953" s="4">
        <v>22449</v>
      </c>
      <c r="E1953" s="4">
        <v>40792</v>
      </c>
      <c r="F1953">
        <v>20779</v>
      </c>
      <c r="G1953">
        <v>36764</v>
      </c>
      <c r="H1953" s="5">
        <f t="shared" si="60"/>
        <v>8.0369603927041719E-2</v>
      </c>
      <c r="I1953" s="5">
        <f t="shared" si="61"/>
        <v>0.10956370362310956</v>
      </c>
    </row>
    <row r="1954" spans="1:9" hidden="1" x14ac:dyDescent="0.2">
      <c r="A1954" t="s">
        <v>351</v>
      </c>
      <c r="B1954" s="10">
        <v>37127</v>
      </c>
      <c r="C1954" t="s">
        <v>1635</v>
      </c>
      <c r="D1954" s="4">
        <v>27762</v>
      </c>
      <c r="E1954" s="4">
        <v>25840</v>
      </c>
      <c r="F1954">
        <v>25947</v>
      </c>
      <c r="G1954">
        <v>25827</v>
      </c>
      <c r="H1954" s="5">
        <f t="shared" si="60"/>
        <v>6.9950283269742161E-2</v>
      </c>
      <c r="I1954" s="5">
        <f t="shared" si="61"/>
        <v>5.0334920819297636E-4</v>
      </c>
    </row>
    <row r="1955" spans="1:9" hidden="1" x14ac:dyDescent="0.2">
      <c r="A1955" t="s">
        <v>351</v>
      </c>
      <c r="B1955" s="10">
        <v>37129</v>
      </c>
      <c r="C1955" t="s">
        <v>1636</v>
      </c>
      <c r="D1955" s="4">
        <v>76488</v>
      </c>
      <c r="E1955" s="4">
        <v>69140</v>
      </c>
      <c r="F1955">
        <v>66138</v>
      </c>
      <c r="G1955">
        <v>63331</v>
      </c>
      <c r="H1955" s="5">
        <f t="shared" si="60"/>
        <v>0.15649097341921436</v>
      </c>
      <c r="I1955" s="5">
        <f t="shared" si="61"/>
        <v>9.1724431952756161E-2</v>
      </c>
    </row>
    <row r="1956" spans="1:9" hidden="1" x14ac:dyDescent="0.2">
      <c r="A1956" t="s">
        <v>351</v>
      </c>
      <c r="B1956" s="10">
        <v>37131</v>
      </c>
      <c r="C1956" t="s">
        <v>1637</v>
      </c>
      <c r="D1956" s="4">
        <v>5897</v>
      </c>
      <c r="E1956" s="4">
        <v>3504</v>
      </c>
      <c r="F1956">
        <v>6069</v>
      </c>
      <c r="G1956">
        <v>3989</v>
      </c>
      <c r="H1956" s="5">
        <f t="shared" si="60"/>
        <v>-2.8340748063931456E-2</v>
      </c>
      <c r="I1956" s="5">
        <f t="shared" si="61"/>
        <v>-0.12158435698169967</v>
      </c>
    </row>
    <row r="1957" spans="1:9" hidden="1" x14ac:dyDescent="0.2">
      <c r="A1957" t="s">
        <v>351</v>
      </c>
      <c r="B1957" s="10">
        <v>37133</v>
      </c>
      <c r="C1957" t="s">
        <v>1638</v>
      </c>
      <c r="D1957" s="4">
        <v>26355</v>
      </c>
      <c r="E1957" s="4">
        <v>53200</v>
      </c>
      <c r="F1957">
        <v>24266</v>
      </c>
      <c r="G1957">
        <v>46078</v>
      </c>
      <c r="H1957" s="5">
        <f t="shared" si="60"/>
        <v>8.6087529877194424E-2</v>
      </c>
      <c r="I1957" s="5">
        <f t="shared" si="61"/>
        <v>0.15456400017361865</v>
      </c>
    </row>
    <row r="1958" spans="1:9" hidden="1" x14ac:dyDescent="0.2">
      <c r="A1958" t="s">
        <v>351</v>
      </c>
      <c r="B1958" s="10">
        <v>37135</v>
      </c>
      <c r="C1958" t="s">
        <v>461</v>
      </c>
      <c r="D1958" s="4">
        <v>69439</v>
      </c>
      <c r="E1958" s="4">
        <v>20102</v>
      </c>
      <c r="F1958">
        <v>63594</v>
      </c>
      <c r="G1958">
        <v>20176</v>
      </c>
      <c r="H1958" s="5">
        <f t="shared" si="60"/>
        <v>9.1911186589929861E-2</v>
      </c>
      <c r="I1958" s="5">
        <f t="shared" si="61"/>
        <v>-3.6677240285487708E-3</v>
      </c>
    </row>
    <row r="1959" spans="1:9" hidden="1" x14ac:dyDescent="0.2">
      <c r="A1959" t="s">
        <v>351</v>
      </c>
      <c r="B1959" s="10">
        <v>37137</v>
      </c>
      <c r="C1959" t="s">
        <v>1639</v>
      </c>
      <c r="D1959" s="4">
        <v>2579</v>
      </c>
      <c r="E1959" s="4">
        <v>5080</v>
      </c>
      <c r="F1959">
        <v>2713</v>
      </c>
      <c r="G1959">
        <v>4849</v>
      </c>
      <c r="H1959" s="5">
        <f t="shared" si="60"/>
        <v>-4.9391817176557315E-2</v>
      </c>
      <c r="I1959" s="5">
        <f t="shared" si="61"/>
        <v>4.7638688389358634E-2</v>
      </c>
    </row>
    <row r="1960" spans="1:9" hidden="1" x14ac:dyDescent="0.2">
      <c r="A1960" t="s">
        <v>351</v>
      </c>
      <c r="B1960" s="10">
        <v>37139</v>
      </c>
      <c r="C1960" t="s">
        <v>1640</v>
      </c>
      <c r="D1960" s="4">
        <v>9965</v>
      </c>
      <c r="E1960" s="4">
        <v>10265</v>
      </c>
      <c r="F1960">
        <v>9832</v>
      </c>
      <c r="G1960">
        <v>9770</v>
      </c>
      <c r="H1960" s="5">
        <f t="shared" si="60"/>
        <v>1.3527257933279089E-2</v>
      </c>
      <c r="I1960" s="5">
        <f t="shared" si="61"/>
        <v>5.0665301944728763E-2</v>
      </c>
    </row>
    <row r="1961" spans="1:9" hidden="1" x14ac:dyDescent="0.2">
      <c r="A1961" t="s">
        <v>351</v>
      </c>
      <c r="B1961" s="10">
        <v>37141</v>
      </c>
      <c r="C1961" t="s">
        <v>1641</v>
      </c>
      <c r="D1961" s="4">
        <v>12442</v>
      </c>
      <c r="E1961" s="4">
        <v>26430</v>
      </c>
      <c r="F1961">
        <v>11723</v>
      </c>
      <c r="G1961">
        <v>21956</v>
      </c>
      <c r="H1961" s="5">
        <f t="shared" si="60"/>
        <v>6.1332423441098696E-2</v>
      </c>
      <c r="I1961" s="5">
        <f t="shared" si="61"/>
        <v>0.20377117872107853</v>
      </c>
    </row>
    <row r="1962" spans="1:9" hidden="1" x14ac:dyDescent="0.2">
      <c r="A1962" t="s">
        <v>351</v>
      </c>
      <c r="B1962" s="10">
        <v>37143</v>
      </c>
      <c r="C1962" t="s">
        <v>1642</v>
      </c>
      <c r="D1962" s="4">
        <v>2415</v>
      </c>
      <c r="E1962" s="4">
        <v>5411</v>
      </c>
      <c r="F1962">
        <v>2492</v>
      </c>
      <c r="G1962">
        <v>4903</v>
      </c>
      <c r="H1962" s="5">
        <f t="shared" si="60"/>
        <v>-3.0898876404494381E-2</v>
      </c>
      <c r="I1962" s="5">
        <f t="shared" si="61"/>
        <v>0.1036100346726494</v>
      </c>
    </row>
    <row r="1963" spans="1:9" hidden="1" x14ac:dyDescent="0.2">
      <c r="A1963" t="s">
        <v>351</v>
      </c>
      <c r="B1963" s="10">
        <v>37145</v>
      </c>
      <c r="C1963" t="s">
        <v>1643</v>
      </c>
      <c r="D1963" s="4">
        <v>8609</v>
      </c>
      <c r="E1963" s="4">
        <v>13822</v>
      </c>
      <c r="F1963">
        <v>8465</v>
      </c>
      <c r="G1963">
        <v>13184</v>
      </c>
      <c r="H1963" s="5">
        <f t="shared" si="60"/>
        <v>1.7011222681630241E-2</v>
      </c>
      <c r="I1963" s="5">
        <f t="shared" si="61"/>
        <v>4.8391990291262135E-2</v>
      </c>
    </row>
    <row r="1964" spans="1:9" hidden="1" x14ac:dyDescent="0.2">
      <c r="A1964" t="s">
        <v>351</v>
      </c>
      <c r="B1964" s="10">
        <v>37147</v>
      </c>
      <c r="C1964" t="s">
        <v>1644</v>
      </c>
      <c r="D1964" s="4">
        <v>51959</v>
      </c>
      <c r="E1964" s="4">
        <v>40897</v>
      </c>
      <c r="F1964">
        <v>47252</v>
      </c>
      <c r="G1964">
        <v>38982</v>
      </c>
      <c r="H1964" s="5">
        <f t="shared" si="60"/>
        <v>9.9614831118259542E-2</v>
      </c>
      <c r="I1964" s="5">
        <f t="shared" si="61"/>
        <v>4.9125237289005183E-2</v>
      </c>
    </row>
    <row r="1965" spans="1:9" hidden="1" x14ac:dyDescent="0.2">
      <c r="A1965" t="s">
        <v>351</v>
      </c>
      <c r="B1965" s="10">
        <v>37149</v>
      </c>
      <c r="C1965" t="s">
        <v>466</v>
      </c>
      <c r="D1965" s="4">
        <v>4187</v>
      </c>
      <c r="E1965" s="4">
        <v>8349</v>
      </c>
      <c r="F1965">
        <v>4518</v>
      </c>
      <c r="G1965">
        <v>7689</v>
      </c>
      <c r="H1965" s="5">
        <f t="shared" si="60"/>
        <v>-7.3262505533421868E-2</v>
      </c>
      <c r="I1965" s="5">
        <f t="shared" si="61"/>
        <v>8.5836909871244635E-2</v>
      </c>
    </row>
    <row r="1966" spans="1:9" hidden="1" x14ac:dyDescent="0.2">
      <c r="A1966" t="s">
        <v>351</v>
      </c>
      <c r="B1966" s="10">
        <v>37151</v>
      </c>
      <c r="C1966" t="s">
        <v>526</v>
      </c>
      <c r="D1966" s="4">
        <v>14061</v>
      </c>
      <c r="E1966" s="4">
        <v>63425</v>
      </c>
      <c r="F1966">
        <v>15618</v>
      </c>
      <c r="G1966">
        <v>56894</v>
      </c>
      <c r="H1966" s="5">
        <f t="shared" si="60"/>
        <v>-9.969266231271609E-2</v>
      </c>
      <c r="I1966" s="5">
        <f t="shared" si="61"/>
        <v>0.11479242099342638</v>
      </c>
    </row>
    <row r="1967" spans="1:9" hidden="1" x14ac:dyDescent="0.2">
      <c r="A1967" t="s">
        <v>351</v>
      </c>
      <c r="B1967" s="10">
        <v>37153</v>
      </c>
      <c r="C1967" t="s">
        <v>799</v>
      </c>
      <c r="D1967" s="4">
        <v>8099</v>
      </c>
      <c r="E1967" s="4">
        <v>12030</v>
      </c>
      <c r="F1967">
        <v>8754</v>
      </c>
      <c r="G1967">
        <v>11830</v>
      </c>
      <c r="H1967" s="5">
        <f t="shared" si="60"/>
        <v>-7.4822938085446655E-2</v>
      </c>
      <c r="I1967" s="5">
        <f t="shared" si="61"/>
        <v>1.69061707523246E-2</v>
      </c>
    </row>
    <row r="1968" spans="1:9" hidden="1" x14ac:dyDescent="0.2">
      <c r="A1968" t="s">
        <v>351</v>
      </c>
      <c r="B1968" s="10">
        <v>37155</v>
      </c>
      <c r="C1968" t="s">
        <v>1645</v>
      </c>
      <c r="D1968" s="4">
        <v>18308</v>
      </c>
      <c r="E1968" s="4">
        <v>29703</v>
      </c>
      <c r="F1968">
        <v>19020</v>
      </c>
      <c r="G1968">
        <v>27806</v>
      </c>
      <c r="H1968" s="5">
        <f t="shared" si="60"/>
        <v>-3.743427970557308E-2</v>
      </c>
      <c r="I1968" s="5">
        <f t="shared" si="61"/>
        <v>6.8222685751276699E-2</v>
      </c>
    </row>
    <row r="1969" spans="1:9" hidden="1" x14ac:dyDescent="0.2">
      <c r="A1969" t="s">
        <v>351</v>
      </c>
      <c r="B1969" s="10">
        <v>37157</v>
      </c>
      <c r="C1969" t="s">
        <v>1527</v>
      </c>
      <c r="D1969" s="4">
        <v>14819</v>
      </c>
      <c r="E1969" s="4">
        <v>32714</v>
      </c>
      <c r="F1969">
        <v>15992</v>
      </c>
      <c r="G1969">
        <v>31301</v>
      </c>
      <c r="H1969" s="5">
        <f t="shared" si="60"/>
        <v>-7.3349174587293647E-2</v>
      </c>
      <c r="I1969" s="5">
        <f t="shared" si="61"/>
        <v>4.5142327721159066E-2</v>
      </c>
    </row>
    <row r="1970" spans="1:9" hidden="1" x14ac:dyDescent="0.2">
      <c r="A1970" t="s">
        <v>351</v>
      </c>
      <c r="B1970" s="10">
        <v>37159</v>
      </c>
      <c r="C1970" t="s">
        <v>1129</v>
      </c>
      <c r="D1970" s="4">
        <v>21629</v>
      </c>
      <c r="E1970" s="4">
        <v>53847</v>
      </c>
      <c r="F1970">
        <v>23114</v>
      </c>
      <c r="G1970">
        <v>49297</v>
      </c>
      <c r="H1970" s="5">
        <f t="shared" si="60"/>
        <v>-6.4246776845202039E-2</v>
      </c>
      <c r="I1970" s="5">
        <f t="shared" si="61"/>
        <v>9.2297705742742972E-2</v>
      </c>
    </row>
    <row r="1971" spans="1:9" hidden="1" x14ac:dyDescent="0.2">
      <c r="A1971" t="s">
        <v>351</v>
      </c>
      <c r="B1971" s="10">
        <v>37161</v>
      </c>
      <c r="C1971" t="s">
        <v>1646</v>
      </c>
      <c r="D1971" s="4">
        <v>7879</v>
      </c>
      <c r="E1971" s="4">
        <v>27662</v>
      </c>
      <c r="F1971">
        <v>9135</v>
      </c>
      <c r="G1971">
        <v>24891</v>
      </c>
      <c r="H1971" s="5">
        <f t="shared" si="60"/>
        <v>-0.13749315818281335</v>
      </c>
      <c r="I1971" s="5">
        <f t="shared" si="61"/>
        <v>0.111325378650918</v>
      </c>
    </row>
    <row r="1972" spans="1:9" hidden="1" x14ac:dyDescent="0.2">
      <c r="A1972" t="s">
        <v>351</v>
      </c>
      <c r="B1972" s="10">
        <v>37163</v>
      </c>
      <c r="C1972" t="s">
        <v>1647</v>
      </c>
      <c r="D1972" s="4">
        <v>10507</v>
      </c>
      <c r="E1972" s="4">
        <v>18114</v>
      </c>
      <c r="F1972">
        <v>10966</v>
      </c>
      <c r="G1972">
        <v>17411</v>
      </c>
      <c r="H1972" s="5">
        <f t="shared" si="60"/>
        <v>-4.1856647820536205E-2</v>
      </c>
      <c r="I1972" s="5">
        <f t="shared" si="61"/>
        <v>4.0376773304232956E-2</v>
      </c>
    </row>
    <row r="1973" spans="1:9" hidden="1" x14ac:dyDescent="0.2">
      <c r="A1973" t="s">
        <v>351</v>
      </c>
      <c r="B1973" s="10">
        <v>37165</v>
      </c>
      <c r="C1973" t="s">
        <v>1429</v>
      </c>
      <c r="D1973" s="4">
        <v>7142</v>
      </c>
      <c r="E1973" s="4">
        <v>7673</v>
      </c>
      <c r="F1973">
        <v>7186</v>
      </c>
      <c r="G1973">
        <v>7473</v>
      </c>
      <c r="H1973" s="5">
        <f t="shared" si="60"/>
        <v>-6.1230169774561648E-3</v>
      </c>
      <c r="I1973" s="5">
        <f t="shared" si="61"/>
        <v>2.6763013515321826E-2</v>
      </c>
    </row>
    <row r="1974" spans="1:9" hidden="1" x14ac:dyDescent="0.2">
      <c r="A1974" t="s">
        <v>351</v>
      </c>
      <c r="B1974" s="10">
        <v>37167</v>
      </c>
      <c r="C1974" t="s">
        <v>1648</v>
      </c>
      <c r="D1974" s="4">
        <v>7383</v>
      </c>
      <c r="E1974" s="4">
        <v>27670</v>
      </c>
      <c r="F1974">
        <v>8129</v>
      </c>
      <c r="G1974">
        <v>25458</v>
      </c>
      <c r="H1974" s="5">
        <f t="shared" si="60"/>
        <v>-9.1770205437323157E-2</v>
      </c>
      <c r="I1974" s="5">
        <f t="shared" si="61"/>
        <v>8.6888208028910369E-2</v>
      </c>
    </row>
    <row r="1975" spans="1:9" hidden="1" x14ac:dyDescent="0.2">
      <c r="A1975" t="s">
        <v>351</v>
      </c>
      <c r="B1975" s="10">
        <v>37169</v>
      </c>
      <c r="C1975" t="s">
        <v>1649</v>
      </c>
      <c r="D1975" s="4">
        <v>5239</v>
      </c>
      <c r="E1975" s="4">
        <v>22356</v>
      </c>
      <c r="F1975">
        <v>5286</v>
      </c>
      <c r="G1975">
        <v>20142</v>
      </c>
      <c r="H1975" s="5">
        <f t="shared" si="60"/>
        <v>-8.891411275066213E-3</v>
      </c>
      <c r="I1975" s="5">
        <f t="shared" si="61"/>
        <v>0.10991957104557641</v>
      </c>
    </row>
    <row r="1976" spans="1:9" hidden="1" x14ac:dyDescent="0.2">
      <c r="A1976" t="s">
        <v>351</v>
      </c>
      <c r="B1976" s="10">
        <v>37171</v>
      </c>
      <c r="C1976" t="s">
        <v>1650</v>
      </c>
      <c r="D1976" s="4">
        <v>8097</v>
      </c>
      <c r="E1976" s="4">
        <v>31018</v>
      </c>
      <c r="F1976">
        <v>8721</v>
      </c>
      <c r="G1976">
        <v>27538</v>
      </c>
      <c r="H1976" s="5">
        <f t="shared" si="60"/>
        <v>-7.1551427588579297E-2</v>
      </c>
      <c r="I1976" s="5">
        <f t="shared" si="61"/>
        <v>0.12637083303072119</v>
      </c>
    </row>
    <row r="1977" spans="1:9" hidden="1" x14ac:dyDescent="0.2">
      <c r="A1977" t="s">
        <v>351</v>
      </c>
      <c r="B1977" s="10">
        <v>37173</v>
      </c>
      <c r="C1977" t="s">
        <v>1651</v>
      </c>
      <c r="D1977" s="4">
        <v>2454</v>
      </c>
      <c r="E1977" s="4">
        <v>4552</v>
      </c>
      <c r="F1977">
        <v>2780</v>
      </c>
      <c r="G1977">
        <v>4161</v>
      </c>
      <c r="H1977" s="5">
        <f t="shared" si="60"/>
        <v>-0.11726618705035971</v>
      </c>
      <c r="I1977" s="5">
        <f t="shared" si="61"/>
        <v>9.3967796202835852E-2</v>
      </c>
    </row>
    <row r="1978" spans="1:9" hidden="1" x14ac:dyDescent="0.2">
      <c r="A1978" t="s">
        <v>351</v>
      </c>
      <c r="B1978" s="10">
        <v>37175</v>
      </c>
      <c r="C1978" t="s">
        <v>1652</v>
      </c>
      <c r="D1978" s="4">
        <v>8326</v>
      </c>
      <c r="E1978" s="4">
        <v>12010</v>
      </c>
      <c r="F1978">
        <v>8444</v>
      </c>
      <c r="G1978">
        <v>11636</v>
      </c>
      <c r="H1978" s="5">
        <f t="shared" si="60"/>
        <v>-1.3974419706300331E-2</v>
      </c>
      <c r="I1978" s="5">
        <f t="shared" si="61"/>
        <v>3.2141629425919561E-2</v>
      </c>
    </row>
    <row r="1979" spans="1:9" hidden="1" x14ac:dyDescent="0.2">
      <c r="A1979" t="s">
        <v>351</v>
      </c>
      <c r="B1979" s="10">
        <v>37177</v>
      </c>
      <c r="C1979" t="s">
        <v>1653</v>
      </c>
      <c r="D1979" s="4">
        <v>796</v>
      </c>
      <c r="E1979" s="4">
        <v>993</v>
      </c>
      <c r="F1979">
        <v>758</v>
      </c>
      <c r="G1979">
        <v>1044</v>
      </c>
      <c r="H1979" s="5">
        <f t="shared" si="60"/>
        <v>5.0131926121372031E-2</v>
      </c>
      <c r="I1979" s="5">
        <f t="shared" si="61"/>
        <v>-4.8850574712643681E-2</v>
      </c>
    </row>
    <row r="1980" spans="1:9" hidden="1" x14ac:dyDescent="0.2">
      <c r="A1980" t="s">
        <v>351</v>
      </c>
      <c r="B1980" s="10">
        <v>37179</v>
      </c>
      <c r="C1980" t="s">
        <v>476</v>
      </c>
      <c r="D1980" s="4">
        <v>59397</v>
      </c>
      <c r="E1980" s="4">
        <v>93824</v>
      </c>
      <c r="F1980">
        <v>48725</v>
      </c>
      <c r="G1980">
        <v>80382</v>
      </c>
      <c r="H1980" s="5">
        <f t="shared" si="60"/>
        <v>0.21902514109799898</v>
      </c>
      <c r="I1980" s="5">
        <f t="shared" si="61"/>
        <v>0.16722649349356822</v>
      </c>
    </row>
    <row r="1981" spans="1:9" hidden="1" x14ac:dyDescent="0.2">
      <c r="A1981" t="s">
        <v>351</v>
      </c>
      <c r="B1981" s="10">
        <v>37181</v>
      </c>
      <c r="C1981" t="s">
        <v>1654</v>
      </c>
      <c r="D1981" s="4">
        <v>12719</v>
      </c>
      <c r="E1981" s="4">
        <v>7409</v>
      </c>
      <c r="F1981">
        <v>12431</v>
      </c>
      <c r="G1981">
        <v>8391</v>
      </c>
      <c r="H1981" s="5">
        <f t="shared" si="60"/>
        <v>2.3167886734775964E-2</v>
      </c>
      <c r="I1981" s="5">
        <f t="shared" si="61"/>
        <v>-0.11703015135263974</v>
      </c>
    </row>
    <row r="1982" spans="1:9" hidden="1" x14ac:dyDescent="0.2">
      <c r="A1982" t="s">
        <v>351</v>
      </c>
      <c r="B1982" s="10">
        <v>37183</v>
      </c>
      <c r="C1982" t="s">
        <v>1655</v>
      </c>
      <c r="D1982" s="4">
        <v>474332</v>
      </c>
      <c r="E1982" s="4">
        <v>239346</v>
      </c>
      <c r="F1982">
        <v>393336</v>
      </c>
      <c r="G1982">
        <v>226197</v>
      </c>
      <c r="H1982" s="5">
        <f t="shared" si="60"/>
        <v>0.20592063782618422</v>
      </c>
      <c r="I1982" s="5">
        <f t="shared" si="61"/>
        <v>5.8130744439581425E-2</v>
      </c>
    </row>
    <row r="1983" spans="1:9" hidden="1" x14ac:dyDescent="0.2">
      <c r="A1983" t="s">
        <v>351</v>
      </c>
      <c r="B1983" s="10">
        <v>37185</v>
      </c>
      <c r="C1983" t="s">
        <v>821</v>
      </c>
      <c r="D1983" s="4">
        <v>6470</v>
      </c>
      <c r="E1983" s="4">
        <v>3139</v>
      </c>
      <c r="F1983">
        <v>6400</v>
      </c>
      <c r="G1983">
        <v>3752</v>
      </c>
      <c r="H1983" s="5">
        <f t="shared" si="60"/>
        <v>1.0937499999999999E-2</v>
      </c>
      <c r="I1983" s="5">
        <f t="shared" si="61"/>
        <v>-0.16337953091684435</v>
      </c>
    </row>
    <row r="1984" spans="1:9" hidden="1" x14ac:dyDescent="0.2">
      <c r="A1984" t="s">
        <v>351</v>
      </c>
      <c r="B1984" s="10">
        <v>37187</v>
      </c>
      <c r="C1984" t="s">
        <v>480</v>
      </c>
      <c r="D1984" s="4">
        <v>3300</v>
      </c>
      <c r="E1984" s="4">
        <v>2481</v>
      </c>
      <c r="F1984">
        <v>3396</v>
      </c>
      <c r="G1984">
        <v>2781</v>
      </c>
      <c r="H1984" s="5">
        <f t="shared" si="60"/>
        <v>-2.8268551236749116E-2</v>
      </c>
      <c r="I1984" s="5">
        <f t="shared" si="61"/>
        <v>-0.10787486515641856</v>
      </c>
    </row>
    <row r="1985" spans="1:9" hidden="1" x14ac:dyDescent="0.2">
      <c r="A1985" t="s">
        <v>351</v>
      </c>
      <c r="B1985" s="10">
        <v>37189</v>
      </c>
      <c r="C1985" t="s">
        <v>1656</v>
      </c>
      <c r="D1985" s="4">
        <v>18695</v>
      </c>
      <c r="E1985" s="4">
        <v>14944</v>
      </c>
      <c r="F1985">
        <v>17122</v>
      </c>
      <c r="G1985">
        <v>14451</v>
      </c>
      <c r="H1985" s="5">
        <f t="shared" si="60"/>
        <v>9.1870108632169142E-2</v>
      </c>
      <c r="I1985" s="5">
        <f t="shared" si="61"/>
        <v>3.4115286139367519E-2</v>
      </c>
    </row>
    <row r="1986" spans="1:9" hidden="1" x14ac:dyDescent="0.2">
      <c r="A1986" t="s">
        <v>351</v>
      </c>
      <c r="B1986" s="10">
        <v>37191</v>
      </c>
      <c r="C1986" t="s">
        <v>822</v>
      </c>
      <c r="D1986" s="4">
        <v>25384</v>
      </c>
      <c r="E1986" s="4">
        <v>31328</v>
      </c>
      <c r="F1986">
        <v>24215</v>
      </c>
      <c r="G1986">
        <v>30709</v>
      </c>
      <c r="H1986" s="5">
        <f t="shared" si="60"/>
        <v>4.8275862068965517E-2</v>
      </c>
      <c r="I1986" s="5">
        <f t="shared" si="61"/>
        <v>2.0156957243804747E-2</v>
      </c>
    </row>
    <row r="1987" spans="1:9" hidden="1" x14ac:dyDescent="0.2">
      <c r="A1987" t="s">
        <v>351</v>
      </c>
      <c r="B1987" s="10">
        <v>37193</v>
      </c>
      <c r="C1987" t="s">
        <v>826</v>
      </c>
      <c r="D1987" s="4">
        <v>7449</v>
      </c>
      <c r="E1987" s="4">
        <v>29417</v>
      </c>
      <c r="F1987">
        <v>7511</v>
      </c>
      <c r="G1987">
        <v>27592</v>
      </c>
      <c r="H1987" s="5">
        <f t="shared" ref="H1987:H2050" si="62">((D1987-F1987)/F1987)</f>
        <v>-8.254559978697909E-3</v>
      </c>
      <c r="I1987" s="5">
        <f t="shared" ref="I1987:I2050" si="63">((E1987-G1987)/G1987)</f>
        <v>6.6142360104378087E-2</v>
      </c>
    </row>
    <row r="1988" spans="1:9" hidden="1" x14ac:dyDescent="0.2">
      <c r="A1988" t="s">
        <v>351</v>
      </c>
      <c r="B1988" s="10">
        <v>37195</v>
      </c>
      <c r="C1988" t="s">
        <v>1077</v>
      </c>
      <c r="D1988" s="4">
        <v>21814</v>
      </c>
      <c r="E1988" s="4">
        <v>19045</v>
      </c>
      <c r="F1988">
        <v>20754</v>
      </c>
      <c r="G1988">
        <v>19581</v>
      </c>
      <c r="H1988" s="5">
        <f t="shared" si="62"/>
        <v>5.1074491664257496E-2</v>
      </c>
      <c r="I1988" s="5">
        <f t="shared" si="63"/>
        <v>-2.7373474286297942E-2</v>
      </c>
    </row>
    <row r="1989" spans="1:9" hidden="1" x14ac:dyDescent="0.2">
      <c r="A1989" t="s">
        <v>351</v>
      </c>
      <c r="B1989" s="10">
        <v>37197</v>
      </c>
      <c r="C1989" t="s">
        <v>1657</v>
      </c>
      <c r="D1989" s="4">
        <v>3401</v>
      </c>
      <c r="E1989" s="4">
        <v>17355</v>
      </c>
      <c r="F1989">
        <v>3763</v>
      </c>
      <c r="G1989">
        <v>15933</v>
      </c>
      <c r="H1989" s="5">
        <f t="shared" si="62"/>
        <v>-9.6199840552750465E-2</v>
      </c>
      <c r="I1989" s="5">
        <f t="shared" si="63"/>
        <v>8.9248729052909051E-2</v>
      </c>
    </row>
    <row r="1990" spans="1:9" hidden="1" x14ac:dyDescent="0.2">
      <c r="A1990" t="s">
        <v>351</v>
      </c>
      <c r="B1990" s="10">
        <v>37199</v>
      </c>
      <c r="C1990" t="s">
        <v>1658</v>
      </c>
      <c r="D1990" s="4">
        <v>3698</v>
      </c>
      <c r="E1990" s="4">
        <v>8192</v>
      </c>
      <c r="F1990">
        <v>3688</v>
      </c>
      <c r="G1990">
        <v>7516</v>
      </c>
      <c r="H1990" s="5">
        <f t="shared" si="62"/>
        <v>2.7114967462039045E-3</v>
      </c>
      <c r="I1990" s="5">
        <f t="shared" si="63"/>
        <v>8.9941458222458748E-2</v>
      </c>
    </row>
    <row r="1991" spans="1:9" hidden="1" x14ac:dyDescent="0.2">
      <c r="A1991" t="s">
        <v>352</v>
      </c>
      <c r="B1991" s="10">
        <v>38001</v>
      </c>
      <c r="C1991" t="s">
        <v>658</v>
      </c>
      <c r="D1991" s="4">
        <v>331</v>
      </c>
      <c r="E1991" s="4">
        <v>957</v>
      </c>
      <c r="F1991">
        <v>258</v>
      </c>
      <c r="G1991">
        <v>981</v>
      </c>
      <c r="H1991" s="5">
        <f t="shared" si="62"/>
        <v>0.28294573643410853</v>
      </c>
      <c r="I1991" s="5">
        <f t="shared" si="63"/>
        <v>-2.4464831804281346E-2</v>
      </c>
    </row>
    <row r="1992" spans="1:9" hidden="1" x14ac:dyDescent="0.2">
      <c r="A1992" t="s">
        <v>352</v>
      </c>
      <c r="B1992" s="10">
        <v>38003</v>
      </c>
      <c r="C1992" t="s">
        <v>1659</v>
      </c>
      <c r="D1992" s="4">
        <v>2183</v>
      </c>
      <c r="E1992" s="4">
        <v>3501</v>
      </c>
      <c r="F1992">
        <v>1820</v>
      </c>
      <c r="G1992">
        <v>3568</v>
      </c>
      <c r="H1992" s="5">
        <f t="shared" si="62"/>
        <v>0.19945054945054946</v>
      </c>
      <c r="I1992" s="5">
        <f t="shared" si="63"/>
        <v>-1.8778026905829595E-2</v>
      </c>
    </row>
    <row r="1993" spans="1:9" hidden="1" x14ac:dyDescent="0.2">
      <c r="A1993" t="s">
        <v>352</v>
      </c>
      <c r="B1993" s="10">
        <v>38005</v>
      </c>
      <c r="C1993" t="s">
        <v>1660</v>
      </c>
      <c r="D1993" s="4">
        <v>1004</v>
      </c>
      <c r="E1993" s="4">
        <v>1110</v>
      </c>
      <c r="F1993">
        <v>822</v>
      </c>
      <c r="G1993">
        <v>1094</v>
      </c>
      <c r="H1993" s="5">
        <f t="shared" si="62"/>
        <v>0.22141119221411193</v>
      </c>
      <c r="I1993" s="5">
        <f t="shared" si="63"/>
        <v>1.4625228519195612E-2</v>
      </c>
    </row>
    <row r="1994" spans="1:9" hidden="1" x14ac:dyDescent="0.2">
      <c r="A1994" t="s">
        <v>352</v>
      </c>
      <c r="B1994" s="10">
        <v>38007</v>
      </c>
      <c r="C1994" t="s">
        <v>1661</v>
      </c>
      <c r="D1994" s="4">
        <v>94</v>
      </c>
      <c r="E1994" s="4">
        <v>466</v>
      </c>
      <c r="F1994">
        <v>72</v>
      </c>
      <c r="G1994">
        <v>541</v>
      </c>
      <c r="H1994" s="5">
        <f t="shared" si="62"/>
        <v>0.30555555555555558</v>
      </c>
      <c r="I1994" s="5">
        <f t="shared" si="63"/>
        <v>-0.13863216266173753</v>
      </c>
    </row>
    <row r="1995" spans="1:9" hidden="1" x14ac:dyDescent="0.2">
      <c r="A1995" t="s">
        <v>352</v>
      </c>
      <c r="B1995" s="10">
        <v>38009</v>
      </c>
      <c r="C1995" t="s">
        <v>1662</v>
      </c>
      <c r="D1995" s="4">
        <v>1094</v>
      </c>
      <c r="E1995" s="4">
        <v>2517</v>
      </c>
      <c r="F1995">
        <v>821</v>
      </c>
      <c r="G1995">
        <v>2575</v>
      </c>
      <c r="H1995" s="5">
        <f t="shared" si="62"/>
        <v>0.33252131546894031</v>
      </c>
      <c r="I1995" s="5">
        <f t="shared" si="63"/>
        <v>-2.2524271844660194E-2</v>
      </c>
    </row>
    <row r="1996" spans="1:9" hidden="1" x14ac:dyDescent="0.2">
      <c r="A1996" t="s">
        <v>352</v>
      </c>
      <c r="B1996" s="10">
        <v>38011</v>
      </c>
      <c r="C1996" t="s">
        <v>1663</v>
      </c>
      <c r="D1996" s="4">
        <v>356</v>
      </c>
      <c r="E1996" s="4">
        <v>1289</v>
      </c>
      <c r="F1996">
        <v>228</v>
      </c>
      <c r="G1996">
        <v>1395</v>
      </c>
      <c r="H1996" s="5">
        <f t="shared" si="62"/>
        <v>0.56140350877192979</v>
      </c>
      <c r="I1996" s="5">
        <f t="shared" si="63"/>
        <v>-7.5985663082437274E-2</v>
      </c>
    </row>
    <row r="1997" spans="1:9" hidden="1" x14ac:dyDescent="0.2">
      <c r="A1997" t="s">
        <v>352</v>
      </c>
      <c r="B1997" s="10">
        <v>38013</v>
      </c>
      <c r="C1997" t="s">
        <v>734</v>
      </c>
      <c r="D1997" s="4">
        <v>203</v>
      </c>
      <c r="E1997" s="4">
        <v>952</v>
      </c>
      <c r="F1997">
        <v>137</v>
      </c>
      <c r="G1997">
        <v>994</v>
      </c>
      <c r="H1997" s="5">
        <f t="shared" si="62"/>
        <v>0.48175182481751827</v>
      </c>
      <c r="I1997" s="5">
        <f t="shared" si="63"/>
        <v>-4.2253521126760563E-2</v>
      </c>
    </row>
    <row r="1998" spans="1:9" hidden="1" x14ac:dyDescent="0.2">
      <c r="A1998" t="s">
        <v>352</v>
      </c>
      <c r="B1998" s="10">
        <v>38015</v>
      </c>
      <c r="C1998" t="s">
        <v>1664</v>
      </c>
      <c r="D1998" s="4">
        <v>13257</v>
      </c>
      <c r="E1998" s="4">
        <v>36665</v>
      </c>
      <c r="F1998">
        <v>14348</v>
      </c>
      <c r="G1998">
        <v>34744</v>
      </c>
      <c r="H1998" s="5">
        <f t="shared" si="62"/>
        <v>-7.6038472260942291E-2</v>
      </c>
      <c r="I1998" s="5">
        <f t="shared" si="63"/>
        <v>5.5290122035459362E-2</v>
      </c>
    </row>
    <row r="1999" spans="1:9" hidden="1" x14ac:dyDescent="0.2">
      <c r="A1999" t="s">
        <v>352</v>
      </c>
      <c r="B1999" s="10">
        <v>38017</v>
      </c>
      <c r="C1999" t="s">
        <v>877</v>
      </c>
      <c r="D1999" s="4">
        <v>41077</v>
      </c>
      <c r="E1999" s="4">
        <v>43077</v>
      </c>
      <c r="F1999">
        <v>40311</v>
      </c>
      <c r="G1999">
        <v>42619</v>
      </c>
      <c r="H1999" s="5">
        <f t="shared" si="62"/>
        <v>1.9002257448339162E-2</v>
      </c>
      <c r="I1999" s="5">
        <f t="shared" si="63"/>
        <v>1.0746380722213098E-2</v>
      </c>
    </row>
    <row r="2000" spans="1:9" hidden="1" x14ac:dyDescent="0.2">
      <c r="A2000" t="s">
        <v>352</v>
      </c>
      <c r="B2000" s="10">
        <v>38019</v>
      </c>
      <c r="C2000" t="s">
        <v>1665</v>
      </c>
      <c r="D2000" s="4">
        <v>596</v>
      </c>
      <c r="E2000" s="4">
        <v>1593</v>
      </c>
      <c r="F2000">
        <v>474</v>
      </c>
      <c r="G2000">
        <v>1499</v>
      </c>
      <c r="H2000" s="5">
        <f t="shared" si="62"/>
        <v>0.25738396624472576</v>
      </c>
      <c r="I2000" s="5">
        <f t="shared" si="63"/>
        <v>6.2708472314876584E-2</v>
      </c>
    </row>
    <row r="2001" spans="1:9" hidden="1" x14ac:dyDescent="0.2">
      <c r="A2001" t="s">
        <v>352</v>
      </c>
      <c r="B2001" s="10">
        <v>38021</v>
      </c>
      <c r="C2001" t="s">
        <v>1666</v>
      </c>
      <c r="D2001" s="4">
        <v>796</v>
      </c>
      <c r="E2001" s="4">
        <v>1792</v>
      </c>
      <c r="F2001">
        <v>608</v>
      </c>
      <c r="G2001">
        <v>1742</v>
      </c>
      <c r="H2001" s="5">
        <f t="shared" si="62"/>
        <v>0.30921052631578949</v>
      </c>
      <c r="I2001" s="5">
        <f t="shared" si="63"/>
        <v>2.8702640642939151E-2</v>
      </c>
    </row>
    <row r="2002" spans="1:9" hidden="1" x14ac:dyDescent="0.2">
      <c r="A2002" t="s">
        <v>352</v>
      </c>
      <c r="B2002" s="10">
        <v>38023</v>
      </c>
      <c r="C2002" t="s">
        <v>1667</v>
      </c>
      <c r="D2002" s="4">
        <v>351</v>
      </c>
      <c r="E2002" s="4">
        <v>854</v>
      </c>
      <c r="F2002">
        <v>265</v>
      </c>
      <c r="G2002">
        <v>904</v>
      </c>
      <c r="H2002" s="5">
        <f t="shared" si="62"/>
        <v>0.32452830188679244</v>
      </c>
      <c r="I2002" s="5">
        <f t="shared" si="63"/>
        <v>-5.5309734513274339E-2</v>
      </c>
    </row>
    <row r="2003" spans="1:9" hidden="1" x14ac:dyDescent="0.2">
      <c r="A2003" t="s">
        <v>352</v>
      </c>
      <c r="B2003" s="10">
        <v>38025</v>
      </c>
      <c r="C2003" t="s">
        <v>1668</v>
      </c>
      <c r="D2003" s="4">
        <v>453</v>
      </c>
      <c r="E2003" s="4">
        <v>1673</v>
      </c>
      <c r="F2003">
        <v>342</v>
      </c>
      <c r="G2003">
        <v>1951</v>
      </c>
      <c r="H2003" s="5">
        <f t="shared" si="62"/>
        <v>0.32456140350877194</v>
      </c>
      <c r="I2003" s="5">
        <f t="shared" si="63"/>
        <v>-0.14249103024090209</v>
      </c>
    </row>
    <row r="2004" spans="1:9" hidden="1" x14ac:dyDescent="0.2">
      <c r="A2004" t="s">
        <v>352</v>
      </c>
      <c r="B2004" s="10">
        <v>38027</v>
      </c>
      <c r="C2004" t="s">
        <v>1547</v>
      </c>
      <c r="D2004" s="4">
        <v>452</v>
      </c>
      <c r="E2004" s="4">
        <v>818</v>
      </c>
      <c r="F2004">
        <v>383</v>
      </c>
      <c r="G2004">
        <v>854</v>
      </c>
      <c r="H2004" s="5">
        <f t="shared" si="62"/>
        <v>0.18015665796344649</v>
      </c>
      <c r="I2004" s="5">
        <f t="shared" si="63"/>
        <v>-4.2154566744730677E-2</v>
      </c>
    </row>
    <row r="2005" spans="1:9" hidden="1" x14ac:dyDescent="0.2">
      <c r="A2005" t="s">
        <v>352</v>
      </c>
      <c r="B2005" s="10">
        <v>38029</v>
      </c>
      <c r="C2005" t="s">
        <v>1669</v>
      </c>
      <c r="D2005" s="4">
        <v>398</v>
      </c>
      <c r="E2005" s="4">
        <v>1661</v>
      </c>
      <c r="F2005">
        <v>237</v>
      </c>
      <c r="G2005">
        <v>1738</v>
      </c>
      <c r="H2005" s="5">
        <f t="shared" si="62"/>
        <v>0.67932489451476796</v>
      </c>
      <c r="I2005" s="5">
        <f t="shared" si="63"/>
        <v>-4.4303797468354431E-2</v>
      </c>
    </row>
    <row r="2006" spans="1:9" hidden="1" x14ac:dyDescent="0.2">
      <c r="A2006" t="s">
        <v>352</v>
      </c>
      <c r="B2006" s="10">
        <v>38031</v>
      </c>
      <c r="C2006" t="s">
        <v>1670</v>
      </c>
      <c r="D2006" s="4">
        <v>476</v>
      </c>
      <c r="E2006" s="4">
        <v>1203</v>
      </c>
      <c r="F2006">
        <v>373</v>
      </c>
      <c r="G2006">
        <v>1362</v>
      </c>
      <c r="H2006" s="5">
        <f t="shared" si="62"/>
        <v>0.27613941018766758</v>
      </c>
      <c r="I2006" s="5">
        <f t="shared" si="63"/>
        <v>-0.11674008810572688</v>
      </c>
    </row>
    <row r="2007" spans="1:9" hidden="1" x14ac:dyDescent="0.2">
      <c r="A2007" t="s">
        <v>352</v>
      </c>
      <c r="B2007" s="10">
        <v>38033</v>
      </c>
      <c r="C2007" t="s">
        <v>1447</v>
      </c>
      <c r="D2007" s="4">
        <v>165</v>
      </c>
      <c r="E2007" s="4">
        <v>794</v>
      </c>
      <c r="F2007">
        <v>137</v>
      </c>
      <c r="G2007">
        <v>871</v>
      </c>
      <c r="H2007" s="5">
        <f t="shared" si="62"/>
        <v>0.20437956204379562</v>
      </c>
      <c r="I2007" s="5">
        <f t="shared" si="63"/>
        <v>-8.8404133180252586E-2</v>
      </c>
    </row>
    <row r="2008" spans="1:9" hidden="1" x14ac:dyDescent="0.2">
      <c r="A2008" t="s">
        <v>352</v>
      </c>
      <c r="B2008" s="10">
        <v>38035</v>
      </c>
      <c r="C2008" t="s">
        <v>1671</v>
      </c>
      <c r="D2008" s="4">
        <v>11933</v>
      </c>
      <c r="E2008" s="4">
        <v>16258</v>
      </c>
      <c r="F2008">
        <v>12880</v>
      </c>
      <c r="G2008">
        <v>16987</v>
      </c>
      <c r="H2008" s="5">
        <f t="shared" si="62"/>
        <v>-7.352484472049689E-2</v>
      </c>
      <c r="I2008" s="5">
        <f t="shared" si="63"/>
        <v>-4.291517042444222E-2</v>
      </c>
    </row>
    <row r="2009" spans="1:9" hidden="1" x14ac:dyDescent="0.2">
      <c r="A2009" t="s">
        <v>352</v>
      </c>
      <c r="B2009" s="10">
        <v>38037</v>
      </c>
      <c r="C2009" t="s">
        <v>571</v>
      </c>
      <c r="D2009" s="4">
        <v>307</v>
      </c>
      <c r="E2009" s="4">
        <v>1152</v>
      </c>
      <c r="F2009">
        <v>207</v>
      </c>
      <c r="G2009">
        <v>1145</v>
      </c>
      <c r="H2009" s="5">
        <f t="shared" si="62"/>
        <v>0.48309178743961351</v>
      </c>
      <c r="I2009" s="5">
        <f t="shared" si="63"/>
        <v>6.1135371179039302E-3</v>
      </c>
    </row>
    <row r="2010" spans="1:9" hidden="1" x14ac:dyDescent="0.2">
      <c r="A2010" t="s">
        <v>352</v>
      </c>
      <c r="B2010" s="10">
        <v>38039</v>
      </c>
      <c r="C2010" t="s">
        <v>1672</v>
      </c>
      <c r="D2010" s="4">
        <v>369</v>
      </c>
      <c r="E2010" s="4">
        <v>923</v>
      </c>
      <c r="F2010">
        <v>308</v>
      </c>
      <c r="G2010">
        <v>907</v>
      </c>
      <c r="H2010" s="5">
        <f t="shared" si="62"/>
        <v>0.19805194805194806</v>
      </c>
      <c r="I2010" s="5">
        <f t="shared" si="63"/>
        <v>1.7640573318632856E-2</v>
      </c>
    </row>
    <row r="2011" spans="1:9" hidden="1" x14ac:dyDescent="0.2">
      <c r="A2011" t="s">
        <v>352</v>
      </c>
      <c r="B2011" s="10">
        <v>38041</v>
      </c>
      <c r="C2011" t="s">
        <v>1673</v>
      </c>
      <c r="D2011" s="4">
        <v>299</v>
      </c>
      <c r="E2011" s="4">
        <v>1120</v>
      </c>
      <c r="F2011">
        <v>196</v>
      </c>
      <c r="G2011">
        <v>1091</v>
      </c>
      <c r="H2011" s="5">
        <f t="shared" si="62"/>
        <v>0.52551020408163263</v>
      </c>
      <c r="I2011" s="5">
        <f t="shared" si="63"/>
        <v>2.6581118240146653E-2</v>
      </c>
    </row>
    <row r="2012" spans="1:9" hidden="1" x14ac:dyDescent="0.2">
      <c r="A2012" t="s">
        <v>352</v>
      </c>
      <c r="B2012" s="10">
        <v>38043</v>
      </c>
      <c r="C2012" t="s">
        <v>1674</v>
      </c>
      <c r="D2012" s="4">
        <v>366</v>
      </c>
      <c r="E2012" s="4">
        <v>1095</v>
      </c>
      <c r="F2012">
        <v>221</v>
      </c>
      <c r="G2012">
        <v>1215</v>
      </c>
      <c r="H2012" s="5">
        <f t="shared" si="62"/>
        <v>0.65610859728506787</v>
      </c>
      <c r="I2012" s="5">
        <f t="shared" si="63"/>
        <v>-9.8765432098765427E-2</v>
      </c>
    </row>
    <row r="2013" spans="1:9" hidden="1" x14ac:dyDescent="0.2">
      <c r="A2013" t="s">
        <v>352</v>
      </c>
      <c r="B2013" s="10">
        <v>38045</v>
      </c>
      <c r="C2013" t="s">
        <v>1675</v>
      </c>
      <c r="D2013" s="4">
        <v>680</v>
      </c>
      <c r="E2013" s="4">
        <v>1625</v>
      </c>
      <c r="F2013">
        <v>527</v>
      </c>
      <c r="G2013">
        <v>1645</v>
      </c>
      <c r="H2013" s="5">
        <f t="shared" si="62"/>
        <v>0.29032258064516131</v>
      </c>
      <c r="I2013" s="5">
        <f t="shared" si="63"/>
        <v>-1.2158054711246201E-2</v>
      </c>
    </row>
    <row r="2014" spans="1:9" hidden="1" x14ac:dyDescent="0.2">
      <c r="A2014" t="s">
        <v>352</v>
      </c>
      <c r="B2014" s="10">
        <v>38047</v>
      </c>
      <c r="C2014" t="s">
        <v>580</v>
      </c>
      <c r="D2014" s="4">
        <v>216</v>
      </c>
      <c r="E2014" s="4">
        <v>945</v>
      </c>
      <c r="F2014">
        <v>128</v>
      </c>
      <c r="G2014">
        <v>930</v>
      </c>
      <c r="H2014" s="5">
        <f t="shared" si="62"/>
        <v>0.6875</v>
      </c>
      <c r="I2014" s="5">
        <f t="shared" si="63"/>
        <v>1.6129032258064516E-2</v>
      </c>
    </row>
    <row r="2015" spans="1:9" hidden="1" x14ac:dyDescent="0.2">
      <c r="A2015" t="s">
        <v>352</v>
      </c>
      <c r="B2015" s="10">
        <v>38049</v>
      </c>
      <c r="C2015" t="s">
        <v>902</v>
      </c>
      <c r="D2015" s="4">
        <v>747</v>
      </c>
      <c r="E2015" s="4">
        <v>2118</v>
      </c>
      <c r="F2015">
        <v>564</v>
      </c>
      <c r="G2015">
        <v>2364</v>
      </c>
      <c r="H2015" s="5">
        <f t="shared" si="62"/>
        <v>0.32446808510638298</v>
      </c>
      <c r="I2015" s="5">
        <f t="shared" si="63"/>
        <v>-0.10406091370558376</v>
      </c>
    </row>
    <row r="2016" spans="1:9" hidden="1" x14ac:dyDescent="0.2">
      <c r="A2016" t="s">
        <v>352</v>
      </c>
      <c r="B2016" s="10">
        <v>38051</v>
      </c>
      <c r="C2016" t="s">
        <v>787</v>
      </c>
      <c r="D2016" s="4">
        <v>486</v>
      </c>
      <c r="E2016" s="4">
        <v>1211</v>
      </c>
      <c r="F2016">
        <v>261</v>
      </c>
      <c r="G2016">
        <v>1153</v>
      </c>
      <c r="H2016" s="5">
        <f t="shared" si="62"/>
        <v>0.86206896551724133</v>
      </c>
      <c r="I2016" s="5">
        <f t="shared" si="63"/>
        <v>5.0303555941023419E-2</v>
      </c>
    </row>
    <row r="2017" spans="1:9" hidden="1" x14ac:dyDescent="0.2">
      <c r="A2017" t="s">
        <v>352</v>
      </c>
      <c r="B2017" s="10">
        <v>38053</v>
      </c>
      <c r="C2017" t="s">
        <v>1676</v>
      </c>
      <c r="D2017" s="4">
        <v>907</v>
      </c>
      <c r="E2017" s="4">
        <v>5104</v>
      </c>
      <c r="F2017">
        <v>814</v>
      </c>
      <c r="G2017">
        <v>4482</v>
      </c>
      <c r="H2017" s="5">
        <f t="shared" si="62"/>
        <v>0.11425061425061425</v>
      </c>
      <c r="I2017" s="5">
        <f t="shared" si="63"/>
        <v>0.13877733154841587</v>
      </c>
    </row>
    <row r="2018" spans="1:9" hidden="1" x14ac:dyDescent="0.2">
      <c r="A2018" t="s">
        <v>352</v>
      </c>
      <c r="B2018" s="10">
        <v>38055</v>
      </c>
      <c r="C2018" t="s">
        <v>903</v>
      </c>
      <c r="D2018" s="4">
        <v>1601</v>
      </c>
      <c r="E2018" s="4">
        <v>3505</v>
      </c>
      <c r="F2018">
        <v>1230</v>
      </c>
      <c r="G2018">
        <v>4198</v>
      </c>
      <c r="H2018" s="5">
        <f t="shared" si="62"/>
        <v>0.30162601626016261</v>
      </c>
      <c r="I2018" s="5">
        <f t="shared" si="63"/>
        <v>-0.16507860886136255</v>
      </c>
    </row>
    <row r="2019" spans="1:9" hidden="1" x14ac:dyDescent="0.2">
      <c r="A2019" t="s">
        <v>352</v>
      </c>
      <c r="B2019" s="10">
        <v>38057</v>
      </c>
      <c r="C2019" t="s">
        <v>908</v>
      </c>
      <c r="D2019" s="4">
        <v>959</v>
      </c>
      <c r="E2019" s="4">
        <v>3474</v>
      </c>
      <c r="F2019">
        <v>704</v>
      </c>
      <c r="G2019">
        <v>3856</v>
      </c>
      <c r="H2019" s="5">
        <f t="shared" si="62"/>
        <v>0.36221590909090912</v>
      </c>
      <c r="I2019" s="5">
        <f t="shared" si="63"/>
        <v>-9.9066390041493771E-2</v>
      </c>
    </row>
    <row r="2020" spans="1:9" hidden="1" x14ac:dyDescent="0.2">
      <c r="A2020" t="s">
        <v>352</v>
      </c>
      <c r="B2020" s="10">
        <v>38059</v>
      </c>
      <c r="C2020" t="s">
        <v>1047</v>
      </c>
      <c r="D2020" s="4">
        <v>4014</v>
      </c>
      <c r="E2020" s="4">
        <v>12713</v>
      </c>
      <c r="F2020">
        <v>3872</v>
      </c>
      <c r="G2020">
        <v>12243</v>
      </c>
      <c r="H2020" s="5">
        <f t="shared" si="62"/>
        <v>3.6673553719008267E-2</v>
      </c>
      <c r="I2020" s="5">
        <f t="shared" si="63"/>
        <v>3.8389283672302543E-2</v>
      </c>
    </row>
    <row r="2021" spans="1:9" hidden="1" x14ac:dyDescent="0.2">
      <c r="A2021" t="s">
        <v>352</v>
      </c>
      <c r="B2021" s="10">
        <v>38061</v>
      </c>
      <c r="C2021" t="s">
        <v>1677</v>
      </c>
      <c r="D2021" s="4">
        <v>1448</v>
      </c>
      <c r="E2021" s="4">
        <v>2453</v>
      </c>
      <c r="F2021">
        <v>1256</v>
      </c>
      <c r="G2021">
        <v>2824</v>
      </c>
      <c r="H2021" s="5">
        <f t="shared" si="62"/>
        <v>0.15286624203821655</v>
      </c>
      <c r="I2021" s="5">
        <f t="shared" si="63"/>
        <v>-0.13137393767705383</v>
      </c>
    </row>
    <row r="2022" spans="1:9" hidden="1" x14ac:dyDescent="0.2">
      <c r="A2022" t="s">
        <v>352</v>
      </c>
      <c r="B2022" s="10">
        <v>38063</v>
      </c>
      <c r="C2022" t="s">
        <v>1121</v>
      </c>
      <c r="D2022" s="4">
        <v>675</v>
      </c>
      <c r="E2022" s="4">
        <v>1125</v>
      </c>
      <c r="F2022">
        <v>586</v>
      </c>
      <c r="G2022">
        <v>1141</v>
      </c>
      <c r="H2022" s="5">
        <f t="shared" si="62"/>
        <v>0.15187713310580206</v>
      </c>
      <c r="I2022" s="5">
        <f t="shared" si="63"/>
        <v>-1.4022787028921999E-2</v>
      </c>
    </row>
    <row r="2023" spans="1:9" hidden="1" x14ac:dyDescent="0.2">
      <c r="A2023" t="s">
        <v>352</v>
      </c>
      <c r="B2023" s="10">
        <v>38065</v>
      </c>
      <c r="C2023" t="s">
        <v>1678</v>
      </c>
      <c r="D2023" s="4">
        <v>258</v>
      </c>
      <c r="E2023" s="4">
        <v>790</v>
      </c>
      <c r="F2023">
        <v>129</v>
      </c>
      <c r="G2023">
        <v>918</v>
      </c>
      <c r="H2023" s="5">
        <f t="shared" si="62"/>
        <v>1</v>
      </c>
      <c r="I2023" s="5">
        <f t="shared" si="63"/>
        <v>-0.13943355119825709</v>
      </c>
    </row>
    <row r="2024" spans="1:9" hidden="1" x14ac:dyDescent="0.2">
      <c r="A2024" t="s">
        <v>352</v>
      </c>
      <c r="B2024" s="10">
        <v>38067</v>
      </c>
      <c r="C2024" t="s">
        <v>1679</v>
      </c>
      <c r="D2024" s="4">
        <v>1031</v>
      </c>
      <c r="E2024" s="4">
        <v>2396</v>
      </c>
      <c r="F2024">
        <v>786</v>
      </c>
      <c r="G2024">
        <v>2460</v>
      </c>
      <c r="H2024" s="5">
        <f t="shared" si="62"/>
        <v>0.31170483460559795</v>
      </c>
      <c r="I2024" s="5">
        <f t="shared" si="63"/>
        <v>-2.6016260162601626E-2</v>
      </c>
    </row>
    <row r="2025" spans="1:9" hidden="1" x14ac:dyDescent="0.2">
      <c r="A2025" t="s">
        <v>352</v>
      </c>
      <c r="B2025" s="10">
        <v>38069</v>
      </c>
      <c r="C2025" t="s">
        <v>796</v>
      </c>
      <c r="D2025" s="4">
        <v>610</v>
      </c>
      <c r="E2025" s="4">
        <v>1531</v>
      </c>
      <c r="F2025">
        <v>497</v>
      </c>
      <c r="G2025">
        <v>1585</v>
      </c>
      <c r="H2025" s="5">
        <f t="shared" si="62"/>
        <v>0.22736418511066397</v>
      </c>
      <c r="I2025" s="5">
        <f t="shared" si="63"/>
        <v>-3.4069400630914827E-2</v>
      </c>
    </row>
    <row r="2026" spans="1:9" hidden="1" x14ac:dyDescent="0.2">
      <c r="A2026" t="s">
        <v>352</v>
      </c>
      <c r="B2026" s="10">
        <v>38071</v>
      </c>
      <c r="C2026" t="s">
        <v>1339</v>
      </c>
      <c r="D2026" s="4">
        <v>2040</v>
      </c>
      <c r="E2026" s="4">
        <v>3284</v>
      </c>
      <c r="F2026">
        <v>1639</v>
      </c>
      <c r="G2026">
        <v>3577</v>
      </c>
      <c r="H2026" s="5">
        <f t="shared" si="62"/>
        <v>0.24466137888956682</v>
      </c>
      <c r="I2026" s="5">
        <f t="shared" si="63"/>
        <v>-8.191221694157115E-2</v>
      </c>
    </row>
    <row r="2027" spans="1:9" hidden="1" x14ac:dyDescent="0.2">
      <c r="A2027" t="s">
        <v>352</v>
      </c>
      <c r="B2027" s="10">
        <v>38073</v>
      </c>
      <c r="C2027" t="s">
        <v>1680</v>
      </c>
      <c r="D2027" s="4">
        <v>1154</v>
      </c>
      <c r="E2027" s="4">
        <v>1398</v>
      </c>
      <c r="F2027">
        <v>945</v>
      </c>
      <c r="G2027">
        <v>1418</v>
      </c>
      <c r="H2027" s="5">
        <f t="shared" si="62"/>
        <v>0.22116402116402117</v>
      </c>
      <c r="I2027" s="5">
        <f t="shared" si="63"/>
        <v>-1.4104372355430184E-2</v>
      </c>
    </row>
    <row r="2028" spans="1:9" hidden="1" x14ac:dyDescent="0.2">
      <c r="A2028" t="s">
        <v>352</v>
      </c>
      <c r="B2028" s="10">
        <v>38075</v>
      </c>
      <c r="C2028" t="s">
        <v>1342</v>
      </c>
      <c r="D2028" s="4">
        <v>291</v>
      </c>
      <c r="E2028" s="4">
        <v>929</v>
      </c>
      <c r="F2028">
        <v>220</v>
      </c>
      <c r="G2028">
        <v>1065</v>
      </c>
      <c r="H2028" s="5">
        <f t="shared" si="62"/>
        <v>0.32272727272727275</v>
      </c>
      <c r="I2028" s="5">
        <f t="shared" si="63"/>
        <v>-0.12769953051643193</v>
      </c>
    </row>
    <row r="2029" spans="1:9" hidden="1" x14ac:dyDescent="0.2">
      <c r="A2029" t="s">
        <v>352</v>
      </c>
      <c r="B2029" s="10">
        <v>38077</v>
      </c>
      <c r="C2029" t="s">
        <v>913</v>
      </c>
      <c r="D2029" s="4">
        <v>2966</v>
      </c>
      <c r="E2029" s="4">
        <v>4791</v>
      </c>
      <c r="F2029">
        <v>2510</v>
      </c>
      <c r="G2029">
        <v>5072</v>
      </c>
      <c r="H2029" s="5">
        <f t="shared" si="62"/>
        <v>0.18167330677290836</v>
      </c>
      <c r="I2029" s="5">
        <f t="shared" si="63"/>
        <v>-5.5402208201892747E-2</v>
      </c>
    </row>
    <row r="2030" spans="1:9" hidden="1" x14ac:dyDescent="0.2">
      <c r="A2030" t="s">
        <v>352</v>
      </c>
      <c r="B2030" s="10">
        <v>38079</v>
      </c>
      <c r="C2030" t="s">
        <v>1681</v>
      </c>
      <c r="D2030" s="4">
        <v>2423</v>
      </c>
      <c r="E2030" s="4">
        <v>1218</v>
      </c>
      <c r="F2030">
        <v>2482</v>
      </c>
      <c r="G2030">
        <v>1257</v>
      </c>
      <c r="H2030" s="5">
        <f t="shared" si="62"/>
        <v>-2.3771152296535054E-2</v>
      </c>
      <c r="I2030" s="5">
        <f t="shared" si="63"/>
        <v>-3.1026252983293555E-2</v>
      </c>
    </row>
    <row r="2031" spans="1:9" hidden="1" x14ac:dyDescent="0.2">
      <c r="A2031" t="s">
        <v>352</v>
      </c>
      <c r="B2031" s="10">
        <v>38081</v>
      </c>
      <c r="C2031" t="s">
        <v>1682</v>
      </c>
      <c r="D2031" s="4">
        <v>868</v>
      </c>
      <c r="E2031" s="4">
        <v>1209</v>
      </c>
      <c r="F2031">
        <v>738</v>
      </c>
      <c r="G2031">
        <v>1266</v>
      </c>
      <c r="H2031" s="5">
        <f t="shared" si="62"/>
        <v>0.17615176151761516</v>
      </c>
      <c r="I2031" s="5">
        <f t="shared" si="63"/>
        <v>-4.5023696682464455E-2</v>
      </c>
    </row>
    <row r="2032" spans="1:9" hidden="1" x14ac:dyDescent="0.2">
      <c r="A2032" t="s">
        <v>352</v>
      </c>
      <c r="B2032" s="10">
        <v>38083</v>
      </c>
      <c r="C2032" t="s">
        <v>1066</v>
      </c>
      <c r="D2032" s="4">
        <v>184</v>
      </c>
      <c r="E2032" s="4">
        <v>717</v>
      </c>
      <c r="F2032">
        <v>104</v>
      </c>
      <c r="G2032">
        <v>688</v>
      </c>
      <c r="H2032" s="5">
        <f t="shared" si="62"/>
        <v>0.76923076923076927</v>
      </c>
      <c r="I2032" s="5">
        <f t="shared" si="63"/>
        <v>4.2151162790697673E-2</v>
      </c>
    </row>
    <row r="2033" spans="1:9" hidden="1" x14ac:dyDescent="0.2">
      <c r="A2033" t="s">
        <v>352</v>
      </c>
      <c r="B2033" s="10">
        <v>38085</v>
      </c>
      <c r="C2033" t="s">
        <v>1006</v>
      </c>
      <c r="D2033" s="4">
        <v>741</v>
      </c>
      <c r="E2033" s="4">
        <v>298</v>
      </c>
      <c r="F2033">
        <v>804</v>
      </c>
      <c r="G2033">
        <v>258</v>
      </c>
      <c r="H2033" s="5">
        <f t="shared" si="62"/>
        <v>-7.8358208955223885E-2</v>
      </c>
      <c r="I2033" s="5">
        <f t="shared" si="63"/>
        <v>0.15503875968992248</v>
      </c>
    </row>
    <row r="2034" spans="1:9" hidden="1" x14ac:dyDescent="0.2">
      <c r="A2034" t="s">
        <v>352</v>
      </c>
      <c r="B2034" s="10">
        <v>38087</v>
      </c>
      <c r="C2034" t="s">
        <v>1683</v>
      </c>
      <c r="D2034" s="4">
        <v>66</v>
      </c>
      <c r="E2034" s="4">
        <v>356</v>
      </c>
      <c r="F2034">
        <v>44</v>
      </c>
      <c r="G2034">
        <v>380</v>
      </c>
      <c r="H2034" s="5">
        <f t="shared" si="62"/>
        <v>0.5</v>
      </c>
      <c r="I2034" s="5">
        <f t="shared" si="63"/>
        <v>-6.3157894736842107E-2</v>
      </c>
    </row>
    <row r="2035" spans="1:9" hidden="1" x14ac:dyDescent="0.2">
      <c r="A2035" t="s">
        <v>352</v>
      </c>
      <c r="B2035" s="10">
        <v>38089</v>
      </c>
      <c r="C2035" t="s">
        <v>917</v>
      </c>
      <c r="D2035" s="4">
        <v>2948</v>
      </c>
      <c r="E2035" s="4">
        <v>12882</v>
      </c>
      <c r="F2035">
        <v>2499</v>
      </c>
      <c r="G2035">
        <v>12110</v>
      </c>
      <c r="H2035" s="5">
        <f t="shared" si="62"/>
        <v>0.17967186874749899</v>
      </c>
      <c r="I2035" s="5">
        <f t="shared" si="63"/>
        <v>6.3748967795210568E-2</v>
      </c>
    </row>
    <row r="2036" spans="1:9" hidden="1" x14ac:dyDescent="0.2">
      <c r="A2036" t="s">
        <v>352</v>
      </c>
      <c r="B2036" s="10">
        <v>38091</v>
      </c>
      <c r="C2036" t="s">
        <v>1349</v>
      </c>
      <c r="D2036" s="4">
        <v>451</v>
      </c>
      <c r="E2036" s="4">
        <v>651</v>
      </c>
      <c r="F2036">
        <v>392</v>
      </c>
      <c r="G2036">
        <v>652</v>
      </c>
      <c r="H2036" s="5">
        <f t="shared" si="62"/>
        <v>0.15051020408163265</v>
      </c>
      <c r="I2036" s="5">
        <f t="shared" si="63"/>
        <v>-1.5337423312883436E-3</v>
      </c>
    </row>
    <row r="2037" spans="1:9" hidden="1" x14ac:dyDescent="0.2">
      <c r="A2037" t="s">
        <v>352</v>
      </c>
      <c r="B2037" s="10">
        <v>38093</v>
      </c>
      <c r="C2037" t="s">
        <v>1684</v>
      </c>
      <c r="D2037" s="4">
        <v>3464</v>
      </c>
      <c r="E2037" s="4">
        <v>6230</v>
      </c>
      <c r="F2037">
        <v>2676</v>
      </c>
      <c r="G2037">
        <v>6994</v>
      </c>
      <c r="H2037" s="5">
        <f t="shared" si="62"/>
        <v>0.29446935724962631</v>
      </c>
      <c r="I2037" s="5">
        <f t="shared" si="63"/>
        <v>-0.10923648841864456</v>
      </c>
    </row>
    <row r="2038" spans="1:9" hidden="1" x14ac:dyDescent="0.2">
      <c r="A2038" t="s">
        <v>352</v>
      </c>
      <c r="B2038" s="10">
        <v>38095</v>
      </c>
      <c r="C2038" t="s">
        <v>1685</v>
      </c>
      <c r="D2038" s="4">
        <v>429</v>
      </c>
      <c r="E2038" s="4">
        <v>833</v>
      </c>
      <c r="F2038">
        <v>317</v>
      </c>
      <c r="G2038">
        <v>830</v>
      </c>
      <c r="H2038" s="5">
        <f t="shared" si="62"/>
        <v>0.35331230283911674</v>
      </c>
      <c r="I2038" s="5">
        <f t="shared" si="63"/>
        <v>3.6144578313253013E-3</v>
      </c>
    </row>
    <row r="2039" spans="1:9" hidden="1" x14ac:dyDescent="0.2">
      <c r="A2039" t="s">
        <v>352</v>
      </c>
      <c r="B2039" s="10">
        <v>38097</v>
      </c>
      <c r="C2039" t="s">
        <v>1686</v>
      </c>
      <c r="D2039" s="4">
        <v>1749</v>
      </c>
      <c r="E2039" s="4">
        <v>2470</v>
      </c>
      <c r="F2039">
        <v>1493</v>
      </c>
      <c r="G2039">
        <v>2522</v>
      </c>
      <c r="H2039" s="5">
        <f t="shared" si="62"/>
        <v>0.17146684527796383</v>
      </c>
      <c r="I2039" s="5">
        <f t="shared" si="63"/>
        <v>-2.0618556701030927E-2</v>
      </c>
    </row>
    <row r="2040" spans="1:9" hidden="1" x14ac:dyDescent="0.2">
      <c r="A2040" t="s">
        <v>352</v>
      </c>
      <c r="B2040" s="10">
        <v>38099</v>
      </c>
      <c r="C2040" t="s">
        <v>1687</v>
      </c>
      <c r="D2040" s="4">
        <v>1645</v>
      </c>
      <c r="E2040" s="4">
        <v>3231</v>
      </c>
      <c r="F2040">
        <v>1333</v>
      </c>
      <c r="G2040">
        <v>3324</v>
      </c>
      <c r="H2040" s="5">
        <f t="shared" si="62"/>
        <v>0.23405851462865718</v>
      </c>
      <c r="I2040" s="5">
        <f t="shared" si="63"/>
        <v>-2.7978339350180504E-2</v>
      </c>
    </row>
    <row r="2041" spans="1:9" hidden="1" x14ac:dyDescent="0.2">
      <c r="A2041" t="s">
        <v>352</v>
      </c>
      <c r="B2041" s="10">
        <v>38101</v>
      </c>
      <c r="C2041" t="s">
        <v>1688</v>
      </c>
      <c r="D2041" s="4">
        <v>8195</v>
      </c>
      <c r="E2041" s="4">
        <v>19326</v>
      </c>
      <c r="F2041">
        <v>7293</v>
      </c>
      <c r="G2041">
        <v>19974</v>
      </c>
      <c r="H2041" s="5">
        <f t="shared" si="62"/>
        <v>0.12368024132730016</v>
      </c>
      <c r="I2041" s="5">
        <f t="shared" si="63"/>
        <v>-3.2442174827275461E-2</v>
      </c>
    </row>
    <row r="2042" spans="1:9" hidden="1" x14ac:dyDescent="0.2">
      <c r="A2042" t="s">
        <v>352</v>
      </c>
      <c r="B2042" s="10">
        <v>38103</v>
      </c>
      <c r="C2042" t="s">
        <v>966</v>
      </c>
      <c r="D2042" s="4">
        <v>633</v>
      </c>
      <c r="E2042" s="4">
        <v>1855</v>
      </c>
      <c r="F2042">
        <v>442</v>
      </c>
      <c r="G2042">
        <v>1893</v>
      </c>
      <c r="H2042" s="5">
        <f t="shared" si="62"/>
        <v>0.4321266968325792</v>
      </c>
      <c r="I2042" s="5">
        <f t="shared" si="63"/>
        <v>-2.0073956682514528E-2</v>
      </c>
    </row>
    <row r="2043" spans="1:9" hidden="1" x14ac:dyDescent="0.2">
      <c r="A2043" t="s">
        <v>352</v>
      </c>
      <c r="B2043" s="10">
        <v>38105</v>
      </c>
      <c r="C2043" t="s">
        <v>1689</v>
      </c>
      <c r="D2043" s="4">
        <v>2537</v>
      </c>
      <c r="E2043" s="4">
        <v>12182</v>
      </c>
      <c r="F2043">
        <v>2169</v>
      </c>
      <c r="G2043">
        <v>11739</v>
      </c>
      <c r="H2043" s="5">
        <f t="shared" si="62"/>
        <v>0.16966343937298295</v>
      </c>
      <c r="I2043" s="5">
        <f t="shared" si="63"/>
        <v>3.7737456342107505E-2</v>
      </c>
    </row>
    <row r="2044" spans="1:9" hidden="1" x14ac:dyDescent="0.2">
      <c r="A2044" t="s">
        <v>353</v>
      </c>
      <c r="B2044" s="10">
        <v>39001</v>
      </c>
      <c r="C2044" t="s">
        <v>658</v>
      </c>
      <c r="D2044" s="4">
        <v>3261</v>
      </c>
      <c r="E2044" s="4">
        <v>9883</v>
      </c>
      <c r="F2044">
        <v>2156</v>
      </c>
      <c r="G2044">
        <v>9870</v>
      </c>
      <c r="H2044" s="5">
        <f t="shared" si="62"/>
        <v>0.51252319109461963</v>
      </c>
      <c r="I2044" s="5">
        <f t="shared" si="63"/>
        <v>1.3171225937183384E-3</v>
      </c>
    </row>
    <row r="2045" spans="1:9" hidden="1" x14ac:dyDescent="0.2">
      <c r="A2045" t="s">
        <v>353</v>
      </c>
      <c r="B2045" s="10">
        <v>39003</v>
      </c>
      <c r="C2045" t="s">
        <v>927</v>
      </c>
      <c r="D2045" s="4">
        <v>14388</v>
      </c>
      <c r="E2045" s="4">
        <v>30499</v>
      </c>
      <c r="F2045">
        <v>14149</v>
      </c>
      <c r="G2045">
        <v>33116</v>
      </c>
      <c r="H2045" s="5">
        <f t="shared" si="62"/>
        <v>1.6891653120361862E-2</v>
      </c>
      <c r="I2045" s="5">
        <f t="shared" si="63"/>
        <v>-7.9025244594757821E-2</v>
      </c>
    </row>
    <row r="2046" spans="1:9" hidden="1" x14ac:dyDescent="0.2">
      <c r="A2046" t="s">
        <v>353</v>
      </c>
      <c r="B2046" s="10">
        <v>39005</v>
      </c>
      <c r="C2046" t="s">
        <v>1690</v>
      </c>
      <c r="D2046" s="4">
        <v>6546</v>
      </c>
      <c r="E2046" s="4">
        <v>18048</v>
      </c>
      <c r="F2046">
        <v>6541</v>
      </c>
      <c r="G2046">
        <v>19407</v>
      </c>
      <c r="H2046" s="5">
        <f t="shared" si="62"/>
        <v>7.6440911175661218E-4</v>
      </c>
      <c r="I2046" s="5">
        <f t="shared" si="63"/>
        <v>-7.0026279177616321E-2</v>
      </c>
    </row>
    <row r="2047" spans="1:9" hidden="1" x14ac:dyDescent="0.2">
      <c r="A2047" t="s">
        <v>353</v>
      </c>
      <c r="B2047" s="10">
        <v>39007</v>
      </c>
      <c r="C2047" t="s">
        <v>1691</v>
      </c>
      <c r="D2047" s="4">
        <v>18946</v>
      </c>
      <c r="E2047" s="4">
        <v>20903</v>
      </c>
      <c r="F2047">
        <v>16497</v>
      </c>
      <c r="G2047">
        <v>26890</v>
      </c>
      <c r="H2047" s="5">
        <f t="shared" si="62"/>
        <v>0.14845123355761652</v>
      </c>
      <c r="I2047" s="5">
        <f t="shared" si="63"/>
        <v>-0.22264782447006323</v>
      </c>
    </row>
    <row r="2048" spans="1:9" hidden="1" x14ac:dyDescent="0.2">
      <c r="A2048" t="s">
        <v>353</v>
      </c>
      <c r="B2048" s="10">
        <v>39009</v>
      </c>
      <c r="C2048" t="s">
        <v>1692</v>
      </c>
      <c r="D2048" s="4">
        <v>14732</v>
      </c>
      <c r="E2048" s="4">
        <v>9120</v>
      </c>
      <c r="F2048">
        <v>14772</v>
      </c>
      <c r="G2048">
        <v>10862</v>
      </c>
      <c r="H2048" s="5">
        <f t="shared" si="62"/>
        <v>-2.7078256160303275E-3</v>
      </c>
      <c r="I2048" s="5">
        <f t="shared" si="63"/>
        <v>-0.16037562143251702</v>
      </c>
    </row>
    <row r="2049" spans="1:9" hidden="1" x14ac:dyDescent="0.2">
      <c r="A2049" t="s">
        <v>353</v>
      </c>
      <c r="B2049" s="10">
        <v>39011</v>
      </c>
      <c r="C2049" t="s">
        <v>1693</v>
      </c>
      <c r="D2049" s="4">
        <v>5232</v>
      </c>
      <c r="E2049" s="4">
        <v>20862</v>
      </c>
      <c r="F2049">
        <v>4651</v>
      </c>
      <c r="G2049">
        <v>20798</v>
      </c>
      <c r="H2049" s="5">
        <f t="shared" si="62"/>
        <v>0.12491937217802623</v>
      </c>
      <c r="I2049" s="5">
        <f t="shared" si="63"/>
        <v>3.0772189633618617E-3</v>
      </c>
    </row>
    <row r="2050" spans="1:9" hidden="1" x14ac:dyDescent="0.2">
      <c r="A2050" t="s">
        <v>353</v>
      </c>
      <c r="B2050" s="10">
        <v>39013</v>
      </c>
      <c r="C2050" t="s">
        <v>1694</v>
      </c>
      <c r="D2050" s="4">
        <v>10778</v>
      </c>
      <c r="E2050" s="4">
        <v>20337</v>
      </c>
      <c r="F2050">
        <v>9138</v>
      </c>
      <c r="G2050">
        <v>23560</v>
      </c>
      <c r="H2050" s="5">
        <f t="shared" si="62"/>
        <v>0.17947034362004816</v>
      </c>
      <c r="I2050" s="5">
        <f t="shared" si="63"/>
        <v>-0.13679966044142614</v>
      </c>
    </row>
    <row r="2051" spans="1:9" hidden="1" x14ac:dyDescent="0.2">
      <c r="A2051" t="s">
        <v>353</v>
      </c>
      <c r="B2051" s="10">
        <v>39015</v>
      </c>
      <c r="C2051" t="s">
        <v>875</v>
      </c>
      <c r="D2051" s="4">
        <v>5016</v>
      </c>
      <c r="E2051" s="4">
        <v>17461</v>
      </c>
      <c r="F2051">
        <v>4380</v>
      </c>
      <c r="G2051">
        <v>16480</v>
      </c>
      <c r="H2051" s="5">
        <f t="shared" ref="H2051:H2114" si="64">((D2051-F2051)/F2051)</f>
        <v>0.14520547945205478</v>
      </c>
      <c r="I2051" s="5">
        <f t="shared" ref="I2051:I2114" si="65">((E2051-G2051)/G2051)</f>
        <v>5.9526699029126211E-2</v>
      </c>
    </row>
    <row r="2052" spans="1:9" hidden="1" x14ac:dyDescent="0.2">
      <c r="A2052" t="s">
        <v>353</v>
      </c>
      <c r="B2052" s="10">
        <v>39017</v>
      </c>
      <c r="C2052" t="s">
        <v>487</v>
      </c>
      <c r="D2052" s="4">
        <v>69713</v>
      </c>
      <c r="E2052" s="4">
        <v>117172</v>
      </c>
      <c r="F2052">
        <v>69613</v>
      </c>
      <c r="G2052">
        <v>114392</v>
      </c>
      <c r="H2052" s="5">
        <f t="shared" si="64"/>
        <v>1.4365132949305446E-3</v>
      </c>
      <c r="I2052" s="5">
        <f t="shared" si="65"/>
        <v>2.4302398769144695E-2</v>
      </c>
    </row>
    <row r="2053" spans="1:9" hidden="1" x14ac:dyDescent="0.2">
      <c r="A2053" t="s">
        <v>353</v>
      </c>
      <c r="B2053" s="10">
        <v>39019</v>
      </c>
      <c r="C2053" t="s">
        <v>557</v>
      </c>
      <c r="D2053" s="4">
        <v>3981</v>
      </c>
      <c r="E2053" s="4">
        <v>10600</v>
      </c>
      <c r="F2053">
        <v>3251</v>
      </c>
      <c r="G2053">
        <v>10745</v>
      </c>
      <c r="H2053" s="5">
        <f t="shared" si="64"/>
        <v>0.22454629344816979</v>
      </c>
      <c r="I2053" s="5">
        <f t="shared" si="65"/>
        <v>-1.3494648673801768E-2</v>
      </c>
    </row>
    <row r="2054" spans="1:9" hidden="1" x14ac:dyDescent="0.2">
      <c r="A2054" t="s">
        <v>353</v>
      </c>
      <c r="B2054" s="10">
        <v>39021</v>
      </c>
      <c r="C2054" t="s">
        <v>878</v>
      </c>
      <c r="D2054" s="4">
        <v>5253</v>
      </c>
      <c r="E2054" s="4">
        <v>14009</v>
      </c>
      <c r="F2054">
        <v>5062</v>
      </c>
      <c r="G2054">
        <v>14589</v>
      </c>
      <c r="H2054" s="5">
        <f t="shared" si="64"/>
        <v>3.7732121691031212E-2</v>
      </c>
      <c r="I2054" s="5">
        <f t="shared" si="65"/>
        <v>-3.9755980533278494E-2</v>
      </c>
    </row>
    <row r="2055" spans="1:9" hidden="1" x14ac:dyDescent="0.2">
      <c r="A2055" t="s">
        <v>353</v>
      </c>
      <c r="B2055" s="10">
        <v>39023</v>
      </c>
      <c r="C2055" t="s">
        <v>559</v>
      </c>
      <c r="D2055" s="4">
        <v>25847</v>
      </c>
      <c r="E2055" s="4">
        <v>33030</v>
      </c>
      <c r="F2055">
        <v>24076</v>
      </c>
      <c r="G2055">
        <v>39032</v>
      </c>
      <c r="H2055" s="5">
        <f t="shared" si="64"/>
        <v>7.3558730686160492E-2</v>
      </c>
      <c r="I2055" s="5">
        <f t="shared" si="65"/>
        <v>-0.15377126460340235</v>
      </c>
    </row>
    <row r="2056" spans="1:9" hidden="1" x14ac:dyDescent="0.2">
      <c r="A2056" t="s">
        <v>353</v>
      </c>
      <c r="B2056" s="10">
        <v>39025</v>
      </c>
      <c r="C2056" t="s">
        <v>1695</v>
      </c>
      <c r="D2056" s="4">
        <v>34645</v>
      </c>
      <c r="E2056" s="4">
        <v>79504</v>
      </c>
      <c r="F2056">
        <v>34092</v>
      </c>
      <c r="G2056">
        <v>74570</v>
      </c>
      <c r="H2056" s="5">
        <f t="shared" si="64"/>
        <v>1.6220814267276781E-2</v>
      </c>
      <c r="I2056" s="5">
        <f t="shared" si="65"/>
        <v>6.6166018506101654E-2</v>
      </c>
    </row>
    <row r="2057" spans="1:9" hidden="1" x14ac:dyDescent="0.2">
      <c r="A2057" t="s">
        <v>353</v>
      </c>
      <c r="B2057" s="10">
        <v>39027</v>
      </c>
      <c r="C2057" t="s">
        <v>880</v>
      </c>
      <c r="D2057" s="4">
        <v>4627</v>
      </c>
      <c r="E2057" s="4">
        <v>15869</v>
      </c>
      <c r="F2057">
        <v>4697</v>
      </c>
      <c r="G2057">
        <v>15488</v>
      </c>
      <c r="H2057" s="5">
        <f t="shared" si="64"/>
        <v>-1.4903129657228018E-2</v>
      </c>
      <c r="I2057" s="5">
        <f t="shared" si="65"/>
        <v>2.4599690082644628E-2</v>
      </c>
    </row>
    <row r="2058" spans="1:9" hidden="1" x14ac:dyDescent="0.2">
      <c r="A2058" t="s">
        <v>353</v>
      </c>
      <c r="B2058" s="10">
        <v>39029</v>
      </c>
      <c r="C2058" t="s">
        <v>1696</v>
      </c>
      <c r="D2058" s="4">
        <v>18341</v>
      </c>
      <c r="E2058" s="4">
        <v>30128</v>
      </c>
      <c r="F2058">
        <v>13359</v>
      </c>
      <c r="G2058">
        <v>35726</v>
      </c>
      <c r="H2058" s="5">
        <f t="shared" si="64"/>
        <v>0.37293210569653418</v>
      </c>
      <c r="I2058" s="5">
        <f t="shared" si="65"/>
        <v>-0.1566926048256172</v>
      </c>
    </row>
    <row r="2059" spans="1:9" hidden="1" x14ac:dyDescent="0.2">
      <c r="A2059" t="s">
        <v>353</v>
      </c>
      <c r="B2059" s="10">
        <v>39031</v>
      </c>
      <c r="C2059" t="s">
        <v>1697</v>
      </c>
      <c r="D2059" s="4">
        <v>5359</v>
      </c>
      <c r="E2059" s="4">
        <v>10031</v>
      </c>
      <c r="F2059">
        <v>4125</v>
      </c>
      <c r="G2059">
        <v>12325</v>
      </c>
      <c r="H2059" s="5">
        <f t="shared" si="64"/>
        <v>0.29915151515151517</v>
      </c>
      <c r="I2059" s="5">
        <f t="shared" si="65"/>
        <v>-0.18612576064908723</v>
      </c>
    </row>
    <row r="2060" spans="1:9" hidden="1" x14ac:dyDescent="0.2">
      <c r="A2060" t="s">
        <v>353</v>
      </c>
      <c r="B2060" s="10">
        <v>39033</v>
      </c>
      <c r="C2060" t="s">
        <v>563</v>
      </c>
      <c r="D2060" s="4">
        <v>6450</v>
      </c>
      <c r="E2060" s="4">
        <v>12386</v>
      </c>
      <c r="F2060">
        <v>4916</v>
      </c>
      <c r="G2060">
        <v>15436</v>
      </c>
      <c r="H2060" s="5">
        <f t="shared" si="64"/>
        <v>0.31204231082180633</v>
      </c>
      <c r="I2060" s="5">
        <f t="shared" si="65"/>
        <v>-0.19759004923555326</v>
      </c>
    </row>
    <row r="2061" spans="1:9" hidden="1" x14ac:dyDescent="0.2">
      <c r="A2061" t="s">
        <v>353</v>
      </c>
      <c r="B2061" s="10">
        <v>39035</v>
      </c>
      <c r="C2061" t="s">
        <v>1698</v>
      </c>
      <c r="D2061" s="4">
        <v>398322</v>
      </c>
      <c r="E2061" s="4">
        <v>211193</v>
      </c>
      <c r="F2061">
        <v>416176</v>
      </c>
      <c r="G2061">
        <v>202699</v>
      </c>
      <c r="H2061" s="5">
        <f t="shared" si="64"/>
        <v>-4.290011918034678E-2</v>
      </c>
      <c r="I2061" s="5">
        <f t="shared" si="65"/>
        <v>4.1904498788844544E-2</v>
      </c>
    </row>
    <row r="2062" spans="1:9" hidden="1" x14ac:dyDescent="0.2">
      <c r="A2062" t="s">
        <v>353</v>
      </c>
      <c r="B2062" s="10">
        <v>39037</v>
      </c>
      <c r="C2062" t="s">
        <v>1699</v>
      </c>
      <c r="D2062" s="4">
        <v>6787</v>
      </c>
      <c r="E2062" s="4">
        <v>20995</v>
      </c>
      <c r="F2062">
        <v>4731</v>
      </c>
      <c r="G2062">
        <v>22004</v>
      </c>
      <c r="H2062" s="5">
        <f t="shared" si="64"/>
        <v>0.43458042697104204</v>
      </c>
      <c r="I2062" s="5">
        <f t="shared" si="65"/>
        <v>-4.5855299036538809E-2</v>
      </c>
    </row>
    <row r="2063" spans="1:9" hidden="1" x14ac:dyDescent="0.2">
      <c r="A2063" t="s">
        <v>353</v>
      </c>
      <c r="B2063" s="10">
        <v>39039</v>
      </c>
      <c r="C2063" t="s">
        <v>1700</v>
      </c>
      <c r="D2063" s="4">
        <v>6142</v>
      </c>
      <c r="E2063" s="4">
        <v>11732</v>
      </c>
      <c r="F2063">
        <v>5981</v>
      </c>
      <c r="G2063">
        <v>13038</v>
      </c>
      <c r="H2063" s="5">
        <f t="shared" si="64"/>
        <v>2.6918575489048652E-2</v>
      </c>
      <c r="I2063" s="5">
        <f t="shared" si="65"/>
        <v>-0.10016873753643196</v>
      </c>
    </row>
    <row r="2064" spans="1:9" hidden="1" x14ac:dyDescent="0.2">
      <c r="A2064" t="s">
        <v>353</v>
      </c>
      <c r="B2064" s="10">
        <v>39041</v>
      </c>
      <c r="C2064" t="s">
        <v>932</v>
      </c>
      <c r="D2064" s="4">
        <v>71266</v>
      </c>
      <c r="E2064" s="4">
        <v>72335</v>
      </c>
      <c r="F2064">
        <v>57735</v>
      </c>
      <c r="G2064">
        <v>66356</v>
      </c>
      <c r="H2064" s="5">
        <f t="shared" si="64"/>
        <v>0.23436390404434052</v>
      </c>
      <c r="I2064" s="5">
        <f t="shared" si="65"/>
        <v>9.0104888781722833E-2</v>
      </c>
    </row>
    <row r="2065" spans="1:9" hidden="1" x14ac:dyDescent="0.2">
      <c r="A2065" t="s">
        <v>353</v>
      </c>
      <c r="B2065" s="10">
        <v>39043</v>
      </c>
      <c r="C2065" t="s">
        <v>1573</v>
      </c>
      <c r="D2065" s="4">
        <v>17302</v>
      </c>
      <c r="E2065" s="4">
        <v>19894</v>
      </c>
      <c r="F2065">
        <v>17493</v>
      </c>
      <c r="G2065">
        <v>22160</v>
      </c>
      <c r="H2065" s="5">
        <f t="shared" si="64"/>
        <v>-1.0918653175555936E-2</v>
      </c>
      <c r="I2065" s="5">
        <f t="shared" si="65"/>
        <v>-0.10225631768953068</v>
      </c>
    </row>
    <row r="2066" spans="1:9" hidden="1" x14ac:dyDescent="0.2">
      <c r="A2066" t="s">
        <v>353</v>
      </c>
      <c r="B2066" s="10">
        <v>39045</v>
      </c>
      <c r="C2066" t="s">
        <v>713</v>
      </c>
      <c r="D2066" s="4">
        <v>31427</v>
      </c>
      <c r="E2066" s="4">
        <v>52955</v>
      </c>
      <c r="F2066">
        <v>31224</v>
      </c>
      <c r="G2066">
        <v>50797</v>
      </c>
      <c r="H2066" s="5">
        <f t="shared" si="64"/>
        <v>6.5014091724314629E-3</v>
      </c>
      <c r="I2066" s="5">
        <f t="shared" si="65"/>
        <v>4.2482823788806426E-2</v>
      </c>
    </row>
    <row r="2067" spans="1:9" hidden="1" x14ac:dyDescent="0.2">
      <c r="A2067" t="s">
        <v>353</v>
      </c>
      <c r="B2067" s="10">
        <v>39047</v>
      </c>
      <c r="C2067" t="s">
        <v>506</v>
      </c>
      <c r="D2067" s="4">
        <v>3382</v>
      </c>
      <c r="E2067" s="4">
        <v>8117</v>
      </c>
      <c r="F2067">
        <v>2975</v>
      </c>
      <c r="G2067">
        <v>9473</v>
      </c>
      <c r="H2067" s="5">
        <f t="shared" si="64"/>
        <v>0.13680672268907562</v>
      </c>
      <c r="I2067" s="5">
        <f t="shared" si="65"/>
        <v>-0.14314367148738519</v>
      </c>
    </row>
    <row r="2068" spans="1:9" hidden="1" x14ac:dyDescent="0.2">
      <c r="A2068" t="s">
        <v>353</v>
      </c>
      <c r="B2068" s="10">
        <v>39049</v>
      </c>
      <c r="C2068" t="s">
        <v>431</v>
      </c>
      <c r="D2068" s="4">
        <v>447755</v>
      </c>
      <c r="E2068" s="4">
        <v>206655</v>
      </c>
      <c r="F2068">
        <v>409144</v>
      </c>
      <c r="G2068">
        <v>211237</v>
      </c>
      <c r="H2068" s="5">
        <f t="shared" si="64"/>
        <v>9.4370197289951704E-2</v>
      </c>
      <c r="I2068" s="5">
        <f t="shared" si="65"/>
        <v>-2.1691275676136282E-2</v>
      </c>
    </row>
    <row r="2069" spans="1:9" hidden="1" x14ac:dyDescent="0.2">
      <c r="A2069" t="s">
        <v>353</v>
      </c>
      <c r="B2069" s="10">
        <v>39051</v>
      </c>
      <c r="C2069" t="s">
        <v>569</v>
      </c>
      <c r="D2069" s="4">
        <v>6609</v>
      </c>
      <c r="E2069" s="4">
        <v>15219</v>
      </c>
      <c r="F2069">
        <v>6664</v>
      </c>
      <c r="G2069">
        <v>15731</v>
      </c>
      <c r="H2069" s="5">
        <f t="shared" si="64"/>
        <v>-8.253301320528211E-3</v>
      </c>
      <c r="I2069" s="5">
        <f t="shared" si="65"/>
        <v>-3.2547199796580002E-2</v>
      </c>
    </row>
    <row r="2070" spans="1:9" hidden="1" x14ac:dyDescent="0.2">
      <c r="A2070" t="s">
        <v>353</v>
      </c>
      <c r="B2070" s="10">
        <v>39053</v>
      </c>
      <c r="C2070" t="s">
        <v>1701</v>
      </c>
      <c r="D2070" s="4">
        <v>3601</v>
      </c>
      <c r="E2070" s="4">
        <v>8736</v>
      </c>
      <c r="F2070">
        <v>2990</v>
      </c>
      <c r="G2070">
        <v>10645</v>
      </c>
      <c r="H2070" s="5">
        <f t="shared" si="64"/>
        <v>0.20434782608695654</v>
      </c>
      <c r="I2070" s="5">
        <f t="shared" si="65"/>
        <v>-0.17933302019727571</v>
      </c>
    </row>
    <row r="2071" spans="1:9" hidden="1" x14ac:dyDescent="0.2">
      <c r="A2071" t="s">
        <v>353</v>
      </c>
      <c r="B2071" s="10">
        <v>39055</v>
      </c>
      <c r="C2071" t="s">
        <v>1702</v>
      </c>
      <c r="D2071" s="4">
        <v>21231</v>
      </c>
      <c r="E2071" s="4">
        <v>35178</v>
      </c>
      <c r="F2071">
        <v>21201</v>
      </c>
      <c r="G2071">
        <v>34143</v>
      </c>
      <c r="H2071" s="5">
        <f t="shared" si="64"/>
        <v>1.4150275930380643E-3</v>
      </c>
      <c r="I2071" s="5">
        <f t="shared" si="65"/>
        <v>3.0313680695896669E-2</v>
      </c>
    </row>
    <row r="2072" spans="1:9" hidden="1" x14ac:dyDescent="0.2">
      <c r="A2072" t="s">
        <v>353</v>
      </c>
      <c r="B2072" s="10">
        <v>39057</v>
      </c>
      <c r="C2072" t="s">
        <v>508</v>
      </c>
      <c r="D2072" s="4">
        <v>34096</v>
      </c>
      <c r="E2072" s="4">
        <v>53242</v>
      </c>
      <c r="F2072">
        <v>34798</v>
      </c>
      <c r="G2072">
        <v>52072</v>
      </c>
      <c r="H2072" s="5">
        <f t="shared" si="64"/>
        <v>-2.0173573193861715E-2</v>
      </c>
      <c r="I2072" s="5">
        <f t="shared" si="65"/>
        <v>2.2468889230296513E-2</v>
      </c>
    </row>
    <row r="2073" spans="1:9" hidden="1" x14ac:dyDescent="0.2">
      <c r="A2073" t="s">
        <v>353</v>
      </c>
      <c r="B2073" s="10">
        <v>39059</v>
      </c>
      <c r="C2073" t="s">
        <v>1703</v>
      </c>
      <c r="D2073" s="4">
        <v>6053</v>
      </c>
      <c r="E2073" s="4">
        <v>11065</v>
      </c>
      <c r="F2073">
        <v>4577</v>
      </c>
      <c r="G2073">
        <v>13407</v>
      </c>
      <c r="H2073" s="5">
        <f t="shared" si="64"/>
        <v>0.32248197509285559</v>
      </c>
      <c r="I2073" s="5">
        <f t="shared" si="65"/>
        <v>-0.1746848661147162</v>
      </c>
    </row>
    <row r="2074" spans="1:9" hidden="1" x14ac:dyDescent="0.2">
      <c r="A2074" t="s">
        <v>353</v>
      </c>
      <c r="B2074" s="10">
        <v>39061</v>
      </c>
      <c r="C2074" t="s">
        <v>436</v>
      </c>
      <c r="D2074" s="4">
        <v>243503</v>
      </c>
      <c r="E2074" s="4">
        <v>193140</v>
      </c>
      <c r="F2074">
        <v>246266</v>
      </c>
      <c r="G2074">
        <v>177886</v>
      </c>
      <c r="H2074" s="5">
        <f t="shared" si="64"/>
        <v>-1.1219575580875963E-2</v>
      </c>
      <c r="I2074" s="5">
        <f t="shared" si="65"/>
        <v>8.5751548744701658E-2</v>
      </c>
    </row>
    <row r="2075" spans="1:9" hidden="1" x14ac:dyDescent="0.2">
      <c r="A2075" t="s">
        <v>353</v>
      </c>
      <c r="B2075" s="10">
        <v>39063</v>
      </c>
      <c r="C2075" t="s">
        <v>772</v>
      </c>
      <c r="D2075" s="4">
        <v>10450</v>
      </c>
      <c r="E2075" s="4">
        <v>25195</v>
      </c>
      <c r="F2075">
        <v>11757</v>
      </c>
      <c r="G2075">
        <v>26310</v>
      </c>
      <c r="H2075" s="5">
        <f t="shared" si="64"/>
        <v>-0.1111678149187718</v>
      </c>
      <c r="I2075" s="5">
        <f t="shared" si="65"/>
        <v>-4.2379323451159252E-2</v>
      </c>
    </row>
    <row r="2076" spans="1:9" hidden="1" x14ac:dyDescent="0.2">
      <c r="A2076" t="s">
        <v>353</v>
      </c>
      <c r="B2076" s="10">
        <v>39065</v>
      </c>
      <c r="C2076" t="s">
        <v>890</v>
      </c>
      <c r="D2076" s="4">
        <v>3968</v>
      </c>
      <c r="E2076" s="4">
        <v>7689</v>
      </c>
      <c r="F2076">
        <v>3062</v>
      </c>
      <c r="G2076">
        <v>9949</v>
      </c>
      <c r="H2076" s="5">
        <f t="shared" si="64"/>
        <v>0.29588504245591118</v>
      </c>
      <c r="I2076" s="5">
        <f t="shared" si="65"/>
        <v>-0.2271585083928033</v>
      </c>
    </row>
    <row r="2077" spans="1:9" hidden="1" x14ac:dyDescent="0.2">
      <c r="A2077" t="s">
        <v>353</v>
      </c>
      <c r="B2077" s="10">
        <v>39067</v>
      </c>
      <c r="C2077" t="s">
        <v>937</v>
      </c>
      <c r="D2077" s="4">
        <v>2658</v>
      </c>
      <c r="E2077" s="4">
        <v>4648</v>
      </c>
      <c r="F2077">
        <v>1768</v>
      </c>
      <c r="G2077">
        <v>5792</v>
      </c>
      <c r="H2077" s="5">
        <f t="shared" si="64"/>
        <v>0.50339366515837103</v>
      </c>
      <c r="I2077" s="5">
        <f t="shared" si="65"/>
        <v>-0.19751381215469613</v>
      </c>
    </row>
    <row r="2078" spans="1:9" hidden="1" x14ac:dyDescent="0.2">
      <c r="A2078" t="s">
        <v>353</v>
      </c>
      <c r="B2078" s="10">
        <v>39069</v>
      </c>
      <c r="C2078" t="s">
        <v>510</v>
      </c>
      <c r="D2078" s="4">
        <v>4240</v>
      </c>
      <c r="E2078" s="4">
        <v>8928</v>
      </c>
      <c r="F2078">
        <v>4062</v>
      </c>
      <c r="G2078">
        <v>10479</v>
      </c>
      <c r="H2078" s="5">
        <f t="shared" si="64"/>
        <v>4.3820777941900542E-2</v>
      </c>
      <c r="I2078" s="5">
        <f t="shared" si="65"/>
        <v>-0.14801030632693959</v>
      </c>
    </row>
    <row r="2079" spans="1:9" hidden="1" x14ac:dyDescent="0.2">
      <c r="A2079" t="s">
        <v>353</v>
      </c>
      <c r="B2079" s="10">
        <v>39071</v>
      </c>
      <c r="C2079" t="s">
        <v>1704</v>
      </c>
      <c r="D2079" s="4">
        <v>4795</v>
      </c>
      <c r="E2079" s="4">
        <v>16056</v>
      </c>
      <c r="F2079">
        <v>3799</v>
      </c>
      <c r="G2079">
        <v>15678</v>
      </c>
      <c r="H2079" s="5">
        <f t="shared" si="64"/>
        <v>0.26217425638325875</v>
      </c>
      <c r="I2079" s="5">
        <f t="shared" si="65"/>
        <v>2.4110218140068886E-2</v>
      </c>
    </row>
    <row r="2080" spans="1:9" hidden="1" x14ac:dyDescent="0.2">
      <c r="A2080" t="s">
        <v>353</v>
      </c>
      <c r="B2080" s="10">
        <v>39073</v>
      </c>
      <c r="C2080" t="s">
        <v>1705</v>
      </c>
      <c r="D2080" s="4">
        <v>4318</v>
      </c>
      <c r="E2080" s="4">
        <v>9408</v>
      </c>
      <c r="F2080">
        <v>3880</v>
      </c>
      <c r="G2080">
        <v>9737</v>
      </c>
      <c r="H2080" s="5">
        <f t="shared" si="64"/>
        <v>0.11288659793814433</v>
      </c>
      <c r="I2080" s="5">
        <f t="shared" si="65"/>
        <v>-3.3788641265276781E-2</v>
      </c>
    </row>
    <row r="2081" spans="1:9" hidden="1" x14ac:dyDescent="0.2">
      <c r="A2081" t="s">
        <v>353</v>
      </c>
      <c r="B2081" s="10">
        <v>39075</v>
      </c>
      <c r="C2081" t="s">
        <v>442</v>
      </c>
      <c r="D2081" s="4">
        <v>2264</v>
      </c>
      <c r="E2081" s="4">
        <v>11478</v>
      </c>
      <c r="F2081">
        <v>1994</v>
      </c>
      <c r="G2081">
        <v>10796</v>
      </c>
      <c r="H2081" s="5">
        <f t="shared" si="64"/>
        <v>0.13540621865596791</v>
      </c>
      <c r="I2081" s="5">
        <f t="shared" si="65"/>
        <v>6.3171545016672839E-2</v>
      </c>
    </row>
    <row r="2082" spans="1:9" hidden="1" x14ac:dyDescent="0.2">
      <c r="A2082" t="s">
        <v>353</v>
      </c>
      <c r="B2082" s="10">
        <v>39077</v>
      </c>
      <c r="C2082" t="s">
        <v>1258</v>
      </c>
      <c r="D2082" s="4">
        <v>8099</v>
      </c>
      <c r="E2082" s="4">
        <v>17367</v>
      </c>
      <c r="F2082">
        <v>7759</v>
      </c>
      <c r="G2082">
        <v>18956</v>
      </c>
      <c r="H2082" s="5">
        <f t="shared" si="64"/>
        <v>4.3820079907204539E-2</v>
      </c>
      <c r="I2082" s="5">
        <f t="shared" si="65"/>
        <v>-8.3825701624815369E-2</v>
      </c>
    </row>
    <row r="2083" spans="1:9" hidden="1" x14ac:dyDescent="0.2">
      <c r="A2083" t="s">
        <v>353</v>
      </c>
      <c r="B2083" s="10">
        <v>39079</v>
      </c>
      <c r="C2083" t="s">
        <v>444</v>
      </c>
      <c r="D2083" s="4">
        <v>4714</v>
      </c>
      <c r="E2083" s="4">
        <v>10357</v>
      </c>
      <c r="F2083">
        <v>3311</v>
      </c>
      <c r="G2083">
        <v>11309</v>
      </c>
      <c r="H2083" s="5">
        <f t="shared" si="64"/>
        <v>0.42373905164602838</v>
      </c>
      <c r="I2083" s="5">
        <f t="shared" si="65"/>
        <v>-8.4180741002741186E-2</v>
      </c>
    </row>
    <row r="2084" spans="1:9" hidden="1" x14ac:dyDescent="0.2">
      <c r="A2084" t="s">
        <v>353</v>
      </c>
      <c r="B2084" s="10">
        <v>39081</v>
      </c>
      <c r="C2084" t="s">
        <v>445</v>
      </c>
      <c r="D2084" s="4">
        <v>11805</v>
      </c>
      <c r="E2084" s="4">
        <v>17834</v>
      </c>
      <c r="F2084">
        <v>10018</v>
      </c>
      <c r="G2084">
        <v>22828</v>
      </c>
      <c r="H2084" s="5">
        <f t="shared" si="64"/>
        <v>0.17837891794769414</v>
      </c>
      <c r="I2084" s="5">
        <f t="shared" si="65"/>
        <v>-0.21876642719467321</v>
      </c>
    </row>
    <row r="2085" spans="1:9" hidden="1" x14ac:dyDescent="0.2">
      <c r="A2085" t="s">
        <v>353</v>
      </c>
      <c r="B2085" s="10">
        <v>39083</v>
      </c>
      <c r="C2085" t="s">
        <v>898</v>
      </c>
      <c r="D2085" s="4">
        <v>8116</v>
      </c>
      <c r="E2085" s="4">
        <v>22654</v>
      </c>
      <c r="F2085">
        <v>8589</v>
      </c>
      <c r="G2085">
        <v>22340</v>
      </c>
      <c r="H2085" s="5">
        <f t="shared" si="64"/>
        <v>-5.5070438933519615E-2</v>
      </c>
      <c r="I2085" s="5">
        <f t="shared" si="65"/>
        <v>1.4055505819158461E-2</v>
      </c>
    </row>
    <row r="2086" spans="1:9" hidden="1" x14ac:dyDescent="0.2">
      <c r="A2086" t="s">
        <v>353</v>
      </c>
      <c r="B2086" s="10">
        <v>39085</v>
      </c>
      <c r="C2086" t="s">
        <v>447</v>
      </c>
      <c r="D2086" s="4">
        <v>53707</v>
      </c>
      <c r="E2086" s="4">
        <v>72965</v>
      </c>
      <c r="F2086">
        <v>55514</v>
      </c>
      <c r="G2086">
        <v>73278</v>
      </c>
      <c r="H2086" s="5">
        <f t="shared" si="64"/>
        <v>-3.2550347660049717E-2</v>
      </c>
      <c r="I2086" s="5">
        <f t="shared" si="65"/>
        <v>-4.2714047872485601E-3</v>
      </c>
    </row>
    <row r="2087" spans="1:9" hidden="1" x14ac:dyDescent="0.2">
      <c r="A2087" t="s">
        <v>353</v>
      </c>
      <c r="B2087" s="10">
        <v>39087</v>
      </c>
      <c r="C2087" t="s">
        <v>514</v>
      </c>
      <c r="D2087" s="4">
        <v>9620</v>
      </c>
      <c r="E2087" s="4">
        <v>17872</v>
      </c>
      <c r="F2087">
        <v>7489</v>
      </c>
      <c r="G2087">
        <v>20306</v>
      </c>
      <c r="H2087" s="5">
        <f t="shared" si="64"/>
        <v>0.28455067432233944</v>
      </c>
      <c r="I2087" s="5">
        <f t="shared" si="65"/>
        <v>-0.11986604944351423</v>
      </c>
    </row>
    <row r="2088" spans="1:9" hidden="1" x14ac:dyDescent="0.2">
      <c r="A2088" t="s">
        <v>353</v>
      </c>
      <c r="B2088" s="10">
        <v>39089</v>
      </c>
      <c r="C2088" t="s">
        <v>1706</v>
      </c>
      <c r="D2088" s="4">
        <v>31462</v>
      </c>
      <c r="E2088" s="4">
        <v>61075</v>
      </c>
      <c r="F2088">
        <v>33055</v>
      </c>
      <c r="G2088">
        <v>59514</v>
      </c>
      <c r="H2088" s="5">
        <f t="shared" si="64"/>
        <v>-4.8192406595068828E-2</v>
      </c>
      <c r="I2088" s="5">
        <f t="shared" si="65"/>
        <v>2.6229122559397789E-2</v>
      </c>
    </row>
    <row r="2089" spans="1:9" hidden="1" x14ac:dyDescent="0.2">
      <c r="A2089" t="s">
        <v>353</v>
      </c>
      <c r="B2089" s="10">
        <v>39091</v>
      </c>
      <c r="C2089" t="s">
        <v>580</v>
      </c>
      <c r="D2089" s="4">
        <v>5450</v>
      </c>
      <c r="E2089" s="4">
        <v>17265</v>
      </c>
      <c r="F2089">
        <v>5055</v>
      </c>
      <c r="G2089">
        <v>17964</v>
      </c>
      <c r="H2089" s="5">
        <f t="shared" si="64"/>
        <v>7.8140454995054398E-2</v>
      </c>
      <c r="I2089" s="5">
        <f t="shared" si="65"/>
        <v>-3.891115564462258E-2</v>
      </c>
    </row>
    <row r="2090" spans="1:9" hidden="1" x14ac:dyDescent="0.2">
      <c r="A2090" t="s">
        <v>353</v>
      </c>
      <c r="B2090" s="10">
        <v>39093</v>
      </c>
      <c r="C2090" t="s">
        <v>1707</v>
      </c>
      <c r="D2090" s="4">
        <v>72948</v>
      </c>
      <c r="E2090" s="4">
        <v>76319</v>
      </c>
      <c r="F2090">
        <v>75667</v>
      </c>
      <c r="G2090">
        <v>79520</v>
      </c>
      <c r="H2090" s="5">
        <f t="shared" si="64"/>
        <v>-3.593376240633301E-2</v>
      </c>
      <c r="I2090" s="5">
        <f t="shared" si="65"/>
        <v>-4.0254024144869213E-2</v>
      </c>
    </row>
    <row r="2091" spans="1:9" hidden="1" x14ac:dyDescent="0.2">
      <c r="A2091" t="s">
        <v>353</v>
      </c>
      <c r="B2091" s="10">
        <v>39095</v>
      </c>
      <c r="C2091" t="s">
        <v>991</v>
      </c>
      <c r="D2091" s="4">
        <v>112667</v>
      </c>
      <c r="E2091" s="4">
        <v>76726</v>
      </c>
      <c r="F2091">
        <v>115411</v>
      </c>
      <c r="G2091">
        <v>81763</v>
      </c>
      <c r="H2091" s="5">
        <f t="shared" si="64"/>
        <v>-2.3775896578315758E-2</v>
      </c>
      <c r="I2091" s="5">
        <f t="shared" si="65"/>
        <v>-6.1604882404021379E-2</v>
      </c>
    </row>
    <row r="2092" spans="1:9" hidden="1" x14ac:dyDescent="0.2">
      <c r="A2092" t="s">
        <v>353</v>
      </c>
      <c r="B2092" s="10">
        <v>39097</v>
      </c>
      <c r="C2092" t="s">
        <v>452</v>
      </c>
      <c r="D2092" s="4">
        <v>5282</v>
      </c>
      <c r="E2092" s="4">
        <v>13907</v>
      </c>
      <c r="F2092">
        <v>5698</v>
      </c>
      <c r="G2092">
        <v>13835</v>
      </c>
      <c r="H2092" s="5">
        <f t="shared" si="64"/>
        <v>-7.3008073008073007E-2</v>
      </c>
      <c r="I2092" s="5">
        <f t="shared" si="65"/>
        <v>5.2041922659920494E-3</v>
      </c>
    </row>
    <row r="2093" spans="1:9" hidden="1" x14ac:dyDescent="0.2">
      <c r="A2093" t="s">
        <v>353</v>
      </c>
      <c r="B2093" s="10">
        <v>39099</v>
      </c>
      <c r="C2093" t="s">
        <v>1708</v>
      </c>
      <c r="D2093" s="4">
        <v>67380</v>
      </c>
      <c r="E2093" s="4">
        <v>49767</v>
      </c>
      <c r="F2093">
        <v>57641</v>
      </c>
      <c r="G2093">
        <v>59903</v>
      </c>
      <c r="H2093" s="5">
        <f t="shared" si="64"/>
        <v>0.1689595947329158</v>
      </c>
      <c r="I2093" s="5">
        <f t="shared" si="65"/>
        <v>-0.16920688446321552</v>
      </c>
    </row>
    <row r="2094" spans="1:9" hidden="1" x14ac:dyDescent="0.2">
      <c r="A2094" t="s">
        <v>353</v>
      </c>
      <c r="B2094" s="10">
        <v>39101</v>
      </c>
      <c r="C2094" t="s">
        <v>454</v>
      </c>
      <c r="D2094" s="4">
        <v>10012</v>
      </c>
      <c r="E2094" s="4">
        <v>15660</v>
      </c>
      <c r="F2094">
        <v>8269</v>
      </c>
      <c r="G2094">
        <v>19023</v>
      </c>
      <c r="H2094" s="5">
        <f t="shared" si="64"/>
        <v>0.21078727778449632</v>
      </c>
      <c r="I2094" s="5">
        <f t="shared" si="65"/>
        <v>-0.17678599589970037</v>
      </c>
    </row>
    <row r="2095" spans="1:9" hidden="1" x14ac:dyDescent="0.2">
      <c r="A2095" t="s">
        <v>353</v>
      </c>
      <c r="B2095" s="10">
        <v>39103</v>
      </c>
      <c r="C2095" t="s">
        <v>1709</v>
      </c>
      <c r="D2095" s="4">
        <v>40710</v>
      </c>
      <c r="E2095" s="4">
        <v>70279</v>
      </c>
      <c r="F2095">
        <v>39800</v>
      </c>
      <c r="G2095">
        <v>64598</v>
      </c>
      <c r="H2095" s="5">
        <f t="shared" si="64"/>
        <v>2.2864321608040201E-2</v>
      </c>
      <c r="I2095" s="5">
        <f t="shared" si="65"/>
        <v>8.794389919192544E-2</v>
      </c>
    </row>
    <row r="2096" spans="1:9" hidden="1" x14ac:dyDescent="0.2">
      <c r="A2096" t="s">
        <v>353</v>
      </c>
      <c r="B2096" s="10">
        <v>39105</v>
      </c>
      <c r="C2096" t="s">
        <v>1710</v>
      </c>
      <c r="D2096" s="4">
        <v>3758</v>
      </c>
      <c r="E2096" s="4">
        <v>6580</v>
      </c>
      <c r="F2096">
        <v>2492</v>
      </c>
      <c r="G2096">
        <v>8316</v>
      </c>
      <c r="H2096" s="5">
        <f t="shared" si="64"/>
        <v>0.50802568218298561</v>
      </c>
      <c r="I2096" s="5">
        <f t="shared" si="65"/>
        <v>-0.20875420875420875</v>
      </c>
    </row>
    <row r="2097" spans="1:9" hidden="1" x14ac:dyDescent="0.2">
      <c r="A2097" t="s">
        <v>353</v>
      </c>
      <c r="B2097" s="10">
        <v>39107</v>
      </c>
      <c r="C2097" t="s">
        <v>908</v>
      </c>
      <c r="D2097" s="4">
        <v>4505</v>
      </c>
      <c r="E2097" s="4">
        <v>20247</v>
      </c>
      <c r="F2097">
        <v>4030</v>
      </c>
      <c r="G2097">
        <v>19452</v>
      </c>
      <c r="H2097" s="5">
        <f t="shared" si="64"/>
        <v>0.11786600496277916</v>
      </c>
      <c r="I2097" s="5">
        <f t="shared" si="65"/>
        <v>4.0869833436150527E-2</v>
      </c>
    </row>
    <row r="2098" spans="1:9" hidden="1" x14ac:dyDescent="0.2">
      <c r="A2098" t="s">
        <v>353</v>
      </c>
      <c r="B2098" s="10">
        <v>39109</v>
      </c>
      <c r="C2098" t="s">
        <v>945</v>
      </c>
      <c r="D2098" s="4">
        <v>14700</v>
      </c>
      <c r="E2098" s="4">
        <v>42039</v>
      </c>
      <c r="F2098">
        <v>15663</v>
      </c>
      <c r="G2098">
        <v>41371</v>
      </c>
      <c r="H2098" s="5">
        <f t="shared" si="64"/>
        <v>-6.1482474621719976E-2</v>
      </c>
      <c r="I2098" s="5">
        <f t="shared" si="65"/>
        <v>1.6146576104034228E-2</v>
      </c>
    </row>
    <row r="2099" spans="1:9" hidden="1" x14ac:dyDescent="0.2">
      <c r="A2099" t="s">
        <v>353</v>
      </c>
      <c r="B2099" s="10">
        <v>39111</v>
      </c>
      <c r="C2099" t="s">
        <v>457</v>
      </c>
      <c r="D2099" s="4">
        <v>2621</v>
      </c>
      <c r="E2099" s="4">
        <v>4558</v>
      </c>
      <c r="F2099">
        <v>1605</v>
      </c>
      <c r="G2099">
        <v>5463</v>
      </c>
      <c r="H2099" s="5">
        <f t="shared" si="64"/>
        <v>0.63302180685358256</v>
      </c>
      <c r="I2099" s="5">
        <f t="shared" si="65"/>
        <v>-0.16565989383122826</v>
      </c>
    </row>
    <row r="2100" spans="1:9" hidden="1" x14ac:dyDescent="0.2">
      <c r="A2100" t="s">
        <v>353</v>
      </c>
      <c r="B2100" s="10">
        <v>39113</v>
      </c>
      <c r="C2100" t="s">
        <v>521</v>
      </c>
      <c r="D2100" s="4">
        <v>127526</v>
      </c>
      <c r="E2100" s="4">
        <v>119656</v>
      </c>
      <c r="F2100">
        <v>135064</v>
      </c>
      <c r="G2100">
        <v>129034</v>
      </c>
      <c r="H2100" s="5">
        <f t="shared" si="64"/>
        <v>-5.5810578688621687E-2</v>
      </c>
      <c r="I2100" s="5">
        <f t="shared" si="65"/>
        <v>-7.2678518839995654E-2</v>
      </c>
    </row>
    <row r="2101" spans="1:9" hidden="1" x14ac:dyDescent="0.2">
      <c r="A2101" t="s">
        <v>353</v>
      </c>
      <c r="B2101" s="10">
        <v>39115</v>
      </c>
      <c r="C2101" t="s">
        <v>522</v>
      </c>
      <c r="D2101" s="4">
        <v>2251</v>
      </c>
      <c r="E2101" s="4">
        <v>3671</v>
      </c>
      <c r="F2101">
        <v>1725</v>
      </c>
      <c r="G2101">
        <v>5041</v>
      </c>
      <c r="H2101" s="5">
        <f t="shared" si="64"/>
        <v>0.30492753623188407</v>
      </c>
      <c r="I2101" s="5">
        <f t="shared" si="65"/>
        <v>-0.27177147391390599</v>
      </c>
    </row>
    <row r="2102" spans="1:9" hidden="1" x14ac:dyDescent="0.2">
      <c r="A2102" t="s">
        <v>353</v>
      </c>
      <c r="B2102" s="10">
        <v>39117</v>
      </c>
      <c r="C2102" t="s">
        <v>1711</v>
      </c>
      <c r="D2102" s="4">
        <v>4155</v>
      </c>
      <c r="E2102" s="4">
        <v>14756</v>
      </c>
      <c r="F2102">
        <v>4048</v>
      </c>
      <c r="G2102">
        <v>14077</v>
      </c>
      <c r="H2102" s="5">
        <f t="shared" si="64"/>
        <v>2.6432806324110672E-2</v>
      </c>
      <c r="I2102" s="5">
        <f t="shared" si="65"/>
        <v>4.8234709099950271E-2</v>
      </c>
    </row>
    <row r="2103" spans="1:9" hidden="1" x14ac:dyDescent="0.2">
      <c r="A2103" t="s">
        <v>353</v>
      </c>
      <c r="B2103" s="10">
        <v>39119</v>
      </c>
      <c r="C2103" t="s">
        <v>1712</v>
      </c>
      <c r="D2103" s="4">
        <v>13290</v>
      </c>
      <c r="E2103" s="4">
        <v>22540</v>
      </c>
      <c r="F2103">
        <v>11971</v>
      </c>
      <c r="G2103">
        <v>27867</v>
      </c>
      <c r="H2103" s="5">
        <f t="shared" si="64"/>
        <v>0.11018294211009941</v>
      </c>
      <c r="I2103" s="5">
        <f t="shared" si="65"/>
        <v>-0.19115800050238632</v>
      </c>
    </row>
    <row r="2104" spans="1:9" hidden="1" x14ac:dyDescent="0.2">
      <c r="A2104" t="s">
        <v>353</v>
      </c>
      <c r="B2104" s="10">
        <v>39121</v>
      </c>
      <c r="C2104" t="s">
        <v>946</v>
      </c>
      <c r="D2104" s="4">
        <v>1818</v>
      </c>
      <c r="E2104" s="4">
        <v>4368</v>
      </c>
      <c r="F2104">
        <v>1170</v>
      </c>
      <c r="G2104">
        <v>5135</v>
      </c>
      <c r="H2104" s="5">
        <f t="shared" si="64"/>
        <v>0.55384615384615388</v>
      </c>
      <c r="I2104" s="5">
        <f t="shared" si="65"/>
        <v>-0.14936708860759493</v>
      </c>
    </row>
    <row r="2105" spans="1:9" hidden="1" x14ac:dyDescent="0.2">
      <c r="A2105" t="s">
        <v>353</v>
      </c>
      <c r="B2105" s="10">
        <v>39123</v>
      </c>
      <c r="C2105" t="s">
        <v>1054</v>
      </c>
      <c r="D2105" s="4">
        <v>8958</v>
      </c>
      <c r="E2105" s="4">
        <v>13272</v>
      </c>
      <c r="F2105">
        <v>9008</v>
      </c>
      <c r="G2105">
        <v>14628</v>
      </c>
      <c r="H2105" s="5">
        <f t="shared" si="64"/>
        <v>-5.5506216696269983E-3</v>
      </c>
      <c r="I2105" s="5">
        <f t="shared" si="65"/>
        <v>-9.2698933552091883E-2</v>
      </c>
    </row>
    <row r="2106" spans="1:9" hidden="1" x14ac:dyDescent="0.2">
      <c r="A2106" t="s">
        <v>353</v>
      </c>
      <c r="B2106" s="10">
        <v>39125</v>
      </c>
      <c r="C2106" t="s">
        <v>794</v>
      </c>
      <c r="D2106" s="4">
        <v>2948</v>
      </c>
      <c r="E2106" s="4">
        <v>6297</v>
      </c>
      <c r="F2106">
        <v>2213</v>
      </c>
      <c r="G2106">
        <v>7086</v>
      </c>
      <c r="H2106" s="5">
        <f t="shared" si="64"/>
        <v>0.33212833258020785</v>
      </c>
      <c r="I2106" s="5">
        <f t="shared" si="65"/>
        <v>-0.111346316680779</v>
      </c>
    </row>
    <row r="2107" spans="1:9" hidden="1" x14ac:dyDescent="0.2">
      <c r="A2107" t="s">
        <v>353</v>
      </c>
      <c r="B2107" s="10">
        <v>39127</v>
      </c>
      <c r="C2107" t="s">
        <v>523</v>
      </c>
      <c r="D2107" s="4">
        <v>5140</v>
      </c>
      <c r="E2107" s="4">
        <v>11726</v>
      </c>
      <c r="F2107">
        <v>4098</v>
      </c>
      <c r="G2107">
        <v>12357</v>
      </c>
      <c r="H2107" s="5">
        <f t="shared" si="64"/>
        <v>0.25427037579306977</v>
      </c>
      <c r="I2107" s="5">
        <f t="shared" si="65"/>
        <v>-5.1064174152302341E-2</v>
      </c>
    </row>
    <row r="2108" spans="1:9" hidden="1" x14ac:dyDescent="0.2">
      <c r="A2108" t="s">
        <v>353</v>
      </c>
      <c r="B2108" s="10">
        <v>39129</v>
      </c>
      <c r="C2108" t="s">
        <v>1713</v>
      </c>
      <c r="D2108" s="4">
        <v>6911</v>
      </c>
      <c r="E2108" s="4">
        <v>22184</v>
      </c>
      <c r="F2108">
        <v>7304</v>
      </c>
      <c r="G2108">
        <v>20593</v>
      </c>
      <c r="H2108" s="5">
        <f t="shared" si="64"/>
        <v>-5.3806133625410736E-2</v>
      </c>
      <c r="I2108" s="5">
        <f t="shared" si="65"/>
        <v>7.7259262856310393E-2</v>
      </c>
    </row>
    <row r="2109" spans="1:9" hidden="1" x14ac:dyDescent="0.2">
      <c r="A2109" t="s">
        <v>353</v>
      </c>
      <c r="B2109" s="10">
        <v>39131</v>
      </c>
      <c r="C2109" t="s">
        <v>525</v>
      </c>
      <c r="D2109" s="4">
        <v>4183</v>
      </c>
      <c r="E2109" s="4">
        <v>8899</v>
      </c>
      <c r="F2109">
        <v>3110</v>
      </c>
      <c r="G2109">
        <v>9157</v>
      </c>
      <c r="H2109" s="5">
        <f t="shared" si="64"/>
        <v>0.34501607717041799</v>
      </c>
      <c r="I2109" s="5">
        <f t="shared" si="65"/>
        <v>-2.8175166539259583E-2</v>
      </c>
    </row>
    <row r="2110" spans="1:9" hidden="1" x14ac:dyDescent="0.2">
      <c r="A2110" t="s">
        <v>353</v>
      </c>
      <c r="B2110" s="10">
        <v>39133</v>
      </c>
      <c r="C2110" t="s">
        <v>1714</v>
      </c>
      <c r="D2110" s="4">
        <v>35307</v>
      </c>
      <c r="E2110" s="4">
        <v>46347</v>
      </c>
      <c r="F2110">
        <v>35661</v>
      </c>
      <c r="G2110">
        <v>45990</v>
      </c>
      <c r="H2110" s="5">
        <f t="shared" si="64"/>
        <v>-9.9268108017161599E-3</v>
      </c>
      <c r="I2110" s="5">
        <f t="shared" si="65"/>
        <v>7.7625570776255707E-3</v>
      </c>
    </row>
    <row r="2111" spans="1:9" hidden="1" x14ac:dyDescent="0.2">
      <c r="A2111" t="s">
        <v>353</v>
      </c>
      <c r="B2111" s="10">
        <v>39135</v>
      </c>
      <c r="C2111" t="s">
        <v>1715</v>
      </c>
      <c r="D2111" s="4">
        <v>5207</v>
      </c>
      <c r="E2111" s="4">
        <v>17223</v>
      </c>
      <c r="F2111">
        <v>4493</v>
      </c>
      <c r="G2111">
        <v>17022</v>
      </c>
      <c r="H2111" s="5">
        <f t="shared" si="64"/>
        <v>0.15891386601379925</v>
      </c>
      <c r="I2111" s="5">
        <f t="shared" si="65"/>
        <v>1.1808248149453648E-2</v>
      </c>
    </row>
    <row r="2112" spans="1:9" hidden="1" x14ac:dyDescent="0.2">
      <c r="A2112" t="s">
        <v>353</v>
      </c>
      <c r="B2112" s="10">
        <v>39137</v>
      </c>
      <c r="C2112" t="s">
        <v>467</v>
      </c>
      <c r="D2112" s="4">
        <v>3879</v>
      </c>
      <c r="E2112" s="4">
        <v>16598</v>
      </c>
      <c r="F2112">
        <v>3195</v>
      </c>
      <c r="G2112">
        <v>16412</v>
      </c>
      <c r="H2112" s="5">
        <f t="shared" si="64"/>
        <v>0.21408450704225351</v>
      </c>
      <c r="I2112" s="5">
        <f t="shared" si="65"/>
        <v>1.1333170850597124E-2</v>
      </c>
    </row>
    <row r="2113" spans="1:9" hidden="1" x14ac:dyDescent="0.2">
      <c r="A2113" t="s">
        <v>353</v>
      </c>
      <c r="B2113" s="10">
        <v>39139</v>
      </c>
      <c r="C2113" t="s">
        <v>913</v>
      </c>
      <c r="D2113" s="4">
        <v>19415</v>
      </c>
      <c r="E2113" s="4">
        <v>37699</v>
      </c>
      <c r="F2113">
        <v>17640</v>
      </c>
      <c r="G2113">
        <v>41472</v>
      </c>
      <c r="H2113" s="5">
        <f t="shared" si="64"/>
        <v>0.10062358276643991</v>
      </c>
      <c r="I2113" s="5">
        <f t="shared" si="65"/>
        <v>-9.097704475308642E-2</v>
      </c>
    </row>
    <row r="2114" spans="1:9" hidden="1" x14ac:dyDescent="0.2">
      <c r="A2114" t="s">
        <v>353</v>
      </c>
      <c r="B2114" s="10">
        <v>39141</v>
      </c>
      <c r="C2114" t="s">
        <v>1716</v>
      </c>
      <c r="D2114" s="4">
        <v>10678</v>
      </c>
      <c r="E2114" s="4">
        <v>19363</v>
      </c>
      <c r="F2114">
        <v>10557</v>
      </c>
      <c r="G2114">
        <v>22278</v>
      </c>
      <c r="H2114" s="5">
        <f t="shared" si="64"/>
        <v>1.1461589466704556E-2</v>
      </c>
      <c r="I2114" s="5">
        <f t="shared" si="65"/>
        <v>-0.13084657509650777</v>
      </c>
    </row>
    <row r="2115" spans="1:9" hidden="1" x14ac:dyDescent="0.2">
      <c r="A2115" t="s">
        <v>353</v>
      </c>
      <c r="B2115" s="10">
        <v>39143</v>
      </c>
      <c r="C2115" t="s">
        <v>1717</v>
      </c>
      <c r="D2115" s="4">
        <v>10864</v>
      </c>
      <c r="E2115" s="4">
        <v>15371</v>
      </c>
      <c r="F2115">
        <v>10596</v>
      </c>
      <c r="G2115">
        <v>18896</v>
      </c>
      <c r="H2115" s="5">
        <f t="shared" ref="H2115:H2178" si="66">((D2115-F2115)/F2115)</f>
        <v>2.5292563231408077E-2</v>
      </c>
      <c r="I2115" s="5">
        <f t="shared" ref="I2115:I2178" si="67">((E2115-G2115)/G2115)</f>
        <v>-0.18654741744284506</v>
      </c>
    </row>
    <row r="2116" spans="1:9" hidden="1" x14ac:dyDescent="0.2">
      <c r="A2116" t="s">
        <v>353</v>
      </c>
      <c r="B2116" s="10">
        <v>39145</v>
      </c>
      <c r="C2116" t="s">
        <v>1718</v>
      </c>
      <c r="D2116" s="4">
        <v>12664</v>
      </c>
      <c r="E2116" s="4">
        <v>16927</v>
      </c>
      <c r="F2116">
        <v>9080</v>
      </c>
      <c r="G2116">
        <v>22609</v>
      </c>
      <c r="H2116" s="5">
        <f t="shared" si="66"/>
        <v>0.3947136563876652</v>
      </c>
      <c r="I2116" s="5">
        <f t="shared" si="67"/>
        <v>-0.25131584767128134</v>
      </c>
    </row>
    <row r="2117" spans="1:9" hidden="1" x14ac:dyDescent="0.2">
      <c r="A2117" t="s">
        <v>353</v>
      </c>
      <c r="B2117" s="10">
        <v>39147</v>
      </c>
      <c r="C2117" t="s">
        <v>1588</v>
      </c>
      <c r="D2117" s="4">
        <v>9418</v>
      </c>
      <c r="E2117" s="4">
        <v>13992</v>
      </c>
      <c r="F2117">
        <v>8266</v>
      </c>
      <c r="G2117">
        <v>17086</v>
      </c>
      <c r="H2117" s="5">
        <f t="shared" si="66"/>
        <v>0.13936607790950883</v>
      </c>
      <c r="I2117" s="5">
        <f t="shared" si="67"/>
        <v>-0.18108392836240197</v>
      </c>
    </row>
    <row r="2118" spans="1:9" hidden="1" x14ac:dyDescent="0.2">
      <c r="A2118" t="s">
        <v>353</v>
      </c>
      <c r="B2118" s="10">
        <v>39149</v>
      </c>
      <c r="C2118" t="s">
        <v>529</v>
      </c>
      <c r="D2118" s="4">
        <v>5464</v>
      </c>
      <c r="E2118" s="4">
        <v>20881</v>
      </c>
      <c r="F2118">
        <v>4465</v>
      </c>
      <c r="G2118">
        <v>20422</v>
      </c>
      <c r="H2118" s="5">
        <f t="shared" si="66"/>
        <v>0.22374020156774915</v>
      </c>
      <c r="I2118" s="5">
        <f t="shared" si="67"/>
        <v>2.247576143374792E-2</v>
      </c>
    </row>
    <row r="2119" spans="1:9" hidden="1" x14ac:dyDescent="0.2">
      <c r="A2119" t="s">
        <v>353</v>
      </c>
      <c r="B2119" s="10">
        <v>39151</v>
      </c>
      <c r="C2119" t="s">
        <v>917</v>
      </c>
      <c r="D2119" s="4">
        <v>74695</v>
      </c>
      <c r="E2119" s="4">
        <v>95789</v>
      </c>
      <c r="F2119">
        <v>75904</v>
      </c>
      <c r="G2119">
        <v>111097</v>
      </c>
      <c r="H2119" s="5">
        <f t="shared" si="66"/>
        <v>-1.5928014333895447E-2</v>
      </c>
      <c r="I2119" s="5">
        <f t="shared" si="67"/>
        <v>-0.13778949926640682</v>
      </c>
    </row>
    <row r="2120" spans="1:9" hidden="1" x14ac:dyDescent="0.2">
      <c r="A2120" t="s">
        <v>353</v>
      </c>
      <c r="B2120" s="10">
        <v>39153</v>
      </c>
      <c r="C2120" t="s">
        <v>710</v>
      </c>
      <c r="D2120" s="4">
        <v>139677</v>
      </c>
      <c r="E2120" s="4">
        <v>104992</v>
      </c>
      <c r="F2120">
        <v>151668</v>
      </c>
      <c r="G2120">
        <v>124833</v>
      </c>
      <c r="H2120" s="5">
        <f t="shared" si="66"/>
        <v>-7.906084342115674E-2</v>
      </c>
      <c r="I2120" s="5">
        <f t="shared" si="67"/>
        <v>-0.15894034429998477</v>
      </c>
    </row>
    <row r="2121" spans="1:9" hidden="1" x14ac:dyDescent="0.2">
      <c r="A2121" t="s">
        <v>353</v>
      </c>
      <c r="B2121" s="10">
        <v>39155</v>
      </c>
      <c r="C2121" t="s">
        <v>1719</v>
      </c>
      <c r="D2121" s="4">
        <v>48962</v>
      </c>
      <c r="E2121" s="4">
        <v>46598</v>
      </c>
      <c r="F2121">
        <v>44519</v>
      </c>
      <c r="G2121">
        <v>55194</v>
      </c>
      <c r="H2121" s="5">
        <f t="shared" si="66"/>
        <v>9.980008535681395E-2</v>
      </c>
      <c r="I2121" s="5">
        <f t="shared" si="67"/>
        <v>-0.15574156611225859</v>
      </c>
    </row>
    <row r="2122" spans="1:9" hidden="1" x14ac:dyDescent="0.2">
      <c r="A2122" t="s">
        <v>353</v>
      </c>
      <c r="B2122" s="10">
        <v>39157</v>
      </c>
      <c r="C2122" t="s">
        <v>1720</v>
      </c>
      <c r="D2122" s="4">
        <v>14945</v>
      </c>
      <c r="E2122" s="4">
        <v>27386</v>
      </c>
      <c r="F2122">
        <v>12889</v>
      </c>
      <c r="G2122">
        <v>30458</v>
      </c>
      <c r="H2122" s="5">
        <f t="shared" si="66"/>
        <v>0.15951586624253239</v>
      </c>
      <c r="I2122" s="5">
        <f t="shared" si="67"/>
        <v>-0.10086020093243155</v>
      </c>
    </row>
    <row r="2123" spans="1:9" hidden="1" x14ac:dyDescent="0.2">
      <c r="A2123" t="s">
        <v>353</v>
      </c>
      <c r="B2123" s="10">
        <v>39159</v>
      </c>
      <c r="C2123" t="s">
        <v>476</v>
      </c>
      <c r="D2123" s="4">
        <v>11614</v>
      </c>
      <c r="E2123" s="4">
        <v>24104</v>
      </c>
      <c r="F2123">
        <v>11141</v>
      </c>
      <c r="G2123">
        <v>21669</v>
      </c>
      <c r="H2123" s="5">
        <f t="shared" si="66"/>
        <v>4.2455793914370342E-2</v>
      </c>
      <c r="I2123" s="5">
        <f t="shared" si="67"/>
        <v>0.11237251372929069</v>
      </c>
    </row>
    <row r="2124" spans="1:9" hidden="1" x14ac:dyDescent="0.2">
      <c r="A2124" t="s">
        <v>353</v>
      </c>
      <c r="B2124" s="10">
        <v>39161</v>
      </c>
      <c r="C2124" t="s">
        <v>1721</v>
      </c>
      <c r="D2124" s="4">
        <v>3964</v>
      </c>
      <c r="E2124" s="4">
        <v>9815</v>
      </c>
      <c r="F2124">
        <v>3067</v>
      </c>
      <c r="G2124">
        <v>11650</v>
      </c>
      <c r="H2124" s="5">
        <f t="shared" si="66"/>
        <v>0.29246820997717637</v>
      </c>
      <c r="I2124" s="5">
        <f t="shared" si="67"/>
        <v>-0.15751072961373391</v>
      </c>
    </row>
    <row r="2125" spans="1:9" hidden="1" x14ac:dyDescent="0.2">
      <c r="A2125" t="s">
        <v>353</v>
      </c>
      <c r="B2125" s="10">
        <v>39163</v>
      </c>
      <c r="C2125" t="s">
        <v>1722</v>
      </c>
      <c r="D2125" s="4">
        <v>1967</v>
      </c>
      <c r="E2125" s="4">
        <v>4210</v>
      </c>
      <c r="F2125">
        <v>1331</v>
      </c>
      <c r="G2125">
        <v>4632</v>
      </c>
      <c r="H2125" s="5">
        <f t="shared" si="66"/>
        <v>0.47783621337340343</v>
      </c>
      <c r="I2125" s="5">
        <f t="shared" si="67"/>
        <v>-9.110535405872193E-2</v>
      </c>
    </row>
    <row r="2126" spans="1:9" hidden="1" x14ac:dyDescent="0.2">
      <c r="A2126" t="s">
        <v>353</v>
      </c>
      <c r="B2126" s="10">
        <v>39165</v>
      </c>
      <c r="C2126" t="s">
        <v>821</v>
      </c>
      <c r="D2126" s="4">
        <v>52753</v>
      </c>
      <c r="E2126" s="4">
        <v>96185</v>
      </c>
      <c r="F2126">
        <v>46069</v>
      </c>
      <c r="G2126">
        <v>87988</v>
      </c>
      <c r="H2126" s="5">
        <f t="shared" si="66"/>
        <v>0.14508671774946277</v>
      </c>
      <c r="I2126" s="5">
        <f t="shared" si="67"/>
        <v>9.3160430967859253E-2</v>
      </c>
    </row>
    <row r="2127" spans="1:9" hidden="1" x14ac:dyDescent="0.2">
      <c r="A2127" t="s">
        <v>353</v>
      </c>
      <c r="B2127" s="10">
        <v>39167</v>
      </c>
      <c r="C2127" t="s">
        <v>480</v>
      </c>
      <c r="D2127" s="4">
        <v>8668</v>
      </c>
      <c r="E2127" s="4">
        <v>21466</v>
      </c>
      <c r="F2127">
        <v>9243</v>
      </c>
      <c r="G2127">
        <v>22307</v>
      </c>
      <c r="H2127" s="5">
        <f t="shared" si="66"/>
        <v>-6.2209239424429297E-2</v>
      </c>
      <c r="I2127" s="5">
        <f t="shared" si="67"/>
        <v>-3.7701170036311474E-2</v>
      </c>
    </row>
    <row r="2128" spans="1:9" hidden="1" x14ac:dyDescent="0.2">
      <c r="A2128" t="s">
        <v>353</v>
      </c>
      <c r="B2128" s="10">
        <v>39169</v>
      </c>
      <c r="C2128" t="s">
        <v>822</v>
      </c>
      <c r="D2128" s="4">
        <v>16117</v>
      </c>
      <c r="E2128" s="4">
        <v>35779</v>
      </c>
      <c r="F2128">
        <v>16660</v>
      </c>
      <c r="G2128">
        <v>36759</v>
      </c>
      <c r="H2128" s="5">
        <f t="shared" si="66"/>
        <v>-3.2593037214885955E-2</v>
      </c>
      <c r="I2128" s="5">
        <f t="shared" si="67"/>
        <v>-2.6660137653363801E-2</v>
      </c>
    </row>
    <row r="2129" spans="1:9" hidden="1" x14ac:dyDescent="0.2">
      <c r="A2129" t="s">
        <v>353</v>
      </c>
      <c r="B2129" s="10">
        <v>39171</v>
      </c>
      <c r="C2129" t="s">
        <v>1689</v>
      </c>
      <c r="D2129" s="4">
        <v>5218</v>
      </c>
      <c r="E2129" s="4">
        <v>11247</v>
      </c>
      <c r="F2129">
        <v>4842</v>
      </c>
      <c r="G2129">
        <v>13452</v>
      </c>
      <c r="H2129" s="5">
        <f t="shared" si="66"/>
        <v>7.7653862040479138E-2</v>
      </c>
      <c r="I2129" s="5">
        <f t="shared" si="67"/>
        <v>-0.16391614629794826</v>
      </c>
    </row>
    <row r="2130" spans="1:9" hidden="1" x14ac:dyDescent="0.2">
      <c r="A2130" t="s">
        <v>353</v>
      </c>
      <c r="B2130" s="10">
        <v>39173</v>
      </c>
      <c r="C2130" t="s">
        <v>1723</v>
      </c>
      <c r="D2130" s="4">
        <v>30496</v>
      </c>
      <c r="E2130" s="4">
        <v>34676</v>
      </c>
      <c r="F2130">
        <v>30617</v>
      </c>
      <c r="G2130">
        <v>35757</v>
      </c>
      <c r="H2130" s="5">
        <f t="shared" si="66"/>
        <v>-3.9520527811346641E-3</v>
      </c>
      <c r="I2130" s="5">
        <f t="shared" si="67"/>
        <v>-3.023184271611153E-2</v>
      </c>
    </row>
    <row r="2131" spans="1:9" hidden="1" x14ac:dyDescent="0.2">
      <c r="A2131" t="s">
        <v>353</v>
      </c>
      <c r="B2131" s="10">
        <v>39175</v>
      </c>
      <c r="C2131" t="s">
        <v>1724</v>
      </c>
      <c r="D2131" s="4">
        <v>3282</v>
      </c>
      <c r="E2131" s="4">
        <v>6984</v>
      </c>
      <c r="F2131">
        <v>2733</v>
      </c>
      <c r="G2131">
        <v>8462</v>
      </c>
      <c r="H2131" s="5">
        <f t="shared" si="66"/>
        <v>0.20087815587266739</v>
      </c>
      <c r="I2131" s="5">
        <f t="shared" si="67"/>
        <v>-0.1746632001890806</v>
      </c>
    </row>
    <row r="2132" spans="1:9" hidden="1" x14ac:dyDescent="0.2">
      <c r="A2132" t="s">
        <v>354</v>
      </c>
      <c r="B2132" s="10">
        <v>40001</v>
      </c>
      <c r="C2132" t="s">
        <v>968</v>
      </c>
      <c r="D2132" s="4">
        <v>2103</v>
      </c>
      <c r="E2132" s="4">
        <v>4720</v>
      </c>
      <c r="F2132">
        <v>1387</v>
      </c>
      <c r="G2132">
        <v>5585</v>
      </c>
      <c r="H2132" s="5">
        <f t="shared" si="66"/>
        <v>0.51622206200432585</v>
      </c>
      <c r="I2132" s="5">
        <f t="shared" si="67"/>
        <v>-0.15487914055505819</v>
      </c>
    </row>
    <row r="2133" spans="1:9" hidden="1" x14ac:dyDescent="0.2">
      <c r="A2133" t="s">
        <v>354</v>
      </c>
      <c r="B2133" s="10">
        <v>40003</v>
      </c>
      <c r="C2133" t="s">
        <v>1725</v>
      </c>
      <c r="D2133" s="4">
        <v>499</v>
      </c>
      <c r="E2133" s="4">
        <v>2038</v>
      </c>
      <c r="F2133">
        <v>232</v>
      </c>
      <c r="G2133">
        <v>1978</v>
      </c>
      <c r="H2133" s="5">
        <f t="shared" si="66"/>
        <v>1.1508620689655173</v>
      </c>
      <c r="I2133" s="5">
        <f t="shared" si="67"/>
        <v>3.0333670374115267E-2</v>
      </c>
    </row>
    <row r="2134" spans="1:9" hidden="1" x14ac:dyDescent="0.2">
      <c r="A2134" t="s">
        <v>354</v>
      </c>
      <c r="B2134" s="10">
        <v>40005</v>
      </c>
      <c r="C2134" t="s">
        <v>1726</v>
      </c>
      <c r="D2134" s="4">
        <v>1378</v>
      </c>
      <c r="E2134" s="4">
        <v>4306</v>
      </c>
      <c r="F2134">
        <v>765</v>
      </c>
      <c r="G2134">
        <v>4557</v>
      </c>
      <c r="H2134" s="5">
        <f t="shared" si="66"/>
        <v>0.8013071895424837</v>
      </c>
      <c r="I2134" s="5">
        <f t="shared" si="67"/>
        <v>-5.5080096554750935E-2</v>
      </c>
    </row>
    <row r="2135" spans="1:9" hidden="1" x14ac:dyDescent="0.2">
      <c r="A2135" t="s">
        <v>354</v>
      </c>
      <c r="B2135" s="10">
        <v>40007</v>
      </c>
      <c r="C2135" t="s">
        <v>1727</v>
      </c>
      <c r="D2135" s="4">
        <v>362</v>
      </c>
      <c r="E2135" s="4">
        <v>2116</v>
      </c>
      <c r="F2135">
        <v>190</v>
      </c>
      <c r="G2135">
        <v>1968</v>
      </c>
      <c r="H2135" s="5">
        <f t="shared" si="66"/>
        <v>0.90526315789473688</v>
      </c>
      <c r="I2135" s="5">
        <f t="shared" si="67"/>
        <v>7.5203252032520332E-2</v>
      </c>
    </row>
    <row r="2136" spans="1:9" hidden="1" x14ac:dyDescent="0.2">
      <c r="A2136" t="s">
        <v>354</v>
      </c>
      <c r="B2136" s="10">
        <v>40009</v>
      </c>
      <c r="C2136" t="s">
        <v>1728</v>
      </c>
      <c r="D2136" s="4">
        <v>1785</v>
      </c>
      <c r="E2136" s="4">
        <v>6148</v>
      </c>
      <c r="F2136">
        <v>1048</v>
      </c>
      <c r="G2136">
        <v>6767</v>
      </c>
      <c r="H2136" s="5">
        <f t="shared" si="66"/>
        <v>0.7032442748091603</v>
      </c>
      <c r="I2136" s="5">
        <f t="shared" si="67"/>
        <v>-9.1473326437121319E-2</v>
      </c>
    </row>
    <row r="2137" spans="1:9" hidden="1" x14ac:dyDescent="0.2">
      <c r="A2137" t="s">
        <v>354</v>
      </c>
      <c r="B2137" s="10">
        <v>40011</v>
      </c>
      <c r="C2137" t="s">
        <v>838</v>
      </c>
      <c r="D2137" s="4">
        <v>1149</v>
      </c>
      <c r="E2137" s="4">
        <v>3030</v>
      </c>
      <c r="F2137">
        <v>688</v>
      </c>
      <c r="G2137">
        <v>3136</v>
      </c>
      <c r="H2137" s="5">
        <f t="shared" si="66"/>
        <v>0.67005813953488369</v>
      </c>
      <c r="I2137" s="5">
        <f t="shared" si="67"/>
        <v>-3.3801020408163268E-2</v>
      </c>
    </row>
    <row r="2138" spans="1:9" hidden="1" x14ac:dyDescent="0.2">
      <c r="A2138" t="s">
        <v>354</v>
      </c>
      <c r="B2138" s="10">
        <v>40013</v>
      </c>
      <c r="C2138" t="s">
        <v>732</v>
      </c>
      <c r="D2138" s="4">
        <v>4255</v>
      </c>
      <c r="E2138" s="4">
        <v>12936</v>
      </c>
      <c r="F2138">
        <v>3323</v>
      </c>
      <c r="G2138">
        <v>12344</v>
      </c>
      <c r="H2138" s="5">
        <f t="shared" si="66"/>
        <v>0.28046945531146555</v>
      </c>
      <c r="I2138" s="5">
        <f t="shared" si="67"/>
        <v>4.7958522359040828E-2</v>
      </c>
    </row>
    <row r="2139" spans="1:9" hidden="1" x14ac:dyDescent="0.2">
      <c r="A2139" t="s">
        <v>354</v>
      </c>
      <c r="B2139" s="10">
        <v>40015</v>
      </c>
      <c r="C2139" t="s">
        <v>1729</v>
      </c>
      <c r="D2139" s="4">
        <v>3959</v>
      </c>
      <c r="E2139" s="4">
        <v>5606</v>
      </c>
      <c r="F2139">
        <v>2670</v>
      </c>
      <c r="G2139">
        <v>7013</v>
      </c>
      <c r="H2139" s="5">
        <f t="shared" si="66"/>
        <v>0.48277153558052432</v>
      </c>
      <c r="I2139" s="5">
        <f t="shared" si="67"/>
        <v>-0.20062740624554398</v>
      </c>
    </row>
    <row r="2140" spans="1:9" hidden="1" x14ac:dyDescent="0.2">
      <c r="A2140" t="s">
        <v>354</v>
      </c>
      <c r="B2140" s="10">
        <v>40017</v>
      </c>
      <c r="C2140" t="s">
        <v>1730</v>
      </c>
      <c r="D2140" s="4">
        <v>17799</v>
      </c>
      <c r="E2140" s="4">
        <v>46638</v>
      </c>
      <c r="F2140">
        <v>16742</v>
      </c>
      <c r="G2140">
        <v>43550</v>
      </c>
      <c r="H2140" s="5">
        <f t="shared" si="66"/>
        <v>6.3134631465774693E-2</v>
      </c>
      <c r="I2140" s="5">
        <f t="shared" si="67"/>
        <v>7.0907003444316871E-2</v>
      </c>
    </row>
    <row r="2141" spans="1:9" hidden="1" x14ac:dyDescent="0.2">
      <c r="A2141" t="s">
        <v>354</v>
      </c>
      <c r="B2141" s="10">
        <v>40019</v>
      </c>
      <c r="C2141" t="s">
        <v>1094</v>
      </c>
      <c r="D2141" s="4">
        <v>5619</v>
      </c>
      <c r="E2141" s="4">
        <v>14111</v>
      </c>
      <c r="F2141">
        <v>4470</v>
      </c>
      <c r="G2141">
        <v>14699</v>
      </c>
      <c r="H2141" s="5">
        <f t="shared" si="66"/>
        <v>0.2570469798657718</v>
      </c>
      <c r="I2141" s="5">
        <f t="shared" si="67"/>
        <v>-4.0002721273556023E-2</v>
      </c>
    </row>
    <row r="2142" spans="1:9" hidden="1" x14ac:dyDescent="0.2">
      <c r="A2142" t="s">
        <v>354</v>
      </c>
      <c r="B2142" s="10">
        <v>40021</v>
      </c>
      <c r="C2142" t="s">
        <v>489</v>
      </c>
      <c r="D2142" s="4">
        <v>6092</v>
      </c>
      <c r="E2142" s="4">
        <v>10755</v>
      </c>
      <c r="F2142">
        <v>6027</v>
      </c>
      <c r="G2142">
        <v>11223</v>
      </c>
      <c r="H2142" s="5">
        <f t="shared" si="66"/>
        <v>1.0784801725568276E-2</v>
      </c>
      <c r="I2142" s="5">
        <f t="shared" si="67"/>
        <v>-4.1700080192461908E-2</v>
      </c>
    </row>
    <row r="2143" spans="1:9" hidden="1" x14ac:dyDescent="0.2">
      <c r="A2143" t="s">
        <v>354</v>
      </c>
      <c r="B2143" s="10">
        <v>40023</v>
      </c>
      <c r="C2143" t="s">
        <v>491</v>
      </c>
      <c r="D2143" s="4">
        <v>1673</v>
      </c>
      <c r="E2143" s="4">
        <v>4160</v>
      </c>
      <c r="F2143">
        <v>1082</v>
      </c>
      <c r="G2143">
        <v>4698</v>
      </c>
      <c r="H2143" s="5">
        <f t="shared" si="66"/>
        <v>0.54621072088724587</v>
      </c>
      <c r="I2143" s="5">
        <f t="shared" si="67"/>
        <v>-0.11451681566624096</v>
      </c>
    </row>
    <row r="2144" spans="1:9" hidden="1" x14ac:dyDescent="0.2">
      <c r="A2144" t="s">
        <v>354</v>
      </c>
      <c r="B2144" s="10">
        <v>40025</v>
      </c>
      <c r="C2144" t="s">
        <v>1731</v>
      </c>
      <c r="D2144" s="4">
        <v>200</v>
      </c>
      <c r="E2144" s="4">
        <v>1131</v>
      </c>
      <c r="F2144">
        <v>70</v>
      </c>
      <c r="G2144">
        <v>970</v>
      </c>
      <c r="H2144" s="5">
        <f t="shared" si="66"/>
        <v>1.8571428571428572</v>
      </c>
      <c r="I2144" s="5">
        <f t="shared" si="67"/>
        <v>0.16597938144329896</v>
      </c>
    </row>
    <row r="2145" spans="1:9" hidden="1" x14ac:dyDescent="0.2">
      <c r="A2145" t="s">
        <v>354</v>
      </c>
      <c r="B2145" s="10">
        <v>40027</v>
      </c>
      <c r="C2145" t="s">
        <v>560</v>
      </c>
      <c r="D2145" s="4">
        <v>53223</v>
      </c>
      <c r="E2145" s="4">
        <v>68018</v>
      </c>
      <c r="F2145">
        <v>49827</v>
      </c>
      <c r="G2145">
        <v>66677</v>
      </c>
      <c r="H2145" s="5">
        <f t="shared" si="66"/>
        <v>6.8155819134204348E-2</v>
      </c>
      <c r="I2145" s="5">
        <f t="shared" si="67"/>
        <v>2.0111882658187981E-2</v>
      </c>
    </row>
    <row r="2146" spans="1:9" hidden="1" x14ac:dyDescent="0.2">
      <c r="A2146" t="s">
        <v>354</v>
      </c>
      <c r="B2146" s="10">
        <v>40029</v>
      </c>
      <c r="C2146" t="s">
        <v>1732</v>
      </c>
      <c r="D2146" s="4">
        <v>640</v>
      </c>
      <c r="E2146" s="4">
        <v>1959</v>
      </c>
      <c r="F2146">
        <v>374</v>
      </c>
      <c r="G2146">
        <v>2091</v>
      </c>
      <c r="H2146" s="5">
        <f t="shared" si="66"/>
        <v>0.71122994652406413</v>
      </c>
      <c r="I2146" s="5">
        <f t="shared" si="67"/>
        <v>-6.3127690100430414E-2</v>
      </c>
    </row>
    <row r="2147" spans="1:9" hidden="1" x14ac:dyDescent="0.2">
      <c r="A2147" t="s">
        <v>354</v>
      </c>
      <c r="B2147" s="10">
        <v>40031</v>
      </c>
      <c r="C2147" t="s">
        <v>1022</v>
      </c>
      <c r="D2147" s="4">
        <v>11648</v>
      </c>
      <c r="E2147" s="4">
        <v>19111</v>
      </c>
      <c r="F2147">
        <v>13747</v>
      </c>
      <c r="G2147">
        <v>20905</v>
      </c>
      <c r="H2147" s="5">
        <f t="shared" si="66"/>
        <v>-0.1526878591692733</v>
      </c>
      <c r="I2147" s="5">
        <f t="shared" si="67"/>
        <v>-8.5816790241569005E-2</v>
      </c>
    </row>
    <row r="2148" spans="1:9" hidden="1" x14ac:dyDescent="0.2">
      <c r="A2148" t="s">
        <v>354</v>
      </c>
      <c r="B2148" s="10">
        <v>40033</v>
      </c>
      <c r="C2148" t="s">
        <v>1733</v>
      </c>
      <c r="D2148" s="4">
        <v>659</v>
      </c>
      <c r="E2148" s="4">
        <v>1727</v>
      </c>
      <c r="F2148">
        <v>393</v>
      </c>
      <c r="G2148">
        <v>2117</v>
      </c>
      <c r="H2148" s="5">
        <f t="shared" si="66"/>
        <v>0.67684478371501278</v>
      </c>
      <c r="I2148" s="5">
        <f t="shared" si="67"/>
        <v>-0.18422295701464336</v>
      </c>
    </row>
    <row r="2149" spans="1:9" hidden="1" x14ac:dyDescent="0.2">
      <c r="A2149" t="s">
        <v>354</v>
      </c>
      <c r="B2149" s="10">
        <v>40035</v>
      </c>
      <c r="C2149" t="s">
        <v>1734</v>
      </c>
      <c r="D2149" s="4">
        <v>1888</v>
      </c>
      <c r="E2149" s="4">
        <v>3883</v>
      </c>
      <c r="F2149">
        <v>1217</v>
      </c>
      <c r="G2149">
        <v>4686</v>
      </c>
      <c r="H2149" s="5">
        <f t="shared" si="66"/>
        <v>0.55135579293344295</v>
      </c>
      <c r="I2149" s="5">
        <f t="shared" si="67"/>
        <v>-0.17136150234741784</v>
      </c>
    </row>
    <row r="2150" spans="1:9" hidden="1" x14ac:dyDescent="0.2">
      <c r="A2150" t="s">
        <v>354</v>
      </c>
      <c r="B2150" s="10">
        <v>40037</v>
      </c>
      <c r="C2150" t="s">
        <v>1735</v>
      </c>
      <c r="D2150" s="4">
        <v>7561</v>
      </c>
      <c r="E2150" s="4">
        <v>23459</v>
      </c>
      <c r="F2150">
        <v>6577</v>
      </c>
      <c r="G2150">
        <v>23294</v>
      </c>
      <c r="H2150" s="5">
        <f t="shared" si="66"/>
        <v>0.14961228523642997</v>
      </c>
      <c r="I2150" s="5">
        <f t="shared" si="67"/>
        <v>7.0833691079247871E-3</v>
      </c>
    </row>
    <row r="2151" spans="1:9" hidden="1" x14ac:dyDescent="0.2">
      <c r="A2151" t="s">
        <v>354</v>
      </c>
      <c r="B2151" s="10">
        <v>40039</v>
      </c>
      <c r="C2151" t="s">
        <v>672</v>
      </c>
      <c r="D2151" s="4">
        <v>3064</v>
      </c>
      <c r="E2151" s="4">
        <v>7387</v>
      </c>
      <c r="F2151">
        <v>2369</v>
      </c>
      <c r="G2151">
        <v>8060</v>
      </c>
      <c r="H2151" s="5">
        <f t="shared" si="66"/>
        <v>0.29337273111017309</v>
      </c>
      <c r="I2151" s="5">
        <f t="shared" si="67"/>
        <v>-8.3498759305210918E-2</v>
      </c>
    </row>
    <row r="2152" spans="1:9" hidden="1" x14ac:dyDescent="0.2">
      <c r="A2152" t="s">
        <v>354</v>
      </c>
      <c r="B2152" s="10">
        <v>40041</v>
      </c>
      <c r="C2152" t="s">
        <v>932</v>
      </c>
      <c r="D2152" s="4">
        <v>3859</v>
      </c>
      <c r="E2152" s="4">
        <v>14506</v>
      </c>
      <c r="F2152">
        <v>3472</v>
      </c>
      <c r="G2152">
        <v>13557</v>
      </c>
      <c r="H2152" s="5">
        <f t="shared" si="66"/>
        <v>0.11146313364055299</v>
      </c>
      <c r="I2152" s="5">
        <f t="shared" si="67"/>
        <v>7.0000737626318504E-2</v>
      </c>
    </row>
    <row r="2153" spans="1:9" hidden="1" x14ac:dyDescent="0.2">
      <c r="A2153" t="s">
        <v>354</v>
      </c>
      <c r="B2153" s="10">
        <v>40043</v>
      </c>
      <c r="C2153" t="s">
        <v>1736</v>
      </c>
      <c r="D2153" s="4">
        <v>439</v>
      </c>
      <c r="E2153" s="4">
        <v>1725</v>
      </c>
      <c r="F2153">
        <v>214</v>
      </c>
      <c r="G2153">
        <v>2124</v>
      </c>
      <c r="H2153" s="5">
        <f t="shared" si="66"/>
        <v>1.0514018691588785</v>
      </c>
      <c r="I2153" s="5">
        <f t="shared" si="67"/>
        <v>-0.18785310734463276</v>
      </c>
    </row>
    <row r="2154" spans="1:9" hidden="1" x14ac:dyDescent="0.2">
      <c r="A2154" t="s">
        <v>354</v>
      </c>
      <c r="B2154" s="10">
        <v>40045</v>
      </c>
      <c r="C2154" t="s">
        <v>1026</v>
      </c>
      <c r="D2154" s="4">
        <v>390</v>
      </c>
      <c r="E2154" s="4">
        <v>1591</v>
      </c>
      <c r="F2154">
        <v>162</v>
      </c>
      <c r="G2154">
        <v>1688</v>
      </c>
      <c r="H2154" s="5">
        <f t="shared" si="66"/>
        <v>1.4074074074074074</v>
      </c>
      <c r="I2154" s="5">
        <f t="shared" si="67"/>
        <v>-5.7464454976303314E-2</v>
      </c>
    </row>
    <row r="2155" spans="1:9" hidden="1" x14ac:dyDescent="0.2">
      <c r="A2155" t="s">
        <v>354</v>
      </c>
      <c r="B2155" s="10">
        <v>40047</v>
      </c>
      <c r="C2155" t="s">
        <v>681</v>
      </c>
      <c r="D2155" s="4">
        <v>6258</v>
      </c>
      <c r="E2155" s="4">
        <v>15998</v>
      </c>
      <c r="F2155">
        <v>4919</v>
      </c>
      <c r="G2155">
        <v>16970</v>
      </c>
      <c r="H2155" s="5">
        <f t="shared" si="66"/>
        <v>0.27220979873958123</v>
      </c>
      <c r="I2155" s="5">
        <f t="shared" si="67"/>
        <v>-5.7277548615203303E-2</v>
      </c>
    </row>
    <row r="2156" spans="1:9" hidden="1" x14ac:dyDescent="0.2">
      <c r="A2156" t="s">
        <v>354</v>
      </c>
      <c r="B2156" s="10">
        <v>40049</v>
      </c>
      <c r="C2156" t="s">
        <v>1737</v>
      </c>
      <c r="D2156" s="4">
        <v>3091</v>
      </c>
      <c r="E2156" s="4">
        <v>7560</v>
      </c>
      <c r="F2156">
        <v>1865</v>
      </c>
      <c r="G2156">
        <v>8878</v>
      </c>
      <c r="H2156" s="5">
        <f t="shared" si="66"/>
        <v>0.65737265415549595</v>
      </c>
      <c r="I2156" s="5">
        <f t="shared" si="67"/>
        <v>-0.14845685965307501</v>
      </c>
    </row>
    <row r="2157" spans="1:9" hidden="1" x14ac:dyDescent="0.2">
      <c r="A2157" t="s">
        <v>354</v>
      </c>
      <c r="B2157" s="10">
        <v>40051</v>
      </c>
      <c r="C2157" t="s">
        <v>768</v>
      </c>
      <c r="D2157" s="4">
        <v>5439</v>
      </c>
      <c r="E2157" s="4">
        <v>19071</v>
      </c>
      <c r="F2157">
        <v>4144</v>
      </c>
      <c r="G2157">
        <v>18538</v>
      </c>
      <c r="H2157" s="5">
        <f t="shared" si="66"/>
        <v>0.3125</v>
      </c>
      <c r="I2157" s="5">
        <f t="shared" si="67"/>
        <v>2.8751753155680224E-2</v>
      </c>
    </row>
    <row r="2158" spans="1:9" hidden="1" x14ac:dyDescent="0.2">
      <c r="A2158" t="s">
        <v>354</v>
      </c>
      <c r="B2158" s="10">
        <v>40053</v>
      </c>
      <c r="C2158" t="s">
        <v>571</v>
      </c>
      <c r="D2158" s="4">
        <v>512</v>
      </c>
      <c r="E2158" s="4">
        <v>1918</v>
      </c>
      <c r="F2158">
        <v>280</v>
      </c>
      <c r="G2158">
        <v>1916</v>
      </c>
      <c r="H2158" s="5">
        <f t="shared" si="66"/>
        <v>0.82857142857142863</v>
      </c>
      <c r="I2158" s="5">
        <f t="shared" si="67"/>
        <v>1.0438413361169101E-3</v>
      </c>
    </row>
    <row r="2159" spans="1:9" hidden="1" x14ac:dyDescent="0.2">
      <c r="A2159" t="s">
        <v>354</v>
      </c>
      <c r="B2159" s="10">
        <v>40055</v>
      </c>
      <c r="C2159" t="s">
        <v>1738</v>
      </c>
      <c r="D2159" s="4">
        <v>567</v>
      </c>
      <c r="E2159" s="4">
        <v>1384</v>
      </c>
      <c r="F2159">
        <v>328</v>
      </c>
      <c r="G2159">
        <v>1605</v>
      </c>
      <c r="H2159" s="5">
        <f t="shared" si="66"/>
        <v>0.72865853658536583</v>
      </c>
      <c r="I2159" s="5">
        <f t="shared" si="67"/>
        <v>-0.13769470404984424</v>
      </c>
    </row>
    <row r="2160" spans="1:9" hidden="1" x14ac:dyDescent="0.2">
      <c r="A2160" t="s">
        <v>354</v>
      </c>
      <c r="B2160" s="10">
        <v>40057</v>
      </c>
      <c r="C2160" t="s">
        <v>1739</v>
      </c>
      <c r="D2160" s="4">
        <v>289</v>
      </c>
      <c r="E2160" s="4">
        <v>726</v>
      </c>
      <c r="F2160">
        <v>177</v>
      </c>
      <c r="G2160">
        <v>747</v>
      </c>
      <c r="H2160" s="5">
        <f t="shared" si="66"/>
        <v>0.63276836158192096</v>
      </c>
      <c r="I2160" s="5">
        <f t="shared" si="67"/>
        <v>-2.8112449799196786E-2</v>
      </c>
    </row>
    <row r="2161" spans="1:9" hidden="1" x14ac:dyDescent="0.2">
      <c r="A2161" t="s">
        <v>354</v>
      </c>
      <c r="B2161" s="10">
        <v>40059</v>
      </c>
      <c r="C2161" t="s">
        <v>1034</v>
      </c>
      <c r="D2161" s="4">
        <v>296</v>
      </c>
      <c r="E2161" s="4">
        <v>1367</v>
      </c>
      <c r="F2161">
        <v>136</v>
      </c>
      <c r="G2161">
        <v>1327</v>
      </c>
      <c r="H2161" s="5">
        <f t="shared" si="66"/>
        <v>1.1764705882352942</v>
      </c>
      <c r="I2161" s="5">
        <f t="shared" si="67"/>
        <v>3.0143180105501131E-2</v>
      </c>
    </row>
    <row r="2162" spans="1:9" hidden="1" x14ac:dyDescent="0.2">
      <c r="A2162" t="s">
        <v>354</v>
      </c>
      <c r="B2162" s="10">
        <v>40061</v>
      </c>
      <c r="C2162" t="s">
        <v>1036</v>
      </c>
      <c r="D2162" s="4">
        <v>1191</v>
      </c>
      <c r="E2162" s="4">
        <v>3945</v>
      </c>
      <c r="F2162">
        <v>783</v>
      </c>
      <c r="G2162">
        <v>4165</v>
      </c>
      <c r="H2162" s="5">
        <f t="shared" si="66"/>
        <v>0.52107279693486586</v>
      </c>
      <c r="I2162" s="5">
        <f t="shared" si="67"/>
        <v>-5.2821128451380553E-2</v>
      </c>
    </row>
    <row r="2163" spans="1:9" hidden="1" x14ac:dyDescent="0.2">
      <c r="A2163" t="s">
        <v>354</v>
      </c>
      <c r="B2163" s="10">
        <v>40063</v>
      </c>
      <c r="C2163" t="s">
        <v>1740</v>
      </c>
      <c r="D2163" s="4">
        <v>1528</v>
      </c>
      <c r="E2163" s="4">
        <v>2970</v>
      </c>
      <c r="F2163">
        <v>919</v>
      </c>
      <c r="G2163">
        <v>3875</v>
      </c>
      <c r="H2163" s="5">
        <f t="shared" si="66"/>
        <v>0.66267682263329708</v>
      </c>
      <c r="I2163" s="5">
        <f t="shared" si="67"/>
        <v>-0.2335483870967742</v>
      </c>
    </row>
    <row r="2164" spans="1:9" hidden="1" x14ac:dyDescent="0.2">
      <c r="A2164" t="s">
        <v>354</v>
      </c>
      <c r="B2164" s="10">
        <v>40065</v>
      </c>
      <c r="C2164" t="s">
        <v>444</v>
      </c>
      <c r="D2164" s="4">
        <v>2365</v>
      </c>
      <c r="E2164" s="4">
        <v>5903</v>
      </c>
      <c r="F2164">
        <v>1646</v>
      </c>
      <c r="G2164">
        <v>6392</v>
      </c>
      <c r="H2164" s="5">
        <f t="shared" si="66"/>
        <v>0.43681652490886996</v>
      </c>
      <c r="I2164" s="5">
        <f t="shared" si="67"/>
        <v>-7.6501877346683358E-2</v>
      </c>
    </row>
    <row r="2165" spans="1:9" hidden="1" x14ac:dyDescent="0.2">
      <c r="A2165" t="s">
        <v>354</v>
      </c>
      <c r="B2165" s="10">
        <v>40067</v>
      </c>
      <c r="C2165" t="s">
        <v>445</v>
      </c>
      <c r="D2165" s="4">
        <v>549</v>
      </c>
      <c r="E2165" s="4">
        <v>1685</v>
      </c>
      <c r="F2165">
        <v>319</v>
      </c>
      <c r="G2165">
        <v>2026</v>
      </c>
      <c r="H2165" s="5">
        <f t="shared" si="66"/>
        <v>0.72100313479623823</v>
      </c>
      <c r="I2165" s="5">
        <f t="shared" si="67"/>
        <v>-0.16831194471865746</v>
      </c>
    </row>
    <row r="2166" spans="1:9" hidden="1" x14ac:dyDescent="0.2">
      <c r="A2166" t="s">
        <v>354</v>
      </c>
      <c r="B2166" s="10">
        <v>40069</v>
      </c>
      <c r="C2166" t="s">
        <v>1630</v>
      </c>
      <c r="D2166" s="4">
        <v>1238</v>
      </c>
      <c r="E2166" s="4">
        <v>3242</v>
      </c>
      <c r="F2166">
        <v>738</v>
      </c>
      <c r="G2166">
        <v>3441</v>
      </c>
      <c r="H2166" s="5">
        <f t="shared" si="66"/>
        <v>0.6775067750677507</v>
      </c>
      <c r="I2166" s="5">
        <f t="shared" si="67"/>
        <v>-5.7832025573961054E-2</v>
      </c>
    </row>
    <row r="2167" spans="1:9" hidden="1" x14ac:dyDescent="0.2">
      <c r="A2167" t="s">
        <v>354</v>
      </c>
      <c r="B2167" s="10">
        <v>40071</v>
      </c>
      <c r="C2167" t="s">
        <v>1741</v>
      </c>
      <c r="D2167" s="4">
        <v>5599</v>
      </c>
      <c r="E2167" s="4">
        <v>12838</v>
      </c>
      <c r="F2167">
        <v>4040</v>
      </c>
      <c r="G2167">
        <v>12834</v>
      </c>
      <c r="H2167" s="5">
        <f t="shared" si="66"/>
        <v>0.3858910891089109</v>
      </c>
      <c r="I2167" s="5">
        <f t="shared" si="67"/>
        <v>3.1167212092878292E-4</v>
      </c>
    </row>
    <row r="2168" spans="1:9" hidden="1" x14ac:dyDescent="0.2">
      <c r="A2168" t="s">
        <v>354</v>
      </c>
      <c r="B2168" s="10">
        <v>40073</v>
      </c>
      <c r="C2168" t="s">
        <v>1742</v>
      </c>
      <c r="D2168" s="4">
        <v>1231</v>
      </c>
      <c r="E2168" s="4">
        <v>4987</v>
      </c>
      <c r="F2168">
        <v>854</v>
      </c>
      <c r="G2168">
        <v>5521</v>
      </c>
      <c r="H2168" s="5">
        <f t="shared" si="66"/>
        <v>0.44145199063231849</v>
      </c>
      <c r="I2168" s="5">
        <f t="shared" si="67"/>
        <v>-9.6721608404274587E-2</v>
      </c>
    </row>
    <row r="2169" spans="1:9" hidden="1" x14ac:dyDescent="0.2">
      <c r="A2169" t="s">
        <v>354</v>
      </c>
      <c r="B2169" s="10">
        <v>40075</v>
      </c>
      <c r="C2169" t="s">
        <v>687</v>
      </c>
      <c r="D2169" s="4">
        <v>1123</v>
      </c>
      <c r="E2169" s="4">
        <v>2410</v>
      </c>
      <c r="F2169">
        <v>699</v>
      </c>
      <c r="G2169">
        <v>2673</v>
      </c>
      <c r="H2169" s="5">
        <f t="shared" si="66"/>
        <v>0.60658082975679539</v>
      </c>
      <c r="I2169" s="5">
        <f t="shared" si="67"/>
        <v>-9.8391320613542832E-2</v>
      </c>
    </row>
    <row r="2170" spans="1:9" hidden="1" x14ac:dyDescent="0.2">
      <c r="A2170" t="s">
        <v>354</v>
      </c>
      <c r="B2170" s="10">
        <v>40077</v>
      </c>
      <c r="C2170" t="s">
        <v>1743</v>
      </c>
      <c r="D2170" s="4">
        <v>1184</v>
      </c>
      <c r="E2170" s="4">
        <v>3123</v>
      </c>
      <c r="F2170">
        <v>762</v>
      </c>
      <c r="G2170">
        <v>3437</v>
      </c>
      <c r="H2170" s="5">
        <f t="shared" si="66"/>
        <v>0.5538057742782152</v>
      </c>
      <c r="I2170" s="5">
        <f t="shared" si="67"/>
        <v>-9.1358743089903979E-2</v>
      </c>
    </row>
    <row r="2171" spans="1:9" hidden="1" x14ac:dyDescent="0.2">
      <c r="A2171" t="s">
        <v>354</v>
      </c>
      <c r="B2171" s="10">
        <v>40079</v>
      </c>
      <c r="C2171" t="s">
        <v>1744</v>
      </c>
      <c r="D2171" s="4">
        <v>4787</v>
      </c>
      <c r="E2171" s="4">
        <v>15548</v>
      </c>
      <c r="F2171">
        <v>3299</v>
      </c>
      <c r="G2171">
        <v>15213</v>
      </c>
      <c r="H2171" s="5">
        <f t="shared" si="66"/>
        <v>0.4510457714458927</v>
      </c>
      <c r="I2171" s="5">
        <f t="shared" si="67"/>
        <v>2.2020640241898377E-2</v>
      </c>
    </row>
    <row r="2172" spans="1:9" hidden="1" x14ac:dyDescent="0.2">
      <c r="A2172" t="s">
        <v>354</v>
      </c>
      <c r="B2172" s="10">
        <v>40081</v>
      </c>
      <c r="C2172" t="s">
        <v>578</v>
      </c>
      <c r="D2172" s="4">
        <v>3579</v>
      </c>
      <c r="E2172" s="4">
        <v>11901</v>
      </c>
      <c r="F2172">
        <v>2609</v>
      </c>
      <c r="G2172">
        <v>12013</v>
      </c>
      <c r="H2172" s="5">
        <f t="shared" si="66"/>
        <v>0.37178995783825219</v>
      </c>
      <c r="I2172" s="5">
        <f t="shared" si="67"/>
        <v>-9.3232331640722543E-3</v>
      </c>
    </row>
    <row r="2173" spans="1:9" hidden="1" x14ac:dyDescent="0.2">
      <c r="A2173" t="s">
        <v>354</v>
      </c>
      <c r="B2173" s="10">
        <v>40083</v>
      </c>
      <c r="C2173" t="s">
        <v>580</v>
      </c>
      <c r="D2173" s="4">
        <v>4762</v>
      </c>
      <c r="E2173" s="4">
        <v>16548</v>
      </c>
      <c r="F2173">
        <v>5455</v>
      </c>
      <c r="G2173">
        <v>15608</v>
      </c>
      <c r="H2173" s="5">
        <f t="shared" si="66"/>
        <v>-0.12703941338221814</v>
      </c>
      <c r="I2173" s="5">
        <f t="shared" si="67"/>
        <v>6.0225525371604305E-2</v>
      </c>
    </row>
    <row r="2174" spans="1:9" hidden="1" x14ac:dyDescent="0.2">
      <c r="A2174" t="s">
        <v>354</v>
      </c>
      <c r="B2174" s="10">
        <v>40085</v>
      </c>
      <c r="C2174" t="s">
        <v>1745</v>
      </c>
      <c r="D2174" s="4">
        <v>1102</v>
      </c>
      <c r="E2174" s="4">
        <v>3423</v>
      </c>
      <c r="F2174">
        <v>711</v>
      </c>
      <c r="G2174">
        <v>3305</v>
      </c>
      <c r="H2174" s="5">
        <f t="shared" si="66"/>
        <v>0.54992967651195501</v>
      </c>
      <c r="I2174" s="5">
        <f t="shared" si="67"/>
        <v>3.5703479576399397E-2</v>
      </c>
    </row>
    <row r="2175" spans="1:9" hidden="1" x14ac:dyDescent="0.2">
      <c r="A2175" t="s">
        <v>354</v>
      </c>
      <c r="B2175" s="10">
        <v>40087</v>
      </c>
      <c r="C2175" t="s">
        <v>1746</v>
      </c>
      <c r="D2175" s="4">
        <v>2809</v>
      </c>
      <c r="E2175" s="4">
        <v>15541</v>
      </c>
      <c r="F2175">
        <v>3582</v>
      </c>
      <c r="G2175">
        <v>15295</v>
      </c>
      <c r="H2175" s="5">
        <f t="shared" si="66"/>
        <v>-0.21580122836404245</v>
      </c>
      <c r="I2175" s="5">
        <f t="shared" si="67"/>
        <v>1.6083687479568485E-2</v>
      </c>
    </row>
    <row r="2176" spans="1:9" hidden="1" x14ac:dyDescent="0.2">
      <c r="A2176" t="s">
        <v>354</v>
      </c>
      <c r="B2176" s="10">
        <v>40089</v>
      </c>
      <c r="C2176" t="s">
        <v>1747</v>
      </c>
      <c r="D2176" s="4">
        <v>2974</v>
      </c>
      <c r="E2176" s="4">
        <v>7695</v>
      </c>
      <c r="F2176">
        <v>1858</v>
      </c>
      <c r="G2176">
        <v>9485</v>
      </c>
      <c r="H2176" s="5">
        <f t="shared" si="66"/>
        <v>0.60064585575888052</v>
      </c>
      <c r="I2176" s="5">
        <f t="shared" si="67"/>
        <v>-0.18871903004744334</v>
      </c>
    </row>
    <row r="2177" spans="1:9" hidden="1" x14ac:dyDescent="0.2">
      <c r="A2177" t="s">
        <v>354</v>
      </c>
      <c r="B2177" s="10">
        <v>40091</v>
      </c>
      <c r="C2177" t="s">
        <v>787</v>
      </c>
      <c r="D2177" s="4">
        <v>2972</v>
      </c>
      <c r="E2177" s="4">
        <v>4929</v>
      </c>
      <c r="F2177">
        <v>2031</v>
      </c>
      <c r="G2177">
        <v>6172</v>
      </c>
      <c r="H2177" s="5">
        <f t="shared" si="66"/>
        <v>0.4633185622845889</v>
      </c>
      <c r="I2177" s="5">
        <f t="shared" si="67"/>
        <v>-0.20139338950097213</v>
      </c>
    </row>
    <row r="2178" spans="1:9" hidden="1" x14ac:dyDescent="0.2">
      <c r="A2178" t="s">
        <v>354</v>
      </c>
      <c r="B2178" s="10">
        <v>40093</v>
      </c>
      <c r="C2178" t="s">
        <v>1748</v>
      </c>
      <c r="D2178" s="4">
        <v>991</v>
      </c>
      <c r="E2178" s="4">
        <v>3224</v>
      </c>
      <c r="F2178">
        <v>320</v>
      </c>
      <c r="G2178">
        <v>3084</v>
      </c>
      <c r="H2178" s="5">
        <f t="shared" si="66"/>
        <v>2.0968749999999998</v>
      </c>
      <c r="I2178" s="5">
        <f t="shared" si="67"/>
        <v>4.5395590142671853E-2</v>
      </c>
    </row>
    <row r="2179" spans="1:9" hidden="1" x14ac:dyDescent="0.2">
      <c r="A2179" t="s">
        <v>354</v>
      </c>
      <c r="B2179" s="10">
        <v>40095</v>
      </c>
      <c r="C2179" t="s">
        <v>519</v>
      </c>
      <c r="D2179" s="4">
        <v>1814</v>
      </c>
      <c r="E2179" s="4">
        <v>3997</v>
      </c>
      <c r="F2179">
        <v>1100</v>
      </c>
      <c r="G2179">
        <v>4891</v>
      </c>
      <c r="H2179" s="5">
        <f t="shared" ref="H2179:H2242" si="68">((D2179-F2179)/F2179)</f>
        <v>0.64909090909090905</v>
      </c>
      <c r="I2179" s="5">
        <f t="shared" ref="I2179:I2242" si="69">((E2179-G2179)/G2179)</f>
        <v>-0.18278470660396648</v>
      </c>
    </row>
    <row r="2180" spans="1:9" hidden="1" x14ac:dyDescent="0.2">
      <c r="A2180" t="s">
        <v>354</v>
      </c>
      <c r="B2180" s="10">
        <v>40097</v>
      </c>
      <c r="C2180" t="s">
        <v>1749</v>
      </c>
      <c r="D2180" s="4">
        <v>4552</v>
      </c>
      <c r="E2180" s="4">
        <v>11515</v>
      </c>
      <c r="F2180">
        <v>3581</v>
      </c>
      <c r="G2180">
        <v>12749</v>
      </c>
      <c r="H2180" s="5">
        <f t="shared" si="68"/>
        <v>0.27115330913152752</v>
      </c>
      <c r="I2180" s="5">
        <f t="shared" si="69"/>
        <v>-9.6791905247470389E-2</v>
      </c>
    </row>
    <row r="2181" spans="1:9" hidden="1" x14ac:dyDescent="0.2">
      <c r="A2181" t="s">
        <v>354</v>
      </c>
      <c r="B2181" s="10">
        <v>40099</v>
      </c>
      <c r="C2181" t="s">
        <v>790</v>
      </c>
      <c r="D2181" s="4">
        <v>1670</v>
      </c>
      <c r="E2181" s="4">
        <v>4315</v>
      </c>
      <c r="F2181">
        <v>1156</v>
      </c>
      <c r="G2181">
        <v>4612</v>
      </c>
      <c r="H2181" s="5">
        <f t="shared" si="68"/>
        <v>0.44463667820069203</v>
      </c>
      <c r="I2181" s="5">
        <f t="shared" si="69"/>
        <v>-6.4397224631396355E-2</v>
      </c>
    </row>
    <row r="2182" spans="1:9" hidden="1" x14ac:dyDescent="0.2">
      <c r="A2182" t="s">
        <v>354</v>
      </c>
      <c r="B2182" s="10">
        <v>40101</v>
      </c>
      <c r="C2182" t="s">
        <v>1750</v>
      </c>
      <c r="D2182" s="4">
        <v>10848</v>
      </c>
      <c r="E2182" s="4">
        <v>14042</v>
      </c>
      <c r="F2182">
        <v>8027</v>
      </c>
      <c r="G2182">
        <v>16526</v>
      </c>
      <c r="H2182" s="5">
        <f t="shared" si="68"/>
        <v>0.35143889373364895</v>
      </c>
      <c r="I2182" s="5">
        <f t="shared" si="69"/>
        <v>-0.15030860462301826</v>
      </c>
    </row>
    <row r="2183" spans="1:9" hidden="1" x14ac:dyDescent="0.2">
      <c r="A2183" t="s">
        <v>354</v>
      </c>
      <c r="B2183" s="10">
        <v>40103</v>
      </c>
      <c r="C2183" t="s">
        <v>946</v>
      </c>
      <c r="D2183" s="4">
        <v>1365</v>
      </c>
      <c r="E2183" s="4">
        <v>3429</v>
      </c>
      <c r="F2183">
        <v>1003</v>
      </c>
      <c r="G2183">
        <v>3821</v>
      </c>
      <c r="H2183" s="5">
        <f t="shared" si="68"/>
        <v>0.3609172482552343</v>
      </c>
      <c r="I2183" s="5">
        <f t="shared" si="69"/>
        <v>-0.10259094477885371</v>
      </c>
    </row>
    <row r="2184" spans="1:9" hidden="1" x14ac:dyDescent="0.2">
      <c r="A2184" t="s">
        <v>354</v>
      </c>
      <c r="B2184" s="10">
        <v>40105</v>
      </c>
      <c r="C2184" t="s">
        <v>1751</v>
      </c>
      <c r="D2184" s="4">
        <v>1129</v>
      </c>
      <c r="E2184" s="4">
        <v>3041</v>
      </c>
      <c r="F2184">
        <v>712</v>
      </c>
      <c r="G2184">
        <v>3610</v>
      </c>
      <c r="H2184" s="5">
        <f t="shared" si="68"/>
        <v>0.5856741573033708</v>
      </c>
      <c r="I2184" s="5">
        <f t="shared" si="69"/>
        <v>-0.15761772853185596</v>
      </c>
    </row>
    <row r="2185" spans="1:9" hidden="1" x14ac:dyDescent="0.2">
      <c r="A2185" t="s">
        <v>354</v>
      </c>
      <c r="B2185" s="10">
        <v>40107</v>
      </c>
      <c r="C2185" t="s">
        <v>1752</v>
      </c>
      <c r="D2185" s="4">
        <v>1374</v>
      </c>
      <c r="E2185" s="4">
        <v>2427</v>
      </c>
      <c r="F2185">
        <v>896</v>
      </c>
      <c r="G2185">
        <v>3058</v>
      </c>
      <c r="H2185" s="5">
        <f t="shared" si="68"/>
        <v>0.5334821428571429</v>
      </c>
      <c r="I2185" s="5">
        <f t="shared" si="69"/>
        <v>-0.20634401569653368</v>
      </c>
    </row>
    <row r="2186" spans="1:9" hidden="1" x14ac:dyDescent="0.2">
      <c r="A2186" t="s">
        <v>354</v>
      </c>
      <c r="B2186" s="10">
        <v>40109</v>
      </c>
      <c r="C2186" t="s">
        <v>1753</v>
      </c>
      <c r="D2186" s="4">
        <v>133908</v>
      </c>
      <c r="E2186" s="4">
        <v>141836</v>
      </c>
      <c r="F2186">
        <v>141724</v>
      </c>
      <c r="G2186">
        <v>145050</v>
      </c>
      <c r="H2186" s="5">
        <f t="shared" si="68"/>
        <v>-5.5149445400920101E-2</v>
      </c>
      <c r="I2186" s="5">
        <f t="shared" si="69"/>
        <v>-2.2157876594277835E-2</v>
      </c>
    </row>
    <row r="2187" spans="1:9" hidden="1" x14ac:dyDescent="0.2">
      <c r="A2187" t="s">
        <v>354</v>
      </c>
      <c r="B2187" s="10">
        <v>40111</v>
      </c>
      <c r="C2187" t="s">
        <v>1754</v>
      </c>
      <c r="D2187" s="4">
        <v>5920</v>
      </c>
      <c r="E2187" s="4">
        <v>8000</v>
      </c>
      <c r="F2187">
        <v>4357</v>
      </c>
      <c r="G2187">
        <v>9668</v>
      </c>
      <c r="H2187" s="5">
        <f t="shared" si="68"/>
        <v>0.35873307321551529</v>
      </c>
      <c r="I2187" s="5">
        <f t="shared" si="69"/>
        <v>-0.1725279271824576</v>
      </c>
    </row>
    <row r="2188" spans="1:9" hidden="1" x14ac:dyDescent="0.2">
      <c r="A2188" t="s">
        <v>354</v>
      </c>
      <c r="B2188" s="10">
        <v>40113</v>
      </c>
      <c r="C2188" t="s">
        <v>1052</v>
      </c>
      <c r="D2188" s="4">
        <v>6284</v>
      </c>
      <c r="E2188" s="4">
        <v>13464</v>
      </c>
      <c r="F2188">
        <v>6002</v>
      </c>
      <c r="G2188">
        <v>14121</v>
      </c>
      <c r="H2188" s="5">
        <f t="shared" si="68"/>
        <v>4.6984338553815397E-2</v>
      </c>
      <c r="I2188" s="5">
        <f t="shared" si="69"/>
        <v>-4.6526449968132572E-2</v>
      </c>
    </row>
    <row r="2189" spans="1:9" hidden="1" x14ac:dyDescent="0.2">
      <c r="A2189" t="s">
        <v>354</v>
      </c>
      <c r="B2189" s="10">
        <v>40115</v>
      </c>
      <c r="C2189" t="s">
        <v>1054</v>
      </c>
      <c r="D2189" s="4">
        <v>3670</v>
      </c>
      <c r="E2189" s="4">
        <v>6768</v>
      </c>
      <c r="F2189">
        <v>2686</v>
      </c>
      <c r="G2189">
        <v>8545</v>
      </c>
      <c r="H2189" s="5">
        <f t="shared" si="68"/>
        <v>0.3663440059568131</v>
      </c>
      <c r="I2189" s="5">
        <f t="shared" si="69"/>
        <v>-0.20795787009947336</v>
      </c>
    </row>
    <row r="2190" spans="1:9" hidden="1" x14ac:dyDescent="0.2">
      <c r="A2190" t="s">
        <v>354</v>
      </c>
      <c r="B2190" s="10">
        <v>40117</v>
      </c>
      <c r="C2190" t="s">
        <v>1055</v>
      </c>
      <c r="D2190" s="4">
        <v>1919</v>
      </c>
      <c r="E2190" s="4">
        <v>4698</v>
      </c>
      <c r="F2190">
        <v>1363</v>
      </c>
      <c r="G2190">
        <v>5267</v>
      </c>
      <c r="H2190" s="5">
        <f t="shared" si="68"/>
        <v>0.40792369772560527</v>
      </c>
      <c r="I2190" s="5">
        <f t="shared" si="69"/>
        <v>-0.10803113726979305</v>
      </c>
    </row>
    <row r="2191" spans="1:9" hidden="1" x14ac:dyDescent="0.2">
      <c r="A2191" t="s">
        <v>354</v>
      </c>
      <c r="B2191" s="10">
        <v>40119</v>
      </c>
      <c r="C2191" t="s">
        <v>1755</v>
      </c>
      <c r="D2191" s="4">
        <v>9554</v>
      </c>
      <c r="E2191" s="4">
        <v>16891</v>
      </c>
      <c r="F2191">
        <v>10904</v>
      </c>
      <c r="G2191">
        <v>17813</v>
      </c>
      <c r="H2191" s="5">
        <f t="shared" si="68"/>
        <v>-0.12380777696258254</v>
      </c>
      <c r="I2191" s="5">
        <f t="shared" si="69"/>
        <v>-5.1759950597877954E-2</v>
      </c>
    </row>
    <row r="2192" spans="1:9" hidden="1" x14ac:dyDescent="0.2">
      <c r="A2192" t="s">
        <v>354</v>
      </c>
      <c r="B2192" s="10">
        <v>40121</v>
      </c>
      <c r="C2192" t="s">
        <v>1756</v>
      </c>
      <c r="D2192" s="4">
        <v>5567</v>
      </c>
      <c r="E2192" s="4">
        <v>12494</v>
      </c>
      <c r="F2192">
        <v>3768</v>
      </c>
      <c r="G2192">
        <v>13851</v>
      </c>
      <c r="H2192" s="5">
        <f t="shared" si="68"/>
        <v>0.47744161358811038</v>
      </c>
      <c r="I2192" s="5">
        <f t="shared" si="69"/>
        <v>-9.7971265612591146E-2</v>
      </c>
    </row>
    <row r="2193" spans="1:9" hidden="1" x14ac:dyDescent="0.2">
      <c r="A2193" t="s">
        <v>354</v>
      </c>
      <c r="B2193" s="10">
        <v>40123</v>
      </c>
      <c r="C2193" t="s">
        <v>1382</v>
      </c>
      <c r="D2193" s="4">
        <v>5139</v>
      </c>
      <c r="E2193" s="4">
        <v>9662</v>
      </c>
      <c r="F2193">
        <v>4117</v>
      </c>
      <c r="G2193">
        <v>10805</v>
      </c>
      <c r="H2193" s="5">
        <f t="shared" si="68"/>
        <v>0.24823900898712656</v>
      </c>
      <c r="I2193" s="5">
        <f t="shared" si="69"/>
        <v>-0.10578435909301249</v>
      </c>
    </row>
    <row r="2194" spans="1:9" hidden="1" x14ac:dyDescent="0.2">
      <c r="A2194" t="s">
        <v>354</v>
      </c>
      <c r="B2194" s="10">
        <v>40125</v>
      </c>
      <c r="C2194" t="s">
        <v>1056</v>
      </c>
      <c r="D2194" s="4">
        <v>8196</v>
      </c>
      <c r="E2194" s="4">
        <v>19076</v>
      </c>
      <c r="F2194">
        <v>7275</v>
      </c>
      <c r="G2194">
        <v>20240</v>
      </c>
      <c r="H2194" s="5">
        <f t="shared" si="68"/>
        <v>0.1265979381443299</v>
      </c>
      <c r="I2194" s="5">
        <f t="shared" si="69"/>
        <v>-5.7509881422924902E-2</v>
      </c>
    </row>
    <row r="2195" spans="1:9" hidden="1" x14ac:dyDescent="0.2">
      <c r="A2195" t="s">
        <v>354</v>
      </c>
      <c r="B2195" s="10">
        <v>40127</v>
      </c>
      <c r="C2195" t="s">
        <v>1757</v>
      </c>
      <c r="D2195" s="4">
        <v>1184</v>
      </c>
      <c r="E2195" s="4">
        <v>3883</v>
      </c>
      <c r="F2195">
        <v>668</v>
      </c>
      <c r="G2195">
        <v>4016</v>
      </c>
      <c r="H2195" s="5">
        <f t="shared" si="68"/>
        <v>0.77245508982035926</v>
      </c>
      <c r="I2195" s="5">
        <f t="shared" si="69"/>
        <v>-3.3117529880478086E-2</v>
      </c>
    </row>
    <row r="2196" spans="1:9" hidden="1" x14ac:dyDescent="0.2">
      <c r="A2196" t="s">
        <v>354</v>
      </c>
      <c r="B2196" s="10">
        <v>40129</v>
      </c>
      <c r="C2196" t="s">
        <v>1758</v>
      </c>
      <c r="D2196" s="4">
        <v>378</v>
      </c>
      <c r="E2196" s="4">
        <v>1302</v>
      </c>
      <c r="F2196">
        <v>168</v>
      </c>
      <c r="G2196">
        <v>1629</v>
      </c>
      <c r="H2196" s="5">
        <f t="shared" si="68"/>
        <v>1.25</v>
      </c>
      <c r="I2196" s="5">
        <f t="shared" si="69"/>
        <v>-0.20073664825046039</v>
      </c>
    </row>
    <row r="2197" spans="1:9" hidden="1" x14ac:dyDescent="0.2">
      <c r="A2197" t="s">
        <v>354</v>
      </c>
      <c r="B2197" s="10">
        <v>40131</v>
      </c>
      <c r="C2197" t="s">
        <v>1759</v>
      </c>
      <c r="D2197" s="4">
        <v>9391</v>
      </c>
      <c r="E2197" s="4">
        <v>36609</v>
      </c>
      <c r="F2197">
        <v>9589</v>
      </c>
      <c r="G2197">
        <v>34031</v>
      </c>
      <c r="H2197" s="5">
        <f t="shared" si="68"/>
        <v>-2.0648659922828241E-2</v>
      </c>
      <c r="I2197" s="5">
        <f t="shared" si="69"/>
        <v>7.5754459169580679E-2</v>
      </c>
    </row>
    <row r="2198" spans="1:9" hidden="1" x14ac:dyDescent="0.2">
      <c r="A2198" t="s">
        <v>354</v>
      </c>
      <c r="B2198" s="10">
        <v>40133</v>
      </c>
      <c r="C2198" t="s">
        <v>472</v>
      </c>
      <c r="D2198" s="4">
        <v>3141</v>
      </c>
      <c r="E2198" s="4">
        <v>4969</v>
      </c>
      <c r="F2198">
        <v>2150</v>
      </c>
      <c r="G2198">
        <v>6011</v>
      </c>
      <c r="H2198" s="5">
        <f t="shared" si="68"/>
        <v>0.46093023255813953</v>
      </c>
      <c r="I2198" s="5">
        <f t="shared" si="69"/>
        <v>-0.17334886042255865</v>
      </c>
    </row>
    <row r="2199" spans="1:9" hidden="1" x14ac:dyDescent="0.2">
      <c r="A2199" t="s">
        <v>354</v>
      </c>
      <c r="B2199" s="10">
        <v>40135</v>
      </c>
      <c r="C2199" t="s">
        <v>1760</v>
      </c>
      <c r="D2199" s="4">
        <v>3838</v>
      </c>
      <c r="E2199" s="4">
        <v>12095</v>
      </c>
      <c r="F2199">
        <v>3035</v>
      </c>
      <c r="G2199">
        <v>12113</v>
      </c>
      <c r="H2199" s="5">
        <f t="shared" si="68"/>
        <v>0.2645799011532125</v>
      </c>
      <c r="I2199" s="5">
        <f t="shared" si="69"/>
        <v>-1.4860067695863948E-3</v>
      </c>
    </row>
    <row r="2200" spans="1:9" hidden="1" x14ac:dyDescent="0.2">
      <c r="A2200" t="s">
        <v>354</v>
      </c>
      <c r="B2200" s="10">
        <v>40137</v>
      </c>
      <c r="C2200" t="s">
        <v>804</v>
      </c>
      <c r="D2200" s="4">
        <v>4801</v>
      </c>
      <c r="E2200" s="4">
        <v>14604</v>
      </c>
      <c r="F2200">
        <v>3154</v>
      </c>
      <c r="G2200">
        <v>15560</v>
      </c>
      <c r="H2200" s="5">
        <f t="shared" si="68"/>
        <v>0.5221940393151554</v>
      </c>
      <c r="I2200" s="5">
        <f t="shared" si="69"/>
        <v>-6.1439588688946015E-2</v>
      </c>
    </row>
    <row r="2201" spans="1:9" hidden="1" x14ac:dyDescent="0.2">
      <c r="A2201" t="s">
        <v>354</v>
      </c>
      <c r="B2201" s="10">
        <v>40139</v>
      </c>
      <c r="C2201" t="s">
        <v>1432</v>
      </c>
      <c r="D2201" s="4">
        <v>1269</v>
      </c>
      <c r="E2201" s="4">
        <v>4701</v>
      </c>
      <c r="F2201">
        <v>894</v>
      </c>
      <c r="G2201">
        <v>4505</v>
      </c>
      <c r="H2201" s="5">
        <f t="shared" si="68"/>
        <v>0.41946308724832215</v>
      </c>
      <c r="I2201" s="5">
        <f t="shared" si="69"/>
        <v>4.3507214206437293E-2</v>
      </c>
    </row>
    <row r="2202" spans="1:9" hidden="1" x14ac:dyDescent="0.2">
      <c r="A2202" t="s">
        <v>354</v>
      </c>
      <c r="B2202" s="10">
        <v>40141</v>
      </c>
      <c r="C2202" t="s">
        <v>1761</v>
      </c>
      <c r="D2202" s="4">
        <v>936</v>
      </c>
      <c r="E2202" s="4">
        <v>2044</v>
      </c>
      <c r="F2202">
        <v>597</v>
      </c>
      <c r="G2202">
        <v>2076</v>
      </c>
      <c r="H2202" s="5">
        <f t="shared" si="68"/>
        <v>0.56783919597989951</v>
      </c>
      <c r="I2202" s="5">
        <f t="shared" si="69"/>
        <v>-1.5414258188824663E-2</v>
      </c>
    </row>
    <row r="2203" spans="1:9" hidden="1" x14ac:dyDescent="0.2">
      <c r="A2203" t="s">
        <v>354</v>
      </c>
      <c r="B2203" s="10">
        <v>40143</v>
      </c>
      <c r="C2203" t="s">
        <v>1762</v>
      </c>
      <c r="D2203" s="4">
        <v>106538</v>
      </c>
      <c r="E2203" s="4">
        <v>145780</v>
      </c>
      <c r="F2203">
        <v>108996</v>
      </c>
      <c r="G2203">
        <v>150574</v>
      </c>
      <c r="H2203" s="5">
        <f t="shared" si="68"/>
        <v>-2.2551286285735255E-2</v>
      </c>
      <c r="I2203" s="5">
        <f t="shared" si="69"/>
        <v>-3.1838165951625114E-2</v>
      </c>
    </row>
    <row r="2204" spans="1:9" hidden="1" x14ac:dyDescent="0.2">
      <c r="A2204" t="s">
        <v>354</v>
      </c>
      <c r="B2204" s="10">
        <v>40145</v>
      </c>
      <c r="C2204" t="s">
        <v>1763</v>
      </c>
      <c r="D2204" s="4">
        <v>8298</v>
      </c>
      <c r="E2204" s="4">
        <v>28159</v>
      </c>
      <c r="F2204">
        <v>8464</v>
      </c>
      <c r="G2204">
        <v>26165</v>
      </c>
      <c r="H2204" s="5">
        <f t="shared" si="68"/>
        <v>-1.9612476370510397E-2</v>
      </c>
      <c r="I2204" s="5">
        <f t="shared" si="69"/>
        <v>7.620867571182878E-2</v>
      </c>
    </row>
    <row r="2205" spans="1:9" hidden="1" x14ac:dyDescent="0.2">
      <c r="A2205" t="s">
        <v>354</v>
      </c>
      <c r="B2205" s="10">
        <v>40147</v>
      </c>
      <c r="C2205" t="s">
        <v>480</v>
      </c>
      <c r="D2205" s="4">
        <v>6130</v>
      </c>
      <c r="E2205" s="4">
        <v>16081</v>
      </c>
      <c r="F2205">
        <v>5790</v>
      </c>
      <c r="G2205">
        <v>17076</v>
      </c>
      <c r="H2205" s="5">
        <f t="shared" si="68"/>
        <v>5.8721934369602762E-2</v>
      </c>
      <c r="I2205" s="5">
        <f t="shared" si="69"/>
        <v>-5.8268915436870461E-2</v>
      </c>
    </row>
    <row r="2206" spans="1:9" hidden="1" x14ac:dyDescent="0.2">
      <c r="A2206" t="s">
        <v>354</v>
      </c>
      <c r="B2206" s="10">
        <v>40149</v>
      </c>
      <c r="C2206" t="s">
        <v>1764</v>
      </c>
      <c r="D2206" s="4">
        <v>1112</v>
      </c>
      <c r="E2206" s="4">
        <v>3485</v>
      </c>
      <c r="F2206">
        <v>598</v>
      </c>
      <c r="G2206">
        <v>4086</v>
      </c>
      <c r="H2206" s="5">
        <f t="shared" si="68"/>
        <v>0.85953177257525082</v>
      </c>
      <c r="I2206" s="5">
        <f t="shared" si="69"/>
        <v>-0.14708761625061184</v>
      </c>
    </row>
    <row r="2207" spans="1:9" hidden="1" x14ac:dyDescent="0.2">
      <c r="A2207" t="s">
        <v>354</v>
      </c>
      <c r="B2207" s="10">
        <v>40151</v>
      </c>
      <c r="C2207" t="s">
        <v>1765</v>
      </c>
      <c r="D2207" s="4">
        <v>942</v>
      </c>
      <c r="E2207" s="4">
        <v>3021</v>
      </c>
      <c r="F2207">
        <v>591</v>
      </c>
      <c r="G2207">
        <v>2993</v>
      </c>
      <c r="H2207" s="5">
        <f t="shared" si="68"/>
        <v>0.59390862944162437</v>
      </c>
      <c r="I2207" s="5">
        <f t="shared" si="69"/>
        <v>9.3551620447711332E-3</v>
      </c>
    </row>
    <row r="2208" spans="1:9" hidden="1" x14ac:dyDescent="0.2">
      <c r="A2208" t="s">
        <v>354</v>
      </c>
      <c r="B2208" s="10">
        <v>40153</v>
      </c>
      <c r="C2208" t="s">
        <v>1766</v>
      </c>
      <c r="D2208" s="4">
        <v>1642</v>
      </c>
      <c r="E2208" s="4">
        <v>6130</v>
      </c>
      <c r="F2208">
        <v>1005</v>
      </c>
      <c r="G2208">
        <v>6611</v>
      </c>
      <c r="H2208" s="5">
        <f t="shared" si="68"/>
        <v>0.63383084577114424</v>
      </c>
      <c r="I2208" s="5">
        <f t="shared" si="69"/>
        <v>-7.2757525336560283E-2</v>
      </c>
    </row>
    <row r="2209" spans="1:9" hidden="1" x14ac:dyDescent="0.2">
      <c r="A2209" t="s">
        <v>355</v>
      </c>
      <c r="B2209" s="10">
        <v>41001</v>
      </c>
      <c r="C2209" t="s">
        <v>415</v>
      </c>
      <c r="D2209" s="4">
        <v>2497</v>
      </c>
      <c r="E2209" s="4">
        <v>7288</v>
      </c>
      <c r="F2209">
        <v>2346</v>
      </c>
      <c r="G2209">
        <v>7352</v>
      </c>
      <c r="H2209" s="5">
        <f t="shared" si="68"/>
        <v>6.436487638533675E-2</v>
      </c>
      <c r="I2209" s="5">
        <f t="shared" si="69"/>
        <v>-8.7051142546245922E-3</v>
      </c>
    </row>
    <row r="2210" spans="1:9" hidden="1" x14ac:dyDescent="0.2">
      <c r="A2210" t="s">
        <v>355</v>
      </c>
      <c r="B2210" s="10">
        <v>41003</v>
      </c>
      <c r="C2210" t="s">
        <v>554</v>
      </c>
      <c r="D2210" s="4">
        <v>38214</v>
      </c>
      <c r="E2210" s="4">
        <v>14717</v>
      </c>
      <c r="F2210">
        <v>35827</v>
      </c>
      <c r="G2210">
        <v>14878</v>
      </c>
      <c r="H2210" s="5">
        <f t="shared" si="68"/>
        <v>6.6625729198649064E-2</v>
      </c>
      <c r="I2210" s="5">
        <f t="shared" si="69"/>
        <v>-1.0821346955235919E-2</v>
      </c>
    </row>
    <row r="2211" spans="1:9" hidden="1" x14ac:dyDescent="0.2">
      <c r="A2211" t="s">
        <v>355</v>
      </c>
      <c r="B2211" s="10">
        <v>41005</v>
      </c>
      <c r="C2211" t="s">
        <v>1767</v>
      </c>
      <c r="D2211" s="4">
        <v>152237</v>
      </c>
      <c r="E2211" s="4">
        <v>112204</v>
      </c>
      <c r="F2211">
        <v>139043</v>
      </c>
      <c r="G2211">
        <v>110509</v>
      </c>
      <c r="H2211" s="5">
        <f t="shared" si="68"/>
        <v>9.4891508382298997E-2</v>
      </c>
      <c r="I2211" s="5">
        <f t="shared" si="69"/>
        <v>1.5338117257417948E-2</v>
      </c>
    </row>
    <row r="2212" spans="1:9" hidden="1" x14ac:dyDescent="0.2">
      <c r="A2212" t="s">
        <v>355</v>
      </c>
      <c r="B2212" s="10">
        <v>41007</v>
      </c>
      <c r="C2212" t="s">
        <v>1768</v>
      </c>
      <c r="D2212" s="4">
        <v>12505</v>
      </c>
      <c r="E2212" s="4">
        <v>9193</v>
      </c>
      <c r="F2212">
        <v>12916</v>
      </c>
      <c r="G2212">
        <v>10218</v>
      </c>
      <c r="H2212" s="5">
        <f t="shared" si="68"/>
        <v>-3.1820997212759369E-2</v>
      </c>
      <c r="I2212" s="5">
        <f t="shared" si="69"/>
        <v>-0.1003131728322568</v>
      </c>
    </row>
    <row r="2213" spans="1:9" hidden="1" x14ac:dyDescent="0.2">
      <c r="A2213" t="s">
        <v>355</v>
      </c>
      <c r="B2213" s="10">
        <v>41009</v>
      </c>
      <c r="C2213" t="s">
        <v>425</v>
      </c>
      <c r="D2213" s="4">
        <v>13453</v>
      </c>
      <c r="E2213" s="4">
        <v>19182</v>
      </c>
      <c r="F2213">
        <v>13835</v>
      </c>
      <c r="G2213">
        <v>17150</v>
      </c>
      <c r="H2213" s="5">
        <f t="shared" si="68"/>
        <v>-2.7611131189013371E-2</v>
      </c>
      <c r="I2213" s="5">
        <f t="shared" si="69"/>
        <v>0.11848396501457725</v>
      </c>
    </row>
    <row r="2214" spans="1:9" hidden="1" x14ac:dyDescent="0.2">
      <c r="A2214" t="s">
        <v>355</v>
      </c>
      <c r="B2214" s="10">
        <v>41011</v>
      </c>
      <c r="C2214" t="s">
        <v>1524</v>
      </c>
      <c r="D2214" s="4">
        <v>12573</v>
      </c>
      <c r="E2214" s="4">
        <v>21737</v>
      </c>
      <c r="F2214">
        <v>14243</v>
      </c>
      <c r="G2214">
        <v>21829</v>
      </c>
      <c r="H2214" s="5">
        <f t="shared" si="68"/>
        <v>-0.11725057923190339</v>
      </c>
      <c r="I2214" s="5">
        <f t="shared" si="69"/>
        <v>-4.2145769389344452E-3</v>
      </c>
    </row>
    <row r="2215" spans="1:9" hidden="1" x14ac:dyDescent="0.2">
      <c r="A2215" t="s">
        <v>355</v>
      </c>
      <c r="B2215" s="10">
        <v>41013</v>
      </c>
      <c r="C2215" t="s">
        <v>1769</v>
      </c>
      <c r="D2215" s="4">
        <v>3379</v>
      </c>
      <c r="E2215" s="4">
        <v>13400</v>
      </c>
      <c r="F2215">
        <v>3801</v>
      </c>
      <c r="G2215">
        <v>11287</v>
      </c>
      <c r="H2215" s="5">
        <f t="shared" si="68"/>
        <v>-0.11102341489081821</v>
      </c>
      <c r="I2215" s="5">
        <f t="shared" si="69"/>
        <v>0.1872065207761141</v>
      </c>
    </row>
    <row r="2216" spans="1:9" hidden="1" x14ac:dyDescent="0.2">
      <c r="A2216" t="s">
        <v>355</v>
      </c>
      <c r="B2216" s="10">
        <v>41015</v>
      </c>
      <c r="C2216" t="s">
        <v>1544</v>
      </c>
      <c r="D2216" s="4">
        <v>5900</v>
      </c>
      <c r="E2216" s="4">
        <v>8714</v>
      </c>
      <c r="F2216">
        <v>6058</v>
      </c>
      <c r="G2216">
        <v>8484</v>
      </c>
      <c r="H2216" s="5">
        <f t="shared" si="68"/>
        <v>-2.6081214922416638E-2</v>
      </c>
      <c r="I2216" s="5">
        <f t="shared" si="69"/>
        <v>2.710985384252711E-2</v>
      </c>
    </row>
    <row r="2217" spans="1:9" hidden="1" x14ac:dyDescent="0.2">
      <c r="A2217" t="s">
        <v>355</v>
      </c>
      <c r="B2217" s="10">
        <v>41017</v>
      </c>
      <c r="C2217" t="s">
        <v>1770</v>
      </c>
      <c r="D2217" s="4">
        <v>83449</v>
      </c>
      <c r="E2217" s="4">
        <v>61661</v>
      </c>
      <c r="F2217">
        <v>65962</v>
      </c>
      <c r="G2217">
        <v>55646</v>
      </c>
      <c r="H2217" s="5">
        <f t="shared" si="68"/>
        <v>0.26510718292350138</v>
      </c>
      <c r="I2217" s="5">
        <f t="shared" si="69"/>
        <v>0.10809402293066887</v>
      </c>
    </row>
    <row r="2218" spans="1:9" hidden="1" x14ac:dyDescent="0.2">
      <c r="A2218" t="s">
        <v>355</v>
      </c>
      <c r="B2218" s="10">
        <v>41019</v>
      </c>
      <c r="C2218" t="s">
        <v>676</v>
      </c>
      <c r="D2218" s="4">
        <v>16599</v>
      </c>
      <c r="E2218" s="4">
        <v>45234</v>
      </c>
      <c r="F2218">
        <v>19160</v>
      </c>
      <c r="G2218">
        <v>43298</v>
      </c>
      <c r="H2218" s="5">
        <f t="shared" si="68"/>
        <v>-0.13366388308977034</v>
      </c>
      <c r="I2218" s="5">
        <f t="shared" si="69"/>
        <v>4.4713381680447133E-2</v>
      </c>
    </row>
    <row r="2219" spans="1:9" hidden="1" x14ac:dyDescent="0.2">
      <c r="A2219" t="s">
        <v>355</v>
      </c>
      <c r="B2219" s="10">
        <v>41021</v>
      </c>
      <c r="C2219" t="s">
        <v>1771</v>
      </c>
      <c r="D2219" s="4">
        <v>371</v>
      </c>
      <c r="E2219" s="4">
        <v>678</v>
      </c>
      <c r="F2219">
        <v>324</v>
      </c>
      <c r="G2219">
        <v>834</v>
      </c>
      <c r="H2219" s="5">
        <f t="shared" si="68"/>
        <v>0.14506172839506173</v>
      </c>
      <c r="I2219" s="5">
        <f t="shared" si="69"/>
        <v>-0.18705035971223022</v>
      </c>
    </row>
    <row r="2220" spans="1:9" hidden="1" x14ac:dyDescent="0.2">
      <c r="A2220" t="s">
        <v>355</v>
      </c>
      <c r="B2220" s="10">
        <v>41023</v>
      </c>
      <c r="C2220" t="s">
        <v>571</v>
      </c>
      <c r="D2220" s="4">
        <v>1014</v>
      </c>
      <c r="E2220" s="4">
        <v>3410</v>
      </c>
      <c r="F2220">
        <v>929</v>
      </c>
      <c r="G2220">
        <v>3545</v>
      </c>
      <c r="H2220" s="5">
        <f t="shared" si="68"/>
        <v>9.1496232508073191E-2</v>
      </c>
      <c r="I2220" s="5">
        <f t="shared" si="69"/>
        <v>-3.8081805359661498E-2</v>
      </c>
    </row>
    <row r="2221" spans="1:9" hidden="1" x14ac:dyDescent="0.2">
      <c r="A2221" t="s">
        <v>355</v>
      </c>
      <c r="B2221" s="10">
        <v>41025</v>
      </c>
      <c r="C2221" t="s">
        <v>1772</v>
      </c>
      <c r="D2221" s="4">
        <v>985</v>
      </c>
      <c r="E2221" s="4">
        <v>3455</v>
      </c>
      <c r="F2221">
        <v>894</v>
      </c>
      <c r="G2221">
        <v>3475</v>
      </c>
      <c r="H2221" s="5">
        <f t="shared" si="68"/>
        <v>0.1017897091722595</v>
      </c>
      <c r="I2221" s="5">
        <f t="shared" si="69"/>
        <v>-5.7553956834532375E-3</v>
      </c>
    </row>
    <row r="2222" spans="1:9" hidden="1" x14ac:dyDescent="0.2">
      <c r="A2222" t="s">
        <v>355</v>
      </c>
      <c r="B2222" s="10">
        <v>41027</v>
      </c>
      <c r="C2222" t="s">
        <v>1773</v>
      </c>
      <c r="D2222" s="4">
        <v>9948</v>
      </c>
      <c r="E2222" s="4">
        <v>3513</v>
      </c>
      <c r="F2222">
        <v>8764</v>
      </c>
      <c r="G2222">
        <v>3955</v>
      </c>
      <c r="H2222" s="5">
        <f t="shared" si="68"/>
        <v>0.13509812870835236</v>
      </c>
      <c r="I2222" s="5">
        <f t="shared" si="69"/>
        <v>-0.11175726927939317</v>
      </c>
    </row>
    <row r="2223" spans="1:9" hidden="1" x14ac:dyDescent="0.2">
      <c r="A2223" t="s">
        <v>355</v>
      </c>
      <c r="B2223" s="10">
        <v>41029</v>
      </c>
      <c r="C2223" t="s">
        <v>444</v>
      </c>
      <c r="D2223" s="4">
        <v>63309</v>
      </c>
      <c r="E2223" s="4">
        <v>66250</v>
      </c>
      <c r="F2223">
        <v>59478</v>
      </c>
      <c r="G2223">
        <v>63869</v>
      </c>
      <c r="H2223" s="5">
        <f t="shared" si="68"/>
        <v>6.4410370220922025E-2</v>
      </c>
      <c r="I2223" s="5">
        <f t="shared" si="69"/>
        <v>3.7279431336015904E-2</v>
      </c>
    </row>
    <row r="2224" spans="1:9" hidden="1" x14ac:dyDescent="0.2">
      <c r="A2224" t="s">
        <v>355</v>
      </c>
      <c r="B2224" s="10">
        <v>41031</v>
      </c>
      <c r="C2224" t="s">
        <v>445</v>
      </c>
      <c r="D2224" s="4">
        <v>4506</v>
      </c>
      <c r="E2224" s="4">
        <v>8139</v>
      </c>
      <c r="F2224">
        <v>4393</v>
      </c>
      <c r="G2224">
        <v>7189</v>
      </c>
      <c r="H2224" s="5">
        <f t="shared" si="68"/>
        <v>2.5722740723878899E-2</v>
      </c>
      <c r="I2224" s="5">
        <f t="shared" si="69"/>
        <v>0.13214633467798026</v>
      </c>
    </row>
    <row r="2225" spans="1:9" hidden="1" x14ac:dyDescent="0.2">
      <c r="A2225" t="s">
        <v>355</v>
      </c>
      <c r="B2225" s="10">
        <v>41033</v>
      </c>
      <c r="C2225" t="s">
        <v>1774</v>
      </c>
      <c r="D2225" s="4">
        <v>18550</v>
      </c>
      <c r="E2225" s="4">
        <v>33061</v>
      </c>
      <c r="F2225">
        <v>18451</v>
      </c>
      <c r="G2225">
        <v>31751</v>
      </c>
      <c r="H2225" s="5">
        <f t="shared" si="68"/>
        <v>5.3655628421223778E-3</v>
      </c>
      <c r="I2225" s="5">
        <f t="shared" si="69"/>
        <v>4.1258543038014552E-2</v>
      </c>
    </row>
    <row r="2226" spans="1:9" hidden="1" x14ac:dyDescent="0.2">
      <c r="A2226" t="s">
        <v>355</v>
      </c>
      <c r="B2226" s="10">
        <v>41035</v>
      </c>
      <c r="C2226" t="s">
        <v>1775</v>
      </c>
      <c r="D2226" s="4">
        <v>7641</v>
      </c>
      <c r="E2226" s="4">
        <v>25142</v>
      </c>
      <c r="F2226">
        <v>10388</v>
      </c>
      <c r="G2226">
        <v>25308</v>
      </c>
      <c r="H2226" s="5">
        <f t="shared" si="68"/>
        <v>-0.26443973815941468</v>
      </c>
      <c r="I2226" s="5">
        <f t="shared" si="69"/>
        <v>-6.5591907697170855E-3</v>
      </c>
    </row>
    <row r="2227" spans="1:9" hidden="1" x14ac:dyDescent="0.2">
      <c r="A2227" t="s">
        <v>355</v>
      </c>
      <c r="B2227" s="10">
        <v>41037</v>
      </c>
      <c r="C2227" t="s">
        <v>447</v>
      </c>
      <c r="D2227" s="4">
        <v>879</v>
      </c>
      <c r="E2227" s="4">
        <v>3515</v>
      </c>
      <c r="F2227">
        <v>792</v>
      </c>
      <c r="G2227">
        <v>3470</v>
      </c>
      <c r="H2227" s="5">
        <f t="shared" si="68"/>
        <v>0.10984848484848485</v>
      </c>
      <c r="I2227" s="5">
        <f t="shared" si="69"/>
        <v>1.2968299711815562E-2</v>
      </c>
    </row>
    <row r="2228" spans="1:9" hidden="1" x14ac:dyDescent="0.2">
      <c r="A2228" t="s">
        <v>355</v>
      </c>
      <c r="B2228" s="10">
        <v>41039</v>
      </c>
      <c r="C2228" t="s">
        <v>1042</v>
      </c>
      <c r="D2228" s="4">
        <v>139181</v>
      </c>
      <c r="E2228" s="4">
        <v>77713</v>
      </c>
      <c r="F2228">
        <v>134366</v>
      </c>
      <c r="G2228">
        <v>80336</v>
      </c>
      <c r="H2228" s="5">
        <f t="shared" si="68"/>
        <v>3.5834958248366404E-2</v>
      </c>
      <c r="I2228" s="5">
        <f t="shared" si="69"/>
        <v>-3.2650368452499502E-2</v>
      </c>
    </row>
    <row r="2229" spans="1:9" hidden="1" x14ac:dyDescent="0.2">
      <c r="A2229" t="s">
        <v>355</v>
      </c>
      <c r="B2229" s="10">
        <v>41041</v>
      </c>
      <c r="C2229" t="s">
        <v>578</v>
      </c>
      <c r="D2229" s="4">
        <v>18148</v>
      </c>
      <c r="E2229" s="4">
        <v>12320</v>
      </c>
      <c r="F2229">
        <v>17385</v>
      </c>
      <c r="G2229">
        <v>12460</v>
      </c>
      <c r="H2229" s="5">
        <f t="shared" si="68"/>
        <v>4.3888409548461314E-2</v>
      </c>
      <c r="I2229" s="5">
        <f t="shared" si="69"/>
        <v>-1.1235955056179775E-2</v>
      </c>
    </row>
    <row r="2230" spans="1:9" hidden="1" x14ac:dyDescent="0.2">
      <c r="A2230" t="s">
        <v>355</v>
      </c>
      <c r="B2230" s="10">
        <v>41043</v>
      </c>
      <c r="C2230" t="s">
        <v>989</v>
      </c>
      <c r="D2230" s="4">
        <v>24347</v>
      </c>
      <c r="E2230" s="4">
        <v>47478</v>
      </c>
      <c r="F2230">
        <v>26512</v>
      </c>
      <c r="G2230">
        <v>43486</v>
      </c>
      <c r="H2230" s="5">
        <f t="shared" si="68"/>
        <v>-8.1661134580567285E-2</v>
      </c>
      <c r="I2230" s="5">
        <f t="shared" si="69"/>
        <v>9.1799659660580415E-2</v>
      </c>
    </row>
    <row r="2231" spans="1:9" hidden="1" x14ac:dyDescent="0.2">
      <c r="A2231" t="s">
        <v>355</v>
      </c>
      <c r="B2231" s="10">
        <v>41045</v>
      </c>
      <c r="C2231" t="s">
        <v>1776</v>
      </c>
      <c r="D2231" s="4">
        <v>2696</v>
      </c>
      <c r="E2231" s="4">
        <v>7691</v>
      </c>
      <c r="F2231">
        <v>3260</v>
      </c>
      <c r="G2231">
        <v>8187</v>
      </c>
      <c r="H2231" s="5">
        <f t="shared" si="68"/>
        <v>-0.17300613496932515</v>
      </c>
      <c r="I2231" s="5">
        <f t="shared" si="69"/>
        <v>-6.0583852449004522E-2</v>
      </c>
    </row>
    <row r="2232" spans="1:9" hidden="1" x14ac:dyDescent="0.2">
      <c r="A2232" t="s">
        <v>355</v>
      </c>
      <c r="B2232" s="10">
        <v>41047</v>
      </c>
      <c r="C2232" t="s">
        <v>454</v>
      </c>
      <c r="D2232" s="4">
        <v>81787</v>
      </c>
      <c r="E2232" s="4">
        <v>77671</v>
      </c>
      <c r="F2232">
        <v>80872</v>
      </c>
      <c r="G2232">
        <v>79002</v>
      </c>
      <c r="H2232" s="5">
        <f t="shared" si="68"/>
        <v>1.1314175487189633E-2</v>
      </c>
      <c r="I2232" s="5">
        <f t="shared" si="69"/>
        <v>-1.6847674742411584E-2</v>
      </c>
    </row>
    <row r="2233" spans="1:9" hidden="1" x14ac:dyDescent="0.2">
      <c r="A2233" t="s">
        <v>355</v>
      </c>
      <c r="B2233" s="10">
        <v>41049</v>
      </c>
      <c r="C2233" t="s">
        <v>1711</v>
      </c>
      <c r="D2233" s="4">
        <v>1215</v>
      </c>
      <c r="E2233" s="4">
        <v>3734</v>
      </c>
      <c r="F2233">
        <v>1371</v>
      </c>
      <c r="G2233">
        <v>3586</v>
      </c>
      <c r="H2233" s="5">
        <f t="shared" si="68"/>
        <v>-0.1137855579868709</v>
      </c>
      <c r="I2233" s="5">
        <f t="shared" si="69"/>
        <v>4.1271611823759061E-2</v>
      </c>
    </row>
    <row r="2234" spans="1:9" hidden="1" x14ac:dyDescent="0.2">
      <c r="A2234" t="s">
        <v>355</v>
      </c>
      <c r="B2234" s="10">
        <v>41051</v>
      </c>
      <c r="C2234" t="s">
        <v>1777</v>
      </c>
      <c r="D2234" s="4">
        <v>408798</v>
      </c>
      <c r="E2234" s="4">
        <v>85979</v>
      </c>
      <c r="F2234">
        <v>367249</v>
      </c>
      <c r="G2234">
        <v>82995</v>
      </c>
      <c r="H2234" s="5">
        <f t="shared" si="68"/>
        <v>0.11313577436562114</v>
      </c>
      <c r="I2234" s="5">
        <f t="shared" si="69"/>
        <v>3.5953973130911504E-2</v>
      </c>
    </row>
    <row r="2235" spans="1:9" hidden="1" x14ac:dyDescent="0.2">
      <c r="A2235" t="s">
        <v>355</v>
      </c>
      <c r="B2235" s="10">
        <v>41053</v>
      </c>
      <c r="C2235" t="s">
        <v>466</v>
      </c>
      <c r="D2235" s="4">
        <v>24986</v>
      </c>
      <c r="E2235" s="4">
        <v>25142</v>
      </c>
      <c r="F2235">
        <v>22917</v>
      </c>
      <c r="G2235">
        <v>23732</v>
      </c>
      <c r="H2235" s="5">
        <f t="shared" si="68"/>
        <v>9.0282323166208489E-2</v>
      </c>
      <c r="I2235" s="5">
        <f t="shared" si="69"/>
        <v>5.9413450193831117E-2</v>
      </c>
    </row>
    <row r="2236" spans="1:9" hidden="1" x14ac:dyDescent="0.2">
      <c r="A2236" t="s">
        <v>355</v>
      </c>
      <c r="B2236" s="10">
        <v>41055</v>
      </c>
      <c r="C2236" t="s">
        <v>1067</v>
      </c>
      <c r="D2236" s="4">
        <v>358</v>
      </c>
      <c r="E2236" s="4">
        <v>756</v>
      </c>
      <c r="F2236">
        <v>260</v>
      </c>
      <c r="G2236">
        <v>921</v>
      </c>
      <c r="H2236" s="5">
        <f t="shared" si="68"/>
        <v>0.37692307692307692</v>
      </c>
      <c r="I2236" s="5">
        <f t="shared" si="69"/>
        <v>-0.17915309446254071</v>
      </c>
    </row>
    <row r="2237" spans="1:9" hidden="1" x14ac:dyDescent="0.2">
      <c r="A2237" t="s">
        <v>355</v>
      </c>
      <c r="B2237" s="10">
        <v>41057</v>
      </c>
      <c r="C2237" t="s">
        <v>1778</v>
      </c>
      <c r="D2237" s="4">
        <v>7696</v>
      </c>
      <c r="E2237" s="4">
        <v>8261</v>
      </c>
      <c r="F2237">
        <v>8066</v>
      </c>
      <c r="G2237">
        <v>8354</v>
      </c>
      <c r="H2237" s="5">
        <f t="shared" si="68"/>
        <v>-4.5871559633027525E-2</v>
      </c>
      <c r="I2237" s="5">
        <f t="shared" si="69"/>
        <v>-1.1132391668661718E-2</v>
      </c>
    </row>
    <row r="2238" spans="1:9" hidden="1" x14ac:dyDescent="0.2">
      <c r="A2238" t="s">
        <v>355</v>
      </c>
      <c r="B2238" s="10">
        <v>41059</v>
      </c>
      <c r="C2238" t="s">
        <v>1779</v>
      </c>
      <c r="D2238" s="4">
        <v>7876</v>
      </c>
      <c r="E2238" s="4">
        <v>20992</v>
      </c>
      <c r="F2238">
        <v>10707</v>
      </c>
      <c r="G2238">
        <v>21270</v>
      </c>
      <c r="H2238" s="5">
        <f t="shared" si="68"/>
        <v>-0.26440646306154852</v>
      </c>
      <c r="I2238" s="5">
        <f t="shared" si="69"/>
        <v>-1.3070051716031971E-2</v>
      </c>
    </row>
    <row r="2239" spans="1:9" hidden="1" x14ac:dyDescent="0.2">
      <c r="A2239" t="s">
        <v>355</v>
      </c>
      <c r="B2239" s="10">
        <v>41061</v>
      </c>
      <c r="C2239" t="s">
        <v>476</v>
      </c>
      <c r="D2239" s="4">
        <v>4020</v>
      </c>
      <c r="E2239" s="4">
        <v>10331</v>
      </c>
      <c r="F2239">
        <v>4254</v>
      </c>
      <c r="G2239">
        <v>10298</v>
      </c>
      <c r="H2239" s="5">
        <f t="shared" si="68"/>
        <v>-5.5007052186177713E-2</v>
      </c>
      <c r="I2239" s="5">
        <f t="shared" si="69"/>
        <v>3.2045057292678192E-3</v>
      </c>
    </row>
    <row r="2240" spans="1:9" hidden="1" x14ac:dyDescent="0.2">
      <c r="A2240" t="s">
        <v>355</v>
      </c>
      <c r="B2240" s="10">
        <v>41063</v>
      </c>
      <c r="C2240" t="s">
        <v>1780</v>
      </c>
      <c r="D2240" s="4">
        <v>1268</v>
      </c>
      <c r="E2240" s="4">
        <v>3281</v>
      </c>
      <c r="F2240">
        <v>1625</v>
      </c>
      <c r="G2240">
        <v>3404</v>
      </c>
      <c r="H2240" s="5">
        <f t="shared" si="68"/>
        <v>-0.21969230769230769</v>
      </c>
      <c r="I2240" s="5">
        <f t="shared" si="69"/>
        <v>-3.6133960047003526E-2</v>
      </c>
    </row>
    <row r="2241" spans="1:9" hidden="1" x14ac:dyDescent="0.2">
      <c r="A2241" t="s">
        <v>355</v>
      </c>
      <c r="B2241" s="10">
        <v>41065</v>
      </c>
      <c r="C2241" t="s">
        <v>1781</v>
      </c>
      <c r="D2241" s="4">
        <v>5092</v>
      </c>
      <c r="E2241" s="4">
        <v>5942</v>
      </c>
      <c r="F2241">
        <v>6604</v>
      </c>
      <c r="G2241">
        <v>7035</v>
      </c>
      <c r="H2241" s="5">
        <f t="shared" si="68"/>
        <v>-0.22895215021199272</v>
      </c>
      <c r="I2241" s="5">
        <f t="shared" si="69"/>
        <v>-0.15536602700781804</v>
      </c>
    </row>
    <row r="2242" spans="1:9" hidden="1" x14ac:dyDescent="0.2">
      <c r="A2242" t="s">
        <v>355</v>
      </c>
      <c r="B2242" s="10">
        <v>41067</v>
      </c>
      <c r="C2242" t="s">
        <v>480</v>
      </c>
      <c r="D2242" s="4">
        <v>247049</v>
      </c>
      <c r="E2242" s="4">
        <v>97831</v>
      </c>
      <c r="F2242">
        <v>209940</v>
      </c>
      <c r="G2242">
        <v>99073</v>
      </c>
      <c r="H2242" s="5">
        <f t="shared" si="68"/>
        <v>0.17676002667428789</v>
      </c>
      <c r="I2242" s="5">
        <f t="shared" si="69"/>
        <v>-1.2536210672938137E-2</v>
      </c>
    </row>
    <row r="2243" spans="1:9" hidden="1" x14ac:dyDescent="0.2">
      <c r="A2243" t="s">
        <v>355</v>
      </c>
      <c r="B2243" s="10">
        <v>41069</v>
      </c>
      <c r="C2243" t="s">
        <v>824</v>
      </c>
      <c r="D2243" s="4">
        <v>243</v>
      </c>
      <c r="E2243" s="4">
        <v>597</v>
      </c>
      <c r="F2243">
        <v>217</v>
      </c>
      <c r="G2243">
        <v>711</v>
      </c>
      <c r="H2243" s="5">
        <f t="shared" ref="H2243:H2306" si="70">((D2243-F2243)/F2243)</f>
        <v>0.11981566820276497</v>
      </c>
      <c r="I2243" s="5">
        <f t="shared" ref="I2243:I2306" si="71">((E2243-G2243)/G2243)</f>
        <v>-0.16033755274261605</v>
      </c>
    </row>
    <row r="2244" spans="1:9" hidden="1" x14ac:dyDescent="0.2">
      <c r="A2244" t="s">
        <v>355</v>
      </c>
      <c r="B2244" s="10">
        <v>41071</v>
      </c>
      <c r="C2244" t="s">
        <v>1782</v>
      </c>
      <c r="D2244" s="4">
        <v>29705</v>
      </c>
      <c r="E2244" s="4">
        <v>31515</v>
      </c>
      <c r="F2244">
        <v>27174</v>
      </c>
      <c r="G2244">
        <v>29551</v>
      </c>
      <c r="H2244" s="5">
        <f t="shared" si="70"/>
        <v>9.3140501950393764E-2</v>
      </c>
      <c r="I2244" s="5">
        <f t="shared" si="71"/>
        <v>6.6461371865588301E-2</v>
      </c>
    </row>
    <row r="2245" spans="1:9" hidden="1" x14ac:dyDescent="0.2">
      <c r="A2245" t="s">
        <v>356</v>
      </c>
      <c r="B2245" s="10">
        <v>42001</v>
      </c>
      <c r="C2245" t="s">
        <v>658</v>
      </c>
      <c r="D2245" s="4">
        <v>17931</v>
      </c>
      <c r="E2245" s="4">
        <v>41454</v>
      </c>
      <c r="F2245">
        <v>18207</v>
      </c>
      <c r="G2245">
        <v>37523</v>
      </c>
      <c r="H2245" s="5">
        <f t="shared" si="70"/>
        <v>-1.5159004778381941E-2</v>
      </c>
      <c r="I2245" s="5">
        <f t="shared" si="71"/>
        <v>0.10476241238706926</v>
      </c>
    </row>
    <row r="2246" spans="1:9" hidden="1" x14ac:dyDescent="0.2">
      <c r="A2246" t="s">
        <v>356</v>
      </c>
      <c r="B2246" s="10">
        <v>42003</v>
      </c>
      <c r="C2246" t="s">
        <v>1783</v>
      </c>
      <c r="D2246" s="4">
        <v>386983</v>
      </c>
      <c r="E2246" s="4">
        <v>269521</v>
      </c>
      <c r="F2246">
        <v>430759</v>
      </c>
      <c r="G2246">
        <v>282913</v>
      </c>
      <c r="H2246" s="5">
        <f t="shared" si="70"/>
        <v>-0.10162527074303729</v>
      </c>
      <c r="I2246" s="5">
        <f t="shared" si="71"/>
        <v>-4.733610685970599E-2</v>
      </c>
    </row>
    <row r="2247" spans="1:9" hidden="1" x14ac:dyDescent="0.2">
      <c r="A2247" t="s">
        <v>356</v>
      </c>
      <c r="B2247" s="10">
        <v>42005</v>
      </c>
      <c r="C2247" t="s">
        <v>1784</v>
      </c>
      <c r="D2247" s="4">
        <v>9995</v>
      </c>
      <c r="E2247" s="4">
        <v>25788</v>
      </c>
      <c r="F2247">
        <v>8457</v>
      </c>
      <c r="G2247">
        <v>27489</v>
      </c>
      <c r="H2247" s="5">
        <f t="shared" si="70"/>
        <v>0.18186118008750149</v>
      </c>
      <c r="I2247" s="5">
        <f t="shared" si="71"/>
        <v>-6.1879297173414824E-2</v>
      </c>
    </row>
    <row r="2248" spans="1:9" hidden="1" x14ac:dyDescent="0.2">
      <c r="A2248" t="s">
        <v>356</v>
      </c>
      <c r="B2248" s="10">
        <v>42007</v>
      </c>
      <c r="C2248" t="s">
        <v>1727</v>
      </c>
      <c r="D2248" s="4">
        <v>40898</v>
      </c>
      <c r="E2248" s="4">
        <v>51147</v>
      </c>
      <c r="F2248">
        <v>38122</v>
      </c>
      <c r="G2248">
        <v>54759</v>
      </c>
      <c r="H2248" s="5">
        <f t="shared" si="70"/>
        <v>7.2818844761555007E-2</v>
      </c>
      <c r="I2248" s="5">
        <f t="shared" si="71"/>
        <v>-6.5961759710732482E-2</v>
      </c>
    </row>
    <row r="2249" spans="1:9" hidden="1" x14ac:dyDescent="0.2">
      <c r="A2249" t="s">
        <v>356</v>
      </c>
      <c r="B2249" s="10">
        <v>42009</v>
      </c>
      <c r="C2249" t="s">
        <v>1785</v>
      </c>
      <c r="D2249" s="4">
        <v>5424</v>
      </c>
      <c r="E2249" s="4">
        <v>24394</v>
      </c>
      <c r="F2249">
        <v>4367</v>
      </c>
      <c r="G2249">
        <v>23025</v>
      </c>
      <c r="H2249" s="5">
        <f t="shared" si="70"/>
        <v>0.24204259216853674</v>
      </c>
      <c r="I2249" s="5">
        <f t="shared" si="71"/>
        <v>5.9457111834961995E-2</v>
      </c>
    </row>
    <row r="2250" spans="1:9" hidden="1" x14ac:dyDescent="0.2">
      <c r="A2250" t="s">
        <v>356</v>
      </c>
      <c r="B2250" s="10">
        <v>42011</v>
      </c>
      <c r="C2250" t="s">
        <v>1786</v>
      </c>
      <c r="D2250" s="4">
        <v>88588</v>
      </c>
      <c r="E2250" s="4">
        <v>107261</v>
      </c>
      <c r="F2250">
        <v>92895</v>
      </c>
      <c r="G2250">
        <v>109736</v>
      </c>
      <c r="H2250" s="5">
        <f t="shared" si="70"/>
        <v>-4.6364174605737662E-2</v>
      </c>
      <c r="I2250" s="5">
        <f t="shared" si="71"/>
        <v>-2.2554129911788293E-2</v>
      </c>
    </row>
    <row r="2251" spans="1:9" hidden="1" x14ac:dyDescent="0.2">
      <c r="A2251" t="s">
        <v>356</v>
      </c>
      <c r="B2251" s="10">
        <v>42013</v>
      </c>
      <c r="C2251" t="s">
        <v>1787</v>
      </c>
      <c r="D2251" s="4">
        <v>16541</v>
      </c>
      <c r="E2251" s="4">
        <v>40832</v>
      </c>
      <c r="F2251">
        <v>17636</v>
      </c>
      <c r="G2251">
        <v>45306</v>
      </c>
      <c r="H2251" s="5">
        <f t="shared" si="70"/>
        <v>-6.2088909049671126E-2</v>
      </c>
      <c r="I2251" s="5">
        <f t="shared" si="71"/>
        <v>-9.8750717344281105E-2</v>
      </c>
    </row>
    <row r="2252" spans="1:9" hidden="1" x14ac:dyDescent="0.2">
      <c r="A2252" t="s">
        <v>356</v>
      </c>
      <c r="B2252" s="10">
        <v>42015</v>
      </c>
      <c r="C2252" t="s">
        <v>417</v>
      </c>
      <c r="D2252" s="4">
        <v>7591</v>
      </c>
      <c r="E2252" s="4">
        <v>18344</v>
      </c>
      <c r="F2252">
        <v>8046</v>
      </c>
      <c r="G2252">
        <v>21600</v>
      </c>
      <c r="H2252" s="5">
        <f t="shared" si="70"/>
        <v>-5.6549838429033057E-2</v>
      </c>
      <c r="I2252" s="5">
        <f t="shared" si="71"/>
        <v>-0.15074074074074073</v>
      </c>
    </row>
    <row r="2253" spans="1:9" hidden="1" x14ac:dyDescent="0.2">
      <c r="A2253" t="s">
        <v>356</v>
      </c>
      <c r="B2253" s="10">
        <v>42017</v>
      </c>
      <c r="C2253" t="s">
        <v>1788</v>
      </c>
      <c r="D2253" s="4">
        <v>217814</v>
      </c>
      <c r="E2253" s="4">
        <v>189953</v>
      </c>
      <c r="F2253">
        <v>204712</v>
      </c>
      <c r="G2253">
        <v>187367</v>
      </c>
      <c r="H2253" s="5">
        <f t="shared" si="70"/>
        <v>6.4002110281761698E-2</v>
      </c>
      <c r="I2253" s="5">
        <f t="shared" si="71"/>
        <v>1.3801790069756147E-2</v>
      </c>
    </row>
    <row r="2254" spans="1:9" hidden="1" x14ac:dyDescent="0.2">
      <c r="A2254" t="s">
        <v>356</v>
      </c>
      <c r="B2254" s="10">
        <v>42019</v>
      </c>
      <c r="C2254" t="s">
        <v>487</v>
      </c>
      <c r="D2254" s="4">
        <v>32543</v>
      </c>
      <c r="E2254" s="4">
        <v>81165</v>
      </c>
      <c r="F2254">
        <v>37508</v>
      </c>
      <c r="G2254">
        <v>74359</v>
      </c>
      <c r="H2254" s="5">
        <f t="shared" si="70"/>
        <v>-0.13237176069105258</v>
      </c>
      <c r="I2254" s="5">
        <f t="shared" si="71"/>
        <v>9.1528933955540015E-2</v>
      </c>
    </row>
    <row r="2255" spans="1:9" hidden="1" x14ac:dyDescent="0.2">
      <c r="A2255" t="s">
        <v>356</v>
      </c>
      <c r="B2255" s="10">
        <v>42021</v>
      </c>
      <c r="C2255" t="s">
        <v>1789</v>
      </c>
      <c r="D2255" s="4">
        <v>23718</v>
      </c>
      <c r="E2255" s="4">
        <v>42724</v>
      </c>
      <c r="F2255">
        <v>21730</v>
      </c>
      <c r="G2255">
        <v>48085</v>
      </c>
      <c r="H2255" s="5">
        <f t="shared" si="70"/>
        <v>9.1486424298205249E-2</v>
      </c>
      <c r="I2255" s="5">
        <f t="shared" si="71"/>
        <v>-0.11149006966829572</v>
      </c>
    </row>
    <row r="2256" spans="1:9" hidden="1" x14ac:dyDescent="0.2">
      <c r="A2256" t="s">
        <v>356</v>
      </c>
      <c r="B2256" s="10">
        <v>42023</v>
      </c>
      <c r="C2256" t="s">
        <v>1790</v>
      </c>
      <c r="D2256" s="4">
        <v>741</v>
      </c>
      <c r="E2256" s="4">
        <v>1617</v>
      </c>
      <c r="F2256">
        <v>634</v>
      </c>
      <c r="G2256">
        <v>1771</v>
      </c>
      <c r="H2256" s="5">
        <f t="shared" si="70"/>
        <v>0.16876971608832808</v>
      </c>
      <c r="I2256" s="5">
        <f t="shared" si="71"/>
        <v>-8.6956521739130432E-2</v>
      </c>
    </row>
    <row r="2257" spans="1:9" hidden="1" x14ac:dyDescent="0.2">
      <c r="A2257" t="s">
        <v>356</v>
      </c>
      <c r="B2257" s="10">
        <v>42025</v>
      </c>
      <c r="C2257" t="s">
        <v>1438</v>
      </c>
      <c r="D2257" s="4">
        <v>10689</v>
      </c>
      <c r="E2257" s="4">
        <v>22792</v>
      </c>
      <c r="F2257">
        <v>11212</v>
      </c>
      <c r="G2257">
        <v>21984</v>
      </c>
      <c r="H2257" s="5">
        <f t="shared" si="70"/>
        <v>-4.6646450231894399E-2</v>
      </c>
      <c r="I2257" s="5">
        <f t="shared" si="71"/>
        <v>3.6754002911208151E-2</v>
      </c>
    </row>
    <row r="2258" spans="1:9" hidden="1" x14ac:dyDescent="0.2">
      <c r="A2258" t="s">
        <v>356</v>
      </c>
      <c r="B2258" s="10">
        <v>42027</v>
      </c>
      <c r="C2258" t="s">
        <v>1791</v>
      </c>
      <c r="D2258" s="4">
        <v>40298</v>
      </c>
      <c r="E2258" s="4">
        <v>36099</v>
      </c>
      <c r="F2258">
        <v>40055</v>
      </c>
      <c r="G2258">
        <v>36372</v>
      </c>
      <c r="H2258" s="5">
        <f t="shared" si="70"/>
        <v>6.0666583447759334E-3</v>
      </c>
      <c r="I2258" s="5">
        <f t="shared" si="71"/>
        <v>-7.5057736720554272E-3</v>
      </c>
    </row>
    <row r="2259" spans="1:9" hidden="1" x14ac:dyDescent="0.2">
      <c r="A2259" t="s">
        <v>356</v>
      </c>
      <c r="B2259" s="10">
        <v>42029</v>
      </c>
      <c r="C2259" t="s">
        <v>1792</v>
      </c>
      <c r="D2259" s="4">
        <v>208711</v>
      </c>
      <c r="E2259" s="4">
        <v>129281</v>
      </c>
      <c r="F2259">
        <v>182372</v>
      </c>
      <c r="G2259">
        <v>128565</v>
      </c>
      <c r="H2259" s="5">
        <f t="shared" si="70"/>
        <v>0.14442458272103173</v>
      </c>
      <c r="I2259" s="5">
        <f t="shared" si="71"/>
        <v>5.5691673472562514E-3</v>
      </c>
    </row>
    <row r="2260" spans="1:9" hidden="1" x14ac:dyDescent="0.2">
      <c r="A2260" t="s">
        <v>356</v>
      </c>
      <c r="B2260" s="10">
        <v>42031</v>
      </c>
      <c r="C2260" t="s">
        <v>1793</v>
      </c>
      <c r="D2260" s="4">
        <v>5751</v>
      </c>
      <c r="E2260" s="4">
        <v>13291</v>
      </c>
      <c r="F2260">
        <v>4678</v>
      </c>
      <c r="G2260">
        <v>14578</v>
      </c>
      <c r="H2260" s="5">
        <f t="shared" si="70"/>
        <v>0.22937152629328772</v>
      </c>
      <c r="I2260" s="5">
        <f t="shared" si="71"/>
        <v>-8.8283715187268491E-2</v>
      </c>
    </row>
    <row r="2261" spans="1:9" hidden="1" x14ac:dyDescent="0.2">
      <c r="A2261" t="s">
        <v>356</v>
      </c>
      <c r="B2261" s="10">
        <v>42033</v>
      </c>
      <c r="C2261" t="s">
        <v>1794</v>
      </c>
      <c r="D2261" s="4">
        <v>11399</v>
      </c>
      <c r="E2261" s="4">
        <v>28159</v>
      </c>
      <c r="F2261">
        <v>9673</v>
      </c>
      <c r="G2261">
        <v>29203</v>
      </c>
      <c r="H2261" s="5">
        <f t="shared" si="70"/>
        <v>0.17843481856714566</v>
      </c>
      <c r="I2261" s="5">
        <f t="shared" si="71"/>
        <v>-3.5749751737835157E-2</v>
      </c>
    </row>
    <row r="2262" spans="1:9" hidden="1" x14ac:dyDescent="0.2">
      <c r="A2262" t="s">
        <v>356</v>
      </c>
      <c r="B2262" s="10">
        <v>42035</v>
      </c>
      <c r="C2262" t="s">
        <v>880</v>
      </c>
      <c r="D2262" s="4">
        <v>5816</v>
      </c>
      <c r="E2262" s="4">
        <v>9436</v>
      </c>
      <c r="F2262">
        <v>5502</v>
      </c>
      <c r="G2262">
        <v>11902</v>
      </c>
      <c r="H2262" s="5">
        <f t="shared" si="70"/>
        <v>5.7070156306797529E-2</v>
      </c>
      <c r="I2262" s="5">
        <f t="shared" si="71"/>
        <v>-0.20719206855990591</v>
      </c>
    </row>
    <row r="2263" spans="1:9" hidden="1" x14ac:dyDescent="0.2">
      <c r="A2263" t="s">
        <v>356</v>
      </c>
      <c r="B2263" s="10">
        <v>42037</v>
      </c>
      <c r="C2263" t="s">
        <v>425</v>
      </c>
      <c r="D2263" s="4">
        <v>9746</v>
      </c>
      <c r="E2263" s="4">
        <v>16931</v>
      </c>
      <c r="F2263">
        <v>10532</v>
      </c>
      <c r="G2263">
        <v>20098</v>
      </c>
      <c r="H2263" s="5">
        <f t="shared" si="70"/>
        <v>-7.4629699962020513E-2</v>
      </c>
      <c r="I2263" s="5">
        <f t="shared" si="71"/>
        <v>-0.15757786844462135</v>
      </c>
    </row>
    <row r="2264" spans="1:9" hidden="1" x14ac:dyDescent="0.2">
      <c r="A2264" t="s">
        <v>356</v>
      </c>
      <c r="B2264" s="10">
        <v>42039</v>
      </c>
      <c r="C2264" t="s">
        <v>563</v>
      </c>
      <c r="D2264" s="4">
        <v>13295</v>
      </c>
      <c r="E2264" s="4">
        <v>26125</v>
      </c>
      <c r="F2264">
        <v>12924</v>
      </c>
      <c r="G2264">
        <v>28559</v>
      </c>
      <c r="H2264" s="5">
        <f t="shared" si="70"/>
        <v>2.8706282884555866E-2</v>
      </c>
      <c r="I2264" s="5">
        <f t="shared" si="71"/>
        <v>-8.5227073777093029E-2</v>
      </c>
    </row>
    <row r="2265" spans="1:9" hidden="1" x14ac:dyDescent="0.2">
      <c r="A2265" t="s">
        <v>356</v>
      </c>
      <c r="B2265" s="10">
        <v>42041</v>
      </c>
      <c r="C2265" t="s">
        <v>882</v>
      </c>
      <c r="D2265" s="4">
        <v>67052</v>
      </c>
      <c r="E2265" s="4">
        <v>79296</v>
      </c>
      <c r="F2265">
        <v>62245</v>
      </c>
      <c r="G2265">
        <v>77212</v>
      </c>
      <c r="H2265" s="5">
        <f t="shared" si="70"/>
        <v>7.7227086512972928E-2</v>
      </c>
      <c r="I2265" s="5">
        <f t="shared" si="71"/>
        <v>2.6990623219188728E-2</v>
      </c>
    </row>
    <row r="2266" spans="1:9" hidden="1" x14ac:dyDescent="0.2">
      <c r="A2266" t="s">
        <v>356</v>
      </c>
      <c r="B2266" s="10">
        <v>42043</v>
      </c>
      <c r="C2266" t="s">
        <v>1795</v>
      </c>
      <c r="D2266" s="4">
        <v>81091</v>
      </c>
      <c r="E2266" s="4">
        <v>58405</v>
      </c>
      <c r="F2266">
        <v>78983</v>
      </c>
      <c r="G2266">
        <v>66408</v>
      </c>
      <c r="H2266" s="5">
        <f t="shared" si="70"/>
        <v>2.668928756821088E-2</v>
      </c>
      <c r="I2266" s="5">
        <f t="shared" si="71"/>
        <v>-0.12051258884471751</v>
      </c>
    </row>
    <row r="2267" spans="1:9" hidden="1" x14ac:dyDescent="0.2">
      <c r="A2267" t="s">
        <v>356</v>
      </c>
      <c r="B2267" s="10">
        <v>42045</v>
      </c>
      <c r="C2267" t="s">
        <v>932</v>
      </c>
      <c r="D2267" s="4">
        <v>209485</v>
      </c>
      <c r="E2267" s="4">
        <v>120995</v>
      </c>
      <c r="F2267">
        <v>206423</v>
      </c>
      <c r="G2267">
        <v>118532</v>
      </c>
      <c r="H2267" s="5">
        <f t="shared" si="70"/>
        <v>1.4833618346792751E-2</v>
      </c>
      <c r="I2267" s="5">
        <f t="shared" si="71"/>
        <v>2.0779198866128976E-2</v>
      </c>
    </row>
    <row r="2268" spans="1:9" hidden="1" x14ac:dyDescent="0.2">
      <c r="A2268" t="s">
        <v>356</v>
      </c>
      <c r="B2268" s="10">
        <v>42047</v>
      </c>
      <c r="C2268" t="s">
        <v>1025</v>
      </c>
      <c r="D2268" s="4">
        <v>5149</v>
      </c>
      <c r="E2268" s="4">
        <v>10697</v>
      </c>
      <c r="F2268">
        <v>4522</v>
      </c>
      <c r="G2268">
        <v>12140</v>
      </c>
      <c r="H2268" s="5">
        <f t="shared" si="70"/>
        <v>0.13865546218487396</v>
      </c>
      <c r="I2268" s="5">
        <f t="shared" si="71"/>
        <v>-0.11886326194398682</v>
      </c>
    </row>
    <row r="2269" spans="1:9" hidden="1" x14ac:dyDescent="0.2">
      <c r="A2269" t="s">
        <v>356</v>
      </c>
      <c r="B2269" s="10">
        <v>42049</v>
      </c>
      <c r="C2269" t="s">
        <v>1573</v>
      </c>
      <c r="D2269" s="4">
        <v>61927</v>
      </c>
      <c r="E2269" s="4">
        <v>54150</v>
      </c>
      <c r="F2269">
        <v>68286</v>
      </c>
      <c r="G2269">
        <v>66869</v>
      </c>
      <c r="H2269" s="5">
        <f t="shared" si="70"/>
        <v>-9.3123041326186914E-2</v>
      </c>
      <c r="I2269" s="5">
        <f t="shared" si="71"/>
        <v>-0.19020771957110172</v>
      </c>
    </row>
    <row r="2270" spans="1:9" hidden="1" x14ac:dyDescent="0.2">
      <c r="A2270" t="s">
        <v>356</v>
      </c>
      <c r="B2270" s="10">
        <v>42051</v>
      </c>
      <c r="C2270" t="s">
        <v>506</v>
      </c>
      <c r="D2270" s="4">
        <v>22694</v>
      </c>
      <c r="E2270" s="4">
        <v>39656</v>
      </c>
      <c r="F2270">
        <v>20444</v>
      </c>
      <c r="G2270">
        <v>41227</v>
      </c>
      <c r="H2270" s="5">
        <f t="shared" si="70"/>
        <v>0.11005674036392095</v>
      </c>
      <c r="I2270" s="5">
        <f t="shared" si="71"/>
        <v>-3.8106095519926261E-2</v>
      </c>
    </row>
    <row r="2271" spans="1:9" hidden="1" x14ac:dyDescent="0.2">
      <c r="A2271" t="s">
        <v>356</v>
      </c>
      <c r="B2271" s="10">
        <v>42053</v>
      </c>
      <c r="C2271" t="s">
        <v>1796</v>
      </c>
      <c r="D2271" s="4">
        <v>874</v>
      </c>
      <c r="E2271" s="4">
        <v>1595</v>
      </c>
      <c r="F2271">
        <v>728</v>
      </c>
      <c r="G2271">
        <v>1882</v>
      </c>
      <c r="H2271" s="5">
        <f t="shared" si="70"/>
        <v>0.20054945054945056</v>
      </c>
      <c r="I2271" s="5">
        <f t="shared" si="71"/>
        <v>-0.15249734325185973</v>
      </c>
    </row>
    <row r="2272" spans="1:9" hidden="1" x14ac:dyDescent="0.2">
      <c r="A2272" t="s">
        <v>356</v>
      </c>
      <c r="B2272" s="10">
        <v>42055</v>
      </c>
      <c r="C2272" t="s">
        <v>431</v>
      </c>
      <c r="D2272" s="4">
        <v>19231</v>
      </c>
      <c r="E2272" s="4">
        <v>62567</v>
      </c>
      <c r="F2272">
        <v>22422</v>
      </c>
      <c r="G2272">
        <v>57245</v>
      </c>
      <c r="H2272" s="5">
        <f t="shared" si="70"/>
        <v>-0.1423155829096423</v>
      </c>
      <c r="I2272" s="5">
        <f t="shared" si="71"/>
        <v>9.2968818237400649E-2</v>
      </c>
    </row>
    <row r="2273" spans="1:9" hidden="1" x14ac:dyDescent="0.2">
      <c r="A2273" t="s">
        <v>356</v>
      </c>
      <c r="B2273" s="10">
        <v>42057</v>
      </c>
      <c r="C2273" t="s">
        <v>569</v>
      </c>
      <c r="D2273" s="4">
        <v>1356</v>
      </c>
      <c r="E2273" s="4">
        <v>7621</v>
      </c>
      <c r="F2273">
        <v>1085</v>
      </c>
      <c r="G2273">
        <v>6824</v>
      </c>
      <c r="H2273" s="5">
        <f t="shared" si="70"/>
        <v>0.24976958525345622</v>
      </c>
      <c r="I2273" s="5">
        <f t="shared" si="71"/>
        <v>0.1167936694021102</v>
      </c>
    </row>
    <row r="2274" spans="1:9" hidden="1" x14ac:dyDescent="0.2">
      <c r="A2274" t="s">
        <v>356</v>
      </c>
      <c r="B2274" s="10">
        <v>42059</v>
      </c>
      <c r="C2274" t="s">
        <v>508</v>
      </c>
      <c r="D2274" s="4">
        <v>5765</v>
      </c>
      <c r="E2274" s="4">
        <v>12157</v>
      </c>
      <c r="F2274">
        <v>4911</v>
      </c>
      <c r="G2274">
        <v>12579</v>
      </c>
      <c r="H2274" s="5">
        <f t="shared" si="70"/>
        <v>0.17389533699857462</v>
      </c>
      <c r="I2274" s="5">
        <f t="shared" si="71"/>
        <v>-3.3547976786708004E-2</v>
      </c>
    </row>
    <row r="2275" spans="1:9" hidden="1" x14ac:dyDescent="0.2">
      <c r="A2275" t="s">
        <v>356</v>
      </c>
      <c r="B2275" s="10">
        <v>42061</v>
      </c>
      <c r="C2275" t="s">
        <v>1797</v>
      </c>
      <c r="D2275" s="4">
        <v>5183</v>
      </c>
      <c r="E2275" s="4">
        <v>16878</v>
      </c>
      <c r="F2275">
        <v>5445</v>
      </c>
      <c r="G2275">
        <v>17061</v>
      </c>
      <c r="H2275" s="5">
        <f t="shared" si="70"/>
        <v>-4.8117539026629935E-2</v>
      </c>
      <c r="I2275" s="5">
        <f t="shared" si="71"/>
        <v>-1.0726217689467205E-2</v>
      </c>
    </row>
    <row r="2276" spans="1:9" hidden="1" x14ac:dyDescent="0.2">
      <c r="A2276" t="s">
        <v>356</v>
      </c>
      <c r="B2276" s="10">
        <v>42063</v>
      </c>
      <c r="C2276" t="s">
        <v>1798</v>
      </c>
      <c r="D2276" s="4">
        <v>14119</v>
      </c>
      <c r="E2276" s="4">
        <v>27177</v>
      </c>
      <c r="F2276">
        <v>12634</v>
      </c>
      <c r="G2276">
        <v>28089</v>
      </c>
      <c r="H2276" s="5">
        <f t="shared" si="70"/>
        <v>0.11753997150546146</v>
      </c>
      <c r="I2276" s="5">
        <f t="shared" si="71"/>
        <v>-3.2468225995941472E-2</v>
      </c>
    </row>
    <row r="2277" spans="1:9" hidden="1" x14ac:dyDescent="0.2">
      <c r="A2277" t="s">
        <v>356</v>
      </c>
      <c r="B2277" s="10">
        <v>42065</v>
      </c>
      <c r="C2277" t="s">
        <v>445</v>
      </c>
      <c r="D2277" s="4">
        <v>5265</v>
      </c>
      <c r="E2277" s="4">
        <v>15815</v>
      </c>
      <c r="F2277">
        <v>4527</v>
      </c>
      <c r="G2277">
        <v>17960</v>
      </c>
      <c r="H2277" s="5">
        <f t="shared" si="70"/>
        <v>0.16302186878727634</v>
      </c>
      <c r="I2277" s="5">
        <f t="shared" si="71"/>
        <v>-0.11943207126948775</v>
      </c>
    </row>
    <row r="2278" spans="1:9" hidden="1" x14ac:dyDescent="0.2">
      <c r="A2278" t="s">
        <v>356</v>
      </c>
      <c r="B2278" s="10">
        <v>42067</v>
      </c>
      <c r="C2278" t="s">
        <v>1799</v>
      </c>
      <c r="D2278" s="4">
        <v>2727</v>
      </c>
      <c r="E2278" s="4">
        <v>10372</v>
      </c>
      <c r="F2278">
        <v>2253</v>
      </c>
      <c r="G2278">
        <v>9649</v>
      </c>
      <c r="H2278" s="5">
        <f t="shared" si="70"/>
        <v>0.2103861517976032</v>
      </c>
      <c r="I2278" s="5">
        <f t="shared" si="71"/>
        <v>7.4930044564203546E-2</v>
      </c>
    </row>
    <row r="2279" spans="1:9" hidden="1" x14ac:dyDescent="0.2">
      <c r="A2279" t="s">
        <v>356</v>
      </c>
      <c r="B2279" s="10">
        <v>42069</v>
      </c>
      <c r="C2279" t="s">
        <v>1800</v>
      </c>
      <c r="D2279" s="4">
        <v>58853</v>
      </c>
      <c r="E2279" s="4">
        <v>44216</v>
      </c>
      <c r="F2279">
        <v>61991</v>
      </c>
      <c r="G2279">
        <v>52334</v>
      </c>
      <c r="H2279" s="5">
        <f t="shared" si="70"/>
        <v>-5.0620251326805504E-2</v>
      </c>
      <c r="I2279" s="5">
        <f t="shared" si="71"/>
        <v>-0.15511904306951504</v>
      </c>
    </row>
    <row r="2280" spans="1:9" hidden="1" x14ac:dyDescent="0.2">
      <c r="A2280" t="s">
        <v>356</v>
      </c>
      <c r="B2280" s="10">
        <v>42071</v>
      </c>
      <c r="C2280" t="s">
        <v>1496</v>
      </c>
      <c r="D2280" s="4">
        <v>123866</v>
      </c>
      <c r="E2280" s="4">
        <v>163994</v>
      </c>
      <c r="F2280">
        <v>115847</v>
      </c>
      <c r="G2280">
        <v>160209</v>
      </c>
      <c r="H2280" s="5">
        <f t="shared" si="70"/>
        <v>6.9220609942424058E-2</v>
      </c>
      <c r="I2280" s="5">
        <f t="shared" si="71"/>
        <v>2.3625389335180921E-2</v>
      </c>
    </row>
    <row r="2281" spans="1:9" hidden="1" x14ac:dyDescent="0.2">
      <c r="A2281" t="s">
        <v>356</v>
      </c>
      <c r="B2281" s="10">
        <v>42073</v>
      </c>
      <c r="C2281" t="s">
        <v>514</v>
      </c>
      <c r="D2281" s="4">
        <v>18130</v>
      </c>
      <c r="E2281" s="4">
        <v>26559</v>
      </c>
      <c r="F2281">
        <v>15978</v>
      </c>
      <c r="G2281">
        <v>29597</v>
      </c>
      <c r="H2281" s="5">
        <f t="shared" si="70"/>
        <v>0.13468519213919139</v>
      </c>
      <c r="I2281" s="5">
        <f t="shared" si="71"/>
        <v>-0.10264553839916207</v>
      </c>
    </row>
    <row r="2282" spans="1:9" hidden="1" x14ac:dyDescent="0.2">
      <c r="A2282" t="s">
        <v>356</v>
      </c>
      <c r="B2282" s="10">
        <v>42075</v>
      </c>
      <c r="C2282" t="s">
        <v>1801</v>
      </c>
      <c r="D2282" s="4">
        <v>22837</v>
      </c>
      <c r="E2282" s="4">
        <v>48941</v>
      </c>
      <c r="F2282">
        <v>23932</v>
      </c>
      <c r="G2282">
        <v>46731</v>
      </c>
      <c r="H2282" s="5">
        <f t="shared" si="70"/>
        <v>-4.5754638141400635E-2</v>
      </c>
      <c r="I2282" s="5">
        <f t="shared" si="71"/>
        <v>4.729194752947722E-2</v>
      </c>
    </row>
    <row r="2283" spans="1:9" hidden="1" x14ac:dyDescent="0.2">
      <c r="A2283" t="s">
        <v>356</v>
      </c>
      <c r="B2283" s="10">
        <v>42077</v>
      </c>
      <c r="C2283" t="s">
        <v>1802</v>
      </c>
      <c r="D2283" s="4">
        <v>99415</v>
      </c>
      <c r="E2283" s="4">
        <v>76918</v>
      </c>
      <c r="F2283">
        <v>98288</v>
      </c>
      <c r="G2283">
        <v>84259</v>
      </c>
      <c r="H2283" s="5">
        <f t="shared" si="70"/>
        <v>1.1466303109230018E-2</v>
      </c>
      <c r="I2283" s="5">
        <f t="shared" si="71"/>
        <v>-8.71242241184918E-2</v>
      </c>
    </row>
    <row r="2284" spans="1:9" hidden="1" x14ac:dyDescent="0.2">
      <c r="A2284" t="s">
        <v>356</v>
      </c>
      <c r="B2284" s="10">
        <v>42079</v>
      </c>
      <c r="C2284" t="s">
        <v>1803</v>
      </c>
      <c r="D2284" s="4">
        <v>64176</v>
      </c>
      <c r="E2284" s="4">
        <v>70368</v>
      </c>
      <c r="F2284">
        <v>64873</v>
      </c>
      <c r="G2284">
        <v>86929</v>
      </c>
      <c r="H2284" s="5">
        <f t="shared" si="70"/>
        <v>-1.0744069181323508E-2</v>
      </c>
      <c r="I2284" s="5">
        <f t="shared" si="71"/>
        <v>-0.19051179698374535</v>
      </c>
    </row>
    <row r="2285" spans="1:9" hidden="1" x14ac:dyDescent="0.2">
      <c r="A2285" t="s">
        <v>356</v>
      </c>
      <c r="B2285" s="10">
        <v>42081</v>
      </c>
      <c r="C2285" t="s">
        <v>1804</v>
      </c>
      <c r="D2285" s="4">
        <v>15946</v>
      </c>
      <c r="E2285" s="4">
        <v>37525</v>
      </c>
      <c r="F2285">
        <v>16971</v>
      </c>
      <c r="G2285">
        <v>41462</v>
      </c>
      <c r="H2285" s="5">
        <f t="shared" si="70"/>
        <v>-6.0397148076129871E-2</v>
      </c>
      <c r="I2285" s="5">
        <f t="shared" si="71"/>
        <v>-9.495441609184313E-2</v>
      </c>
    </row>
    <row r="2286" spans="1:9" hidden="1" x14ac:dyDescent="0.2">
      <c r="A2286" t="s">
        <v>356</v>
      </c>
      <c r="B2286" s="10">
        <v>42083</v>
      </c>
      <c r="C2286" t="s">
        <v>1805</v>
      </c>
      <c r="D2286" s="4">
        <v>5453</v>
      </c>
      <c r="E2286" s="4">
        <v>10576</v>
      </c>
      <c r="F2286">
        <v>5098</v>
      </c>
      <c r="G2286">
        <v>14083</v>
      </c>
      <c r="H2286" s="5">
        <f t="shared" si="70"/>
        <v>6.963515103962338E-2</v>
      </c>
      <c r="I2286" s="5">
        <f t="shared" si="71"/>
        <v>-0.24902364553007172</v>
      </c>
    </row>
    <row r="2287" spans="1:9" hidden="1" x14ac:dyDescent="0.2">
      <c r="A2287" t="s">
        <v>356</v>
      </c>
      <c r="B2287" s="10">
        <v>42085</v>
      </c>
      <c r="C2287" t="s">
        <v>908</v>
      </c>
      <c r="D2287" s="4">
        <v>23236</v>
      </c>
      <c r="E2287" s="4">
        <v>30610</v>
      </c>
      <c r="F2287">
        <v>21067</v>
      </c>
      <c r="G2287">
        <v>36143</v>
      </c>
      <c r="H2287" s="5">
        <f t="shared" si="70"/>
        <v>0.102957231689372</v>
      </c>
      <c r="I2287" s="5">
        <f t="shared" si="71"/>
        <v>-0.15308635143734609</v>
      </c>
    </row>
    <row r="2288" spans="1:9" hidden="1" x14ac:dyDescent="0.2">
      <c r="A2288" t="s">
        <v>356</v>
      </c>
      <c r="B2288" s="10">
        <v>42087</v>
      </c>
      <c r="C2288" t="s">
        <v>1806</v>
      </c>
      <c r="D2288" s="4">
        <v>5143</v>
      </c>
      <c r="E2288" s="4">
        <v>16618</v>
      </c>
      <c r="F2288">
        <v>4603</v>
      </c>
      <c r="G2288">
        <v>16670</v>
      </c>
      <c r="H2288" s="5">
        <f t="shared" si="70"/>
        <v>0.11731479469910927</v>
      </c>
      <c r="I2288" s="5">
        <f t="shared" si="71"/>
        <v>-3.119376124775045E-3</v>
      </c>
    </row>
    <row r="2289" spans="1:9" hidden="1" x14ac:dyDescent="0.2">
      <c r="A2289" t="s">
        <v>356</v>
      </c>
      <c r="B2289" s="10">
        <v>42089</v>
      </c>
      <c r="C2289" t="s">
        <v>457</v>
      </c>
      <c r="D2289" s="4">
        <v>47973</v>
      </c>
      <c r="E2289" s="4">
        <v>42522</v>
      </c>
      <c r="F2289">
        <v>44060</v>
      </c>
      <c r="G2289">
        <v>38726</v>
      </c>
      <c r="H2289" s="5">
        <f t="shared" si="70"/>
        <v>8.8810712664548347E-2</v>
      </c>
      <c r="I2289" s="5">
        <f t="shared" si="71"/>
        <v>9.8022000723028455E-2</v>
      </c>
    </row>
    <row r="2290" spans="1:9" hidden="1" x14ac:dyDescent="0.2">
      <c r="A2290" t="s">
        <v>356</v>
      </c>
      <c r="B2290" s="10">
        <v>42091</v>
      </c>
      <c r="C2290" t="s">
        <v>521</v>
      </c>
      <c r="D2290" s="4">
        <v>351338</v>
      </c>
      <c r="E2290" s="4">
        <v>168686</v>
      </c>
      <c r="F2290">
        <v>319511</v>
      </c>
      <c r="G2290">
        <v>185460</v>
      </c>
      <c r="H2290" s="5">
        <f t="shared" si="70"/>
        <v>9.961159396703087E-2</v>
      </c>
      <c r="I2290" s="5">
        <f t="shared" si="71"/>
        <v>-9.0445379057478695E-2</v>
      </c>
    </row>
    <row r="2291" spans="1:9" hidden="1" x14ac:dyDescent="0.2">
      <c r="A2291" t="s">
        <v>356</v>
      </c>
      <c r="B2291" s="10">
        <v>42093</v>
      </c>
      <c r="C2291" t="s">
        <v>1807</v>
      </c>
      <c r="D2291" s="4">
        <v>3109</v>
      </c>
      <c r="E2291" s="4">
        <v>5277</v>
      </c>
      <c r="F2291">
        <v>3771</v>
      </c>
      <c r="G2291">
        <v>5844</v>
      </c>
      <c r="H2291" s="5">
        <f t="shared" si="70"/>
        <v>-0.17555025192256696</v>
      </c>
      <c r="I2291" s="5">
        <f t="shared" si="71"/>
        <v>-9.7022587268993835E-2</v>
      </c>
    </row>
    <row r="2292" spans="1:9" hidden="1" x14ac:dyDescent="0.2">
      <c r="A2292" t="s">
        <v>356</v>
      </c>
      <c r="B2292" s="10">
        <v>42095</v>
      </c>
      <c r="C2292" t="s">
        <v>1637</v>
      </c>
      <c r="D2292" s="4">
        <v>84503</v>
      </c>
      <c r="E2292" s="4">
        <v>87224</v>
      </c>
      <c r="F2292">
        <v>85087</v>
      </c>
      <c r="G2292">
        <v>83854</v>
      </c>
      <c r="H2292" s="5">
        <f t="shared" si="70"/>
        <v>-6.863563176513451E-3</v>
      </c>
      <c r="I2292" s="5">
        <f t="shared" si="71"/>
        <v>4.0188899754334914E-2</v>
      </c>
    </row>
    <row r="2293" spans="1:9" hidden="1" x14ac:dyDescent="0.2">
      <c r="A2293" t="s">
        <v>356</v>
      </c>
      <c r="B2293" s="10">
        <v>42097</v>
      </c>
      <c r="C2293" t="s">
        <v>1808</v>
      </c>
      <c r="D2293" s="4">
        <v>13406</v>
      </c>
      <c r="E2293" s="4">
        <v>22545</v>
      </c>
      <c r="F2293">
        <v>12677</v>
      </c>
      <c r="G2293">
        <v>28952</v>
      </c>
      <c r="H2293" s="5">
        <f t="shared" si="70"/>
        <v>5.7505719018695278E-2</v>
      </c>
      <c r="I2293" s="5">
        <f t="shared" si="71"/>
        <v>-0.22129731970157501</v>
      </c>
    </row>
    <row r="2294" spans="1:9" hidden="1" x14ac:dyDescent="0.2">
      <c r="A2294" t="s">
        <v>356</v>
      </c>
      <c r="B2294" s="10">
        <v>42099</v>
      </c>
      <c r="C2294" t="s">
        <v>523</v>
      </c>
      <c r="D2294" s="4">
        <v>4916</v>
      </c>
      <c r="E2294" s="4">
        <v>19822</v>
      </c>
      <c r="F2294">
        <v>5950</v>
      </c>
      <c r="G2294">
        <v>18293</v>
      </c>
      <c r="H2294" s="5">
        <f t="shared" si="70"/>
        <v>-0.17378151260504202</v>
      </c>
      <c r="I2294" s="5">
        <f t="shared" si="71"/>
        <v>8.35838845460012E-2</v>
      </c>
    </row>
    <row r="2295" spans="1:9" hidden="1" x14ac:dyDescent="0.2">
      <c r="A2295" t="s">
        <v>356</v>
      </c>
      <c r="B2295" s="10">
        <v>42101</v>
      </c>
      <c r="C2295" t="s">
        <v>1809</v>
      </c>
      <c r="D2295" s="4">
        <v>565325</v>
      </c>
      <c r="E2295" s="4">
        <v>134913</v>
      </c>
      <c r="F2295">
        <v>603790</v>
      </c>
      <c r="G2295">
        <v>132740</v>
      </c>
      <c r="H2295" s="5">
        <f t="shared" si="70"/>
        <v>-6.3705924245184578E-2</v>
      </c>
      <c r="I2295" s="5">
        <f t="shared" si="71"/>
        <v>1.6370348048817238E-2</v>
      </c>
    </row>
    <row r="2296" spans="1:9" hidden="1" x14ac:dyDescent="0.2">
      <c r="A2296" t="s">
        <v>356</v>
      </c>
      <c r="B2296" s="10">
        <v>42103</v>
      </c>
      <c r="C2296" t="s">
        <v>525</v>
      </c>
      <c r="D2296" s="4">
        <v>14141</v>
      </c>
      <c r="E2296" s="4">
        <v>22207</v>
      </c>
      <c r="F2296">
        <v>13019</v>
      </c>
      <c r="G2296">
        <v>19213</v>
      </c>
      <c r="H2296" s="5">
        <f t="shared" si="70"/>
        <v>8.6181734388201856E-2</v>
      </c>
      <c r="I2296" s="5">
        <f t="shared" si="71"/>
        <v>0.15583198875761203</v>
      </c>
    </row>
    <row r="2297" spans="1:9" hidden="1" x14ac:dyDescent="0.2">
      <c r="A2297" t="s">
        <v>356</v>
      </c>
      <c r="B2297" s="10">
        <v>42105</v>
      </c>
      <c r="C2297" t="s">
        <v>1810</v>
      </c>
      <c r="D2297" s="4">
        <v>2047</v>
      </c>
      <c r="E2297" s="4">
        <v>6749</v>
      </c>
      <c r="F2297">
        <v>1726</v>
      </c>
      <c r="G2297">
        <v>7239</v>
      </c>
      <c r="H2297" s="5">
        <f t="shared" si="70"/>
        <v>0.18597914252607184</v>
      </c>
      <c r="I2297" s="5">
        <f t="shared" si="71"/>
        <v>-6.7688907307639171E-2</v>
      </c>
    </row>
    <row r="2298" spans="1:9" hidden="1" x14ac:dyDescent="0.2">
      <c r="A2298" t="s">
        <v>356</v>
      </c>
      <c r="B2298" s="10">
        <v>42107</v>
      </c>
      <c r="C2298" t="s">
        <v>1811</v>
      </c>
      <c r="D2298" s="4">
        <v>22284</v>
      </c>
      <c r="E2298" s="4">
        <v>38828</v>
      </c>
      <c r="F2298">
        <v>20727</v>
      </c>
      <c r="G2298">
        <v>48871</v>
      </c>
      <c r="H2298" s="5">
        <f t="shared" si="70"/>
        <v>7.5119409465914028E-2</v>
      </c>
      <c r="I2298" s="5">
        <f t="shared" si="71"/>
        <v>-0.20550019438931064</v>
      </c>
    </row>
    <row r="2299" spans="1:9" hidden="1" x14ac:dyDescent="0.2">
      <c r="A2299" t="s">
        <v>356</v>
      </c>
      <c r="B2299" s="10">
        <v>42109</v>
      </c>
      <c r="C2299" t="s">
        <v>1812</v>
      </c>
      <c r="D2299" s="4">
        <v>4369</v>
      </c>
      <c r="E2299" s="4">
        <v>14190</v>
      </c>
      <c r="F2299">
        <v>4910</v>
      </c>
      <c r="G2299">
        <v>13983</v>
      </c>
      <c r="H2299" s="5">
        <f t="shared" si="70"/>
        <v>-0.11018329938900204</v>
      </c>
      <c r="I2299" s="5">
        <f t="shared" si="71"/>
        <v>1.4803690195237074E-2</v>
      </c>
    </row>
    <row r="2300" spans="1:9" hidden="1" x14ac:dyDescent="0.2">
      <c r="A2300" t="s">
        <v>356</v>
      </c>
      <c r="B2300" s="10">
        <v>42111</v>
      </c>
      <c r="C2300" t="s">
        <v>1206</v>
      </c>
      <c r="D2300" s="4">
        <v>10327</v>
      </c>
      <c r="E2300" s="4">
        <v>31748</v>
      </c>
      <c r="F2300">
        <v>8654</v>
      </c>
      <c r="G2300">
        <v>31466</v>
      </c>
      <c r="H2300" s="5">
        <f t="shared" si="70"/>
        <v>0.19332100762653109</v>
      </c>
      <c r="I2300" s="5">
        <f t="shared" si="71"/>
        <v>8.9620542808110347E-3</v>
      </c>
    </row>
    <row r="2301" spans="1:9" hidden="1" x14ac:dyDescent="0.2">
      <c r="A2301" t="s">
        <v>356</v>
      </c>
      <c r="B2301" s="10">
        <v>42113</v>
      </c>
      <c r="C2301" t="s">
        <v>958</v>
      </c>
      <c r="D2301" s="4">
        <v>1029</v>
      </c>
      <c r="E2301" s="4">
        <v>2384</v>
      </c>
      <c r="F2301">
        <v>921</v>
      </c>
      <c r="G2301">
        <v>2619</v>
      </c>
      <c r="H2301" s="5">
        <f t="shared" si="70"/>
        <v>0.11726384364820847</v>
      </c>
      <c r="I2301" s="5">
        <f t="shared" si="71"/>
        <v>-8.9728904161893858E-2</v>
      </c>
    </row>
    <row r="2302" spans="1:9" hidden="1" x14ac:dyDescent="0.2">
      <c r="A2302" t="s">
        <v>356</v>
      </c>
      <c r="B2302" s="10">
        <v>42115</v>
      </c>
      <c r="C2302" t="s">
        <v>1813</v>
      </c>
      <c r="D2302" s="4">
        <v>6011</v>
      </c>
      <c r="E2302" s="4">
        <v>14426</v>
      </c>
      <c r="F2302">
        <v>6236</v>
      </c>
      <c r="G2302">
        <v>15207</v>
      </c>
      <c r="H2302" s="5">
        <f t="shared" si="70"/>
        <v>-3.6080821039127645E-2</v>
      </c>
      <c r="I2302" s="5">
        <f t="shared" si="71"/>
        <v>-5.1357927270336029E-2</v>
      </c>
    </row>
    <row r="2303" spans="1:9" hidden="1" x14ac:dyDescent="0.2">
      <c r="A2303" t="s">
        <v>356</v>
      </c>
      <c r="B2303" s="10">
        <v>42117</v>
      </c>
      <c r="C2303" t="s">
        <v>1589</v>
      </c>
      <c r="D2303" s="4">
        <v>4869</v>
      </c>
      <c r="E2303" s="4">
        <v>14383</v>
      </c>
      <c r="F2303">
        <v>4955</v>
      </c>
      <c r="G2303">
        <v>15742</v>
      </c>
      <c r="H2303" s="5">
        <f t="shared" si="70"/>
        <v>-1.7356205852674066E-2</v>
      </c>
      <c r="I2303" s="5">
        <f t="shared" si="71"/>
        <v>-8.6329564223097441E-2</v>
      </c>
    </row>
    <row r="2304" spans="1:9" hidden="1" x14ac:dyDescent="0.2">
      <c r="A2304" t="s">
        <v>356</v>
      </c>
      <c r="B2304" s="10">
        <v>42119</v>
      </c>
      <c r="C2304" t="s">
        <v>476</v>
      </c>
      <c r="D2304" s="4">
        <v>7292</v>
      </c>
      <c r="E2304" s="4">
        <v>12521</v>
      </c>
      <c r="F2304">
        <v>7475</v>
      </c>
      <c r="G2304">
        <v>12356</v>
      </c>
      <c r="H2304" s="5">
        <f t="shared" si="70"/>
        <v>-2.4481605351170568E-2</v>
      </c>
      <c r="I2304" s="5">
        <f t="shared" si="71"/>
        <v>1.3353836192942699E-2</v>
      </c>
    </row>
    <row r="2305" spans="1:9" hidden="1" x14ac:dyDescent="0.2">
      <c r="A2305" t="s">
        <v>356</v>
      </c>
      <c r="B2305" s="10">
        <v>42121</v>
      </c>
      <c r="C2305" t="s">
        <v>1814</v>
      </c>
      <c r="D2305" s="4">
        <v>8350</v>
      </c>
      <c r="E2305" s="4">
        <v>14740</v>
      </c>
      <c r="F2305">
        <v>7585</v>
      </c>
      <c r="G2305">
        <v>18569</v>
      </c>
      <c r="H2305" s="5">
        <f t="shared" si="70"/>
        <v>0.10085695451549111</v>
      </c>
      <c r="I2305" s="5">
        <f t="shared" si="71"/>
        <v>-0.20620388820076471</v>
      </c>
    </row>
    <row r="2306" spans="1:9" hidden="1" x14ac:dyDescent="0.2">
      <c r="A2306" t="s">
        <v>356</v>
      </c>
      <c r="B2306" s="10">
        <v>42123</v>
      </c>
      <c r="C2306" t="s">
        <v>821</v>
      </c>
      <c r="D2306" s="4">
        <v>6878</v>
      </c>
      <c r="E2306" s="4">
        <v>11025</v>
      </c>
      <c r="F2306">
        <v>6066</v>
      </c>
      <c r="G2306">
        <v>14237</v>
      </c>
      <c r="H2306" s="5">
        <f t="shared" si="70"/>
        <v>0.13386086383119025</v>
      </c>
      <c r="I2306" s="5">
        <f t="shared" si="71"/>
        <v>-0.22560932780782469</v>
      </c>
    </row>
    <row r="2307" spans="1:9" hidden="1" x14ac:dyDescent="0.2">
      <c r="A2307" t="s">
        <v>356</v>
      </c>
      <c r="B2307" s="10">
        <v>42125</v>
      </c>
      <c r="C2307" t="s">
        <v>480</v>
      </c>
      <c r="D2307" s="4">
        <v>45274</v>
      </c>
      <c r="E2307" s="4">
        <v>75614</v>
      </c>
      <c r="F2307">
        <v>45088</v>
      </c>
      <c r="G2307">
        <v>72080</v>
      </c>
      <c r="H2307" s="5">
        <f t="shared" ref="H2307:H2370" si="72">((D2307-F2307)/F2307)</f>
        <v>4.125266146202981E-3</v>
      </c>
      <c r="I2307" s="5">
        <f t="shared" ref="I2307:I2370" si="73">((E2307-G2307)/G2307)</f>
        <v>4.9028856825749166E-2</v>
      </c>
    </row>
    <row r="2308" spans="1:9" hidden="1" x14ac:dyDescent="0.2">
      <c r="A2308" t="s">
        <v>356</v>
      </c>
      <c r="B2308" s="10">
        <v>42127</v>
      </c>
      <c r="C2308" t="s">
        <v>822</v>
      </c>
      <c r="D2308" s="4">
        <v>8905</v>
      </c>
      <c r="E2308" s="4">
        <v>20174</v>
      </c>
      <c r="F2308">
        <v>9191</v>
      </c>
      <c r="G2308">
        <v>18637</v>
      </c>
      <c r="H2308" s="5">
        <f t="shared" si="72"/>
        <v>-3.1117397454031116E-2</v>
      </c>
      <c r="I2308" s="5">
        <f t="shared" si="73"/>
        <v>8.2470354670816121E-2</v>
      </c>
    </row>
    <row r="2309" spans="1:9" hidden="1" x14ac:dyDescent="0.2">
      <c r="A2309" t="s">
        <v>356</v>
      </c>
      <c r="B2309" s="10">
        <v>42129</v>
      </c>
      <c r="C2309" t="s">
        <v>1815</v>
      </c>
      <c r="D2309" s="4">
        <v>72503</v>
      </c>
      <c r="E2309" s="4">
        <v>133699</v>
      </c>
      <c r="F2309">
        <v>72129</v>
      </c>
      <c r="G2309">
        <v>130218</v>
      </c>
      <c r="H2309" s="5">
        <f t="shared" si="72"/>
        <v>5.1851543761871092E-3</v>
      </c>
      <c r="I2309" s="5">
        <f t="shared" si="73"/>
        <v>2.6732095409236819E-2</v>
      </c>
    </row>
    <row r="2310" spans="1:9" hidden="1" x14ac:dyDescent="0.2">
      <c r="A2310" t="s">
        <v>356</v>
      </c>
      <c r="B2310" s="10">
        <v>42131</v>
      </c>
      <c r="C2310" t="s">
        <v>1593</v>
      </c>
      <c r="D2310" s="4">
        <v>4353</v>
      </c>
      <c r="E2310" s="4">
        <v>8916</v>
      </c>
      <c r="F2310">
        <v>4704</v>
      </c>
      <c r="G2310">
        <v>9936</v>
      </c>
      <c r="H2310" s="5">
        <f t="shared" si="72"/>
        <v>-7.4617346938775517E-2</v>
      </c>
      <c r="I2310" s="5">
        <f t="shared" si="73"/>
        <v>-0.10265700483091787</v>
      </c>
    </row>
    <row r="2311" spans="1:9" hidden="1" x14ac:dyDescent="0.2">
      <c r="A2311" t="s">
        <v>356</v>
      </c>
      <c r="B2311" s="10">
        <v>42133</v>
      </c>
      <c r="C2311" t="s">
        <v>1208</v>
      </c>
      <c r="D2311" s="4">
        <v>85874</v>
      </c>
      <c r="E2311" s="4">
        <v>157035</v>
      </c>
      <c r="F2311">
        <v>88114</v>
      </c>
      <c r="G2311">
        <v>146733</v>
      </c>
      <c r="H2311" s="5">
        <f t="shared" si="72"/>
        <v>-2.5421612910547699E-2</v>
      </c>
      <c r="I2311" s="5">
        <f t="shared" si="73"/>
        <v>7.0209155404714688E-2</v>
      </c>
    </row>
    <row r="2312" spans="1:9" hidden="1" x14ac:dyDescent="0.2">
      <c r="A2312" t="s">
        <v>357</v>
      </c>
      <c r="B2312" s="10">
        <v>44001</v>
      </c>
      <c r="C2312" t="s">
        <v>1228</v>
      </c>
      <c r="D2312" s="4">
        <v>17731</v>
      </c>
      <c r="E2312" s="4">
        <v>9298</v>
      </c>
      <c r="F2312">
        <v>18050</v>
      </c>
      <c r="G2312">
        <v>9745</v>
      </c>
      <c r="H2312" s="5">
        <f t="shared" si="72"/>
        <v>-1.7673130193905817E-2</v>
      </c>
      <c r="I2312" s="5">
        <f t="shared" si="73"/>
        <v>-4.5869676757311441E-2</v>
      </c>
    </row>
    <row r="2313" spans="1:9" hidden="1" x14ac:dyDescent="0.2">
      <c r="A2313" t="s">
        <v>357</v>
      </c>
      <c r="B2313" s="10">
        <v>44003</v>
      </c>
      <c r="C2313" t="s">
        <v>411</v>
      </c>
      <c r="D2313" s="4">
        <v>43543</v>
      </c>
      <c r="E2313" s="4">
        <v>36309</v>
      </c>
      <c r="F2313">
        <v>49113</v>
      </c>
      <c r="G2313">
        <v>42001</v>
      </c>
      <c r="H2313" s="5">
        <f t="shared" si="72"/>
        <v>-0.11341192759554497</v>
      </c>
      <c r="I2313" s="5">
        <f t="shared" si="73"/>
        <v>-0.13552058284326562</v>
      </c>
    </row>
    <row r="2314" spans="1:9" hidden="1" x14ac:dyDescent="0.2">
      <c r="A2314" t="s">
        <v>357</v>
      </c>
      <c r="B2314" s="10">
        <v>44005</v>
      </c>
      <c r="C2314" t="s">
        <v>1816</v>
      </c>
      <c r="D2314" s="4">
        <v>29080</v>
      </c>
      <c r="E2314" s="4">
        <v>15143</v>
      </c>
      <c r="F2314">
        <v>29486</v>
      </c>
      <c r="G2314">
        <v>15722</v>
      </c>
      <c r="H2314" s="5">
        <f t="shared" si="72"/>
        <v>-1.3769246422030795E-2</v>
      </c>
      <c r="I2314" s="5">
        <f t="shared" si="73"/>
        <v>-3.6827375651952675E-2</v>
      </c>
    </row>
    <row r="2315" spans="1:9" hidden="1" x14ac:dyDescent="0.2">
      <c r="A2315" t="s">
        <v>357</v>
      </c>
      <c r="B2315" s="10">
        <v>44007</v>
      </c>
      <c r="C2315" t="s">
        <v>1817</v>
      </c>
      <c r="D2315" s="4">
        <v>156844</v>
      </c>
      <c r="E2315" s="4">
        <v>89578</v>
      </c>
      <c r="F2315">
        <v>165012</v>
      </c>
      <c r="G2315">
        <v>102551</v>
      </c>
      <c r="H2315" s="5">
        <f t="shared" si="72"/>
        <v>-4.9499430344459798E-2</v>
      </c>
      <c r="I2315" s="5">
        <f t="shared" si="73"/>
        <v>-0.12650291074684791</v>
      </c>
    </row>
    <row r="2316" spans="1:9" hidden="1" x14ac:dyDescent="0.2">
      <c r="A2316" t="s">
        <v>357</v>
      </c>
      <c r="B2316" s="10">
        <v>44009</v>
      </c>
      <c r="C2316" t="s">
        <v>480</v>
      </c>
      <c r="D2316" s="4">
        <v>34866</v>
      </c>
      <c r="E2316" s="4">
        <v>26214</v>
      </c>
      <c r="F2316">
        <v>44549</v>
      </c>
      <c r="G2316">
        <v>29818</v>
      </c>
      <c r="H2316" s="5">
        <f t="shared" si="72"/>
        <v>-0.21735616961099014</v>
      </c>
      <c r="I2316" s="5">
        <f t="shared" si="73"/>
        <v>-0.12086659064994298</v>
      </c>
    </row>
    <row r="2317" spans="1:9" hidden="1" x14ac:dyDescent="0.2">
      <c r="A2317" t="s">
        <v>358</v>
      </c>
      <c r="B2317" s="10">
        <v>45001</v>
      </c>
      <c r="C2317" t="s">
        <v>1818</v>
      </c>
      <c r="D2317" s="4">
        <v>3843</v>
      </c>
      <c r="E2317" s="4">
        <v>8615</v>
      </c>
      <c r="F2317">
        <v>4101</v>
      </c>
      <c r="G2317">
        <v>8215</v>
      </c>
      <c r="H2317" s="5">
        <f t="shared" si="72"/>
        <v>-6.2911485003657647E-2</v>
      </c>
      <c r="I2317" s="5">
        <f t="shared" si="73"/>
        <v>4.8691418137553254E-2</v>
      </c>
    </row>
    <row r="2318" spans="1:9" hidden="1" x14ac:dyDescent="0.2">
      <c r="A2318" t="s">
        <v>358</v>
      </c>
      <c r="B2318" s="10">
        <v>45003</v>
      </c>
      <c r="C2318" t="s">
        <v>1819</v>
      </c>
      <c r="D2318" s="4">
        <v>34424</v>
      </c>
      <c r="E2318" s="4">
        <v>53960</v>
      </c>
      <c r="F2318">
        <v>32275</v>
      </c>
      <c r="G2318">
        <v>51589</v>
      </c>
      <c r="H2318" s="5">
        <f t="shared" si="72"/>
        <v>6.6584043377226954E-2</v>
      </c>
      <c r="I2318" s="5">
        <f t="shared" si="73"/>
        <v>4.59594099517339E-2</v>
      </c>
    </row>
    <row r="2319" spans="1:9" hidden="1" x14ac:dyDescent="0.2">
      <c r="A2319" t="s">
        <v>358</v>
      </c>
      <c r="B2319" s="10">
        <v>45005</v>
      </c>
      <c r="C2319" t="s">
        <v>1820</v>
      </c>
      <c r="D2319" s="4">
        <v>2672</v>
      </c>
      <c r="E2319" s="4">
        <v>1122</v>
      </c>
      <c r="F2319">
        <v>2718</v>
      </c>
      <c r="G2319">
        <v>835</v>
      </c>
      <c r="H2319" s="5">
        <f t="shared" si="72"/>
        <v>-1.692420897718911E-2</v>
      </c>
      <c r="I2319" s="5">
        <f t="shared" si="73"/>
        <v>0.34371257485029938</v>
      </c>
    </row>
    <row r="2320" spans="1:9" hidden="1" x14ac:dyDescent="0.2">
      <c r="A2320" t="s">
        <v>358</v>
      </c>
      <c r="B2320" s="10">
        <v>45007</v>
      </c>
      <c r="C2320" t="s">
        <v>1013</v>
      </c>
      <c r="D2320" s="4">
        <v>24984</v>
      </c>
      <c r="E2320" s="4">
        <v>74200</v>
      </c>
      <c r="F2320">
        <v>27169</v>
      </c>
      <c r="G2320">
        <v>67565</v>
      </c>
      <c r="H2320" s="5">
        <f t="shared" si="72"/>
        <v>-8.0422540395303471E-2</v>
      </c>
      <c r="I2320" s="5">
        <f t="shared" si="73"/>
        <v>9.8201731665803302E-2</v>
      </c>
    </row>
    <row r="2321" spans="1:9" hidden="1" x14ac:dyDescent="0.2">
      <c r="A2321" t="s">
        <v>358</v>
      </c>
      <c r="B2321" s="10">
        <v>45009</v>
      </c>
      <c r="C2321" t="s">
        <v>1821</v>
      </c>
      <c r="D2321" s="4">
        <v>3973</v>
      </c>
      <c r="E2321" s="4">
        <v>2097</v>
      </c>
      <c r="F2321">
        <v>4010</v>
      </c>
      <c r="G2321">
        <v>2417</v>
      </c>
      <c r="H2321" s="5">
        <f t="shared" si="72"/>
        <v>-9.2269326683291769E-3</v>
      </c>
      <c r="I2321" s="5">
        <f t="shared" si="73"/>
        <v>-0.13239553165080678</v>
      </c>
    </row>
    <row r="2322" spans="1:9" hidden="1" x14ac:dyDescent="0.2">
      <c r="A2322" t="s">
        <v>358</v>
      </c>
      <c r="B2322" s="10">
        <v>45011</v>
      </c>
      <c r="C2322" t="s">
        <v>1822</v>
      </c>
      <c r="D2322" s="4">
        <v>4572</v>
      </c>
      <c r="E2322" s="4">
        <v>4740</v>
      </c>
      <c r="F2322">
        <v>4720</v>
      </c>
      <c r="G2322">
        <v>5492</v>
      </c>
      <c r="H2322" s="5">
        <f t="shared" si="72"/>
        <v>-3.1355932203389829E-2</v>
      </c>
      <c r="I2322" s="5">
        <f t="shared" si="73"/>
        <v>-0.13692643845593591</v>
      </c>
    </row>
    <row r="2323" spans="1:9" hidden="1" x14ac:dyDescent="0.2">
      <c r="A2323" t="s">
        <v>358</v>
      </c>
      <c r="B2323" s="10">
        <v>45013</v>
      </c>
      <c r="C2323" t="s">
        <v>1600</v>
      </c>
      <c r="D2323" s="4">
        <v>51003</v>
      </c>
      <c r="E2323" s="4">
        <v>60105</v>
      </c>
      <c r="F2323">
        <v>43419</v>
      </c>
      <c r="G2323">
        <v>53194</v>
      </c>
      <c r="H2323" s="5">
        <f t="shared" si="72"/>
        <v>0.17467007531265114</v>
      </c>
      <c r="I2323" s="5">
        <f t="shared" si="73"/>
        <v>0.12992066774448247</v>
      </c>
    </row>
    <row r="2324" spans="1:9" hidden="1" x14ac:dyDescent="0.2">
      <c r="A2324" t="s">
        <v>358</v>
      </c>
      <c r="B2324" s="10">
        <v>45015</v>
      </c>
      <c r="C2324" t="s">
        <v>1823</v>
      </c>
      <c r="D2324" s="4">
        <v>55305</v>
      </c>
      <c r="E2324" s="4">
        <v>67010</v>
      </c>
      <c r="F2324">
        <v>45223</v>
      </c>
      <c r="G2324">
        <v>57397</v>
      </c>
      <c r="H2324" s="5">
        <f t="shared" si="72"/>
        <v>0.22293965460053514</v>
      </c>
      <c r="I2324" s="5">
        <f t="shared" si="73"/>
        <v>0.16748262104291164</v>
      </c>
    </row>
    <row r="2325" spans="1:9" hidden="1" x14ac:dyDescent="0.2">
      <c r="A2325" t="s">
        <v>358</v>
      </c>
      <c r="B2325" s="10">
        <v>45017</v>
      </c>
      <c r="C2325" t="s">
        <v>420</v>
      </c>
      <c r="D2325" s="4">
        <v>3978</v>
      </c>
      <c r="E2325" s="4">
        <v>4321</v>
      </c>
      <c r="F2325">
        <v>3905</v>
      </c>
      <c r="G2325">
        <v>4305</v>
      </c>
      <c r="H2325" s="5">
        <f t="shared" si="72"/>
        <v>1.8693982074263763E-2</v>
      </c>
      <c r="I2325" s="5">
        <f t="shared" si="73"/>
        <v>3.7166085946573751E-3</v>
      </c>
    </row>
    <row r="2326" spans="1:9" hidden="1" x14ac:dyDescent="0.2">
      <c r="A2326" t="s">
        <v>358</v>
      </c>
      <c r="B2326" s="10">
        <v>45019</v>
      </c>
      <c r="C2326" t="s">
        <v>1824</v>
      </c>
      <c r="D2326" s="4">
        <v>142236</v>
      </c>
      <c r="E2326" s="4">
        <v>96980</v>
      </c>
      <c r="F2326">
        <v>121485</v>
      </c>
      <c r="G2326">
        <v>93297</v>
      </c>
      <c r="H2326" s="5">
        <f t="shared" si="72"/>
        <v>0.17081121126064946</v>
      </c>
      <c r="I2326" s="5">
        <f t="shared" si="73"/>
        <v>3.9476081760399587E-2</v>
      </c>
    </row>
    <row r="2327" spans="1:9" hidden="1" x14ac:dyDescent="0.2">
      <c r="A2327" t="s">
        <v>358</v>
      </c>
      <c r="B2327" s="10">
        <v>45021</v>
      </c>
      <c r="C2327" t="s">
        <v>489</v>
      </c>
      <c r="D2327" s="4">
        <v>6206</v>
      </c>
      <c r="E2327" s="4">
        <v>18707</v>
      </c>
      <c r="F2327">
        <v>6983</v>
      </c>
      <c r="G2327">
        <v>18043</v>
      </c>
      <c r="H2327" s="5">
        <f t="shared" si="72"/>
        <v>-0.11127022769583274</v>
      </c>
      <c r="I2327" s="5">
        <f t="shared" si="73"/>
        <v>3.6800975447541982E-2</v>
      </c>
    </row>
    <row r="2328" spans="1:9" hidden="1" x14ac:dyDescent="0.2">
      <c r="A2328" t="s">
        <v>358</v>
      </c>
      <c r="B2328" s="10">
        <v>45023</v>
      </c>
      <c r="C2328" t="s">
        <v>1792</v>
      </c>
      <c r="D2328" s="4">
        <v>6642</v>
      </c>
      <c r="E2328" s="4">
        <v>8823</v>
      </c>
      <c r="F2328">
        <v>6941</v>
      </c>
      <c r="G2328">
        <v>8660</v>
      </c>
      <c r="H2328" s="5">
        <f t="shared" si="72"/>
        <v>-4.3077366373721365E-2</v>
      </c>
      <c r="I2328" s="5">
        <f t="shared" si="73"/>
        <v>1.8822170900692839E-2</v>
      </c>
    </row>
    <row r="2329" spans="1:9" hidden="1" x14ac:dyDescent="0.2">
      <c r="A2329" t="s">
        <v>358</v>
      </c>
      <c r="B2329" s="10">
        <v>45025</v>
      </c>
      <c r="C2329" t="s">
        <v>1825</v>
      </c>
      <c r="D2329" s="4">
        <v>6875</v>
      </c>
      <c r="E2329" s="4">
        <v>11686</v>
      </c>
      <c r="F2329">
        <v>7431</v>
      </c>
      <c r="G2329">
        <v>11297</v>
      </c>
      <c r="H2329" s="5">
        <f t="shared" si="72"/>
        <v>-7.4821692908087739E-2</v>
      </c>
      <c r="I2329" s="5">
        <f t="shared" si="73"/>
        <v>3.4433920509869875E-2</v>
      </c>
    </row>
    <row r="2330" spans="1:9" hidden="1" x14ac:dyDescent="0.2">
      <c r="A2330" t="s">
        <v>358</v>
      </c>
      <c r="B2330" s="10">
        <v>45027</v>
      </c>
      <c r="C2330" t="s">
        <v>1826</v>
      </c>
      <c r="D2330" s="4">
        <v>8177</v>
      </c>
      <c r="E2330" s="4">
        <v>8434</v>
      </c>
      <c r="F2330">
        <v>8250</v>
      </c>
      <c r="G2330">
        <v>8361</v>
      </c>
      <c r="H2330" s="5">
        <f t="shared" si="72"/>
        <v>-8.8484848484848486E-3</v>
      </c>
      <c r="I2330" s="5">
        <f t="shared" si="73"/>
        <v>8.7310130367180966E-3</v>
      </c>
    </row>
    <row r="2331" spans="1:9" hidden="1" x14ac:dyDescent="0.2">
      <c r="A2331" t="s">
        <v>358</v>
      </c>
      <c r="B2331" s="10">
        <v>45029</v>
      </c>
      <c r="C2331" t="s">
        <v>1827</v>
      </c>
      <c r="D2331" s="4">
        <v>8648</v>
      </c>
      <c r="E2331" s="4">
        <v>10033</v>
      </c>
      <c r="F2331">
        <v>8602</v>
      </c>
      <c r="G2331">
        <v>10440</v>
      </c>
      <c r="H2331" s="5">
        <f t="shared" si="72"/>
        <v>5.3475935828877002E-3</v>
      </c>
      <c r="I2331" s="5">
        <f t="shared" si="73"/>
        <v>-3.8984674329501916E-2</v>
      </c>
    </row>
    <row r="2332" spans="1:9" hidden="1" x14ac:dyDescent="0.2">
      <c r="A2332" t="s">
        <v>358</v>
      </c>
      <c r="B2332" s="10">
        <v>45031</v>
      </c>
      <c r="C2332" t="s">
        <v>1828</v>
      </c>
      <c r="D2332" s="4">
        <v>15308</v>
      </c>
      <c r="E2332" s="4">
        <v>15575</v>
      </c>
      <c r="F2332">
        <v>15220</v>
      </c>
      <c r="G2332">
        <v>16832</v>
      </c>
      <c r="H2332" s="5">
        <f t="shared" si="72"/>
        <v>5.7818659658344287E-3</v>
      </c>
      <c r="I2332" s="5">
        <f t="shared" si="73"/>
        <v>-7.4679182509505698E-2</v>
      </c>
    </row>
    <row r="2333" spans="1:9" hidden="1" x14ac:dyDescent="0.2">
      <c r="A2333" t="s">
        <v>358</v>
      </c>
      <c r="B2333" s="10">
        <v>45033</v>
      </c>
      <c r="C2333" t="s">
        <v>1829</v>
      </c>
      <c r="D2333" s="4">
        <v>6017</v>
      </c>
      <c r="E2333" s="4">
        <v>5989</v>
      </c>
      <c r="F2333">
        <v>6436</v>
      </c>
      <c r="G2333">
        <v>6582</v>
      </c>
      <c r="H2333" s="5">
        <f t="shared" si="72"/>
        <v>-6.5102548166563079E-2</v>
      </c>
      <c r="I2333" s="5">
        <f t="shared" si="73"/>
        <v>-9.0094196292920078E-2</v>
      </c>
    </row>
    <row r="2334" spans="1:9" hidden="1" x14ac:dyDescent="0.2">
      <c r="A2334" t="s">
        <v>358</v>
      </c>
      <c r="B2334" s="10">
        <v>45035</v>
      </c>
      <c r="C2334" t="s">
        <v>1216</v>
      </c>
      <c r="D2334" s="4">
        <v>40330</v>
      </c>
      <c r="E2334" s="4">
        <v>46983</v>
      </c>
      <c r="F2334">
        <v>33824</v>
      </c>
      <c r="G2334">
        <v>41913</v>
      </c>
      <c r="H2334" s="5">
        <f t="shared" si="72"/>
        <v>0.19234862819299905</v>
      </c>
      <c r="I2334" s="5">
        <f t="shared" si="73"/>
        <v>0.12096485577267196</v>
      </c>
    </row>
    <row r="2335" spans="1:9" hidden="1" x14ac:dyDescent="0.2">
      <c r="A2335" t="s">
        <v>358</v>
      </c>
      <c r="B2335" s="10">
        <v>45037</v>
      </c>
      <c r="C2335" t="s">
        <v>1830</v>
      </c>
      <c r="D2335" s="4">
        <v>4984</v>
      </c>
      <c r="E2335" s="4">
        <v>8822</v>
      </c>
      <c r="F2335">
        <v>4953</v>
      </c>
      <c r="G2335">
        <v>8184</v>
      </c>
      <c r="H2335" s="5">
        <f t="shared" si="72"/>
        <v>6.2588330304865734E-3</v>
      </c>
      <c r="I2335" s="5">
        <f t="shared" si="73"/>
        <v>7.7956989247311828E-2</v>
      </c>
    </row>
    <row r="2336" spans="1:9" hidden="1" x14ac:dyDescent="0.2">
      <c r="A2336" t="s">
        <v>358</v>
      </c>
      <c r="B2336" s="10">
        <v>45039</v>
      </c>
      <c r="C2336" t="s">
        <v>713</v>
      </c>
      <c r="D2336" s="4">
        <v>7436</v>
      </c>
      <c r="E2336" s="4">
        <v>4614</v>
      </c>
      <c r="F2336">
        <v>7382</v>
      </c>
      <c r="G2336">
        <v>4625</v>
      </c>
      <c r="H2336" s="5">
        <f t="shared" si="72"/>
        <v>7.3150907613112976E-3</v>
      </c>
      <c r="I2336" s="5">
        <f t="shared" si="73"/>
        <v>-2.3783783783783785E-3</v>
      </c>
    </row>
    <row r="2337" spans="1:9" hidden="1" x14ac:dyDescent="0.2">
      <c r="A2337" t="s">
        <v>358</v>
      </c>
      <c r="B2337" s="10">
        <v>45041</v>
      </c>
      <c r="C2337" t="s">
        <v>1831</v>
      </c>
      <c r="D2337" s="4">
        <v>32459</v>
      </c>
      <c r="E2337" s="4">
        <v>32295</v>
      </c>
      <c r="F2337">
        <v>31153</v>
      </c>
      <c r="G2337">
        <v>32615</v>
      </c>
      <c r="H2337" s="5">
        <f t="shared" si="72"/>
        <v>4.1922126279973035E-2</v>
      </c>
      <c r="I2337" s="5">
        <f t="shared" si="73"/>
        <v>-9.8114364556185808E-3</v>
      </c>
    </row>
    <row r="2338" spans="1:9" hidden="1" x14ac:dyDescent="0.2">
      <c r="A2338" t="s">
        <v>358</v>
      </c>
      <c r="B2338" s="10">
        <v>45043</v>
      </c>
      <c r="C2338" t="s">
        <v>1832</v>
      </c>
      <c r="D2338" s="4">
        <v>16694</v>
      </c>
      <c r="E2338" s="4">
        <v>22523</v>
      </c>
      <c r="F2338">
        <v>15822</v>
      </c>
      <c r="G2338">
        <v>20487</v>
      </c>
      <c r="H2338" s="5">
        <f t="shared" si="72"/>
        <v>5.5113133611427126E-2</v>
      </c>
      <c r="I2338" s="5">
        <f t="shared" si="73"/>
        <v>9.9380094694196314E-2</v>
      </c>
    </row>
    <row r="2339" spans="1:9" hidden="1" x14ac:dyDescent="0.2">
      <c r="A2339" t="s">
        <v>358</v>
      </c>
      <c r="B2339" s="10">
        <v>45045</v>
      </c>
      <c r="C2339" t="s">
        <v>1833</v>
      </c>
      <c r="D2339" s="4">
        <v>117076</v>
      </c>
      <c r="E2339" s="4">
        <v>162630</v>
      </c>
      <c r="F2339">
        <v>103030</v>
      </c>
      <c r="G2339">
        <v>150021</v>
      </c>
      <c r="H2339" s="5">
        <f t="shared" si="72"/>
        <v>0.13632922449771911</v>
      </c>
      <c r="I2339" s="5">
        <f t="shared" si="73"/>
        <v>8.4048233247345366E-2</v>
      </c>
    </row>
    <row r="2340" spans="1:9" hidden="1" x14ac:dyDescent="0.2">
      <c r="A2340" t="s">
        <v>358</v>
      </c>
      <c r="B2340" s="10">
        <v>45047</v>
      </c>
      <c r="C2340" t="s">
        <v>1033</v>
      </c>
      <c r="D2340" s="4">
        <v>11347</v>
      </c>
      <c r="E2340" s="4">
        <v>19702</v>
      </c>
      <c r="F2340">
        <v>12145</v>
      </c>
      <c r="G2340">
        <v>19431</v>
      </c>
      <c r="H2340" s="5">
        <f t="shared" si="72"/>
        <v>-6.5706051873198848E-2</v>
      </c>
      <c r="I2340" s="5">
        <f t="shared" si="73"/>
        <v>1.3946786063506767E-2</v>
      </c>
    </row>
    <row r="2341" spans="1:9" hidden="1" x14ac:dyDescent="0.2">
      <c r="A2341" t="s">
        <v>358</v>
      </c>
      <c r="B2341" s="10">
        <v>45049</v>
      </c>
      <c r="C2341" t="s">
        <v>1834</v>
      </c>
      <c r="D2341" s="4">
        <v>5314</v>
      </c>
      <c r="E2341" s="4">
        <v>3393</v>
      </c>
      <c r="F2341">
        <v>5323</v>
      </c>
      <c r="G2341">
        <v>3906</v>
      </c>
      <c r="H2341" s="5">
        <f t="shared" si="72"/>
        <v>-1.6907758782641368E-3</v>
      </c>
      <c r="I2341" s="5">
        <f t="shared" si="73"/>
        <v>-0.1313364055299539</v>
      </c>
    </row>
    <row r="2342" spans="1:9" hidden="1" x14ac:dyDescent="0.2">
      <c r="A2342" t="s">
        <v>358</v>
      </c>
      <c r="B2342" s="10">
        <v>45051</v>
      </c>
      <c r="C2342" t="s">
        <v>1835</v>
      </c>
      <c r="D2342" s="4">
        <v>68042</v>
      </c>
      <c r="E2342" s="4">
        <v>150393</v>
      </c>
      <c r="F2342">
        <v>59180</v>
      </c>
      <c r="G2342">
        <v>118821</v>
      </c>
      <c r="H2342" s="5">
        <f t="shared" si="72"/>
        <v>0.14974653599188914</v>
      </c>
      <c r="I2342" s="5">
        <f t="shared" si="73"/>
        <v>0.26571060671093494</v>
      </c>
    </row>
    <row r="2343" spans="1:9" hidden="1" x14ac:dyDescent="0.2">
      <c r="A2343" t="s">
        <v>358</v>
      </c>
      <c r="B2343" s="10">
        <v>45053</v>
      </c>
      <c r="C2343" t="s">
        <v>778</v>
      </c>
      <c r="D2343" s="4">
        <v>7426</v>
      </c>
      <c r="E2343" s="4">
        <v>8112</v>
      </c>
      <c r="F2343">
        <v>7185</v>
      </c>
      <c r="G2343">
        <v>7078</v>
      </c>
      <c r="H2343" s="5">
        <f t="shared" si="72"/>
        <v>3.3542101600556713E-2</v>
      </c>
      <c r="I2343" s="5">
        <f t="shared" si="73"/>
        <v>0.14608646510313647</v>
      </c>
    </row>
    <row r="2344" spans="1:9" hidden="1" x14ac:dyDescent="0.2">
      <c r="A2344" t="s">
        <v>358</v>
      </c>
      <c r="B2344" s="10">
        <v>45055</v>
      </c>
      <c r="C2344" t="s">
        <v>1836</v>
      </c>
      <c r="D2344" s="4">
        <v>13267</v>
      </c>
      <c r="E2344" s="4">
        <v>21870</v>
      </c>
      <c r="F2344">
        <v>12699</v>
      </c>
      <c r="G2344">
        <v>20471</v>
      </c>
      <c r="H2344" s="5">
        <f t="shared" si="72"/>
        <v>4.472793133317584E-2</v>
      </c>
      <c r="I2344" s="5">
        <f t="shared" si="73"/>
        <v>6.8340579356162376E-2</v>
      </c>
    </row>
    <row r="2345" spans="1:9" hidden="1" x14ac:dyDescent="0.2">
      <c r="A2345" t="s">
        <v>358</v>
      </c>
      <c r="B2345" s="10">
        <v>45057</v>
      </c>
      <c r="C2345" t="s">
        <v>1496</v>
      </c>
      <c r="D2345" s="4">
        <v>20476</v>
      </c>
      <c r="E2345" s="4">
        <v>36261</v>
      </c>
      <c r="F2345">
        <v>18937</v>
      </c>
      <c r="G2345">
        <v>30312</v>
      </c>
      <c r="H2345" s="5">
        <f t="shared" si="72"/>
        <v>8.1269472461319117E-2</v>
      </c>
      <c r="I2345" s="5">
        <f t="shared" si="73"/>
        <v>0.19625890736342042</v>
      </c>
    </row>
    <row r="2346" spans="1:9" hidden="1" x14ac:dyDescent="0.2">
      <c r="A2346" t="s">
        <v>358</v>
      </c>
      <c r="B2346" s="10">
        <v>45059</v>
      </c>
      <c r="C2346" t="s">
        <v>783</v>
      </c>
      <c r="D2346" s="4">
        <v>9848</v>
      </c>
      <c r="E2346" s="4">
        <v>21054</v>
      </c>
      <c r="F2346">
        <v>10159</v>
      </c>
      <c r="G2346">
        <v>20004</v>
      </c>
      <c r="H2346" s="5">
        <f t="shared" si="72"/>
        <v>-3.0613249335564523E-2</v>
      </c>
      <c r="I2346" s="5">
        <f t="shared" si="73"/>
        <v>5.2489502099580081E-2</v>
      </c>
    </row>
    <row r="2347" spans="1:9" hidden="1" x14ac:dyDescent="0.2">
      <c r="A2347" t="s">
        <v>358</v>
      </c>
      <c r="B2347" s="10">
        <v>45061</v>
      </c>
      <c r="C2347" t="s">
        <v>448</v>
      </c>
      <c r="D2347" s="4">
        <v>5249</v>
      </c>
      <c r="E2347" s="4">
        <v>2734</v>
      </c>
      <c r="F2347">
        <v>5329</v>
      </c>
      <c r="G2347">
        <v>3008</v>
      </c>
      <c r="H2347" s="5">
        <f t="shared" si="72"/>
        <v>-1.5012197410395946E-2</v>
      </c>
      <c r="I2347" s="5">
        <f t="shared" si="73"/>
        <v>-9.109042553191489E-2</v>
      </c>
    </row>
    <row r="2348" spans="1:9" hidden="1" x14ac:dyDescent="0.2">
      <c r="A2348" t="s">
        <v>358</v>
      </c>
      <c r="B2348" s="10">
        <v>45063</v>
      </c>
      <c r="C2348" t="s">
        <v>1837</v>
      </c>
      <c r="D2348" s="4">
        <v>56288</v>
      </c>
      <c r="E2348" s="4">
        <v>99607</v>
      </c>
      <c r="F2348">
        <v>49301</v>
      </c>
      <c r="G2348">
        <v>92817</v>
      </c>
      <c r="H2348" s="5">
        <f t="shared" si="72"/>
        <v>0.14172126326038012</v>
      </c>
      <c r="I2348" s="5">
        <f t="shared" si="73"/>
        <v>7.3154702263593954E-2</v>
      </c>
    </row>
    <row r="2349" spans="1:9" hidden="1" x14ac:dyDescent="0.2">
      <c r="A2349" t="s">
        <v>358</v>
      </c>
      <c r="B2349" s="10">
        <v>45065</v>
      </c>
      <c r="C2349" t="s">
        <v>1838</v>
      </c>
      <c r="D2349" s="4">
        <v>2433</v>
      </c>
      <c r="E2349" s="4">
        <v>2517</v>
      </c>
      <c r="F2349">
        <v>2687</v>
      </c>
      <c r="G2349">
        <v>2958</v>
      </c>
      <c r="H2349" s="5">
        <f t="shared" si="72"/>
        <v>-9.45292147376256E-2</v>
      </c>
      <c r="I2349" s="5">
        <f t="shared" si="73"/>
        <v>-0.14908722109533468</v>
      </c>
    </row>
    <row r="2350" spans="1:9" hidden="1" x14ac:dyDescent="0.2">
      <c r="A2350" t="s">
        <v>358</v>
      </c>
      <c r="B2350" s="10">
        <v>45067</v>
      </c>
      <c r="C2350" t="s">
        <v>454</v>
      </c>
      <c r="D2350" s="4">
        <v>8786</v>
      </c>
      <c r="E2350" s="4">
        <v>4916</v>
      </c>
      <c r="F2350">
        <v>8872</v>
      </c>
      <c r="G2350">
        <v>5711</v>
      </c>
      <c r="H2350" s="5">
        <f t="shared" si="72"/>
        <v>-9.6934174932371501E-3</v>
      </c>
      <c r="I2350" s="5">
        <f t="shared" si="73"/>
        <v>-0.13920504289966731</v>
      </c>
    </row>
    <row r="2351" spans="1:9" hidden="1" x14ac:dyDescent="0.2">
      <c r="A2351" t="s">
        <v>358</v>
      </c>
      <c r="B2351" s="10">
        <v>45069</v>
      </c>
      <c r="C2351" t="s">
        <v>1839</v>
      </c>
      <c r="D2351" s="4">
        <v>5351</v>
      </c>
      <c r="E2351" s="4">
        <v>4033</v>
      </c>
      <c r="F2351">
        <v>6290</v>
      </c>
      <c r="G2351">
        <v>5044</v>
      </c>
      <c r="H2351" s="5">
        <f t="shared" si="72"/>
        <v>-0.1492845786963434</v>
      </c>
      <c r="I2351" s="5">
        <f t="shared" si="73"/>
        <v>-0.20043616177636797</v>
      </c>
    </row>
    <row r="2352" spans="1:9" hidden="1" x14ac:dyDescent="0.2">
      <c r="A2352" t="s">
        <v>358</v>
      </c>
      <c r="B2352" s="10">
        <v>45071</v>
      </c>
      <c r="C2352" t="s">
        <v>1840</v>
      </c>
      <c r="D2352" s="4">
        <v>6621</v>
      </c>
      <c r="E2352" s="4">
        <v>10809</v>
      </c>
      <c r="F2352">
        <v>6958</v>
      </c>
      <c r="G2352">
        <v>11443</v>
      </c>
      <c r="H2352" s="5">
        <f t="shared" si="72"/>
        <v>-4.8433457890198331E-2</v>
      </c>
      <c r="I2352" s="5">
        <f t="shared" si="73"/>
        <v>-5.5405051122957266E-2</v>
      </c>
    </row>
    <row r="2353" spans="1:9" hidden="1" x14ac:dyDescent="0.2">
      <c r="A2353" t="s">
        <v>358</v>
      </c>
      <c r="B2353" s="10">
        <v>45073</v>
      </c>
      <c r="C2353" t="s">
        <v>792</v>
      </c>
      <c r="D2353" s="4">
        <v>8903</v>
      </c>
      <c r="E2353" s="4">
        <v>33305</v>
      </c>
      <c r="F2353">
        <v>10414</v>
      </c>
      <c r="G2353">
        <v>29698</v>
      </c>
      <c r="H2353" s="5">
        <f t="shared" si="72"/>
        <v>-0.14509314384482427</v>
      </c>
      <c r="I2353" s="5">
        <f t="shared" si="73"/>
        <v>0.12145599030237726</v>
      </c>
    </row>
    <row r="2354" spans="1:9" hidden="1" x14ac:dyDescent="0.2">
      <c r="A2354" t="s">
        <v>358</v>
      </c>
      <c r="B2354" s="10">
        <v>45075</v>
      </c>
      <c r="C2354" t="s">
        <v>1841</v>
      </c>
      <c r="D2354" s="4">
        <v>27768</v>
      </c>
      <c r="E2354" s="4">
        <v>11938</v>
      </c>
      <c r="F2354">
        <v>27295</v>
      </c>
      <c r="G2354">
        <v>13603</v>
      </c>
      <c r="H2354" s="5">
        <f t="shared" si="72"/>
        <v>1.7329181168712217E-2</v>
      </c>
      <c r="I2354" s="5">
        <f t="shared" si="73"/>
        <v>-0.12239947070499155</v>
      </c>
    </row>
    <row r="2355" spans="1:9" hidden="1" x14ac:dyDescent="0.2">
      <c r="A2355" t="s">
        <v>358</v>
      </c>
      <c r="B2355" s="10">
        <v>45077</v>
      </c>
      <c r="C2355" t="s">
        <v>524</v>
      </c>
      <c r="D2355" s="4">
        <v>13246</v>
      </c>
      <c r="E2355" s="4">
        <v>47059</v>
      </c>
      <c r="F2355">
        <v>13645</v>
      </c>
      <c r="G2355">
        <v>42907</v>
      </c>
      <c r="H2355" s="5">
        <f t="shared" si="72"/>
        <v>-2.9241480395749357E-2</v>
      </c>
      <c r="I2355" s="5">
        <f t="shared" si="73"/>
        <v>9.676742722632671E-2</v>
      </c>
    </row>
    <row r="2356" spans="1:9" hidden="1" x14ac:dyDescent="0.2">
      <c r="A2356" t="s">
        <v>358</v>
      </c>
      <c r="B2356" s="10">
        <v>45079</v>
      </c>
      <c r="C2356" t="s">
        <v>913</v>
      </c>
      <c r="D2356" s="4">
        <v>147564</v>
      </c>
      <c r="E2356" s="4">
        <v>56307</v>
      </c>
      <c r="F2356">
        <v>132570</v>
      </c>
      <c r="G2356">
        <v>58313</v>
      </c>
      <c r="H2356" s="5">
        <f t="shared" si="72"/>
        <v>0.11310251188051595</v>
      </c>
      <c r="I2356" s="5">
        <f t="shared" si="73"/>
        <v>-3.4400562481779362E-2</v>
      </c>
    </row>
    <row r="2357" spans="1:9" hidden="1" x14ac:dyDescent="0.2">
      <c r="A2357" t="s">
        <v>358</v>
      </c>
      <c r="B2357" s="10">
        <v>45081</v>
      </c>
      <c r="C2357" t="s">
        <v>1842</v>
      </c>
      <c r="D2357" s="4">
        <v>2880</v>
      </c>
      <c r="E2357" s="4">
        <v>6155</v>
      </c>
      <c r="F2357">
        <v>2963</v>
      </c>
      <c r="G2357">
        <v>6210</v>
      </c>
      <c r="H2357" s="5">
        <f t="shared" si="72"/>
        <v>-2.8012149848126899E-2</v>
      </c>
      <c r="I2357" s="5">
        <f t="shared" si="73"/>
        <v>-8.8566827697262474E-3</v>
      </c>
    </row>
    <row r="2358" spans="1:9" hidden="1" x14ac:dyDescent="0.2">
      <c r="A2358" t="s">
        <v>358</v>
      </c>
      <c r="B2358" s="10">
        <v>45083</v>
      </c>
      <c r="C2358" t="s">
        <v>1843</v>
      </c>
      <c r="D2358" s="4">
        <v>54296</v>
      </c>
      <c r="E2358" s="4">
        <v>101874</v>
      </c>
      <c r="F2358">
        <v>52926</v>
      </c>
      <c r="G2358">
        <v>93560</v>
      </c>
      <c r="H2358" s="5">
        <f t="shared" si="72"/>
        <v>2.5885198201262141E-2</v>
      </c>
      <c r="I2358" s="5">
        <f t="shared" si="73"/>
        <v>8.8862761864044459E-2</v>
      </c>
    </row>
    <row r="2359" spans="1:9" hidden="1" x14ac:dyDescent="0.2">
      <c r="A2359" t="s">
        <v>358</v>
      </c>
      <c r="B2359" s="10">
        <v>45085</v>
      </c>
      <c r="C2359" t="s">
        <v>473</v>
      </c>
      <c r="D2359" s="4">
        <v>28848</v>
      </c>
      <c r="E2359" s="4">
        <v>21101</v>
      </c>
      <c r="F2359">
        <v>27379</v>
      </c>
      <c r="G2359">
        <v>21000</v>
      </c>
      <c r="H2359" s="5">
        <f t="shared" si="72"/>
        <v>5.3654260564666351E-2</v>
      </c>
      <c r="I2359" s="5">
        <f t="shared" si="73"/>
        <v>4.8095238095238095E-3</v>
      </c>
    </row>
    <row r="2360" spans="1:9" hidden="1" x14ac:dyDescent="0.2">
      <c r="A2360" t="s">
        <v>358</v>
      </c>
      <c r="B2360" s="10">
        <v>45087</v>
      </c>
      <c r="C2360" t="s">
        <v>476</v>
      </c>
      <c r="D2360" s="4">
        <v>4826</v>
      </c>
      <c r="E2360" s="4">
        <v>6344</v>
      </c>
      <c r="F2360">
        <v>4935</v>
      </c>
      <c r="G2360">
        <v>8183</v>
      </c>
      <c r="H2360" s="5">
        <f t="shared" si="72"/>
        <v>-2.2087132725430596E-2</v>
      </c>
      <c r="I2360" s="5">
        <f t="shared" si="73"/>
        <v>-0.22473420505926922</v>
      </c>
    </row>
    <row r="2361" spans="1:9" hidden="1" x14ac:dyDescent="0.2">
      <c r="A2361" t="s">
        <v>358</v>
      </c>
      <c r="B2361" s="10">
        <v>45089</v>
      </c>
      <c r="C2361" t="s">
        <v>1844</v>
      </c>
      <c r="D2361" s="4">
        <v>10079</v>
      </c>
      <c r="E2361" s="4">
        <v>5091</v>
      </c>
      <c r="F2361">
        <v>10289</v>
      </c>
      <c r="G2361">
        <v>5532</v>
      </c>
      <c r="H2361" s="5">
        <f t="shared" si="72"/>
        <v>-2.0410146758674311E-2</v>
      </c>
      <c r="I2361" s="5">
        <f t="shared" si="73"/>
        <v>-7.9718004338394793E-2</v>
      </c>
    </row>
    <row r="2362" spans="1:9" hidden="1" x14ac:dyDescent="0.2">
      <c r="A2362" t="s">
        <v>358</v>
      </c>
      <c r="B2362" s="10">
        <v>45091</v>
      </c>
      <c r="C2362" t="s">
        <v>1208</v>
      </c>
      <c r="D2362" s="4">
        <v>71848</v>
      </c>
      <c r="E2362" s="4">
        <v>96854</v>
      </c>
      <c r="F2362">
        <v>59008</v>
      </c>
      <c r="G2362">
        <v>82727</v>
      </c>
      <c r="H2362" s="5">
        <f t="shared" si="72"/>
        <v>0.21759761388286333</v>
      </c>
      <c r="I2362" s="5">
        <f t="shared" si="73"/>
        <v>0.17076649703240779</v>
      </c>
    </row>
    <row r="2363" spans="1:9" hidden="1" x14ac:dyDescent="0.2">
      <c r="A2363" t="s">
        <v>359</v>
      </c>
      <c r="B2363" s="10">
        <v>46003</v>
      </c>
      <c r="C2363" t="s">
        <v>1845</v>
      </c>
      <c r="D2363" s="4">
        <v>377</v>
      </c>
      <c r="E2363" s="4">
        <v>937</v>
      </c>
      <c r="F2363">
        <v>317</v>
      </c>
      <c r="G2363">
        <v>1052</v>
      </c>
      <c r="H2363" s="5">
        <f t="shared" si="72"/>
        <v>0.1892744479495268</v>
      </c>
      <c r="I2363" s="5">
        <f t="shared" si="73"/>
        <v>-0.10931558935361217</v>
      </c>
    </row>
    <row r="2364" spans="1:9" hidden="1" x14ac:dyDescent="0.2">
      <c r="A2364" t="s">
        <v>359</v>
      </c>
      <c r="B2364" s="10">
        <v>46005</v>
      </c>
      <c r="C2364" t="s">
        <v>1846</v>
      </c>
      <c r="D2364" s="4">
        <v>2443</v>
      </c>
      <c r="E2364" s="4">
        <v>4642</v>
      </c>
      <c r="F2364">
        <v>2107</v>
      </c>
      <c r="G2364">
        <v>4808</v>
      </c>
      <c r="H2364" s="5">
        <f t="shared" si="72"/>
        <v>0.15946843853820597</v>
      </c>
      <c r="I2364" s="5">
        <f t="shared" si="73"/>
        <v>-3.4525790349417634E-2</v>
      </c>
    </row>
    <row r="2365" spans="1:9" hidden="1" x14ac:dyDescent="0.2">
      <c r="A2365" t="s">
        <v>359</v>
      </c>
      <c r="B2365" s="10">
        <v>46007</v>
      </c>
      <c r="C2365" t="s">
        <v>1847</v>
      </c>
      <c r="D2365" s="4">
        <v>507</v>
      </c>
      <c r="E2365" s="4">
        <v>692</v>
      </c>
      <c r="F2365">
        <v>466</v>
      </c>
      <c r="G2365">
        <v>694</v>
      </c>
      <c r="H2365" s="5">
        <f t="shared" si="72"/>
        <v>8.7982832618025753E-2</v>
      </c>
      <c r="I2365" s="5">
        <f t="shared" si="73"/>
        <v>-2.881844380403458E-3</v>
      </c>
    </row>
    <row r="2366" spans="1:9" hidden="1" x14ac:dyDescent="0.2">
      <c r="A2366" t="s">
        <v>359</v>
      </c>
      <c r="B2366" s="10">
        <v>46009</v>
      </c>
      <c r="C2366" t="s">
        <v>1848</v>
      </c>
      <c r="D2366" s="4">
        <v>899</v>
      </c>
      <c r="E2366" s="4">
        <v>2040</v>
      </c>
      <c r="F2366">
        <v>721</v>
      </c>
      <c r="G2366">
        <v>2235</v>
      </c>
      <c r="H2366" s="5">
        <f t="shared" si="72"/>
        <v>0.24687933425797504</v>
      </c>
      <c r="I2366" s="5">
        <f t="shared" si="73"/>
        <v>-8.7248322147651006E-2</v>
      </c>
    </row>
    <row r="2367" spans="1:9" hidden="1" x14ac:dyDescent="0.2">
      <c r="A2367" t="s">
        <v>359</v>
      </c>
      <c r="B2367" s="10">
        <v>46011</v>
      </c>
      <c r="C2367" t="s">
        <v>1849</v>
      </c>
      <c r="D2367" s="4">
        <v>5568</v>
      </c>
      <c r="E2367" s="4">
        <v>7316</v>
      </c>
      <c r="F2367">
        <v>6110</v>
      </c>
      <c r="G2367">
        <v>8000</v>
      </c>
      <c r="H2367" s="5">
        <f t="shared" si="72"/>
        <v>-8.8707037643207851E-2</v>
      </c>
      <c r="I2367" s="5">
        <f t="shared" si="73"/>
        <v>-8.5500000000000007E-2</v>
      </c>
    </row>
    <row r="2368" spans="1:9" hidden="1" x14ac:dyDescent="0.2">
      <c r="A2368" t="s">
        <v>359</v>
      </c>
      <c r="B2368" s="10">
        <v>46013</v>
      </c>
      <c r="C2368" t="s">
        <v>875</v>
      </c>
      <c r="D2368" s="4">
        <v>7477</v>
      </c>
      <c r="E2368" s="4">
        <v>9493</v>
      </c>
      <c r="F2368">
        <v>6538</v>
      </c>
      <c r="G2368">
        <v>10580</v>
      </c>
      <c r="H2368" s="5">
        <f t="shared" si="72"/>
        <v>0.14362190272254513</v>
      </c>
      <c r="I2368" s="5">
        <f t="shared" si="73"/>
        <v>-0.10274102079395085</v>
      </c>
    </row>
    <row r="2369" spans="1:9" hidden="1" x14ac:dyDescent="0.2">
      <c r="A2369" t="s">
        <v>359</v>
      </c>
      <c r="B2369" s="10">
        <v>46015</v>
      </c>
      <c r="C2369" t="s">
        <v>1850</v>
      </c>
      <c r="D2369" s="4">
        <v>769</v>
      </c>
      <c r="E2369" s="4">
        <v>1524</v>
      </c>
      <c r="F2369">
        <v>673</v>
      </c>
      <c r="G2369">
        <v>1750</v>
      </c>
      <c r="H2369" s="5">
        <f t="shared" si="72"/>
        <v>0.1426448736998514</v>
      </c>
      <c r="I2369" s="5">
        <f t="shared" si="73"/>
        <v>-0.12914285714285714</v>
      </c>
    </row>
    <row r="2370" spans="1:9" hidden="1" x14ac:dyDescent="0.2">
      <c r="A2370" t="s">
        <v>359</v>
      </c>
      <c r="B2370" s="10">
        <v>46017</v>
      </c>
      <c r="C2370" t="s">
        <v>1475</v>
      </c>
      <c r="D2370" s="4">
        <v>347</v>
      </c>
      <c r="E2370" s="4">
        <v>184</v>
      </c>
      <c r="F2370">
        <v>352</v>
      </c>
      <c r="G2370">
        <v>183</v>
      </c>
      <c r="H2370" s="5">
        <f t="shared" si="72"/>
        <v>-1.4204545454545454E-2</v>
      </c>
      <c r="I2370" s="5">
        <f t="shared" si="73"/>
        <v>5.4644808743169399E-3</v>
      </c>
    </row>
    <row r="2371" spans="1:9" hidden="1" x14ac:dyDescent="0.2">
      <c r="A2371" t="s">
        <v>359</v>
      </c>
      <c r="B2371" s="10">
        <v>46019</v>
      </c>
      <c r="C2371" t="s">
        <v>607</v>
      </c>
      <c r="D2371" s="4">
        <v>1058</v>
      </c>
      <c r="E2371" s="4">
        <v>3504</v>
      </c>
      <c r="F2371">
        <v>939</v>
      </c>
      <c r="G2371">
        <v>3731</v>
      </c>
      <c r="H2371" s="5">
        <f t="shared" ref="H2371:H2434" si="74">((D2371-F2371)/F2371)</f>
        <v>0.12673056443024494</v>
      </c>
      <c r="I2371" s="5">
        <f t="shared" ref="I2371:I2434" si="75">((E2371-G2371)/G2371)</f>
        <v>-6.0841597426963281E-2</v>
      </c>
    </row>
    <row r="2372" spans="1:9" hidden="1" x14ac:dyDescent="0.2">
      <c r="A2372" t="s">
        <v>359</v>
      </c>
      <c r="B2372" s="10">
        <v>46021</v>
      </c>
      <c r="C2372" t="s">
        <v>1092</v>
      </c>
      <c r="D2372" s="4">
        <v>186</v>
      </c>
      <c r="E2372" s="4">
        <v>755</v>
      </c>
      <c r="F2372">
        <v>117</v>
      </c>
      <c r="G2372">
        <v>747</v>
      </c>
      <c r="H2372" s="5">
        <f t="shared" si="74"/>
        <v>0.58974358974358976</v>
      </c>
      <c r="I2372" s="5">
        <f t="shared" si="75"/>
        <v>1.0709504685408299E-2</v>
      </c>
    </row>
    <row r="2373" spans="1:9" hidden="1" x14ac:dyDescent="0.2">
      <c r="A2373" t="s">
        <v>359</v>
      </c>
      <c r="B2373" s="10">
        <v>46023</v>
      </c>
      <c r="C2373" t="s">
        <v>1851</v>
      </c>
      <c r="D2373" s="4">
        <v>1412</v>
      </c>
      <c r="E2373" s="4">
        <v>2220</v>
      </c>
      <c r="F2373">
        <v>1177</v>
      </c>
      <c r="G2373">
        <v>2552</v>
      </c>
      <c r="H2373" s="5">
        <f t="shared" si="74"/>
        <v>0.19966015293118097</v>
      </c>
      <c r="I2373" s="5">
        <f t="shared" si="75"/>
        <v>-0.13009404388714735</v>
      </c>
    </row>
    <row r="2374" spans="1:9" hidden="1" x14ac:dyDescent="0.2">
      <c r="A2374" t="s">
        <v>359</v>
      </c>
      <c r="B2374" s="10">
        <v>46025</v>
      </c>
      <c r="C2374" t="s">
        <v>559</v>
      </c>
      <c r="D2374" s="4">
        <v>519</v>
      </c>
      <c r="E2374" s="4">
        <v>1337</v>
      </c>
      <c r="F2374">
        <v>437</v>
      </c>
      <c r="G2374">
        <v>1373</v>
      </c>
      <c r="H2374" s="5">
        <f t="shared" si="74"/>
        <v>0.18764302059496568</v>
      </c>
      <c r="I2374" s="5">
        <f t="shared" si="75"/>
        <v>-2.6219956300072834E-2</v>
      </c>
    </row>
    <row r="2375" spans="1:9" hidden="1" x14ac:dyDescent="0.2">
      <c r="A2375" t="s">
        <v>359</v>
      </c>
      <c r="B2375" s="10">
        <v>46027</v>
      </c>
      <c r="C2375" t="s">
        <v>423</v>
      </c>
      <c r="D2375" s="4">
        <v>2914</v>
      </c>
      <c r="E2375" s="4">
        <v>2390</v>
      </c>
      <c r="F2375">
        <v>3083</v>
      </c>
      <c r="G2375">
        <v>2456</v>
      </c>
      <c r="H2375" s="5">
        <f t="shared" si="74"/>
        <v>-5.4816736944534546E-2</v>
      </c>
      <c r="I2375" s="5">
        <f t="shared" si="75"/>
        <v>-2.6872964169381109E-2</v>
      </c>
    </row>
    <row r="2376" spans="1:9" hidden="1" x14ac:dyDescent="0.2">
      <c r="A2376" t="s">
        <v>359</v>
      </c>
      <c r="B2376" s="10">
        <v>46029</v>
      </c>
      <c r="C2376" t="s">
        <v>1852</v>
      </c>
      <c r="D2376" s="4">
        <v>4260</v>
      </c>
      <c r="E2376" s="4">
        <v>8719</v>
      </c>
      <c r="F2376">
        <v>3837</v>
      </c>
      <c r="G2376">
        <v>8958</v>
      </c>
      <c r="H2376" s="5">
        <f t="shared" si="74"/>
        <v>0.11024237685691947</v>
      </c>
      <c r="I2376" s="5">
        <f t="shared" si="75"/>
        <v>-2.6680062513954009E-2</v>
      </c>
    </row>
    <row r="2377" spans="1:9" hidden="1" x14ac:dyDescent="0.2">
      <c r="A2377" t="s">
        <v>359</v>
      </c>
      <c r="B2377" s="10">
        <v>46031</v>
      </c>
      <c r="C2377" t="s">
        <v>1853</v>
      </c>
      <c r="D2377" s="4">
        <v>683</v>
      </c>
      <c r="E2377" s="4">
        <v>660</v>
      </c>
      <c r="F2377">
        <v>622</v>
      </c>
      <c r="G2377">
        <v>647</v>
      </c>
      <c r="H2377" s="5">
        <f t="shared" si="74"/>
        <v>9.8070739549839234E-2</v>
      </c>
      <c r="I2377" s="5">
        <f t="shared" si="75"/>
        <v>2.009273570324575E-2</v>
      </c>
    </row>
    <row r="2378" spans="1:9" hidden="1" x14ac:dyDescent="0.2">
      <c r="A2378" t="s">
        <v>359</v>
      </c>
      <c r="B2378" s="10">
        <v>46033</v>
      </c>
      <c r="C2378" t="s">
        <v>672</v>
      </c>
      <c r="D2378" s="4">
        <v>1315</v>
      </c>
      <c r="E2378" s="4">
        <v>4097</v>
      </c>
      <c r="F2378">
        <v>1522</v>
      </c>
      <c r="G2378">
        <v>3852</v>
      </c>
      <c r="H2378" s="5">
        <f t="shared" si="74"/>
        <v>-0.13600525624178711</v>
      </c>
      <c r="I2378" s="5">
        <f t="shared" si="75"/>
        <v>6.3603322949117344E-2</v>
      </c>
    </row>
    <row r="2379" spans="1:9" hidden="1" x14ac:dyDescent="0.2">
      <c r="A2379" t="s">
        <v>359</v>
      </c>
      <c r="B2379" s="10">
        <v>46035</v>
      </c>
      <c r="C2379" t="s">
        <v>1854</v>
      </c>
      <c r="D2379" s="4">
        <v>2991</v>
      </c>
      <c r="E2379" s="4">
        <v>5132</v>
      </c>
      <c r="F2379">
        <v>2648</v>
      </c>
      <c r="G2379">
        <v>5613</v>
      </c>
      <c r="H2379" s="5">
        <f t="shared" si="74"/>
        <v>0.12953172205438065</v>
      </c>
      <c r="I2379" s="5">
        <f t="shared" si="75"/>
        <v>-8.5693924817388203E-2</v>
      </c>
    </row>
    <row r="2380" spans="1:9" hidden="1" x14ac:dyDescent="0.2">
      <c r="A2380" t="s">
        <v>359</v>
      </c>
      <c r="B2380" s="10">
        <v>46037</v>
      </c>
      <c r="C2380" t="s">
        <v>1855</v>
      </c>
      <c r="D2380" s="4">
        <v>1153</v>
      </c>
      <c r="E2380" s="4">
        <v>1758</v>
      </c>
      <c r="F2380">
        <v>1052</v>
      </c>
      <c r="G2380">
        <v>1869</v>
      </c>
      <c r="H2380" s="5">
        <f t="shared" si="74"/>
        <v>9.6007604562737645E-2</v>
      </c>
      <c r="I2380" s="5">
        <f t="shared" si="75"/>
        <v>-5.93900481540931E-2</v>
      </c>
    </row>
    <row r="2381" spans="1:9" hidden="1" x14ac:dyDescent="0.2">
      <c r="A2381" t="s">
        <v>359</v>
      </c>
      <c r="B2381" s="10">
        <v>46039</v>
      </c>
      <c r="C2381" t="s">
        <v>1481</v>
      </c>
      <c r="D2381" s="4">
        <v>837</v>
      </c>
      <c r="E2381" s="4">
        <v>1398</v>
      </c>
      <c r="F2381">
        <v>609</v>
      </c>
      <c r="G2381">
        <v>1699</v>
      </c>
      <c r="H2381" s="5">
        <f t="shared" si="74"/>
        <v>0.37438423645320196</v>
      </c>
      <c r="I2381" s="5">
        <f t="shared" si="75"/>
        <v>-0.17716303708063566</v>
      </c>
    </row>
    <row r="2382" spans="1:9" hidden="1" x14ac:dyDescent="0.2">
      <c r="A2382" t="s">
        <v>359</v>
      </c>
      <c r="B2382" s="10">
        <v>46041</v>
      </c>
      <c r="C2382" t="s">
        <v>1736</v>
      </c>
      <c r="D2382" s="4">
        <v>1038</v>
      </c>
      <c r="E2382" s="4">
        <v>794</v>
      </c>
      <c r="F2382">
        <v>1131</v>
      </c>
      <c r="G2382">
        <v>790</v>
      </c>
      <c r="H2382" s="5">
        <f t="shared" si="74"/>
        <v>-8.2228116710875335E-2</v>
      </c>
      <c r="I2382" s="5">
        <f t="shared" si="75"/>
        <v>5.0632911392405064E-3</v>
      </c>
    </row>
    <row r="2383" spans="1:9" hidden="1" x14ac:dyDescent="0.2">
      <c r="A2383" t="s">
        <v>359</v>
      </c>
      <c r="B2383" s="10">
        <v>46043</v>
      </c>
      <c r="C2383" t="s">
        <v>676</v>
      </c>
      <c r="D2383" s="4">
        <v>389</v>
      </c>
      <c r="E2383" s="4">
        <v>1418</v>
      </c>
      <c r="F2383">
        <v>216</v>
      </c>
      <c r="G2383">
        <v>1468</v>
      </c>
      <c r="H2383" s="5">
        <f t="shared" si="74"/>
        <v>0.80092592592592593</v>
      </c>
      <c r="I2383" s="5">
        <f t="shared" si="75"/>
        <v>-3.4059945504087197E-2</v>
      </c>
    </row>
    <row r="2384" spans="1:9" hidden="1" x14ac:dyDescent="0.2">
      <c r="A2384" t="s">
        <v>359</v>
      </c>
      <c r="B2384" s="10">
        <v>46045</v>
      </c>
      <c r="C2384" t="s">
        <v>1856</v>
      </c>
      <c r="D2384" s="4">
        <v>504</v>
      </c>
      <c r="E2384" s="4">
        <v>1432</v>
      </c>
      <c r="F2384">
        <v>417</v>
      </c>
      <c r="G2384">
        <v>1538</v>
      </c>
      <c r="H2384" s="5">
        <f t="shared" si="74"/>
        <v>0.20863309352517986</v>
      </c>
      <c r="I2384" s="5">
        <f t="shared" si="75"/>
        <v>-6.8920676202860853E-2</v>
      </c>
    </row>
    <row r="2385" spans="1:9" hidden="1" x14ac:dyDescent="0.2">
      <c r="A2385" t="s">
        <v>359</v>
      </c>
      <c r="B2385" s="10">
        <v>46047</v>
      </c>
      <c r="C2385" t="s">
        <v>1857</v>
      </c>
      <c r="D2385" s="4">
        <v>1217</v>
      </c>
      <c r="E2385" s="4">
        <v>2523</v>
      </c>
      <c r="F2385">
        <v>1053</v>
      </c>
      <c r="G2385">
        <v>2878</v>
      </c>
      <c r="H2385" s="5">
        <f t="shared" si="74"/>
        <v>0.15574548907882241</v>
      </c>
      <c r="I2385" s="5">
        <f t="shared" si="75"/>
        <v>-0.12334954829742877</v>
      </c>
    </row>
    <row r="2386" spans="1:9" hidden="1" x14ac:dyDescent="0.2">
      <c r="A2386" t="s">
        <v>359</v>
      </c>
      <c r="B2386" s="10">
        <v>46049</v>
      </c>
      <c r="C2386" t="s">
        <v>1858</v>
      </c>
      <c r="D2386" s="4">
        <v>240</v>
      </c>
      <c r="E2386" s="4">
        <v>923</v>
      </c>
      <c r="F2386">
        <v>198</v>
      </c>
      <c r="G2386">
        <v>964</v>
      </c>
      <c r="H2386" s="5">
        <f t="shared" si="74"/>
        <v>0.21212121212121213</v>
      </c>
      <c r="I2386" s="5">
        <f t="shared" si="75"/>
        <v>-4.2531120331950209E-2</v>
      </c>
    </row>
    <row r="2387" spans="1:9" hidden="1" x14ac:dyDescent="0.2">
      <c r="A2387" t="s">
        <v>359</v>
      </c>
      <c r="B2387" s="10">
        <v>46051</v>
      </c>
      <c r="C2387" t="s">
        <v>571</v>
      </c>
      <c r="D2387" s="4">
        <v>1305</v>
      </c>
      <c r="E2387" s="4">
        <v>2283</v>
      </c>
      <c r="F2387">
        <v>1056</v>
      </c>
      <c r="G2387">
        <v>2618</v>
      </c>
      <c r="H2387" s="5">
        <f t="shared" si="74"/>
        <v>0.23579545454545456</v>
      </c>
      <c r="I2387" s="5">
        <f t="shared" si="75"/>
        <v>-0.12796027501909854</v>
      </c>
    </row>
    <row r="2388" spans="1:9" hidden="1" x14ac:dyDescent="0.2">
      <c r="A2388" t="s">
        <v>359</v>
      </c>
      <c r="B2388" s="10">
        <v>46053</v>
      </c>
      <c r="C2388" t="s">
        <v>1859</v>
      </c>
      <c r="D2388" s="4">
        <v>538</v>
      </c>
      <c r="E2388" s="4">
        <v>1637</v>
      </c>
      <c r="F2388">
        <v>455</v>
      </c>
      <c r="G2388">
        <v>1771</v>
      </c>
      <c r="H2388" s="5">
        <f t="shared" si="74"/>
        <v>0.18241758241758241</v>
      </c>
      <c r="I2388" s="5">
        <f t="shared" si="75"/>
        <v>-7.5663466967814799E-2</v>
      </c>
    </row>
    <row r="2389" spans="1:9" hidden="1" x14ac:dyDescent="0.2">
      <c r="A2389" t="s">
        <v>359</v>
      </c>
      <c r="B2389" s="10">
        <v>46055</v>
      </c>
      <c r="C2389" t="s">
        <v>1860</v>
      </c>
      <c r="D2389" s="4">
        <v>142</v>
      </c>
      <c r="E2389" s="4">
        <v>957</v>
      </c>
      <c r="F2389">
        <v>105</v>
      </c>
      <c r="G2389">
        <v>1026</v>
      </c>
      <c r="H2389" s="5">
        <f t="shared" si="74"/>
        <v>0.35238095238095241</v>
      </c>
      <c r="I2389" s="5">
        <f t="shared" si="75"/>
        <v>-6.725146198830409E-2</v>
      </c>
    </row>
    <row r="2390" spans="1:9" hidden="1" x14ac:dyDescent="0.2">
      <c r="A2390" t="s">
        <v>359</v>
      </c>
      <c r="B2390" s="10">
        <v>46057</v>
      </c>
      <c r="C2390" t="s">
        <v>1861</v>
      </c>
      <c r="D2390" s="4">
        <v>842</v>
      </c>
      <c r="E2390" s="4">
        <v>2026</v>
      </c>
      <c r="F2390">
        <v>647</v>
      </c>
      <c r="G2390">
        <v>2372</v>
      </c>
      <c r="H2390" s="5">
        <f t="shared" si="74"/>
        <v>0.30139103554868624</v>
      </c>
      <c r="I2390" s="5">
        <f t="shared" si="75"/>
        <v>-0.14586846543001686</v>
      </c>
    </row>
    <row r="2391" spans="1:9" hidden="1" x14ac:dyDescent="0.2">
      <c r="A2391" t="s">
        <v>359</v>
      </c>
      <c r="B2391" s="10">
        <v>46059</v>
      </c>
      <c r="C2391" t="s">
        <v>1862</v>
      </c>
      <c r="D2391" s="4">
        <v>442</v>
      </c>
      <c r="E2391" s="4">
        <v>1455</v>
      </c>
      <c r="F2391">
        <v>373</v>
      </c>
      <c r="G2391">
        <v>1433</v>
      </c>
      <c r="H2391" s="5">
        <f t="shared" si="74"/>
        <v>0.18498659517426275</v>
      </c>
      <c r="I2391" s="5">
        <f t="shared" si="75"/>
        <v>1.5352407536636426E-2</v>
      </c>
    </row>
    <row r="2392" spans="1:9" hidden="1" x14ac:dyDescent="0.2">
      <c r="A2392" t="s">
        <v>359</v>
      </c>
      <c r="B2392" s="10">
        <v>46061</v>
      </c>
      <c r="C2392" t="s">
        <v>1863</v>
      </c>
      <c r="D2392" s="4">
        <v>624</v>
      </c>
      <c r="E2392" s="4">
        <v>1797</v>
      </c>
      <c r="F2392">
        <v>557</v>
      </c>
      <c r="G2392">
        <v>1793</v>
      </c>
      <c r="H2392" s="5">
        <f t="shared" si="74"/>
        <v>0.12028725314183124</v>
      </c>
      <c r="I2392" s="5">
        <f t="shared" si="75"/>
        <v>2.2308979364194089E-3</v>
      </c>
    </row>
    <row r="2393" spans="1:9" hidden="1" x14ac:dyDescent="0.2">
      <c r="A2393" t="s">
        <v>359</v>
      </c>
      <c r="B2393" s="10">
        <v>46063</v>
      </c>
      <c r="C2393" t="s">
        <v>1549</v>
      </c>
      <c r="D2393" s="4">
        <v>89</v>
      </c>
      <c r="E2393" s="4">
        <v>629</v>
      </c>
      <c r="F2393">
        <v>49</v>
      </c>
      <c r="G2393">
        <v>748</v>
      </c>
      <c r="H2393" s="5">
        <f t="shared" si="74"/>
        <v>0.81632653061224492</v>
      </c>
      <c r="I2393" s="5">
        <f t="shared" si="75"/>
        <v>-0.15909090909090909</v>
      </c>
    </row>
    <row r="2394" spans="1:9" hidden="1" x14ac:dyDescent="0.2">
      <c r="A2394" t="s">
        <v>359</v>
      </c>
      <c r="B2394" s="10">
        <v>46065</v>
      </c>
      <c r="C2394" t="s">
        <v>1740</v>
      </c>
      <c r="D2394" s="4">
        <v>2577</v>
      </c>
      <c r="E2394" s="4">
        <v>5455</v>
      </c>
      <c r="F2394">
        <v>2953</v>
      </c>
      <c r="G2394">
        <v>5522</v>
      </c>
      <c r="H2394" s="5">
        <f t="shared" si="74"/>
        <v>-0.12732814087368777</v>
      </c>
      <c r="I2394" s="5">
        <f t="shared" si="75"/>
        <v>-1.2133285041651575E-2</v>
      </c>
    </row>
    <row r="2395" spans="1:9" hidden="1" x14ac:dyDescent="0.2">
      <c r="A2395" t="s">
        <v>359</v>
      </c>
      <c r="B2395" s="10">
        <v>46067</v>
      </c>
      <c r="C2395" t="s">
        <v>1864</v>
      </c>
      <c r="D2395" s="4">
        <v>1008</v>
      </c>
      <c r="E2395" s="4">
        <v>2828</v>
      </c>
      <c r="F2395">
        <v>762</v>
      </c>
      <c r="G2395">
        <v>2944</v>
      </c>
      <c r="H2395" s="5">
        <f t="shared" si="74"/>
        <v>0.32283464566929132</v>
      </c>
      <c r="I2395" s="5">
        <f t="shared" si="75"/>
        <v>-3.940217391304348E-2</v>
      </c>
    </row>
    <row r="2396" spans="1:9" hidden="1" x14ac:dyDescent="0.2">
      <c r="A2396" t="s">
        <v>359</v>
      </c>
      <c r="B2396" s="10">
        <v>46069</v>
      </c>
      <c r="C2396" t="s">
        <v>1628</v>
      </c>
      <c r="D2396" s="4">
        <v>158</v>
      </c>
      <c r="E2396" s="4">
        <v>580</v>
      </c>
      <c r="F2396">
        <v>136</v>
      </c>
      <c r="G2396">
        <v>564</v>
      </c>
      <c r="H2396" s="5">
        <f t="shared" si="74"/>
        <v>0.16176470588235295</v>
      </c>
      <c r="I2396" s="5">
        <f t="shared" si="75"/>
        <v>2.8368794326241134E-2</v>
      </c>
    </row>
    <row r="2397" spans="1:9" hidden="1" x14ac:dyDescent="0.2">
      <c r="A2397" t="s">
        <v>359</v>
      </c>
      <c r="B2397" s="10">
        <v>46071</v>
      </c>
      <c r="C2397" t="s">
        <v>444</v>
      </c>
      <c r="D2397" s="4">
        <v>375</v>
      </c>
      <c r="E2397" s="4">
        <v>707</v>
      </c>
      <c r="F2397">
        <v>359</v>
      </c>
      <c r="G2397">
        <v>738</v>
      </c>
      <c r="H2397" s="5">
        <f t="shared" si="74"/>
        <v>4.456824512534819E-2</v>
      </c>
      <c r="I2397" s="5">
        <f t="shared" si="75"/>
        <v>-4.2005420054200542E-2</v>
      </c>
    </row>
    <row r="2398" spans="1:9" hidden="1" x14ac:dyDescent="0.2">
      <c r="A2398" t="s">
        <v>359</v>
      </c>
      <c r="B2398" s="10">
        <v>46073</v>
      </c>
      <c r="C2398" t="s">
        <v>1865</v>
      </c>
      <c r="D2398" s="4">
        <v>306</v>
      </c>
      <c r="E2398" s="4">
        <v>717</v>
      </c>
      <c r="F2398">
        <v>270</v>
      </c>
      <c r="G2398">
        <v>721</v>
      </c>
      <c r="H2398" s="5">
        <f t="shared" si="74"/>
        <v>0.13333333333333333</v>
      </c>
      <c r="I2398" s="5">
        <f t="shared" si="75"/>
        <v>-5.5478502080443829E-3</v>
      </c>
    </row>
    <row r="2399" spans="1:9" hidden="1" x14ac:dyDescent="0.2">
      <c r="A2399" t="s">
        <v>359</v>
      </c>
      <c r="B2399" s="10">
        <v>46075</v>
      </c>
      <c r="C2399" t="s">
        <v>781</v>
      </c>
      <c r="D2399" s="4">
        <v>101</v>
      </c>
      <c r="E2399" s="4">
        <v>522</v>
      </c>
      <c r="F2399">
        <v>90</v>
      </c>
      <c r="G2399">
        <v>498</v>
      </c>
      <c r="H2399" s="5">
        <f t="shared" si="74"/>
        <v>0.12222222222222222</v>
      </c>
      <c r="I2399" s="5">
        <f t="shared" si="75"/>
        <v>4.8192771084337352E-2</v>
      </c>
    </row>
    <row r="2400" spans="1:9" hidden="1" x14ac:dyDescent="0.2">
      <c r="A2400" t="s">
        <v>359</v>
      </c>
      <c r="B2400" s="10">
        <v>46077</v>
      </c>
      <c r="C2400" t="s">
        <v>1866</v>
      </c>
      <c r="D2400" s="4">
        <v>950</v>
      </c>
      <c r="E2400" s="4">
        <v>1819</v>
      </c>
      <c r="F2400">
        <v>819</v>
      </c>
      <c r="G2400">
        <v>1904</v>
      </c>
      <c r="H2400" s="5">
        <f t="shared" si="74"/>
        <v>0.15995115995115994</v>
      </c>
      <c r="I2400" s="5">
        <f t="shared" si="75"/>
        <v>-4.4642857142857144E-2</v>
      </c>
    </row>
    <row r="2401" spans="1:9" hidden="1" x14ac:dyDescent="0.2">
      <c r="A2401" t="s">
        <v>359</v>
      </c>
      <c r="B2401" s="10">
        <v>46079</v>
      </c>
      <c r="C2401" t="s">
        <v>447</v>
      </c>
      <c r="D2401" s="4">
        <v>2617</v>
      </c>
      <c r="E2401" s="4">
        <v>3342</v>
      </c>
      <c r="F2401">
        <v>2068</v>
      </c>
      <c r="G2401">
        <v>3681</v>
      </c>
      <c r="H2401" s="5">
        <f t="shared" si="74"/>
        <v>0.26547388781431336</v>
      </c>
      <c r="I2401" s="5">
        <f t="shared" si="75"/>
        <v>-9.2094539527302358E-2</v>
      </c>
    </row>
    <row r="2402" spans="1:9" hidden="1" x14ac:dyDescent="0.2">
      <c r="A2402" t="s">
        <v>359</v>
      </c>
      <c r="B2402" s="10">
        <v>46081</v>
      </c>
      <c r="C2402" t="s">
        <v>514</v>
      </c>
      <c r="D2402" s="4">
        <v>3867</v>
      </c>
      <c r="E2402" s="4">
        <v>8654</v>
      </c>
      <c r="F2402">
        <v>4537</v>
      </c>
      <c r="G2402">
        <v>8753</v>
      </c>
      <c r="H2402" s="5">
        <f t="shared" si="74"/>
        <v>-0.14767467489530528</v>
      </c>
      <c r="I2402" s="5">
        <f t="shared" si="75"/>
        <v>-1.1310407860162229E-2</v>
      </c>
    </row>
    <row r="2403" spans="1:9" hidden="1" x14ac:dyDescent="0.2">
      <c r="A2403" t="s">
        <v>359</v>
      </c>
      <c r="B2403" s="10">
        <v>46083</v>
      </c>
      <c r="C2403" t="s">
        <v>578</v>
      </c>
      <c r="D2403" s="4">
        <v>14025</v>
      </c>
      <c r="E2403" s="4">
        <v>23595</v>
      </c>
      <c r="F2403">
        <v>11981</v>
      </c>
      <c r="G2403">
        <v>19617</v>
      </c>
      <c r="H2403" s="5">
        <f t="shared" si="74"/>
        <v>0.17060345547116268</v>
      </c>
      <c r="I2403" s="5">
        <f t="shared" si="75"/>
        <v>0.20278330019880716</v>
      </c>
    </row>
    <row r="2404" spans="1:9" hidden="1" x14ac:dyDescent="0.2">
      <c r="A2404" t="s">
        <v>359</v>
      </c>
      <c r="B2404" s="10">
        <v>46085</v>
      </c>
      <c r="C2404" t="s">
        <v>1867</v>
      </c>
      <c r="D2404" s="4">
        <v>604</v>
      </c>
      <c r="E2404" s="4">
        <v>976</v>
      </c>
      <c r="F2404">
        <v>525</v>
      </c>
      <c r="G2404">
        <v>1042</v>
      </c>
      <c r="H2404" s="5">
        <f t="shared" si="74"/>
        <v>0.15047619047619049</v>
      </c>
      <c r="I2404" s="5">
        <f t="shared" si="75"/>
        <v>-6.3339731285988479E-2</v>
      </c>
    </row>
    <row r="2405" spans="1:9" hidden="1" x14ac:dyDescent="0.2">
      <c r="A2405" t="s">
        <v>359</v>
      </c>
      <c r="B2405" s="10">
        <v>46087</v>
      </c>
      <c r="C2405" t="s">
        <v>1868</v>
      </c>
      <c r="D2405" s="4">
        <v>838</v>
      </c>
      <c r="E2405" s="4">
        <v>1854</v>
      </c>
      <c r="F2405">
        <v>769</v>
      </c>
      <c r="G2405">
        <v>2068</v>
      </c>
      <c r="H2405" s="5">
        <f t="shared" si="74"/>
        <v>8.9726918075422629E-2</v>
      </c>
      <c r="I2405" s="5">
        <f t="shared" si="75"/>
        <v>-0.10348162475822051</v>
      </c>
    </row>
    <row r="2406" spans="1:9" hidden="1" x14ac:dyDescent="0.2">
      <c r="A2406" t="s">
        <v>359</v>
      </c>
      <c r="B2406" s="10">
        <v>46089</v>
      </c>
      <c r="C2406" t="s">
        <v>1044</v>
      </c>
      <c r="D2406" s="4">
        <v>337</v>
      </c>
      <c r="E2406" s="4">
        <v>1082</v>
      </c>
      <c r="F2406">
        <v>222</v>
      </c>
      <c r="G2406">
        <v>1075</v>
      </c>
      <c r="H2406" s="5">
        <f t="shared" si="74"/>
        <v>0.51801801801801806</v>
      </c>
      <c r="I2406" s="5">
        <f t="shared" si="75"/>
        <v>6.5116279069767444E-3</v>
      </c>
    </row>
    <row r="2407" spans="1:9" hidden="1" x14ac:dyDescent="0.2">
      <c r="A2407" t="s">
        <v>359</v>
      </c>
      <c r="B2407" s="10">
        <v>46091</v>
      </c>
      <c r="C2407" t="s">
        <v>519</v>
      </c>
      <c r="D2407" s="4">
        <v>959</v>
      </c>
      <c r="E2407" s="4">
        <v>1222</v>
      </c>
      <c r="F2407">
        <v>858</v>
      </c>
      <c r="G2407">
        <v>1287</v>
      </c>
      <c r="H2407" s="5">
        <f t="shared" si="74"/>
        <v>0.11771561771561771</v>
      </c>
      <c r="I2407" s="5">
        <f t="shared" si="75"/>
        <v>-5.0505050505050504E-2</v>
      </c>
    </row>
    <row r="2408" spans="1:9" hidden="1" x14ac:dyDescent="0.2">
      <c r="A2408" t="s">
        <v>359</v>
      </c>
      <c r="B2408" s="10">
        <v>46093</v>
      </c>
      <c r="C2408" t="s">
        <v>1045</v>
      </c>
      <c r="D2408" s="4">
        <v>2832</v>
      </c>
      <c r="E2408" s="4">
        <v>10282</v>
      </c>
      <c r="F2408">
        <v>3285</v>
      </c>
      <c r="G2408">
        <v>9875</v>
      </c>
      <c r="H2408" s="5">
        <f t="shared" si="74"/>
        <v>-0.13789954337899543</v>
      </c>
      <c r="I2408" s="5">
        <f t="shared" si="75"/>
        <v>4.1215189873417719E-2</v>
      </c>
    </row>
    <row r="2409" spans="1:9" hidden="1" x14ac:dyDescent="0.2">
      <c r="A2409" t="s">
        <v>359</v>
      </c>
      <c r="B2409" s="10">
        <v>46095</v>
      </c>
      <c r="C2409" t="s">
        <v>1869</v>
      </c>
      <c r="D2409" s="4">
        <v>323</v>
      </c>
      <c r="E2409" s="4">
        <v>474</v>
      </c>
      <c r="F2409">
        <v>298</v>
      </c>
      <c r="G2409">
        <v>449</v>
      </c>
      <c r="H2409" s="5">
        <f t="shared" si="74"/>
        <v>8.3892617449664433E-2</v>
      </c>
      <c r="I2409" s="5">
        <f t="shared" si="75"/>
        <v>5.5679287305122498E-2</v>
      </c>
    </row>
    <row r="2410" spans="1:9" hidden="1" x14ac:dyDescent="0.2">
      <c r="A2410" t="s">
        <v>359</v>
      </c>
      <c r="B2410" s="10">
        <v>46097</v>
      </c>
      <c r="C2410" t="s">
        <v>1870</v>
      </c>
      <c r="D2410" s="4">
        <v>328</v>
      </c>
      <c r="E2410" s="4">
        <v>782</v>
      </c>
      <c r="F2410">
        <v>320</v>
      </c>
      <c r="G2410">
        <v>787</v>
      </c>
      <c r="H2410" s="5">
        <f t="shared" si="74"/>
        <v>2.5000000000000001E-2</v>
      </c>
      <c r="I2410" s="5">
        <f t="shared" si="75"/>
        <v>-6.3532401524777635E-3</v>
      </c>
    </row>
    <row r="2411" spans="1:9" hidden="1" x14ac:dyDescent="0.2">
      <c r="A2411" t="s">
        <v>359</v>
      </c>
      <c r="B2411" s="10">
        <v>46099</v>
      </c>
      <c r="C2411" t="s">
        <v>1871</v>
      </c>
      <c r="D2411" s="4">
        <v>38966</v>
      </c>
      <c r="E2411" s="4">
        <v>51233</v>
      </c>
      <c r="F2411">
        <v>40482</v>
      </c>
      <c r="G2411">
        <v>49249</v>
      </c>
      <c r="H2411" s="5">
        <f t="shared" si="74"/>
        <v>-3.7448742651054787E-2</v>
      </c>
      <c r="I2411" s="5">
        <f t="shared" si="75"/>
        <v>4.0285081930597579E-2</v>
      </c>
    </row>
    <row r="2412" spans="1:9" hidden="1" x14ac:dyDescent="0.2">
      <c r="A2412" t="s">
        <v>359</v>
      </c>
      <c r="B2412" s="10">
        <v>46101</v>
      </c>
      <c r="C2412" t="s">
        <v>1872</v>
      </c>
      <c r="D2412" s="4">
        <v>1360</v>
      </c>
      <c r="E2412" s="4">
        <v>1696</v>
      </c>
      <c r="F2412">
        <v>1179</v>
      </c>
      <c r="G2412">
        <v>1951</v>
      </c>
      <c r="H2412" s="5">
        <f t="shared" si="74"/>
        <v>0.15351993214588636</v>
      </c>
      <c r="I2412" s="5">
        <f t="shared" si="75"/>
        <v>-0.13070220399794977</v>
      </c>
    </row>
    <row r="2413" spans="1:9" hidden="1" x14ac:dyDescent="0.2">
      <c r="A2413" t="s">
        <v>359</v>
      </c>
      <c r="B2413" s="10">
        <v>46103</v>
      </c>
      <c r="C2413" t="s">
        <v>1336</v>
      </c>
      <c r="D2413" s="4">
        <v>20024</v>
      </c>
      <c r="E2413" s="4">
        <v>36664</v>
      </c>
      <c r="F2413">
        <v>20606</v>
      </c>
      <c r="G2413">
        <v>35063</v>
      </c>
      <c r="H2413" s="5">
        <f t="shared" si="74"/>
        <v>-2.8244200718237408E-2</v>
      </c>
      <c r="I2413" s="5">
        <f t="shared" si="75"/>
        <v>4.5660667940564129E-2</v>
      </c>
    </row>
    <row r="2414" spans="1:9" hidden="1" x14ac:dyDescent="0.2">
      <c r="A2414" t="s">
        <v>359</v>
      </c>
      <c r="B2414" s="10">
        <v>46105</v>
      </c>
      <c r="C2414" t="s">
        <v>1503</v>
      </c>
      <c r="D2414" s="4">
        <v>307</v>
      </c>
      <c r="E2414" s="4">
        <v>1363</v>
      </c>
      <c r="F2414">
        <v>239</v>
      </c>
      <c r="G2414">
        <v>1401</v>
      </c>
      <c r="H2414" s="5">
        <f t="shared" si="74"/>
        <v>0.28451882845188287</v>
      </c>
      <c r="I2414" s="5">
        <f t="shared" si="75"/>
        <v>-2.7123483226266953E-2</v>
      </c>
    </row>
    <row r="2415" spans="1:9" hidden="1" x14ac:dyDescent="0.2">
      <c r="A2415" t="s">
        <v>359</v>
      </c>
      <c r="B2415" s="10">
        <v>46107</v>
      </c>
      <c r="C2415" t="s">
        <v>1810</v>
      </c>
      <c r="D2415" s="4">
        <v>293</v>
      </c>
      <c r="E2415" s="4">
        <v>1149</v>
      </c>
      <c r="F2415">
        <v>227</v>
      </c>
      <c r="G2415">
        <v>1139</v>
      </c>
      <c r="H2415" s="5">
        <f t="shared" si="74"/>
        <v>0.29074889867841408</v>
      </c>
      <c r="I2415" s="5">
        <f t="shared" si="75"/>
        <v>8.7796312554872698E-3</v>
      </c>
    </row>
    <row r="2416" spans="1:9" hidden="1" x14ac:dyDescent="0.2">
      <c r="A2416" t="s">
        <v>359</v>
      </c>
      <c r="B2416" s="10">
        <v>46109</v>
      </c>
      <c r="C2416" t="s">
        <v>1873</v>
      </c>
      <c r="D2416" s="4">
        <v>2032</v>
      </c>
      <c r="E2416" s="4">
        <v>2169</v>
      </c>
      <c r="F2416">
        <v>1828</v>
      </c>
      <c r="G2416">
        <v>2404</v>
      </c>
      <c r="H2416" s="5">
        <f t="shared" si="74"/>
        <v>0.11159737417943107</v>
      </c>
      <c r="I2416" s="5">
        <f t="shared" si="75"/>
        <v>-9.7753743760399331E-2</v>
      </c>
    </row>
    <row r="2417" spans="1:9" hidden="1" x14ac:dyDescent="0.2">
      <c r="A2417" t="s">
        <v>359</v>
      </c>
      <c r="B2417" s="10">
        <v>46111</v>
      </c>
      <c r="C2417" t="s">
        <v>1874</v>
      </c>
      <c r="D2417" s="4">
        <v>278</v>
      </c>
      <c r="E2417" s="4">
        <v>869</v>
      </c>
      <c r="F2417">
        <v>257</v>
      </c>
      <c r="G2417">
        <v>905</v>
      </c>
      <c r="H2417" s="5">
        <f t="shared" si="74"/>
        <v>8.171206225680934E-2</v>
      </c>
      <c r="I2417" s="5">
        <f t="shared" si="75"/>
        <v>-3.9779005524861875E-2</v>
      </c>
    </row>
    <row r="2418" spans="1:9" hidden="1" x14ac:dyDescent="0.2">
      <c r="A2418" t="s">
        <v>359</v>
      </c>
      <c r="B2418" s="10">
        <v>46113</v>
      </c>
      <c r="C2418" t="s">
        <v>866</v>
      </c>
      <c r="D2418" s="4">
        <v>2361</v>
      </c>
      <c r="E2418" s="4">
        <v>278</v>
      </c>
      <c r="F2418" t="e">
        <v>#N/A</v>
      </c>
      <c r="G2418" t="e">
        <v>#N/A</v>
      </c>
      <c r="H2418" s="5" t="e">
        <f t="shared" si="74"/>
        <v>#N/A</v>
      </c>
      <c r="I2418" s="5" t="e">
        <f t="shared" si="75"/>
        <v>#N/A</v>
      </c>
    </row>
    <row r="2419" spans="1:9" hidden="1" x14ac:dyDescent="0.2">
      <c r="A2419" t="s">
        <v>359</v>
      </c>
      <c r="B2419" s="10">
        <v>46115</v>
      </c>
      <c r="C2419" t="s">
        <v>1875</v>
      </c>
      <c r="D2419" s="4">
        <v>1073</v>
      </c>
      <c r="E2419" s="4">
        <v>2054</v>
      </c>
      <c r="F2419">
        <v>998</v>
      </c>
      <c r="G2419">
        <v>2104</v>
      </c>
      <c r="H2419" s="5">
        <f t="shared" si="74"/>
        <v>7.5150300601202411E-2</v>
      </c>
      <c r="I2419" s="5">
        <f t="shared" si="75"/>
        <v>-2.3764258555133078E-2</v>
      </c>
    </row>
    <row r="2420" spans="1:9" hidden="1" x14ac:dyDescent="0.2">
      <c r="A2420" t="s">
        <v>359</v>
      </c>
      <c r="B2420" s="10">
        <v>46117</v>
      </c>
      <c r="C2420" t="s">
        <v>1876</v>
      </c>
      <c r="D2420" s="4">
        <v>437</v>
      </c>
      <c r="E2420" s="4">
        <v>1176</v>
      </c>
      <c r="F2420">
        <v>421</v>
      </c>
      <c r="G2420">
        <v>1203</v>
      </c>
      <c r="H2420" s="5">
        <f t="shared" si="74"/>
        <v>3.800475059382423E-2</v>
      </c>
      <c r="I2420" s="5">
        <f t="shared" si="75"/>
        <v>-2.2443890274314215E-2</v>
      </c>
    </row>
    <row r="2421" spans="1:9" hidden="1" x14ac:dyDescent="0.2">
      <c r="A2421" t="s">
        <v>359</v>
      </c>
      <c r="B2421" s="10">
        <v>46119</v>
      </c>
      <c r="C2421" t="s">
        <v>1877</v>
      </c>
      <c r="D2421" s="4">
        <v>226</v>
      </c>
      <c r="E2421" s="4">
        <v>680</v>
      </c>
      <c r="F2421">
        <v>185</v>
      </c>
      <c r="G2421">
        <v>726</v>
      </c>
      <c r="H2421" s="5">
        <f t="shared" si="74"/>
        <v>0.22162162162162163</v>
      </c>
      <c r="I2421" s="5">
        <f t="shared" si="75"/>
        <v>-6.3360881542699726E-2</v>
      </c>
    </row>
    <row r="2422" spans="1:9" hidden="1" x14ac:dyDescent="0.2">
      <c r="A2422" t="s">
        <v>359</v>
      </c>
      <c r="B2422" s="10">
        <v>46121</v>
      </c>
      <c r="C2422" t="s">
        <v>1131</v>
      </c>
      <c r="D2422" s="4">
        <v>1751</v>
      </c>
      <c r="E2422" s="4">
        <v>589</v>
      </c>
      <c r="F2422">
        <v>1963</v>
      </c>
      <c r="G2422">
        <v>532</v>
      </c>
      <c r="H2422" s="5">
        <f t="shared" si="74"/>
        <v>-0.10799796230259806</v>
      </c>
      <c r="I2422" s="5">
        <f t="shared" si="75"/>
        <v>0.10714285714285714</v>
      </c>
    </row>
    <row r="2423" spans="1:9" hidden="1" x14ac:dyDescent="0.2">
      <c r="A2423" t="s">
        <v>359</v>
      </c>
      <c r="B2423" s="10">
        <v>46123</v>
      </c>
      <c r="C2423" t="s">
        <v>1878</v>
      </c>
      <c r="D2423" s="4">
        <v>640</v>
      </c>
      <c r="E2423" s="4">
        <v>2100</v>
      </c>
      <c r="F2423">
        <v>495</v>
      </c>
      <c r="G2423">
        <v>2161</v>
      </c>
      <c r="H2423" s="5">
        <f t="shared" si="74"/>
        <v>0.29292929292929293</v>
      </c>
      <c r="I2423" s="5">
        <f t="shared" si="75"/>
        <v>-2.8227672373900971E-2</v>
      </c>
    </row>
    <row r="2424" spans="1:9" hidden="1" x14ac:dyDescent="0.2">
      <c r="A2424" t="s">
        <v>359</v>
      </c>
      <c r="B2424" s="10">
        <v>46125</v>
      </c>
      <c r="C2424" t="s">
        <v>817</v>
      </c>
      <c r="D2424" s="4">
        <v>1519</v>
      </c>
      <c r="E2424" s="4">
        <v>2924</v>
      </c>
      <c r="F2424">
        <v>1139</v>
      </c>
      <c r="G2424">
        <v>3290</v>
      </c>
      <c r="H2424" s="5">
        <f t="shared" si="74"/>
        <v>0.33362598770851626</v>
      </c>
      <c r="I2424" s="5">
        <f t="shared" si="75"/>
        <v>-0.11124620060790273</v>
      </c>
    </row>
    <row r="2425" spans="1:9" hidden="1" x14ac:dyDescent="0.2">
      <c r="A2425" t="s">
        <v>359</v>
      </c>
      <c r="B2425" s="10">
        <v>46127</v>
      </c>
      <c r="C2425" t="s">
        <v>476</v>
      </c>
      <c r="D2425" s="4">
        <v>2537</v>
      </c>
      <c r="E2425" s="4">
        <v>6535</v>
      </c>
      <c r="F2425">
        <v>2725</v>
      </c>
      <c r="G2425">
        <v>5944</v>
      </c>
      <c r="H2425" s="5">
        <f t="shared" si="74"/>
        <v>-6.8990825688073396E-2</v>
      </c>
      <c r="I2425" s="5">
        <f t="shared" si="75"/>
        <v>9.9427994616419921E-2</v>
      </c>
    </row>
    <row r="2426" spans="1:9" hidden="1" x14ac:dyDescent="0.2">
      <c r="A2426" t="s">
        <v>359</v>
      </c>
      <c r="B2426" s="10">
        <v>46129</v>
      </c>
      <c r="C2426" t="s">
        <v>1879</v>
      </c>
      <c r="D2426" s="4">
        <v>685</v>
      </c>
      <c r="E2426" s="4">
        <v>1952</v>
      </c>
      <c r="F2426">
        <v>565</v>
      </c>
      <c r="G2426">
        <v>1966</v>
      </c>
      <c r="H2426" s="5">
        <f t="shared" si="74"/>
        <v>0.21238938053097345</v>
      </c>
      <c r="I2426" s="5">
        <f t="shared" si="75"/>
        <v>-7.1210579857578843E-3</v>
      </c>
    </row>
    <row r="2427" spans="1:9" hidden="1" x14ac:dyDescent="0.2">
      <c r="A2427" t="s">
        <v>359</v>
      </c>
      <c r="B2427" s="10">
        <v>46135</v>
      </c>
      <c r="C2427" t="s">
        <v>1880</v>
      </c>
      <c r="D2427" s="4">
        <v>3751</v>
      </c>
      <c r="E2427" s="4">
        <v>6187</v>
      </c>
      <c r="F2427">
        <v>4016</v>
      </c>
      <c r="G2427">
        <v>6581</v>
      </c>
      <c r="H2427" s="5">
        <f t="shared" si="74"/>
        <v>-6.5986055776892427E-2</v>
      </c>
      <c r="I2427" s="5">
        <f t="shared" si="75"/>
        <v>-5.9869320771919164E-2</v>
      </c>
    </row>
    <row r="2428" spans="1:9" hidden="1" x14ac:dyDescent="0.2">
      <c r="A2428" t="s">
        <v>359</v>
      </c>
      <c r="B2428" s="10">
        <v>46137</v>
      </c>
      <c r="C2428" t="s">
        <v>1881</v>
      </c>
      <c r="D2428" s="4">
        <v>420</v>
      </c>
      <c r="E2428" s="4">
        <v>398</v>
      </c>
      <c r="F2428">
        <v>481</v>
      </c>
      <c r="G2428">
        <v>404</v>
      </c>
      <c r="H2428" s="5">
        <f t="shared" si="74"/>
        <v>-0.12681912681912683</v>
      </c>
      <c r="I2428" s="5">
        <f t="shared" si="75"/>
        <v>-1.4851485148514851E-2</v>
      </c>
    </row>
    <row r="2429" spans="1:9" hidden="1" x14ac:dyDescent="0.2">
      <c r="A2429" t="s">
        <v>360</v>
      </c>
      <c r="B2429" s="10">
        <v>47001</v>
      </c>
      <c r="C2429" t="s">
        <v>1013</v>
      </c>
      <c r="D2429" s="4">
        <v>11188</v>
      </c>
      <c r="E2429" s="4">
        <v>23061</v>
      </c>
      <c r="F2429">
        <v>11741</v>
      </c>
      <c r="G2429">
        <v>23184</v>
      </c>
      <c r="H2429" s="5">
        <f t="shared" si="74"/>
        <v>-4.7099906311217105E-2</v>
      </c>
      <c r="I2429" s="5">
        <f t="shared" si="75"/>
        <v>-5.305383022774327E-3</v>
      </c>
    </row>
    <row r="2430" spans="1:9" hidden="1" x14ac:dyDescent="0.2">
      <c r="A2430" t="s">
        <v>360</v>
      </c>
      <c r="B2430" s="10">
        <v>47003</v>
      </c>
      <c r="C2430" t="s">
        <v>1785</v>
      </c>
      <c r="D2430" s="4">
        <v>4780</v>
      </c>
      <c r="E2430" s="4">
        <v>16431</v>
      </c>
      <c r="F2430">
        <v>4453</v>
      </c>
      <c r="G2430">
        <v>14354</v>
      </c>
      <c r="H2430" s="5">
        <f t="shared" si="74"/>
        <v>7.3433640242533127E-2</v>
      </c>
      <c r="I2430" s="5">
        <f t="shared" si="75"/>
        <v>0.14469834192559566</v>
      </c>
    </row>
    <row r="2431" spans="1:9" hidden="1" x14ac:dyDescent="0.2">
      <c r="A2431" t="s">
        <v>360</v>
      </c>
      <c r="B2431" s="10">
        <v>47005</v>
      </c>
      <c r="C2431" t="s">
        <v>554</v>
      </c>
      <c r="D2431" s="4">
        <v>2065</v>
      </c>
      <c r="E2431" s="4">
        <v>6311</v>
      </c>
      <c r="F2431">
        <v>1529</v>
      </c>
      <c r="G2431">
        <v>5668</v>
      </c>
      <c r="H2431" s="5">
        <f t="shared" si="74"/>
        <v>0.35055591890124266</v>
      </c>
      <c r="I2431" s="5">
        <f t="shared" si="75"/>
        <v>0.1134438955539873</v>
      </c>
    </row>
    <row r="2432" spans="1:9" hidden="1" x14ac:dyDescent="0.2">
      <c r="A2432" t="s">
        <v>360</v>
      </c>
      <c r="B2432" s="10">
        <v>47007</v>
      </c>
      <c r="C2432" t="s">
        <v>1882</v>
      </c>
      <c r="D2432" s="4">
        <v>1224</v>
      </c>
      <c r="E2432" s="4">
        <v>5544</v>
      </c>
      <c r="F2432">
        <v>971</v>
      </c>
      <c r="G2432">
        <v>4725</v>
      </c>
      <c r="H2432" s="5">
        <f t="shared" si="74"/>
        <v>0.26055612770339853</v>
      </c>
      <c r="I2432" s="5">
        <f t="shared" si="75"/>
        <v>0.17333333333333334</v>
      </c>
    </row>
    <row r="2433" spans="1:9" hidden="1" x14ac:dyDescent="0.2">
      <c r="A2433" t="s">
        <v>360</v>
      </c>
      <c r="B2433" s="10">
        <v>47009</v>
      </c>
      <c r="C2433" t="s">
        <v>485</v>
      </c>
      <c r="D2433" s="4">
        <v>16645</v>
      </c>
      <c r="E2433" s="4">
        <v>53079</v>
      </c>
      <c r="F2433">
        <v>17932</v>
      </c>
      <c r="G2433">
        <v>47369</v>
      </c>
      <c r="H2433" s="5">
        <f t="shared" si="74"/>
        <v>-7.1771135400401517E-2</v>
      </c>
      <c r="I2433" s="5">
        <f t="shared" si="75"/>
        <v>0.12054297114146383</v>
      </c>
    </row>
    <row r="2434" spans="1:9" hidden="1" x14ac:dyDescent="0.2">
      <c r="A2434" t="s">
        <v>360</v>
      </c>
      <c r="B2434" s="10">
        <v>47011</v>
      </c>
      <c r="C2434" t="s">
        <v>556</v>
      </c>
      <c r="D2434" s="4">
        <v>8851</v>
      </c>
      <c r="E2434" s="4">
        <v>38343</v>
      </c>
      <c r="F2434">
        <v>9851</v>
      </c>
      <c r="G2434">
        <v>35204</v>
      </c>
      <c r="H2434" s="5">
        <f t="shared" si="74"/>
        <v>-0.10151253679829458</v>
      </c>
      <c r="I2434" s="5">
        <f t="shared" si="75"/>
        <v>8.9166003863197368E-2</v>
      </c>
    </row>
    <row r="2435" spans="1:9" hidden="1" x14ac:dyDescent="0.2">
      <c r="A2435" t="s">
        <v>360</v>
      </c>
      <c r="B2435" s="10">
        <v>47013</v>
      </c>
      <c r="C2435" t="s">
        <v>1092</v>
      </c>
      <c r="D2435" s="4">
        <v>3219</v>
      </c>
      <c r="E2435" s="4">
        <v>14260</v>
      </c>
      <c r="F2435">
        <v>2441</v>
      </c>
      <c r="G2435">
        <v>12331</v>
      </c>
      <c r="H2435" s="5">
        <f t="shared" ref="H2435:H2498" si="76">((D2435-F2435)/F2435)</f>
        <v>0.31872183531339615</v>
      </c>
      <c r="I2435" s="5">
        <f t="shared" ref="I2435:I2498" si="77">((E2435-G2435)/G2435)</f>
        <v>0.15643500121644635</v>
      </c>
    </row>
    <row r="2436" spans="1:9" hidden="1" x14ac:dyDescent="0.2">
      <c r="A2436" t="s">
        <v>360</v>
      </c>
      <c r="B2436" s="10">
        <v>47015</v>
      </c>
      <c r="C2436" t="s">
        <v>1883</v>
      </c>
      <c r="D2436" s="4">
        <v>1661</v>
      </c>
      <c r="E2436" s="4">
        <v>6062</v>
      </c>
      <c r="F2436">
        <v>1261</v>
      </c>
      <c r="G2436">
        <v>5190</v>
      </c>
      <c r="H2436" s="5">
        <f t="shared" si="76"/>
        <v>0.31720856463124503</v>
      </c>
      <c r="I2436" s="5">
        <f t="shared" si="77"/>
        <v>0.16801541425818883</v>
      </c>
    </row>
    <row r="2437" spans="1:9" hidden="1" x14ac:dyDescent="0.2">
      <c r="A2437" t="s">
        <v>360</v>
      </c>
      <c r="B2437" s="10">
        <v>47017</v>
      </c>
      <c r="C2437" t="s">
        <v>557</v>
      </c>
      <c r="D2437" s="4">
        <v>3315</v>
      </c>
      <c r="E2437" s="4">
        <v>9125</v>
      </c>
      <c r="F2437">
        <v>2559</v>
      </c>
      <c r="G2437">
        <v>9205</v>
      </c>
      <c r="H2437" s="5">
        <f t="shared" si="76"/>
        <v>0.29542790152403281</v>
      </c>
      <c r="I2437" s="5">
        <f t="shared" si="77"/>
        <v>-8.690928843020097E-3</v>
      </c>
    </row>
    <row r="2438" spans="1:9" hidden="1" x14ac:dyDescent="0.2">
      <c r="A2438" t="s">
        <v>360</v>
      </c>
      <c r="B2438" s="10">
        <v>47019</v>
      </c>
      <c r="C2438" t="s">
        <v>1094</v>
      </c>
      <c r="D2438" s="4">
        <v>4980</v>
      </c>
      <c r="E2438" s="4">
        <v>19814</v>
      </c>
      <c r="F2438">
        <v>4529</v>
      </c>
      <c r="G2438">
        <v>19584</v>
      </c>
      <c r="H2438" s="5">
        <f t="shared" si="76"/>
        <v>9.9580481342459698E-2</v>
      </c>
      <c r="I2438" s="5">
        <f t="shared" si="77"/>
        <v>1.1744281045751634E-2</v>
      </c>
    </row>
    <row r="2439" spans="1:9" hidden="1" x14ac:dyDescent="0.2">
      <c r="A2439" t="s">
        <v>360</v>
      </c>
      <c r="B2439" s="10">
        <v>47021</v>
      </c>
      <c r="C2439" t="s">
        <v>1884</v>
      </c>
      <c r="D2439" s="4">
        <v>5203</v>
      </c>
      <c r="E2439" s="4">
        <v>16254</v>
      </c>
      <c r="F2439">
        <v>5514</v>
      </c>
      <c r="G2439">
        <v>14438</v>
      </c>
      <c r="H2439" s="5">
        <f t="shared" si="76"/>
        <v>-5.6401886108088502E-2</v>
      </c>
      <c r="I2439" s="5">
        <f t="shared" si="77"/>
        <v>0.12577919379415431</v>
      </c>
    </row>
    <row r="2440" spans="1:9" hidden="1" x14ac:dyDescent="0.2">
      <c r="A2440" t="s">
        <v>360</v>
      </c>
      <c r="B2440" s="10">
        <v>47023</v>
      </c>
      <c r="C2440" t="s">
        <v>1792</v>
      </c>
      <c r="D2440" s="4">
        <v>1652</v>
      </c>
      <c r="E2440" s="4">
        <v>6008</v>
      </c>
      <c r="F2440">
        <v>1412</v>
      </c>
      <c r="G2440">
        <v>5952</v>
      </c>
      <c r="H2440" s="5">
        <f t="shared" si="76"/>
        <v>0.16997167138810199</v>
      </c>
      <c r="I2440" s="5">
        <f t="shared" si="77"/>
        <v>9.4086021505376347E-3</v>
      </c>
    </row>
    <row r="2441" spans="1:9" hidden="1" x14ac:dyDescent="0.2">
      <c r="A2441" t="s">
        <v>360</v>
      </c>
      <c r="B2441" s="10">
        <v>47025</v>
      </c>
      <c r="C2441" t="s">
        <v>1363</v>
      </c>
      <c r="D2441" s="4">
        <v>2502</v>
      </c>
      <c r="E2441" s="4">
        <v>12411</v>
      </c>
      <c r="F2441">
        <v>2202</v>
      </c>
      <c r="G2441">
        <v>10604</v>
      </c>
      <c r="H2441" s="5">
        <f t="shared" si="76"/>
        <v>0.13623978201634879</v>
      </c>
      <c r="I2441" s="5">
        <f t="shared" si="77"/>
        <v>0.17040739343643907</v>
      </c>
    </row>
    <row r="2442" spans="1:9" hidden="1" x14ac:dyDescent="0.2">
      <c r="A2442" t="s">
        <v>360</v>
      </c>
      <c r="B2442" s="10">
        <v>47027</v>
      </c>
      <c r="C2442" t="s">
        <v>423</v>
      </c>
      <c r="D2442" s="4">
        <v>987</v>
      </c>
      <c r="E2442" s="4">
        <v>3134</v>
      </c>
      <c r="F2442">
        <v>735</v>
      </c>
      <c r="G2442">
        <v>2733</v>
      </c>
      <c r="H2442" s="5">
        <f t="shared" si="76"/>
        <v>0.34285714285714286</v>
      </c>
      <c r="I2442" s="5">
        <f t="shared" si="77"/>
        <v>0.14672521039151115</v>
      </c>
    </row>
    <row r="2443" spans="1:9" hidden="1" x14ac:dyDescent="0.2">
      <c r="A2443" t="s">
        <v>360</v>
      </c>
      <c r="B2443" s="10">
        <v>47029</v>
      </c>
      <c r="C2443" t="s">
        <v>1885</v>
      </c>
      <c r="D2443" s="4">
        <v>2591</v>
      </c>
      <c r="E2443" s="4">
        <v>13145</v>
      </c>
      <c r="F2443">
        <v>2533</v>
      </c>
      <c r="G2443">
        <v>12162</v>
      </c>
      <c r="H2443" s="5">
        <f t="shared" si="76"/>
        <v>2.2897749703908409E-2</v>
      </c>
      <c r="I2443" s="5">
        <f t="shared" si="77"/>
        <v>8.0825522118072687E-2</v>
      </c>
    </row>
    <row r="2444" spans="1:9" hidden="1" x14ac:dyDescent="0.2">
      <c r="A2444" t="s">
        <v>360</v>
      </c>
      <c r="B2444" s="10">
        <v>47031</v>
      </c>
      <c r="C2444" t="s">
        <v>494</v>
      </c>
      <c r="D2444" s="4">
        <v>6215</v>
      </c>
      <c r="E2444" s="4">
        <v>19527</v>
      </c>
      <c r="F2444">
        <v>5705</v>
      </c>
      <c r="G2444">
        <v>17883</v>
      </c>
      <c r="H2444" s="5">
        <f t="shared" si="76"/>
        <v>8.9395267309377732E-2</v>
      </c>
      <c r="I2444" s="5">
        <f t="shared" si="77"/>
        <v>9.1930884079852379E-2</v>
      </c>
    </row>
    <row r="2445" spans="1:9" hidden="1" x14ac:dyDescent="0.2">
      <c r="A2445" t="s">
        <v>360</v>
      </c>
      <c r="B2445" s="10">
        <v>47033</v>
      </c>
      <c r="C2445" t="s">
        <v>1886</v>
      </c>
      <c r="D2445" s="4">
        <v>1732</v>
      </c>
      <c r="E2445" s="4">
        <v>4552</v>
      </c>
      <c r="F2445">
        <v>1382</v>
      </c>
      <c r="G2445">
        <v>4673</v>
      </c>
      <c r="H2445" s="5">
        <f t="shared" si="76"/>
        <v>0.25325615050651229</v>
      </c>
      <c r="I2445" s="5">
        <f t="shared" si="77"/>
        <v>-2.5893430344532422E-2</v>
      </c>
    </row>
    <row r="2446" spans="1:9" hidden="1" x14ac:dyDescent="0.2">
      <c r="A2446" t="s">
        <v>360</v>
      </c>
      <c r="B2446" s="10">
        <v>47035</v>
      </c>
      <c r="C2446" t="s">
        <v>882</v>
      </c>
      <c r="D2446" s="4">
        <v>6637</v>
      </c>
      <c r="E2446" s="4">
        <v>29148</v>
      </c>
      <c r="F2446">
        <v>6728</v>
      </c>
      <c r="G2446">
        <v>25168</v>
      </c>
      <c r="H2446" s="5">
        <f t="shared" si="76"/>
        <v>-1.3525564803804993E-2</v>
      </c>
      <c r="I2446" s="5">
        <f t="shared" si="77"/>
        <v>0.15813731722822633</v>
      </c>
    </row>
    <row r="2447" spans="1:9" hidden="1" x14ac:dyDescent="0.2">
      <c r="A2447" t="s">
        <v>360</v>
      </c>
      <c r="B2447" s="10">
        <v>47037</v>
      </c>
      <c r="C2447" t="s">
        <v>1614</v>
      </c>
      <c r="D2447" s="4">
        <v>206359</v>
      </c>
      <c r="E2447" s="4">
        <v>94707</v>
      </c>
      <c r="F2447">
        <v>199703</v>
      </c>
      <c r="G2447">
        <v>100218</v>
      </c>
      <c r="H2447" s="5">
        <f t="shared" si="76"/>
        <v>3.3329494299034063E-2</v>
      </c>
      <c r="I2447" s="5">
        <f t="shared" si="77"/>
        <v>-5.4990121535053581E-2</v>
      </c>
    </row>
    <row r="2448" spans="1:9" hidden="1" x14ac:dyDescent="0.2">
      <c r="A2448" t="s">
        <v>360</v>
      </c>
      <c r="B2448" s="10">
        <v>47039</v>
      </c>
      <c r="C2448" t="s">
        <v>752</v>
      </c>
      <c r="D2448" s="4">
        <v>1246</v>
      </c>
      <c r="E2448" s="4">
        <v>4408</v>
      </c>
      <c r="F2448">
        <v>904</v>
      </c>
      <c r="G2448">
        <v>4229</v>
      </c>
      <c r="H2448" s="5">
        <f t="shared" si="76"/>
        <v>0.37831858407079644</v>
      </c>
      <c r="I2448" s="5">
        <f t="shared" si="77"/>
        <v>4.2326791203594227E-2</v>
      </c>
    </row>
    <row r="2449" spans="1:9" hidden="1" x14ac:dyDescent="0.2">
      <c r="A2449" t="s">
        <v>360</v>
      </c>
      <c r="B2449" s="10">
        <v>47041</v>
      </c>
      <c r="C2449" t="s">
        <v>503</v>
      </c>
      <c r="D2449" s="4">
        <v>2187</v>
      </c>
      <c r="E2449" s="4">
        <v>8044</v>
      </c>
      <c r="F2449">
        <v>1750</v>
      </c>
      <c r="G2449">
        <v>6672</v>
      </c>
      <c r="H2449" s="5">
        <f t="shared" si="76"/>
        <v>0.24971428571428572</v>
      </c>
      <c r="I2449" s="5">
        <f t="shared" si="77"/>
        <v>0.20563549160671463</v>
      </c>
    </row>
    <row r="2450" spans="1:9" hidden="1" x14ac:dyDescent="0.2">
      <c r="A2450" t="s">
        <v>360</v>
      </c>
      <c r="B2450" s="10">
        <v>47043</v>
      </c>
      <c r="C2450" t="s">
        <v>1887</v>
      </c>
      <c r="D2450" s="4">
        <v>6160</v>
      </c>
      <c r="E2450" s="4">
        <v>20397</v>
      </c>
      <c r="F2450">
        <v>6106</v>
      </c>
      <c r="G2450">
        <v>17643</v>
      </c>
      <c r="H2450" s="5">
        <f t="shared" si="76"/>
        <v>8.843760235833607E-3</v>
      </c>
      <c r="I2450" s="5">
        <f t="shared" si="77"/>
        <v>0.15609590205747323</v>
      </c>
    </row>
    <row r="2451" spans="1:9" hidden="1" x14ac:dyDescent="0.2">
      <c r="A2451" t="s">
        <v>360</v>
      </c>
      <c r="B2451" s="10">
        <v>47045</v>
      </c>
      <c r="C2451" t="s">
        <v>1888</v>
      </c>
      <c r="D2451" s="4">
        <v>3884</v>
      </c>
      <c r="E2451" s="4">
        <v>12015</v>
      </c>
      <c r="F2451">
        <v>3158</v>
      </c>
      <c r="G2451">
        <v>11768</v>
      </c>
      <c r="H2451" s="5">
        <f t="shared" si="76"/>
        <v>0.22989233692210259</v>
      </c>
      <c r="I2451" s="5">
        <f t="shared" si="77"/>
        <v>2.0989123045547248E-2</v>
      </c>
    </row>
    <row r="2452" spans="1:9" hidden="1" x14ac:dyDescent="0.2">
      <c r="A2452" t="s">
        <v>360</v>
      </c>
      <c r="B2452" s="10">
        <v>47047</v>
      </c>
      <c r="C2452" t="s">
        <v>506</v>
      </c>
      <c r="D2452" s="4">
        <v>6956</v>
      </c>
      <c r="E2452" s="4">
        <v>17532</v>
      </c>
      <c r="F2452">
        <v>7027</v>
      </c>
      <c r="G2452">
        <v>15690</v>
      </c>
      <c r="H2452" s="5">
        <f t="shared" si="76"/>
        <v>-1.0103885014942365E-2</v>
      </c>
      <c r="I2452" s="5">
        <f t="shared" si="77"/>
        <v>0.11739961759082218</v>
      </c>
    </row>
    <row r="2453" spans="1:9" hidden="1" x14ac:dyDescent="0.2">
      <c r="A2453" t="s">
        <v>360</v>
      </c>
      <c r="B2453" s="10">
        <v>47049</v>
      </c>
      <c r="C2453" t="s">
        <v>1889</v>
      </c>
      <c r="D2453" s="4">
        <v>1428</v>
      </c>
      <c r="E2453" s="4">
        <v>8717</v>
      </c>
      <c r="F2453">
        <v>1214</v>
      </c>
      <c r="G2453">
        <v>7441</v>
      </c>
      <c r="H2453" s="5">
        <f t="shared" si="76"/>
        <v>0.17627677100494235</v>
      </c>
      <c r="I2453" s="5">
        <f t="shared" si="77"/>
        <v>0.17148232764413385</v>
      </c>
    </row>
    <row r="2454" spans="1:9" hidden="1" x14ac:dyDescent="0.2">
      <c r="A2454" t="s">
        <v>360</v>
      </c>
      <c r="B2454" s="10">
        <v>47051</v>
      </c>
      <c r="C2454" t="s">
        <v>431</v>
      </c>
      <c r="D2454" s="4">
        <v>5396</v>
      </c>
      <c r="E2454" s="4">
        <v>15403</v>
      </c>
      <c r="F2454">
        <v>4864</v>
      </c>
      <c r="G2454">
        <v>13987</v>
      </c>
      <c r="H2454" s="5">
        <f t="shared" si="76"/>
        <v>0.109375</v>
      </c>
      <c r="I2454" s="5">
        <f t="shared" si="77"/>
        <v>0.10123686280117251</v>
      </c>
    </row>
    <row r="2455" spans="1:9" hidden="1" x14ac:dyDescent="0.2">
      <c r="A2455" t="s">
        <v>360</v>
      </c>
      <c r="B2455" s="10">
        <v>47053</v>
      </c>
      <c r="C2455" t="s">
        <v>936</v>
      </c>
      <c r="D2455" s="4">
        <v>6922</v>
      </c>
      <c r="E2455" s="4">
        <v>15932</v>
      </c>
      <c r="F2455">
        <v>5771</v>
      </c>
      <c r="G2455">
        <v>16259</v>
      </c>
      <c r="H2455" s="5">
        <f t="shared" si="76"/>
        <v>0.19944550337896377</v>
      </c>
      <c r="I2455" s="5">
        <f t="shared" si="77"/>
        <v>-2.0111938003567253E-2</v>
      </c>
    </row>
    <row r="2456" spans="1:9" hidden="1" x14ac:dyDescent="0.2">
      <c r="A2456" t="s">
        <v>360</v>
      </c>
      <c r="B2456" s="10">
        <v>47055</v>
      </c>
      <c r="C2456" t="s">
        <v>1890</v>
      </c>
      <c r="D2456" s="4">
        <v>3827</v>
      </c>
      <c r="E2456" s="4">
        <v>10977</v>
      </c>
      <c r="F2456">
        <v>3298</v>
      </c>
      <c r="G2456">
        <v>9784</v>
      </c>
      <c r="H2456" s="5">
        <f t="shared" si="76"/>
        <v>0.16040024257125532</v>
      </c>
      <c r="I2456" s="5">
        <f t="shared" si="77"/>
        <v>0.12193376941946034</v>
      </c>
    </row>
    <row r="2457" spans="1:9" hidden="1" x14ac:dyDescent="0.2">
      <c r="A2457" t="s">
        <v>360</v>
      </c>
      <c r="B2457" s="10">
        <v>47057</v>
      </c>
      <c r="C2457" t="s">
        <v>1891</v>
      </c>
      <c r="D2457" s="4">
        <v>1578</v>
      </c>
      <c r="E2457" s="4">
        <v>10630</v>
      </c>
      <c r="F2457">
        <v>1467</v>
      </c>
      <c r="G2457">
        <v>8565</v>
      </c>
      <c r="H2457" s="5">
        <f t="shared" si="76"/>
        <v>7.5664621676891614E-2</v>
      </c>
      <c r="I2457" s="5">
        <f t="shared" si="77"/>
        <v>0.24109748978400466</v>
      </c>
    </row>
    <row r="2458" spans="1:9" hidden="1" x14ac:dyDescent="0.2">
      <c r="A2458" t="s">
        <v>360</v>
      </c>
      <c r="B2458" s="10">
        <v>47059</v>
      </c>
      <c r="C2458" t="s">
        <v>508</v>
      </c>
      <c r="D2458" s="4">
        <v>5608</v>
      </c>
      <c r="E2458" s="4">
        <v>23989</v>
      </c>
      <c r="F2458">
        <v>5199</v>
      </c>
      <c r="G2458">
        <v>22259</v>
      </c>
      <c r="H2458" s="5">
        <f t="shared" si="76"/>
        <v>7.8668974802846695E-2</v>
      </c>
      <c r="I2458" s="5">
        <f t="shared" si="77"/>
        <v>7.7721371130778566E-2</v>
      </c>
    </row>
    <row r="2459" spans="1:9" hidden="1" x14ac:dyDescent="0.2">
      <c r="A2459" t="s">
        <v>360</v>
      </c>
      <c r="B2459" s="10">
        <v>47061</v>
      </c>
      <c r="C2459" t="s">
        <v>889</v>
      </c>
      <c r="D2459" s="4">
        <v>1485</v>
      </c>
      <c r="E2459" s="4">
        <v>6014</v>
      </c>
      <c r="F2459">
        <v>988</v>
      </c>
      <c r="G2459">
        <v>4802</v>
      </c>
      <c r="H2459" s="5">
        <f t="shared" si="76"/>
        <v>0.50303643724696356</v>
      </c>
      <c r="I2459" s="5">
        <f t="shared" si="77"/>
        <v>0.25239483548521452</v>
      </c>
    </row>
    <row r="2460" spans="1:9" hidden="1" x14ac:dyDescent="0.2">
      <c r="A2460" t="s">
        <v>360</v>
      </c>
      <c r="B2460" s="10">
        <v>47063</v>
      </c>
      <c r="C2460" t="s">
        <v>1892</v>
      </c>
      <c r="D2460" s="4">
        <v>5614</v>
      </c>
      <c r="E2460" s="4">
        <v>19732</v>
      </c>
      <c r="F2460">
        <v>5500</v>
      </c>
      <c r="G2460">
        <v>18811</v>
      </c>
      <c r="H2460" s="5">
        <f t="shared" si="76"/>
        <v>2.0727272727272726E-2</v>
      </c>
      <c r="I2460" s="5">
        <f t="shared" si="77"/>
        <v>4.8960714475572806E-2</v>
      </c>
    </row>
    <row r="2461" spans="1:9" hidden="1" x14ac:dyDescent="0.2">
      <c r="A2461" t="s">
        <v>360</v>
      </c>
      <c r="B2461" s="10">
        <v>47065</v>
      </c>
      <c r="C2461" t="s">
        <v>436</v>
      </c>
      <c r="D2461" s="4">
        <v>73440</v>
      </c>
      <c r="E2461" s="4">
        <v>89538</v>
      </c>
      <c r="F2461">
        <v>75522</v>
      </c>
      <c r="G2461">
        <v>92108</v>
      </c>
      <c r="H2461" s="5">
        <f t="shared" si="76"/>
        <v>-2.756812584412489E-2</v>
      </c>
      <c r="I2461" s="5">
        <f t="shared" si="77"/>
        <v>-2.7902028054023538E-2</v>
      </c>
    </row>
    <row r="2462" spans="1:9" hidden="1" x14ac:dyDescent="0.2">
      <c r="A2462" t="s">
        <v>360</v>
      </c>
      <c r="B2462" s="10">
        <v>47067</v>
      </c>
      <c r="C2462" t="s">
        <v>772</v>
      </c>
      <c r="D2462" s="4">
        <v>490</v>
      </c>
      <c r="E2462" s="4">
        <v>1824</v>
      </c>
      <c r="F2462">
        <v>362</v>
      </c>
      <c r="G2462">
        <v>2372</v>
      </c>
      <c r="H2462" s="5">
        <f t="shared" si="76"/>
        <v>0.35359116022099446</v>
      </c>
      <c r="I2462" s="5">
        <f t="shared" si="77"/>
        <v>-0.23102866779089376</v>
      </c>
    </row>
    <row r="2463" spans="1:9" hidden="1" x14ac:dyDescent="0.2">
      <c r="A2463" t="s">
        <v>360</v>
      </c>
      <c r="B2463" s="10">
        <v>47069</v>
      </c>
      <c r="C2463" t="s">
        <v>1893</v>
      </c>
      <c r="D2463" s="4">
        <v>4273</v>
      </c>
      <c r="E2463" s="4">
        <v>5416</v>
      </c>
      <c r="F2463">
        <v>4180</v>
      </c>
      <c r="G2463">
        <v>5760</v>
      </c>
      <c r="H2463" s="5">
        <f t="shared" si="76"/>
        <v>2.2248803827751195E-2</v>
      </c>
      <c r="I2463" s="5">
        <f t="shared" si="77"/>
        <v>-5.9722222222222225E-2</v>
      </c>
    </row>
    <row r="2464" spans="1:9" hidden="1" x14ac:dyDescent="0.2">
      <c r="A2464" t="s">
        <v>360</v>
      </c>
      <c r="B2464" s="10">
        <v>47071</v>
      </c>
      <c r="C2464" t="s">
        <v>890</v>
      </c>
      <c r="D2464" s="4">
        <v>2239</v>
      </c>
      <c r="E2464" s="4">
        <v>10550</v>
      </c>
      <c r="F2464">
        <v>1775</v>
      </c>
      <c r="G2464">
        <v>9559</v>
      </c>
      <c r="H2464" s="5">
        <f t="shared" si="76"/>
        <v>0.26140845070422536</v>
      </c>
      <c r="I2464" s="5">
        <f t="shared" si="77"/>
        <v>0.10367193221048226</v>
      </c>
    </row>
    <row r="2465" spans="1:9" hidden="1" x14ac:dyDescent="0.2">
      <c r="A2465" t="s">
        <v>360</v>
      </c>
      <c r="B2465" s="10">
        <v>47073</v>
      </c>
      <c r="C2465" t="s">
        <v>1894</v>
      </c>
      <c r="D2465" s="4">
        <v>4542</v>
      </c>
      <c r="E2465" s="4">
        <v>23069</v>
      </c>
      <c r="F2465">
        <v>4083</v>
      </c>
      <c r="G2465">
        <v>20405</v>
      </c>
      <c r="H2465" s="5">
        <f t="shared" si="76"/>
        <v>0.112417340191036</v>
      </c>
      <c r="I2465" s="5">
        <f t="shared" si="77"/>
        <v>0.13055623621661358</v>
      </c>
    </row>
    <row r="2466" spans="1:9" hidden="1" x14ac:dyDescent="0.2">
      <c r="A2466" t="s">
        <v>360</v>
      </c>
      <c r="B2466" s="10">
        <v>47075</v>
      </c>
      <c r="C2466" t="s">
        <v>1625</v>
      </c>
      <c r="D2466" s="4">
        <v>3968</v>
      </c>
      <c r="E2466" s="4">
        <v>2723</v>
      </c>
      <c r="F2466">
        <v>4012</v>
      </c>
      <c r="G2466">
        <v>3343</v>
      </c>
      <c r="H2466" s="5">
        <f t="shared" si="76"/>
        <v>-1.0967098703888335E-2</v>
      </c>
      <c r="I2466" s="5">
        <f t="shared" si="77"/>
        <v>-0.18546215973676339</v>
      </c>
    </row>
    <row r="2467" spans="1:9" hidden="1" x14ac:dyDescent="0.2">
      <c r="A2467" t="s">
        <v>360</v>
      </c>
      <c r="B2467" s="10">
        <v>47077</v>
      </c>
      <c r="C2467" t="s">
        <v>891</v>
      </c>
      <c r="D2467" s="4">
        <v>2345</v>
      </c>
      <c r="E2467" s="4">
        <v>10479</v>
      </c>
      <c r="F2467">
        <v>2092</v>
      </c>
      <c r="G2467">
        <v>9797</v>
      </c>
      <c r="H2467" s="5">
        <f t="shared" si="76"/>
        <v>0.12093690248565965</v>
      </c>
      <c r="I2467" s="5">
        <f t="shared" si="77"/>
        <v>6.9613146881698479E-2</v>
      </c>
    </row>
    <row r="2468" spans="1:9" hidden="1" x14ac:dyDescent="0.2">
      <c r="A2468" t="s">
        <v>360</v>
      </c>
      <c r="B2468" s="10">
        <v>47079</v>
      </c>
      <c r="C2468" t="s">
        <v>510</v>
      </c>
      <c r="D2468" s="4">
        <v>4501</v>
      </c>
      <c r="E2468" s="4">
        <v>12045</v>
      </c>
      <c r="F2468">
        <v>3548</v>
      </c>
      <c r="G2468">
        <v>11239</v>
      </c>
      <c r="H2468" s="5">
        <f t="shared" si="76"/>
        <v>0.2686020293122886</v>
      </c>
      <c r="I2468" s="5">
        <f t="shared" si="77"/>
        <v>7.1714565352789389E-2</v>
      </c>
    </row>
    <row r="2469" spans="1:9" hidden="1" x14ac:dyDescent="0.2">
      <c r="A2469" t="s">
        <v>360</v>
      </c>
      <c r="B2469" s="10">
        <v>47081</v>
      </c>
      <c r="C2469" t="s">
        <v>1106</v>
      </c>
      <c r="D2469" s="4">
        <v>2493</v>
      </c>
      <c r="E2469" s="4">
        <v>8896</v>
      </c>
      <c r="F2469">
        <v>2130</v>
      </c>
      <c r="G2469">
        <v>7577</v>
      </c>
      <c r="H2469" s="5">
        <f t="shared" si="76"/>
        <v>0.1704225352112676</v>
      </c>
      <c r="I2469" s="5">
        <f t="shared" si="77"/>
        <v>0.17407945097004091</v>
      </c>
    </row>
    <row r="2470" spans="1:9" hidden="1" x14ac:dyDescent="0.2">
      <c r="A2470" t="s">
        <v>360</v>
      </c>
      <c r="B2470" s="10">
        <v>47083</v>
      </c>
      <c r="C2470" t="s">
        <v>511</v>
      </c>
      <c r="D2470" s="4">
        <v>1184</v>
      </c>
      <c r="E2470" s="4">
        <v>3144</v>
      </c>
      <c r="F2470">
        <v>871</v>
      </c>
      <c r="G2470">
        <v>2718</v>
      </c>
      <c r="H2470" s="5">
        <f t="shared" si="76"/>
        <v>0.35935706084959818</v>
      </c>
      <c r="I2470" s="5">
        <f t="shared" si="77"/>
        <v>0.15673289183222958</v>
      </c>
    </row>
    <row r="2471" spans="1:9" hidden="1" x14ac:dyDescent="0.2">
      <c r="A2471" t="s">
        <v>360</v>
      </c>
      <c r="B2471" s="10">
        <v>47085</v>
      </c>
      <c r="C2471" t="s">
        <v>1370</v>
      </c>
      <c r="D2471" s="4">
        <v>2550</v>
      </c>
      <c r="E2471" s="4">
        <v>7003</v>
      </c>
      <c r="F2471">
        <v>2017</v>
      </c>
      <c r="G2471">
        <v>6120</v>
      </c>
      <c r="H2471" s="5">
        <f t="shared" si="76"/>
        <v>0.26425384234010907</v>
      </c>
      <c r="I2471" s="5">
        <f t="shared" si="77"/>
        <v>0.14428104575163397</v>
      </c>
    </row>
    <row r="2472" spans="1:9" hidden="1" x14ac:dyDescent="0.2">
      <c r="A2472" t="s">
        <v>360</v>
      </c>
      <c r="B2472" s="10">
        <v>47087</v>
      </c>
      <c r="C2472" t="s">
        <v>444</v>
      </c>
      <c r="D2472" s="4">
        <v>1693</v>
      </c>
      <c r="E2472" s="4">
        <v>4974</v>
      </c>
      <c r="F2472">
        <v>1135</v>
      </c>
      <c r="G2472">
        <v>4118</v>
      </c>
      <c r="H2472" s="5">
        <f t="shared" si="76"/>
        <v>0.49162995594713654</v>
      </c>
      <c r="I2472" s="5">
        <f t="shared" si="77"/>
        <v>0.2078678970373968</v>
      </c>
    </row>
    <row r="2473" spans="1:9" hidden="1" x14ac:dyDescent="0.2">
      <c r="A2473" t="s">
        <v>360</v>
      </c>
      <c r="B2473" s="10">
        <v>47089</v>
      </c>
      <c r="C2473" t="s">
        <v>445</v>
      </c>
      <c r="D2473" s="4">
        <v>4487</v>
      </c>
      <c r="E2473" s="4">
        <v>21751</v>
      </c>
      <c r="F2473">
        <v>4654</v>
      </c>
      <c r="G2473">
        <v>18651</v>
      </c>
      <c r="H2473" s="5">
        <f t="shared" si="76"/>
        <v>-3.5883111302105718E-2</v>
      </c>
      <c r="I2473" s="5">
        <f t="shared" si="77"/>
        <v>0.16621092702804138</v>
      </c>
    </row>
    <row r="2474" spans="1:9" hidden="1" x14ac:dyDescent="0.2">
      <c r="A2474" t="s">
        <v>360</v>
      </c>
      <c r="B2474" s="10">
        <v>47091</v>
      </c>
      <c r="C2474" t="s">
        <v>577</v>
      </c>
      <c r="D2474" s="4">
        <v>1292</v>
      </c>
      <c r="E2474" s="4">
        <v>7031</v>
      </c>
      <c r="F2474">
        <v>1246</v>
      </c>
      <c r="G2474">
        <v>6468</v>
      </c>
      <c r="H2474" s="5">
        <f t="shared" si="76"/>
        <v>3.691813804173355E-2</v>
      </c>
      <c r="I2474" s="5">
        <f t="shared" si="77"/>
        <v>8.7043908472479906E-2</v>
      </c>
    </row>
    <row r="2475" spans="1:9" hidden="1" x14ac:dyDescent="0.2">
      <c r="A2475" t="s">
        <v>360</v>
      </c>
      <c r="B2475" s="10">
        <v>47093</v>
      </c>
      <c r="C2475" t="s">
        <v>898</v>
      </c>
      <c r="D2475" s="4">
        <v>86724</v>
      </c>
      <c r="E2475" s="4">
        <v>128660</v>
      </c>
      <c r="F2475">
        <v>91422</v>
      </c>
      <c r="G2475">
        <v>124540</v>
      </c>
      <c r="H2475" s="5">
        <f t="shared" si="76"/>
        <v>-5.1388068517424688E-2</v>
      </c>
      <c r="I2475" s="5">
        <f t="shared" si="77"/>
        <v>3.3081740806166694E-2</v>
      </c>
    </row>
    <row r="2476" spans="1:9" hidden="1" x14ac:dyDescent="0.2">
      <c r="A2476" t="s">
        <v>360</v>
      </c>
      <c r="B2476" s="10">
        <v>47095</v>
      </c>
      <c r="C2476" t="s">
        <v>447</v>
      </c>
      <c r="D2476" s="4">
        <v>1109</v>
      </c>
      <c r="E2476" s="4">
        <v>1142</v>
      </c>
      <c r="F2476">
        <v>526</v>
      </c>
      <c r="G2476">
        <v>1492</v>
      </c>
      <c r="H2476" s="5">
        <f t="shared" si="76"/>
        <v>1.1083650190114069</v>
      </c>
      <c r="I2476" s="5">
        <f t="shared" si="77"/>
        <v>-0.23458445040214476</v>
      </c>
    </row>
    <row r="2477" spans="1:9" hidden="1" x14ac:dyDescent="0.2">
      <c r="A2477" t="s">
        <v>360</v>
      </c>
      <c r="B2477" s="10">
        <v>47097</v>
      </c>
      <c r="C2477" t="s">
        <v>513</v>
      </c>
      <c r="D2477" s="4">
        <v>3586</v>
      </c>
      <c r="E2477" s="4">
        <v>5313</v>
      </c>
      <c r="F2477">
        <v>3193</v>
      </c>
      <c r="G2477">
        <v>5674</v>
      </c>
      <c r="H2477" s="5">
        <f t="shared" si="76"/>
        <v>0.12308174130911369</v>
      </c>
      <c r="I2477" s="5">
        <f t="shared" si="77"/>
        <v>-6.3623545999295025E-2</v>
      </c>
    </row>
    <row r="2478" spans="1:9" hidden="1" x14ac:dyDescent="0.2">
      <c r="A2478" t="s">
        <v>360</v>
      </c>
      <c r="B2478" s="10">
        <v>47099</v>
      </c>
      <c r="C2478" t="s">
        <v>514</v>
      </c>
      <c r="D2478" s="4">
        <v>4170</v>
      </c>
      <c r="E2478" s="4">
        <v>17513</v>
      </c>
      <c r="F2478">
        <v>3195</v>
      </c>
      <c r="G2478">
        <v>15334</v>
      </c>
      <c r="H2478" s="5">
        <f t="shared" si="76"/>
        <v>0.30516431924882631</v>
      </c>
      <c r="I2478" s="5">
        <f t="shared" si="77"/>
        <v>0.1421025172818573</v>
      </c>
    </row>
    <row r="2479" spans="1:9" hidden="1" x14ac:dyDescent="0.2">
      <c r="A2479" t="s">
        <v>360</v>
      </c>
      <c r="B2479" s="10">
        <v>47101</v>
      </c>
      <c r="C2479" t="s">
        <v>855</v>
      </c>
      <c r="D2479" s="4">
        <v>1498</v>
      </c>
      <c r="E2479" s="4">
        <v>5054</v>
      </c>
      <c r="F2479">
        <v>1072</v>
      </c>
      <c r="G2479">
        <v>4474</v>
      </c>
      <c r="H2479" s="5">
        <f t="shared" si="76"/>
        <v>0.39738805970149255</v>
      </c>
      <c r="I2479" s="5">
        <f t="shared" si="77"/>
        <v>0.12963790791238267</v>
      </c>
    </row>
    <row r="2480" spans="1:9" hidden="1" x14ac:dyDescent="0.2">
      <c r="A2480" t="s">
        <v>360</v>
      </c>
      <c r="B2480" s="10">
        <v>47103</v>
      </c>
      <c r="C2480" t="s">
        <v>578</v>
      </c>
      <c r="D2480" s="4">
        <v>3604</v>
      </c>
      <c r="E2480" s="4">
        <v>13609</v>
      </c>
      <c r="F2480">
        <v>2919</v>
      </c>
      <c r="G2480">
        <v>12281</v>
      </c>
      <c r="H2480" s="5">
        <f t="shared" si="76"/>
        <v>0.23466940733127784</v>
      </c>
      <c r="I2480" s="5">
        <f t="shared" si="77"/>
        <v>0.10813451673316506</v>
      </c>
    </row>
    <row r="2481" spans="1:9" hidden="1" x14ac:dyDescent="0.2">
      <c r="A2481" t="s">
        <v>360</v>
      </c>
      <c r="B2481" s="10">
        <v>47105</v>
      </c>
      <c r="C2481" t="s">
        <v>1895</v>
      </c>
      <c r="D2481" s="4">
        <v>6441</v>
      </c>
      <c r="E2481" s="4">
        <v>24799</v>
      </c>
      <c r="F2481">
        <v>6948</v>
      </c>
      <c r="G2481">
        <v>21713</v>
      </c>
      <c r="H2481" s="5">
        <f t="shared" si="76"/>
        <v>-7.2970639032815199E-2</v>
      </c>
      <c r="I2481" s="5">
        <f t="shared" si="77"/>
        <v>0.14212683645742183</v>
      </c>
    </row>
    <row r="2482" spans="1:9" hidden="1" x14ac:dyDescent="0.2">
      <c r="A2482" t="s">
        <v>360</v>
      </c>
      <c r="B2482" s="10">
        <v>47107</v>
      </c>
      <c r="C2482" t="s">
        <v>1896</v>
      </c>
      <c r="D2482" s="4">
        <v>4778</v>
      </c>
      <c r="E2482" s="4">
        <v>16602</v>
      </c>
      <c r="F2482">
        <v>4361</v>
      </c>
      <c r="G2482">
        <v>18198</v>
      </c>
      <c r="H2482" s="5">
        <f t="shared" si="76"/>
        <v>9.5620270580142164E-2</v>
      </c>
      <c r="I2482" s="5">
        <f t="shared" si="77"/>
        <v>-8.7701945268710849E-2</v>
      </c>
    </row>
    <row r="2483" spans="1:9" hidden="1" x14ac:dyDescent="0.2">
      <c r="A2483" t="s">
        <v>360</v>
      </c>
      <c r="B2483" s="10">
        <v>47109</v>
      </c>
      <c r="C2483" t="s">
        <v>1897</v>
      </c>
      <c r="D2483" s="4">
        <v>4367</v>
      </c>
      <c r="E2483" s="4">
        <v>6840</v>
      </c>
      <c r="F2483">
        <v>1943</v>
      </c>
      <c r="G2483">
        <v>9093</v>
      </c>
      <c r="H2483" s="5">
        <f t="shared" si="76"/>
        <v>1.2475553268142048</v>
      </c>
      <c r="I2483" s="5">
        <f t="shared" si="77"/>
        <v>-0.24777301220719233</v>
      </c>
    </row>
    <row r="2484" spans="1:9" hidden="1" x14ac:dyDescent="0.2">
      <c r="A2484" t="s">
        <v>360</v>
      </c>
      <c r="B2484" s="10">
        <v>47111</v>
      </c>
      <c r="C2484" t="s">
        <v>517</v>
      </c>
      <c r="D2484" s="4">
        <v>1708</v>
      </c>
      <c r="E2484" s="4">
        <v>8811</v>
      </c>
      <c r="F2484">
        <v>1307</v>
      </c>
      <c r="G2484">
        <v>8096</v>
      </c>
      <c r="H2484" s="5">
        <f t="shared" si="76"/>
        <v>0.30680948737566949</v>
      </c>
      <c r="I2484" s="5">
        <f t="shared" si="77"/>
        <v>8.8315217391304351E-2</v>
      </c>
    </row>
    <row r="2485" spans="1:9" hidden="1" x14ac:dyDescent="0.2">
      <c r="A2485" t="s">
        <v>360</v>
      </c>
      <c r="B2485" s="10">
        <v>47113</v>
      </c>
      <c r="C2485" t="s">
        <v>452</v>
      </c>
      <c r="D2485" s="4">
        <v>13399</v>
      </c>
      <c r="E2485" s="4">
        <v>17503</v>
      </c>
      <c r="F2485">
        <v>18390</v>
      </c>
      <c r="G2485">
        <v>23943</v>
      </c>
      <c r="H2485" s="5">
        <f t="shared" si="76"/>
        <v>-0.2713974986405655</v>
      </c>
      <c r="I2485" s="5">
        <f t="shared" si="77"/>
        <v>-0.26897214217098941</v>
      </c>
    </row>
    <row r="2486" spans="1:9" hidden="1" x14ac:dyDescent="0.2">
      <c r="A2486" t="s">
        <v>360</v>
      </c>
      <c r="B2486" s="10">
        <v>47115</v>
      </c>
      <c r="C2486" t="s">
        <v>454</v>
      </c>
      <c r="D2486" s="4">
        <v>4344</v>
      </c>
      <c r="E2486" s="4">
        <v>6933</v>
      </c>
      <c r="F2486">
        <v>3177</v>
      </c>
      <c r="G2486">
        <v>9911</v>
      </c>
      <c r="H2486" s="5">
        <f t="shared" si="76"/>
        <v>0.36732766761095376</v>
      </c>
      <c r="I2486" s="5">
        <f t="shared" si="77"/>
        <v>-0.30047422056301082</v>
      </c>
    </row>
    <row r="2487" spans="1:9" hidden="1" x14ac:dyDescent="0.2">
      <c r="A2487" t="s">
        <v>360</v>
      </c>
      <c r="B2487" s="10">
        <v>47117</v>
      </c>
      <c r="C2487" t="s">
        <v>519</v>
      </c>
      <c r="D2487" s="4">
        <v>3685</v>
      </c>
      <c r="E2487" s="4">
        <v>10085</v>
      </c>
      <c r="F2487">
        <v>3605</v>
      </c>
      <c r="G2487">
        <v>11043</v>
      </c>
      <c r="H2487" s="5">
        <f t="shared" si="76"/>
        <v>2.2191400832177532E-2</v>
      </c>
      <c r="I2487" s="5">
        <f t="shared" si="77"/>
        <v>-8.6751788463279911E-2</v>
      </c>
    </row>
    <row r="2488" spans="1:9" hidden="1" x14ac:dyDescent="0.2">
      <c r="A2488" t="s">
        <v>360</v>
      </c>
      <c r="B2488" s="10">
        <v>47119</v>
      </c>
      <c r="C2488" t="s">
        <v>1898</v>
      </c>
      <c r="D2488" s="4">
        <v>9736</v>
      </c>
      <c r="E2488" s="4">
        <v>33380</v>
      </c>
      <c r="F2488">
        <v>14418</v>
      </c>
      <c r="G2488">
        <v>31464</v>
      </c>
      <c r="H2488" s="5">
        <f t="shared" si="76"/>
        <v>-0.32473297267304757</v>
      </c>
      <c r="I2488" s="5">
        <f t="shared" si="77"/>
        <v>6.0894991100940758E-2</v>
      </c>
    </row>
    <row r="2489" spans="1:9" hidden="1" x14ac:dyDescent="0.2">
      <c r="A2489" t="s">
        <v>360</v>
      </c>
      <c r="B2489" s="10">
        <v>47121</v>
      </c>
      <c r="C2489" t="s">
        <v>1710</v>
      </c>
      <c r="D2489" s="4">
        <v>1064</v>
      </c>
      <c r="E2489" s="4">
        <v>5389</v>
      </c>
      <c r="F2489">
        <v>1008</v>
      </c>
      <c r="G2489">
        <v>4467</v>
      </c>
      <c r="H2489" s="5">
        <f t="shared" si="76"/>
        <v>5.5555555555555552E-2</v>
      </c>
      <c r="I2489" s="5">
        <f t="shared" si="77"/>
        <v>0.20640250727557646</v>
      </c>
    </row>
    <row r="2490" spans="1:9" hidden="1" x14ac:dyDescent="0.2">
      <c r="A2490" t="s">
        <v>360</v>
      </c>
      <c r="B2490" s="10">
        <v>47123</v>
      </c>
      <c r="C2490" t="s">
        <v>457</v>
      </c>
      <c r="D2490" s="4">
        <v>4138</v>
      </c>
      <c r="E2490" s="4">
        <v>19693</v>
      </c>
      <c r="F2490">
        <v>3764</v>
      </c>
      <c r="G2490">
        <v>16783</v>
      </c>
      <c r="H2490" s="5">
        <f t="shared" si="76"/>
        <v>9.9362380446333692E-2</v>
      </c>
      <c r="I2490" s="5">
        <f t="shared" si="77"/>
        <v>0.17338973961747006</v>
      </c>
    </row>
    <row r="2491" spans="1:9" hidden="1" x14ac:dyDescent="0.2">
      <c r="A2491" t="s">
        <v>360</v>
      </c>
      <c r="B2491" s="10">
        <v>47125</v>
      </c>
      <c r="C2491" t="s">
        <v>521</v>
      </c>
      <c r="D2491" s="4">
        <v>34367</v>
      </c>
      <c r="E2491" s="4">
        <v>47509</v>
      </c>
      <c r="F2491">
        <v>32472</v>
      </c>
      <c r="G2491">
        <v>42187</v>
      </c>
      <c r="H2491" s="5">
        <f t="shared" si="76"/>
        <v>5.8357969943335794E-2</v>
      </c>
      <c r="I2491" s="5">
        <f t="shared" si="77"/>
        <v>0.12615260625311114</v>
      </c>
    </row>
    <row r="2492" spans="1:9" hidden="1" x14ac:dyDescent="0.2">
      <c r="A2492" t="s">
        <v>360</v>
      </c>
      <c r="B2492" s="10">
        <v>47127</v>
      </c>
      <c r="C2492" t="s">
        <v>1634</v>
      </c>
      <c r="D2492" s="4">
        <v>743</v>
      </c>
      <c r="E2492" s="4">
        <v>3322</v>
      </c>
      <c r="F2492">
        <v>573</v>
      </c>
      <c r="G2492">
        <v>2888</v>
      </c>
      <c r="H2492" s="5">
        <f t="shared" si="76"/>
        <v>0.29668411867364747</v>
      </c>
      <c r="I2492" s="5">
        <f t="shared" si="77"/>
        <v>0.15027700831024932</v>
      </c>
    </row>
    <row r="2493" spans="1:9" hidden="1" x14ac:dyDescent="0.2">
      <c r="A2493" t="s">
        <v>360</v>
      </c>
      <c r="B2493" s="10">
        <v>47129</v>
      </c>
      <c r="C2493" t="s">
        <v>522</v>
      </c>
      <c r="D2493" s="4">
        <v>1623</v>
      </c>
      <c r="E2493" s="4">
        <v>7923</v>
      </c>
      <c r="F2493">
        <v>1167</v>
      </c>
      <c r="G2493">
        <v>6930</v>
      </c>
      <c r="H2493" s="5">
        <f t="shared" si="76"/>
        <v>0.39074550128534702</v>
      </c>
      <c r="I2493" s="5">
        <f t="shared" si="77"/>
        <v>0.1432900432900433</v>
      </c>
    </row>
    <row r="2494" spans="1:9" hidden="1" x14ac:dyDescent="0.2">
      <c r="A2494" t="s">
        <v>360</v>
      </c>
      <c r="B2494" s="10">
        <v>47131</v>
      </c>
      <c r="C2494" t="s">
        <v>1899</v>
      </c>
      <c r="D2494" s="4">
        <v>3794</v>
      </c>
      <c r="E2494" s="4">
        <v>10674</v>
      </c>
      <c r="F2494">
        <v>2589</v>
      </c>
      <c r="G2494">
        <v>10790</v>
      </c>
      <c r="H2494" s="5">
        <f t="shared" si="76"/>
        <v>0.46543066821166473</v>
      </c>
      <c r="I2494" s="5">
        <f t="shared" si="77"/>
        <v>-1.0750695088044486E-2</v>
      </c>
    </row>
    <row r="2495" spans="1:9" hidden="1" x14ac:dyDescent="0.2">
      <c r="A2495" t="s">
        <v>360</v>
      </c>
      <c r="B2495" s="10">
        <v>47133</v>
      </c>
      <c r="C2495" t="s">
        <v>1900</v>
      </c>
      <c r="D2495" s="4">
        <v>2628</v>
      </c>
      <c r="E2495" s="4">
        <v>9796</v>
      </c>
      <c r="F2495">
        <v>2033</v>
      </c>
      <c r="G2495">
        <v>7918</v>
      </c>
      <c r="H2495" s="5">
        <f t="shared" si="76"/>
        <v>0.2926709296606001</v>
      </c>
      <c r="I2495" s="5">
        <f t="shared" si="77"/>
        <v>0.23718110633998485</v>
      </c>
    </row>
    <row r="2496" spans="1:9" hidden="1" x14ac:dyDescent="0.2">
      <c r="A2496" t="s">
        <v>360</v>
      </c>
      <c r="B2496" s="10">
        <v>47135</v>
      </c>
      <c r="C2496" t="s">
        <v>523</v>
      </c>
      <c r="D2496" s="4">
        <v>937</v>
      </c>
      <c r="E2496" s="4">
        <v>3310</v>
      </c>
      <c r="F2496">
        <v>615</v>
      </c>
      <c r="G2496">
        <v>2775</v>
      </c>
      <c r="H2496" s="5">
        <f t="shared" si="76"/>
        <v>0.52357723577235771</v>
      </c>
      <c r="I2496" s="5">
        <f t="shared" si="77"/>
        <v>0.19279279279279279</v>
      </c>
    </row>
    <row r="2497" spans="1:9" hidden="1" x14ac:dyDescent="0.2">
      <c r="A2497" t="s">
        <v>360</v>
      </c>
      <c r="B2497" s="10">
        <v>47137</v>
      </c>
      <c r="C2497" t="s">
        <v>1901</v>
      </c>
      <c r="D2497" s="4">
        <v>666</v>
      </c>
      <c r="E2497" s="4">
        <v>2656</v>
      </c>
      <c r="F2497">
        <v>525</v>
      </c>
      <c r="G2497">
        <v>2381</v>
      </c>
      <c r="H2497" s="5">
        <f t="shared" si="76"/>
        <v>0.26857142857142857</v>
      </c>
      <c r="I2497" s="5">
        <f t="shared" si="77"/>
        <v>0.11549769004619907</v>
      </c>
    </row>
    <row r="2498" spans="1:9" hidden="1" x14ac:dyDescent="0.2">
      <c r="A2498" t="s">
        <v>360</v>
      </c>
      <c r="B2498" s="10">
        <v>47139</v>
      </c>
      <c r="C2498" t="s">
        <v>466</v>
      </c>
      <c r="D2498" s="4">
        <v>1931</v>
      </c>
      <c r="E2498" s="4">
        <v>8071</v>
      </c>
      <c r="F2498">
        <v>1492</v>
      </c>
      <c r="G2498">
        <v>6792</v>
      </c>
      <c r="H2498" s="5">
        <f t="shared" si="76"/>
        <v>0.29423592493297585</v>
      </c>
      <c r="I2498" s="5">
        <f t="shared" si="77"/>
        <v>0.18830977620730271</v>
      </c>
    </row>
    <row r="2499" spans="1:9" hidden="1" x14ac:dyDescent="0.2">
      <c r="A2499" t="s">
        <v>360</v>
      </c>
      <c r="B2499" s="10">
        <v>47141</v>
      </c>
      <c r="C2499" t="s">
        <v>467</v>
      </c>
      <c r="D2499" s="4">
        <v>8859</v>
      </c>
      <c r="E2499" s="4">
        <v>26713</v>
      </c>
      <c r="F2499">
        <v>9185</v>
      </c>
      <c r="G2499">
        <v>23759</v>
      </c>
      <c r="H2499" s="5">
        <f t="shared" ref="H2499:H2562" si="78">((D2499-F2499)/F2499)</f>
        <v>-3.5492651061513336E-2</v>
      </c>
      <c r="I2499" s="5">
        <f t="shared" ref="I2499:I2562" si="79">((E2499-G2499)/G2499)</f>
        <v>0.12433183214781766</v>
      </c>
    </row>
    <row r="2500" spans="1:9" hidden="1" x14ac:dyDescent="0.2">
      <c r="A2500" t="s">
        <v>360</v>
      </c>
      <c r="B2500" s="10">
        <v>47143</v>
      </c>
      <c r="C2500" t="s">
        <v>1902</v>
      </c>
      <c r="D2500" s="4">
        <v>2668</v>
      </c>
      <c r="E2500" s="4">
        <v>12216</v>
      </c>
      <c r="F2500">
        <v>2369</v>
      </c>
      <c r="G2500">
        <v>11050</v>
      </c>
      <c r="H2500" s="5">
        <f t="shared" si="78"/>
        <v>0.12621359223300971</v>
      </c>
      <c r="I2500" s="5">
        <f t="shared" si="79"/>
        <v>0.10552036199095023</v>
      </c>
    </row>
    <row r="2501" spans="1:9" hidden="1" x14ac:dyDescent="0.2">
      <c r="A2501" t="s">
        <v>360</v>
      </c>
      <c r="B2501" s="10">
        <v>47145</v>
      </c>
      <c r="C2501" t="s">
        <v>1903</v>
      </c>
      <c r="D2501" s="4">
        <v>6534</v>
      </c>
      <c r="E2501" s="4">
        <v>20001</v>
      </c>
      <c r="F2501">
        <v>6043</v>
      </c>
      <c r="G2501">
        <v>19230</v>
      </c>
      <c r="H2501" s="5">
        <f t="shared" si="78"/>
        <v>8.1251034254509344E-2</v>
      </c>
      <c r="I2501" s="5">
        <f t="shared" si="79"/>
        <v>4.0093603744149768E-2</v>
      </c>
    </row>
    <row r="2502" spans="1:9" hidden="1" x14ac:dyDescent="0.2">
      <c r="A2502" t="s">
        <v>360</v>
      </c>
      <c r="B2502" s="10">
        <v>47147</v>
      </c>
      <c r="C2502" t="s">
        <v>1127</v>
      </c>
      <c r="D2502" s="4">
        <v>8307</v>
      </c>
      <c r="E2502" s="4">
        <v>28155</v>
      </c>
      <c r="F2502">
        <v>8692</v>
      </c>
      <c r="G2502">
        <v>24536</v>
      </c>
      <c r="H2502" s="5">
        <f t="shared" si="78"/>
        <v>-4.4293603313391626E-2</v>
      </c>
      <c r="I2502" s="5">
        <f t="shared" si="79"/>
        <v>0.14749755461362896</v>
      </c>
    </row>
    <row r="2503" spans="1:9" hidden="1" x14ac:dyDescent="0.2">
      <c r="A2503" t="s">
        <v>360</v>
      </c>
      <c r="B2503" s="10">
        <v>47149</v>
      </c>
      <c r="C2503" t="s">
        <v>1646</v>
      </c>
      <c r="D2503" s="4">
        <v>67906</v>
      </c>
      <c r="E2503" s="4">
        <v>92885</v>
      </c>
      <c r="F2503">
        <v>59341</v>
      </c>
      <c r="G2503">
        <v>81480</v>
      </c>
      <c r="H2503" s="5">
        <f t="shared" si="78"/>
        <v>0.14433528251967442</v>
      </c>
      <c r="I2503" s="5">
        <f t="shared" si="79"/>
        <v>0.13997299950908199</v>
      </c>
    </row>
    <row r="2504" spans="1:9" hidden="1" x14ac:dyDescent="0.2">
      <c r="A2504" t="s">
        <v>360</v>
      </c>
      <c r="B2504" s="10">
        <v>47151</v>
      </c>
      <c r="C2504" t="s">
        <v>594</v>
      </c>
      <c r="D2504" s="4">
        <v>1427</v>
      </c>
      <c r="E2504" s="4">
        <v>9792</v>
      </c>
      <c r="F2504">
        <v>986</v>
      </c>
      <c r="G2504">
        <v>8004</v>
      </c>
      <c r="H2504" s="5">
        <f t="shared" si="78"/>
        <v>0.44726166328600403</v>
      </c>
      <c r="I2504" s="5">
        <f t="shared" si="79"/>
        <v>0.22338830584707647</v>
      </c>
    </row>
    <row r="2505" spans="1:9" hidden="1" x14ac:dyDescent="0.2">
      <c r="A2505" t="s">
        <v>360</v>
      </c>
      <c r="B2505" s="10">
        <v>47153</v>
      </c>
      <c r="C2505" t="s">
        <v>1904</v>
      </c>
      <c r="D2505" s="4">
        <v>1349</v>
      </c>
      <c r="E2505" s="4">
        <v>7074</v>
      </c>
      <c r="F2505">
        <v>1298</v>
      </c>
      <c r="G2505">
        <v>5855</v>
      </c>
      <c r="H2505" s="5">
        <f t="shared" si="78"/>
        <v>3.9291217257318954E-2</v>
      </c>
      <c r="I2505" s="5">
        <f t="shared" si="79"/>
        <v>0.20819812126387702</v>
      </c>
    </row>
    <row r="2506" spans="1:9" hidden="1" x14ac:dyDescent="0.2">
      <c r="A2506" t="s">
        <v>360</v>
      </c>
      <c r="B2506" s="10">
        <v>47155</v>
      </c>
      <c r="C2506" t="s">
        <v>597</v>
      </c>
      <c r="D2506" s="4">
        <v>8628</v>
      </c>
      <c r="E2506" s="4">
        <v>38308</v>
      </c>
      <c r="F2506">
        <v>8721</v>
      </c>
      <c r="G2506">
        <v>33783</v>
      </c>
      <c r="H2506" s="5">
        <f t="shared" si="78"/>
        <v>-1.0663914688682491E-2</v>
      </c>
      <c r="I2506" s="5">
        <f t="shared" si="79"/>
        <v>0.13394310748009353</v>
      </c>
    </row>
    <row r="2507" spans="1:9" hidden="1" x14ac:dyDescent="0.2">
      <c r="A2507" t="s">
        <v>360</v>
      </c>
      <c r="B2507" s="10">
        <v>47157</v>
      </c>
      <c r="C2507" t="s">
        <v>529</v>
      </c>
      <c r="D2507" s="4">
        <v>244457</v>
      </c>
      <c r="E2507" s="4">
        <v>135162</v>
      </c>
      <c r="F2507">
        <v>246105</v>
      </c>
      <c r="G2507">
        <v>129815</v>
      </c>
      <c r="H2507" s="5">
        <f t="shared" si="78"/>
        <v>-6.6963288027467949E-3</v>
      </c>
      <c r="I2507" s="5">
        <f t="shared" si="79"/>
        <v>4.1189384893887453E-2</v>
      </c>
    </row>
    <row r="2508" spans="1:9" hidden="1" x14ac:dyDescent="0.2">
      <c r="A2508" t="s">
        <v>360</v>
      </c>
      <c r="B2508" s="10">
        <v>47159</v>
      </c>
      <c r="C2508" t="s">
        <v>1068</v>
      </c>
      <c r="D2508" s="4">
        <v>2454</v>
      </c>
      <c r="E2508" s="4">
        <v>8535</v>
      </c>
      <c r="F2508">
        <v>1802</v>
      </c>
      <c r="G2508">
        <v>7136</v>
      </c>
      <c r="H2508" s="5">
        <f t="shared" si="78"/>
        <v>0.36182019977802443</v>
      </c>
      <c r="I2508" s="5">
        <f t="shared" si="79"/>
        <v>0.19604820627802691</v>
      </c>
    </row>
    <row r="2509" spans="1:9" hidden="1" x14ac:dyDescent="0.2">
      <c r="A2509" t="s">
        <v>360</v>
      </c>
      <c r="B2509" s="10">
        <v>47161</v>
      </c>
      <c r="C2509" t="s">
        <v>805</v>
      </c>
      <c r="D2509" s="4">
        <v>1621</v>
      </c>
      <c r="E2509" s="4">
        <v>5968</v>
      </c>
      <c r="F2509">
        <v>1232</v>
      </c>
      <c r="G2509">
        <v>4950</v>
      </c>
      <c r="H2509" s="5">
        <f t="shared" si="78"/>
        <v>0.31574675324675322</v>
      </c>
      <c r="I2509" s="5">
        <f t="shared" si="79"/>
        <v>0.20565656565656565</v>
      </c>
    </row>
    <row r="2510" spans="1:9" hidden="1" x14ac:dyDescent="0.2">
      <c r="A2510" t="s">
        <v>360</v>
      </c>
      <c r="B2510" s="10">
        <v>47163</v>
      </c>
      <c r="C2510" t="s">
        <v>958</v>
      </c>
      <c r="D2510" s="4">
        <v>17595</v>
      </c>
      <c r="E2510" s="4">
        <v>58291</v>
      </c>
      <c r="F2510">
        <v>17272</v>
      </c>
      <c r="G2510">
        <v>55860</v>
      </c>
      <c r="H2510" s="5">
        <f t="shared" si="78"/>
        <v>1.8700787401574805E-2</v>
      </c>
      <c r="I2510" s="5">
        <f t="shared" si="79"/>
        <v>4.3519513068385252E-2</v>
      </c>
    </row>
    <row r="2511" spans="1:9" hidden="1" x14ac:dyDescent="0.2">
      <c r="A2511" t="s">
        <v>360</v>
      </c>
      <c r="B2511" s="10">
        <v>47165</v>
      </c>
      <c r="C2511" t="s">
        <v>1072</v>
      </c>
      <c r="D2511" s="4">
        <v>26960</v>
      </c>
      <c r="E2511" s="4">
        <v>72317</v>
      </c>
      <c r="F2511">
        <v>27680</v>
      </c>
      <c r="G2511">
        <v>63454</v>
      </c>
      <c r="H2511" s="5">
        <f t="shared" si="78"/>
        <v>-2.6011560693641619E-2</v>
      </c>
      <c r="I2511" s="5">
        <f t="shared" si="79"/>
        <v>0.13967598575345919</v>
      </c>
    </row>
    <row r="2512" spans="1:9" hidden="1" x14ac:dyDescent="0.2">
      <c r="A2512" t="s">
        <v>360</v>
      </c>
      <c r="B2512" s="10">
        <v>47167</v>
      </c>
      <c r="C2512" t="s">
        <v>961</v>
      </c>
      <c r="D2512" s="4">
        <v>6543</v>
      </c>
      <c r="E2512" s="4">
        <v>21736</v>
      </c>
      <c r="F2512">
        <v>6837</v>
      </c>
      <c r="G2512">
        <v>20070</v>
      </c>
      <c r="H2512" s="5">
        <f t="shared" si="78"/>
        <v>-4.3001316366827559E-2</v>
      </c>
      <c r="I2512" s="5">
        <f t="shared" si="79"/>
        <v>8.3009466865969106E-2</v>
      </c>
    </row>
    <row r="2513" spans="1:9" hidden="1" x14ac:dyDescent="0.2">
      <c r="A2513" t="s">
        <v>360</v>
      </c>
      <c r="B2513" s="10">
        <v>47169</v>
      </c>
      <c r="C2513" t="s">
        <v>1905</v>
      </c>
      <c r="D2513" s="4">
        <v>1160</v>
      </c>
      <c r="E2513" s="4">
        <v>3571</v>
      </c>
      <c r="F2513">
        <v>1012</v>
      </c>
      <c r="G2513">
        <v>2936</v>
      </c>
      <c r="H2513" s="5">
        <f t="shared" si="78"/>
        <v>0.14624505928853754</v>
      </c>
      <c r="I2513" s="5">
        <f t="shared" si="79"/>
        <v>0.21628065395095367</v>
      </c>
    </row>
    <row r="2514" spans="1:9" hidden="1" x14ac:dyDescent="0.2">
      <c r="A2514" t="s">
        <v>360</v>
      </c>
      <c r="B2514" s="10">
        <v>47171</v>
      </c>
      <c r="C2514" t="s">
        <v>1906</v>
      </c>
      <c r="D2514" s="4">
        <v>1809</v>
      </c>
      <c r="E2514" s="4">
        <v>6740</v>
      </c>
      <c r="F2514">
        <v>1615</v>
      </c>
      <c r="G2514">
        <v>6599</v>
      </c>
      <c r="H2514" s="5">
        <f t="shared" si="78"/>
        <v>0.12012383900928793</v>
      </c>
      <c r="I2514" s="5">
        <f t="shared" si="79"/>
        <v>2.1366873768752841E-2</v>
      </c>
    </row>
    <row r="2515" spans="1:9" hidden="1" x14ac:dyDescent="0.2">
      <c r="A2515" t="s">
        <v>360</v>
      </c>
      <c r="B2515" s="10">
        <v>47173</v>
      </c>
      <c r="C2515" t="s">
        <v>476</v>
      </c>
      <c r="D2515" s="4">
        <v>1380</v>
      </c>
      <c r="E2515" s="4">
        <v>8164</v>
      </c>
      <c r="F2515">
        <v>1249</v>
      </c>
      <c r="G2515">
        <v>6803</v>
      </c>
      <c r="H2515" s="5">
        <f t="shared" si="78"/>
        <v>0.10488390712570056</v>
      </c>
      <c r="I2515" s="5">
        <f t="shared" si="79"/>
        <v>0.20005879758929884</v>
      </c>
    </row>
    <row r="2516" spans="1:9" hidden="1" x14ac:dyDescent="0.2">
      <c r="A2516" t="s">
        <v>360</v>
      </c>
      <c r="B2516" s="10">
        <v>47175</v>
      </c>
      <c r="C2516" t="s">
        <v>600</v>
      </c>
      <c r="D2516" s="4">
        <v>731</v>
      </c>
      <c r="E2516" s="4">
        <v>2843</v>
      </c>
      <c r="F2516">
        <v>544</v>
      </c>
      <c r="G2516">
        <v>2342</v>
      </c>
      <c r="H2516" s="5">
        <f t="shared" si="78"/>
        <v>0.34375</v>
      </c>
      <c r="I2516" s="5">
        <f t="shared" si="79"/>
        <v>0.21391972672929122</v>
      </c>
    </row>
    <row r="2517" spans="1:9" hidden="1" x14ac:dyDescent="0.2">
      <c r="A2517" t="s">
        <v>360</v>
      </c>
      <c r="B2517" s="10">
        <v>47177</v>
      </c>
      <c r="C2517" t="s">
        <v>821</v>
      </c>
      <c r="D2517" s="4">
        <v>4648</v>
      </c>
      <c r="E2517" s="4">
        <v>13299</v>
      </c>
      <c r="F2517">
        <v>3924</v>
      </c>
      <c r="G2517">
        <v>11850</v>
      </c>
      <c r="H2517" s="5">
        <f t="shared" si="78"/>
        <v>0.18450560652395515</v>
      </c>
      <c r="I2517" s="5">
        <f t="shared" si="79"/>
        <v>0.12227848101265823</v>
      </c>
    </row>
    <row r="2518" spans="1:9" hidden="1" x14ac:dyDescent="0.2">
      <c r="A2518" t="s">
        <v>360</v>
      </c>
      <c r="B2518" s="10">
        <v>47179</v>
      </c>
      <c r="C2518" t="s">
        <v>480</v>
      </c>
      <c r="D2518" s="4">
        <v>16416</v>
      </c>
      <c r="E2518" s="4">
        <v>43750</v>
      </c>
      <c r="F2518">
        <v>18638</v>
      </c>
      <c r="G2518">
        <v>40444</v>
      </c>
      <c r="H2518" s="5">
        <f t="shared" si="78"/>
        <v>-0.11921880030046142</v>
      </c>
      <c r="I2518" s="5">
        <f t="shared" si="79"/>
        <v>8.1742656512708928E-2</v>
      </c>
    </row>
    <row r="2519" spans="1:9" hidden="1" x14ac:dyDescent="0.2">
      <c r="A2519" t="s">
        <v>360</v>
      </c>
      <c r="B2519" s="10">
        <v>47181</v>
      </c>
      <c r="C2519" t="s">
        <v>822</v>
      </c>
      <c r="D2519" s="4">
        <v>1057</v>
      </c>
      <c r="E2519" s="4">
        <v>6377</v>
      </c>
      <c r="F2519">
        <v>820</v>
      </c>
      <c r="G2519">
        <v>5795</v>
      </c>
      <c r="H2519" s="5">
        <f t="shared" si="78"/>
        <v>0.28902439024390242</v>
      </c>
      <c r="I2519" s="5">
        <f t="shared" si="79"/>
        <v>0.1004314063848145</v>
      </c>
    </row>
    <row r="2520" spans="1:9" hidden="1" x14ac:dyDescent="0.2">
      <c r="A2520" t="s">
        <v>360</v>
      </c>
      <c r="B2520" s="10">
        <v>47183</v>
      </c>
      <c r="C2520" t="s">
        <v>1907</v>
      </c>
      <c r="D2520" s="4">
        <v>3909</v>
      </c>
      <c r="E2520" s="4">
        <v>10171</v>
      </c>
      <c r="F2520">
        <v>3020</v>
      </c>
      <c r="G2520">
        <v>10396</v>
      </c>
      <c r="H2520" s="5">
        <f t="shared" si="78"/>
        <v>0.29437086092715231</v>
      </c>
      <c r="I2520" s="5">
        <f t="shared" si="79"/>
        <v>-2.1642939592150828E-2</v>
      </c>
    </row>
    <row r="2521" spans="1:9" hidden="1" x14ac:dyDescent="0.2">
      <c r="A2521" t="s">
        <v>360</v>
      </c>
      <c r="B2521" s="10">
        <v>47185</v>
      </c>
      <c r="C2521" t="s">
        <v>601</v>
      </c>
      <c r="D2521" s="4">
        <v>2642</v>
      </c>
      <c r="E2521" s="4">
        <v>11417</v>
      </c>
      <c r="F2521">
        <v>2143</v>
      </c>
      <c r="G2521">
        <v>9606</v>
      </c>
      <c r="H2521" s="5">
        <f t="shared" si="78"/>
        <v>0.2328511432571162</v>
      </c>
      <c r="I2521" s="5">
        <f t="shared" si="79"/>
        <v>0.1885280033312513</v>
      </c>
    </row>
    <row r="2522" spans="1:9" hidden="1" x14ac:dyDescent="0.2">
      <c r="A2522" t="s">
        <v>360</v>
      </c>
      <c r="B2522" s="10">
        <v>47187</v>
      </c>
      <c r="C2522" t="s">
        <v>924</v>
      </c>
      <c r="D2522" s="4">
        <v>63951</v>
      </c>
      <c r="E2522" s="4">
        <v>97971</v>
      </c>
      <c r="F2522">
        <v>50161</v>
      </c>
      <c r="G2522">
        <v>86469</v>
      </c>
      <c r="H2522" s="5">
        <f t="shared" si="78"/>
        <v>0.27491477442634715</v>
      </c>
      <c r="I2522" s="5">
        <f t="shared" si="79"/>
        <v>0.13301876973250529</v>
      </c>
    </row>
    <row r="2523" spans="1:9" hidden="1" x14ac:dyDescent="0.2">
      <c r="A2523" t="s">
        <v>360</v>
      </c>
      <c r="B2523" s="10">
        <v>47189</v>
      </c>
      <c r="C2523" t="s">
        <v>1077</v>
      </c>
      <c r="D2523" s="4">
        <v>21911</v>
      </c>
      <c r="E2523" s="4">
        <v>58524</v>
      </c>
      <c r="F2523">
        <v>22254</v>
      </c>
      <c r="G2523">
        <v>50296</v>
      </c>
      <c r="H2523" s="5">
        <f t="shared" si="78"/>
        <v>-1.5412959467960816E-2</v>
      </c>
      <c r="I2523" s="5">
        <f t="shared" si="79"/>
        <v>0.16359153809448068</v>
      </c>
    </row>
    <row r="2524" spans="1:9" hidden="1" x14ac:dyDescent="0.2">
      <c r="A2524" t="s">
        <v>361</v>
      </c>
      <c r="B2524" s="10">
        <v>48001</v>
      </c>
      <c r="C2524" t="s">
        <v>1013</v>
      </c>
      <c r="D2524" s="4">
        <v>4389</v>
      </c>
      <c r="E2524" s="4">
        <v>15748</v>
      </c>
      <c r="F2524">
        <v>3955</v>
      </c>
      <c r="G2524">
        <v>15110</v>
      </c>
      <c r="H2524" s="5">
        <f t="shared" si="78"/>
        <v>0.10973451327433628</v>
      </c>
      <c r="I2524" s="5">
        <f t="shared" si="79"/>
        <v>4.2223692918596956E-2</v>
      </c>
    </row>
    <row r="2525" spans="1:9" hidden="1" x14ac:dyDescent="0.2">
      <c r="A2525" t="s">
        <v>361</v>
      </c>
      <c r="B2525" s="10">
        <v>48003</v>
      </c>
      <c r="C2525" t="s">
        <v>1908</v>
      </c>
      <c r="D2525" s="4">
        <v>970</v>
      </c>
      <c r="E2525" s="4">
        <v>4809</v>
      </c>
      <c r="F2525">
        <v>850</v>
      </c>
      <c r="G2525">
        <v>4943</v>
      </c>
      <c r="H2525" s="5">
        <f t="shared" si="78"/>
        <v>0.14117647058823529</v>
      </c>
      <c r="I2525" s="5">
        <f t="shared" si="79"/>
        <v>-2.7109043091240136E-2</v>
      </c>
    </row>
    <row r="2526" spans="1:9" hidden="1" x14ac:dyDescent="0.2">
      <c r="A2526" t="s">
        <v>361</v>
      </c>
      <c r="B2526" s="10">
        <v>48005</v>
      </c>
      <c r="C2526" t="s">
        <v>1909</v>
      </c>
      <c r="D2526" s="4">
        <v>9082</v>
      </c>
      <c r="E2526" s="4">
        <v>25655</v>
      </c>
      <c r="F2526">
        <v>9143</v>
      </c>
      <c r="G2526">
        <v>25076</v>
      </c>
      <c r="H2526" s="5">
        <f t="shared" si="78"/>
        <v>-6.6717707535819751E-3</v>
      </c>
      <c r="I2526" s="5">
        <f t="shared" si="79"/>
        <v>2.3089806986760247E-2</v>
      </c>
    </row>
    <row r="2527" spans="1:9" hidden="1" x14ac:dyDescent="0.2">
      <c r="A2527" t="s">
        <v>361</v>
      </c>
      <c r="B2527" s="10">
        <v>48007</v>
      </c>
      <c r="C2527" t="s">
        <v>1910</v>
      </c>
      <c r="D2527" s="4">
        <v>2785</v>
      </c>
      <c r="E2527" s="4">
        <v>10028</v>
      </c>
      <c r="F2527">
        <v>2916</v>
      </c>
      <c r="G2527">
        <v>9239</v>
      </c>
      <c r="H2527" s="5">
        <f t="shared" si="78"/>
        <v>-4.4924554183813442E-2</v>
      </c>
      <c r="I2527" s="5">
        <f t="shared" si="79"/>
        <v>8.5398852689685029E-2</v>
      </c>
    </row>
    <row r="2528" spans="1:9" hidden="1" x14ac:dyDescent="0.2">
      <c r="A2528" t="s">
        <v>361</v>
      </c>
      <c r="B2528" s="10">
        <v>48009</v>
      </c>
      <c r="C2528" t="s">
        <v>1911</v>
      </c>
      <c r="D2528" s="4">
        <v>668</v>
      </c>
      <c r="E2528" s="4">
        <v>4445</v>
      </c>
      <c r="F2528">
        <v>446</v>
      </c>
      <c r="G2528">
        <v>4300</v>
      </c>
      <c r="H2528" s="5">
        <f t="shared" si="78"/>
        <v>0.49775784753363228</v>
      </c>
      <c r="I2528" s="5">
        <f t="shared" si="79"/>
        <v>3.3720930232558143E-2</v>
      </c>
    </row>
    <row r="2529" spans="1:9" hidden="1" x14ac:dyDescent="0.2">
      <c r="A2529" t="s">
        <v>361</v>
      </c>
      <c r="B2529" s="10">
        <v>48011</v>
      </c>
      <c r="C2529" t="s">
        <v>1784</v>
      </c>
      <c r="D2529" s="4">
        <v>146</v>
      </c>
      <c r="E2529" s="4">
        <v>965</v>
      </c>
      <c r="F2529">
        <v>75</v>
      </c>
      <c r="G2529">
        <v>1035</v>
      </c>
      <c r="H2529" s="5">
        <f t="shared" si="78"/>
        <v>0.94666666666666666</v>
      </c>
      <c r="I2529" s="5">
        <f t="shared" si="79"/>
        <v>-6.7632850241545889E-2</v>
      </c>
    </row>
    <row r="2530" spans="1:9" hidden="1" x14ac:dyDescent="0.2">
      <c r="A2530" t="s">
        <v>361</v>
      </c>
      <c r="B2530" s="10">
        <v>48013</v>
      </c>
      <c r="C2530" t="s">
        <v>1912</v>
      </c>
      <c r="D2530" s="4">
        <v>5150</v>
      </c>
      <c r="E2530" s="4">
        <v>13250</v>
      </c>
      <c r="F2530">
        <v>5876</v>
      </c>
      <c r="G2530">
        <v>12039</v>
      </c>
      <c r="H2530" s="5">
        <f t="shared" si="78"/>
        <v>-0.12355343771272975</v>
      </c>
      <c r="I2530" s="5">
        <f t="shared" si="79"/>
        <v>0.10058974997923416</v>
      </c>
    </row>
    <row r="2531" spans="1:9" hidden="1" x14ac:dyDescent="0.2">
      <c r="A2531" t="s">
        <v>361</v>
      </c>
      <c r="B2531" s="10">
        <v>48015</v>
      </c>
      <c r="C2531" t="s">
        <v>1913</v>
      </c>
      <c r="D2531" s="4">
        <v>2529</v>
      </c>
      <c r="E2531" s="4">
        <v>12573</v>
      </c>
      <c r="F2531">
        <v>2951</v>
      </c>
      <c r="G2531">
        <v>11447</v>
      </c>
      <c r="H2531" s="5">
        <f t="shared" si="78"/>
        <v>-0.14300237207726194</v>
      </c>
      <c r="I2531" s="5">
        <f t="shared" si="79"/>
        <v>9.8366384205468685E-2</v>
      </c>
    </row>
    <row r="2532" spans="1:9" hidden="1" x14ac:dyDescent="0.2">
      <c r="A2532" t="s">
        <v>361</v>
      </c>
      <c r="B2532" s="10">
        <v>48017</v>
      </c>
      <c r="C2532" t="s">
        <v>1914</v>
      </c>
      <c r="D2532" s="4">
        <v>616</v>
      </c>
      <c r="E2532" s="4">
        <v>1476</v>
      </c>
      <c r="F2532">
        <v>409</v>
      </c>
      <c r="G2532">
        <v>1434</v>
      </c>
      <c r="H2532" s="5">
        <f t="shared" si="78"/>
        <v>0.50611246943765276</v>
      </c>
      <c r="I2532" s="5">
        <f t="shared" si="79"/>
        <v>2.9288702928870293E-2</v>
      </c>
    </row>
    <row r="2533" spans="1:9" hidden="1" x14ac:dyDescent="0.2">
      <c r="A2533" t="s">
        <v>361</v>
      </c>
      <c r="B2533" s="10">
        <v>48019</v>
      </c>
      <c r="C2533" t="s">
        <v>1915</v>
      </c>
      <c r="D2533" s="4">
        <v>2455</v>
      </c>
      <c r="E2533" s="4">
        <v>11270</v>
      </c>
      <c r="F2533">
        <v>2505</v>
      </c>
      <c r="G2533">
        <v>10057</v>
      </c>
      <c r="H2533" s="5">
        <f t="shared" si="78"/>
        <v>-1.9960079840319361E-2</v>
      </c>
      <c r="I2533" s="5">
        <f t="shared" si="79"/>
        <v>0.12061250870040767</v>
      </c>
    </row>
    <row r="2534" spans="1:9" hidden="1" x14ac:dyDescent="0.2">
      <c r="A2534" t="s">
        <v>361</v>
      </c>
      <c r="B2534" s="10">
        <v>48021</v>
      </c>
      <c r="C2534" t="s">
        <v>1916</v>
      </c>
      <c r="D2534" s="4">
        <v>16506</v>
      </c>
      <c r="E2534" s="4">
        <v>23334</v>
      </c>
      <c r="F2534">
        <v>15474</v>
      </c>
      <c r="G2534">
        <v>20516</v>
      </c>
      <c r="H2534" s="5">
        <f t="shared" si="78"/>
        <v>6.6692516479255531E-2</v>
      </c>
      <c r="I2534" s="5">
        <f t="shared" si="79"/>
        <v>0.13735620978748295</v>
      </c>
    </row>
    <row r="2535" spans="1:9" hidden="1" x14ac:dyDescent="0.2">
      <c r="A2535" t="s">
        <v>361</v>
      </c>
      <c r="B2535" s="10">
        <v>48023</v>
      </c>
      <c r="C2535" t="s">
        <v>1917</v>
      </c>
      <c r="D2535" s="4">
        <v>240</v>
      </c>
      <c r="E2535" s="4">
        <v>1316</v>
      </c>
      <c r="F2535">
        <v>183</v>
      </c>
      <c r="G2535">
        <v>1494</v>
      </c>
      <c r="H2535" s="5">
        <f t="shared" si="78"/>
        <v>0.31147540983606559</v>
      </c>
      <c r="I2535" s="5">
        <f t="shared" si="79"/>
        <v>-0.11914323962516733</v>
      </c>
    </row>
    <row r="2536" spans="1:9" hidden="1" x14ac:dyDescent="0.2">
      <c r="A2536" t="s">
        <v>361</v>
      </c>
      <c r="B2536" s="10">
        <v>48025</v>
      </c>
      <c r="C2536" t="s">
        <v>1918</v>
      </c>
      <c r="D2536" s="4">
        <v>3497</v>
      </c>
      <c r="E2536" s="4">
        <v>5638</v>
      </c>
      <c r="F2536">
        <v>3288</v>
      </c>
      <c r="G2536">
        <v>6006</v>
      </c>
      <c r="H2536" s="5">
        <f t="shared" si="78"/>
        <v>6.3564476885644774E-2</v>
      </c>
      <c r="I2536" s="5">
        <f t="shared" si="79"/>
        <v>-6.1272061272061272E-2</v>
      </c>
    </row>
    <row r="2537" spans="1:9" hidden="1" x14ac:dyDescent="0.2">
      <c r="A2537" t="s">
        <v>361</v>
      </c>
      <c r="B2537" s="10">
        <v>48027</v>
      </c>
      <c r="C2537" t="s">
        <v>1083</v>
      </c>
      <c r="D2537" s="4">
        <v>64921</v>
      </c>
      <c r="E2537" s="4">
        <v>72733</v>
      </c>
      <c r="F2537">
        <v>57014</v>
      </c>
      <c r="G2537">
        <v>67893</v>
      </c>
      <c r="H2537" s="5">
        <f t="shared" si="78"/>
        <v>0.13868523520538814</v>
      </c>
      <c r="I2537" s="5">
        <f t="shared" si="79"/>
        <v>7.1288645368447409E-2</v>
      </c>
    </row>
    <row r="2538" spans="1:9" hidden="1" x14ac:dyDescent="0.2">
      <c r="A2538" t="s">
        <v>361</v>
      </c>
      <c r="B2538" s="10">
        <v>48029</v>
      </c>
      <c r="C2538" t="s">
        <v>1919</v>
      </c>
      <c r="D2538" s="4">
        <v>544755</v>
      </c>
      <c r="E2538" s="4">
        <v>313638</v>
      </c>
      <c r="F2538">
        <v>448452</v>
      </c>
      <c r="G2538">
        <v>308618</v>
      </c>
      <c r="H2538" s="5">
        <f t="shared" si="78"/>
        <v>0.2147453908110567</v>
      </c>
      <c r="I2538" s="5">
        <f t="shared" si="79"/>
        <v>1.6266063547816394E-2</v>
      </c>
    </row>
    <row r="2539" spans="1:9" hidden="1" x14ac:dyDescent="0.2">
      <c r="A2539" t="s">
        <v>361</v>
      </c>
      <c r="B2539" s="10">
        <v>48031</v>
      </c>
      <c r="C2539" t="s">
        <v>1920</v>
      </c>
      <c r="D2539" s="4">
        <v>1634</v>
      </c>
      <c r="E2539" s="4">
        <v>6245</v>
      </c>
      <c r="F2539">
        <v>1911</v>
      </c>
      <c r="G2539">
        <v>5443</v>
      </c>
      <c r="H2539" s="5">
        <f t="shared" si="78"/>
        <v>-0.14495028780743066</v>
      </c>
      <c r="I2539" s="5">
        <f t="shared" si="79"/>
        <v>0.14734521403637699</v>
      </c>
    </row>
    <row r="2540" spans="1:9" hidden="1" x14ac:dyDescent="0.2">
      <c r="A2540" t="s">
        <v>361</v>
      </c>
      <c r="B2540" s="10">
        <v>48033</v>
      </c>
      <c r="C2540" t="s">
        <v>1921</v>
      </c>
      <c r="D2540" s="4">
        <v>37</v>
      </c>
      <c r="E2540" s="4">
        <v>320</v>
      </c>
      <c r="F2540">
        <v>16</v>
      </c>
      <c r="G2540">
        <v>397</v>
      </c>
      <c r="H2540" s="5">
        <f t="shared" si="78"/>
        <v>1.3125</v>
      </c>
      <c r="I2540" s="5">
        <f t="shared" si="79"/>
        <v>-0.19395465994962216</v>
      </c>
    </row>
    <row r="2541" spans="1:9" hidden="1" x14ac:dyDescent="0.2">
      <c r="A2541" t="s">
        <v>361</v>
      </c>
      <c r="B2541" s="10">
        <v>48035</v>
      </c>
      <c r="C2541" t="s">
        <v>1922</v>
      </c>
      <c r="D2541" s="4">
        <v>1935</v>
      </c>
      <c r="E2541" s="4">
        <v>7771</v>
      </c>
      <c r="F2541">
        <v>1561</v>
      </c>
      <c r="G2541">
        <v>7469</v>
      </c>
      <c r="H2541" s="5">
        <f t="shared" si="78"/>
        <v>0.23959000640614991</v>
      </c>
      <c r="I2541" s="5">
        <f t="shared" si="79"/>
        <v>4.04337930111126E-2</v>
      </c>
    </row>
    <row r="2542" spans="1:9" hidden="1" x14ac:dyDescent="0.2">
      <c r="A2542" t="s">
        <v>361</v>
      </c>
      <c r="B2542" s="10">
        <v>48037</v>
      </c>
      <c r="C2542" t="s">
        <v>1923</v>
      </c>
      <c r="D2542" s="4">
        <v>10636</v>
      </c>
      <c r="E2542" s="4">
        <v>26934</v>
      </c>
      <c r="F2542">
        <v>10747</v>
      </c>
      <c r="G2542">
        <v>27116</v>
      </c>
      <c r="H2542" s="5">
        <f t="shared" si="78"/>
        <v>-1.0328463757327625E-2</v>
      </c>
      <c r="I2542" s="5">
        <f t="shared" si="79"/>
        <v>-6.7119044106800415E-3</v>
      </c>
    </row>
    <row r="2543" spans="1:9" hidden="1" x14ac:dyDescent="0.2">
      <c r="A2543" t="s">
        <v>361</v>
      </c>
      <c r="B2543" s="10">
        <v>48039</v>
      </c>
      <c r="C2543" t="s">
        <v>1924</v>
      </c>
      <c r="D2543" s="4">
        <v>76071</v>
      </c>
      <c r="E2543" s="4">
        <v>99095</v>
      </c>
      <c r="F2543">
        <v>62228</v>
      </c>
      <c r="G2543">
        <v>90433</v>
      </c>
      <c r="H2543" s="5">
        <f t="shared" si="78"/>
        <v>0.22245612907372886</v>
      </c>
      <c r="I2543" s="5">
        <f t="shared" si="79"/>
        <v>9.5783618811716958E-2</v>
      </c>
    </row>
    <row r="2544" spans="1:9" hidden="1" x14ac:dyDescent="0.2">
      <c r="A2544" t="s">
        <v>361</v>
      </c>
      <c r="B2544" s="10">
        <v>48041</v>
      </c>
      <c r="C2544" t="s">
        <v>1925</v>
      </c>
      <c r="D2544" s="4">
        <v>42818</v>
      </c>
      <c r="E2544" s="4">
        <v>48053</v>
      </c>
      <c r="F2544">
        <v>35349</v>
      </c>
      <c r="G2544">
        <v>47530</v>
      </c>
      <c r="H2544" s="5">
        <f t="shared" si="78"/>
        <v>0.21129310588701236</v>
      </c>
      <c r="I2544" s="5">
        <f t="shared" si="79"/>
        <v>1.1003576688407322E-2</v>
      </c>
    </row>
    <row r="2545" spans="1:9" hidden="1" x14ac:dyDescent="0.2">
      <c r="A2545" t="s">
        <v>361</v>
      </c>
      <c r="B2545" s="10">
        <v>48043</v>
      </c>
      <c r="C2545" t="s">
        <v>1926</v>
      </c>
      <c r="D2545" s="4">
        <v>2161</v>
      </c>
      <c r="E2545" s="4">
        <v>2355</v>
      </c>
      <c r="F2545">
        <v>2258</v>
      </c>
      <c r="G2545">
        <v>2461</v>
      </c>
      <c r="H2545" s="5">
        <f t="shared" si="78"/>
        <v>-4.2958370239149689E-2</v>
      </c>
      <c r="I2545" s="5">
        <f t="shared" si="79"/>
        <v>-4.3071921982933768E-2</v>
      </c>
    </row>
    <row r="2546" spans="1:9" hidden="1" x14ac:dyDescent="0.2">
      <c r="A2546" t="s">
        <v>361</v>
      </c>
      <c r="B2546" s="10">
        <v>48045</v>
      </c>
      <c r="C2546" t="s">
        <v>1927</v>
      </c>
      <c r="D2546" s="4">
        <v>176</v>
      </c>
      <c r="E2546" s="4">
        <v>525</v>
      </c>
      <c r="F2546">
        <v>78</v>
      </c>
      <c r="G2546">
        <v>639</v>
      </c>
      <c r="H2546" s="5">
        <f t="shared" si="78"/>
        <v>1.2564102564102564</v>
      </c>
      <c r="I2546" s="5">
        <f t="shared" si="79"/>
        <v>-0.17840375586854459</v>
      </c>
    </row>
    <row r="2547" spans="1:9" hidden="1" x14ac:dyDescent="0.2">
      <c r="A2547" t="s">
        <v>361</v>
      </c>
      <c r="B2547" s="10">
        <v>48047</v>
      </c>
      <c r="C2547" t="s">
        <v>731</v>
      </c>
      <c r="D2547" s="4">
        <v>1772</v>
      </c>
      <c r="E2547" s="4">
        <v>686</v>
      </c>
      <c r="F2547">
        <v>1470</v>
      </c>
      <c r="G2547">
        <v>998</v>
      </c>
      <c r="H2547" s="5">
        <f t="shared" si="78"/>
        <v>0.20544217687074831</v>
      </c>
      <c r="I2547" s="5">
        <f t="shared" si="79"/>
        <v>-0.31262525050100198</v>
      </c>
    </row>
    <row r="2548" spans="1:9" hidden="1" x14ac:dyDescent="0.2">
      <c r="A2548" t="s">
        <v>361</v>
      </c>
      <c r="B2548" s="10">
        <v>48049</v>
      </c>
      <c r="C2548" t="s">
        <v>875</v>
      </c>
      <c r="D2548" s="4">
        <v>2751</v>
      </c>
      <c r="E2548" s="4">
        <v>14010</v>
      </c>
      <c r="F2548">
        <v>2107</v>
      </c>
      <c r="G2548">
        <v>13698</v>
      </c>
      <c r="H2548" s="5">
        <f t="shared" si="78"/>
        <v>0.30564784053156147</v>
      </c>
      <c r="I2548" s="5">
        <f t="shared" si="79"/>
        <v>2.2777047744196234E-2</v>
      </c>
    </row>
    <row r="2549" spans="1:9" hidden="1" x14ac:dyDescent="0.2">
      <c r="A2549" t="s">
        <v>361</v>
      </c>
      <c r="B2549" s="10">
        <v>48051</v>
      </c>
      <c r="C2549" t="s">
        <v>1928</v>
      </c>
      <c r="D2549" s="4">
        <v>2011</v>
      </c>
      <c r="E2549" s="4">
        <v>7414</v>
      </c>
      <c r="F2549">
        <v>1788</v>
      </c>
      <c r="G2549">
        <v>6743</v>
      </c>
      <c r="H2549" s="5">
        <f t="shared" si="78"/>
        <v>0.12472035794183445</v>
      </c>
      <c r="I2549" s="5">
        <f t="shared" si="79"/>
        <v>9.951060358890701E-2</v>
      </c>
    </row>
    <row r="2550" spans="1:9" hidden="1" x14ac:dyDescent="0.2">
      <c r="A2550" t="s">
        <v>361</v>
      </c>
      <c r="B2550" s="10">
        <v>48053</v>
      </c>
      <c r="C2550" t="s">
        <v>1929</v>
      </c>
      <c r="D2550" s="4">
        <v>4801</v>
      </c>
      <c r="E2550" s="4">
        <v>21561</v>
      </c>
      <c r="F2550">
        <v>5639</v>
      </c>
      <c r="G2550">
        <v>18767</v>
      </c>
      <c r="H2550" s="5">
        <f t="shared" si="78"/>
        <v>-0.14860790920375952</v>
      </c>
      <c r="I2550" s="5">
        <f t="shared" si="79"/>
        <v>0.14887835029573188</v>
      </c>
    </row>
    <row r="2551" spans="1:9" hidden="1" x14ac:dyDescent="0.2">
      <c r="A2551" t="s">
        <v>361</v>
      </c>
      <c r="B2551" s="10">
        <v>48055</v>
      </c>
      <c r="C2551" t="s">
        <v>1090</v>
      </c>
      <c r="D2551" s="4">
        <v>6189</v>
      </c>
      <c r="E2551" s="4">
        <v>8331</v>
      </c>
      <c r="F2551">
        <v>6672</v>
      </c>
      <c r="G2551">
        <v>8031</v>
      </c>
      <c r="H2551" s="5">
        <f t="shared" si="78"/>
        <v>-7.2392086330935246E-2</v>
      </c>
      <c r="I2551" s="5">
        <f t="shared" si="79"/>
        <v>3.735524841240194E-2</v>
      </c>
    </row>
    <row r="2552" spans="1:9" hidden="1" x14ac:dyDescent="0.2">
      <c r="A2552" t="s">
        <v>361</v>
      </c>
      <c r="B2552" s="10">
        <v>48057</v>
      </c>
      <c r="C2552" t="s">
        <v>420</v>
      </c>
      <c r="D2552" s="4">
        <v>2823</v>
      </c>
      <c r="E2552" s="4">
        <v>5289</v>
      </c>
      <c r="F2552">
        <v>2148</v>
      </c>
      <c r="G2552">
        <v>5641</v>
      </c>
      <c r="H2552" s="5">
        <f t="shared" si="78"/>
        <v>0.31424581005586594</v>
      </c>
      <c r="I2552" s="5">
        <f t="shared" si="79"/>
        <v>-6.2400283637652897E-2</v>
      </c>
    </row>
    <row r="2553" spans="1:9" hidden="1" x14ac:dyDescent="0.2">
      <c r="A2553" t="s">
        <v>361</v>
      </c>
      <c r="B2553" s="10">
        <v>48059</v>
      </c>
      <c r="C2553" t="s">
        <v>1930</v>
      </c>
      <c r="D2553" s="4">
        <v>1104</v>
      </c>
      <c r="E2553" s="4">
        <v>6244</v>
      </c>
      <c r="F2553">
        <v>734</v>
      </c>
      <c r="G2553">
        <v>6012</v>
      </c>
      <c r="H2553" s="5">
        <f t="shared" si="78"/>
        <v>0.50408719346049047</v>
      </c>
      <c r="I2553" s="5">
        <f t="shared" si="79"/>
        <v>3.8589487691284098E-2</v>
      </c>
    </row>
    <row r="2554" spans="1:9" hidden="1" x14ac:dyDescent="0.2">
      <c r="A2554" t="s">
        <v>361</v>
      </c>
      <c r="B2554" s="10">
        <v>48061</v>
      </c>
      <c r="C2554" t="s">
        <v>1790</v>
      </c>
      <c r="D2554" s="4">
        <v>69203</v>
      </c>
      <c r="E2554" s="4">
        <v>47426</v>
      </c>
      <c r="F2554">
        <v>64063</v>
      </c>
      <c r="G2554">
        <v>49032</v>
      </c>
      <c r="H2554" s="5">
        <f t="shared" si="78"/>
        <v>8.0233520128623392E-2</v>
      </c>
      <c r="I2554" s="5">
        <f t="shared" si="79"/>
        <v>-3.2754119758525047E-2</v>
      </c>
    </row>
    <row r="2555" spans="1:9" hidden="1" x14ac:dyDescent="0.2">
      <c r="A2555" t="s">
        <v>361</v>
      </c>
      <c r="B2555" s="10">
        <v>48063</v>
      </c>
      <c r="C2555" t="s">
        <v>1931</v>
      </c>
      <c r="D2555" s="4">
        <v>1598</v>
      </c>
      <c r="E2555" s="4">
        <v>3701</v>
      </c>
      <c r="F2555">
        <v>1394</v>
      </c>
      <c r="G2555">
        <v>3626</v>
      </c>
      <c r="H2555" s="5">
        <f t="shared" si="78"/>
        <v>0.14634146341463414</v>
      </c>
      <c r="I2555" s="5">
        <f t="shared" si="79"/>
        <v>2.0683949255377827E-2</v>
      </c>
    </row>
    <row r="2556" spans="1:9" hidden="1" x14ac:dyDescent="0.2">
      <c r="A2556" t="s">
        <v>361</v>
      </c>
      <c r="B2556" s="10">
        <v>48065</v>
      </c>
      <c r="C2556" t="s">
        <v>1932</v>
      </c>
      <c r="D2556" s="4">
        <v>485</v>
      </c>
      <c r="E2556" s="4">
        <v>2672</v>
      </c>
      <c r="F2556">
        <v>297</v>
      </c>
      <c r="G2556">
        <v>2779</v>
      </c>
      <c r="H2556" s="5">
        <f t="shared" si="78"/>
        <v>0.632996632996633</v>
      </c>
      <c r="I2556" s="5">
        <f t="shared" si="79"/>
        <v>-3.8503058654192159E-2</v>
      </c>
    </row>
    <row r="2557" spans="1:9" hidden="1" x14ac:dyDescent="0.2">
      <c r="A2557" t="s">
        <v>361</v>
      </c>
      <c r="B2557" s="10">
        <v>48067</v>
      </c>
      <c r="C2557" t="s">
        <v>877</v>
      </c>
      <c r="D2557" s="4">
        <v>3204</v>
      </c>
      <c r="E2557" s="4">
        <v>11202</v>
      </c>
      <c r="F2557">
        <v>2795</v>
      </c>
      <c r="G2557">
        <v>11033</v>
      </c>
      <c r="H2557" s="5">
        <f t="shared" si="78"/>
        <v>0.14633273703041144</v>
      </c>
      <c r="I2557" s="5">
        <f t="shared" si="79"/>
        <v>1.5317683313695278E-2</v>
      </c>
    </row>
    <row r="2558" spans="1:9" hidden="1" x14ac:dyDescent="0.2">
      <c r="A2558" t="s">
        <v>361</v>
      </c>
      <c r="B2558" s="10">
        <v>48069</v>
      </c>
      <c r="C2558" t="s">
        <v>1933</v>
      </c>
      <c r="D2558" s="4">
        <v>756</v>
      </c>
      <c r="E2558" s="4">
        <v>1536</v>
      </c>
      <c r="F2558">
        <v>466</v>
      </c>
      <c r="G2558">
        <v>1602</v>
      </c>
      <c r="H2558" s="5">
        <f t="shared" si="78"/>
        <v>0.62231759656652363</v>
      </c>
      <c r="I2558" s="5">
        <f t="shared" si="79"/>
        <v>-4.1198501872659173E-2</v>
      </c>
    </row>
    <row r="2559" spans="1:9" hidden="1" x14ac:dyDescent="0.2">
      <c r="A2559" t="s">
        <v>361</v>
      </c>
      <c r="B2559" s="10">
        <v>48071</v>
      </c>
      <c r="C2559" t="s">
        <v>488</v>
      </c>
      <c r="D2559" s="4">
        <v>3689</v>
      </c>
      <c r="E2559" s="4">
        <v>20980</v>
      </c>
      <c r="F2559">
        <v>3997</v>
      </c>
      <c r="G2559">
        <v>17353</v>
      </c>
      <c r="H2559" s="5">
        <f t="shared" si="78"/>
        <v>-7.7057793345008757E-2</v>
      </c>
      <c r="I2559" s="5">
        <f t="shared" si="79"/>
        <v>0.20901285080389559</v>
      </c>
    </row>
    <row r="2560" spans="1:9" hidden="1" x14ac:dyDescent="0.2">
      <c r="A2560" t="s">
        <v>361</v>
      </c>
      <c r="B2560" s="10">
        <v>48073</v>
      </c>
      <c r="C2560" t="s">
        <v>489</v>
      </c>
      <c r="D2560" s="4">
        <v>4571</v>
      </c>
      <c r="E2560" s="4">
        <v>15857</v>
      </c>
      <c r="F2560">
        <v>4210</v>
      </c>
      <c r="G2560">
        <v>15101</v>
      </c>
      <c r="H2560" s="5">
        <f t="shared" si="78"/>
        <v>8.5748218527315914E-2</v>
      </c>
      <c r="I2560" s="5">
        <f t="shared" si="79"/>
        <v>5.0062909741076751E-2</v>
      </c>
    </row>
    <row r="2561" spans="1:9" hidden="1" x14ac:dyDescent="0.2">
      <c r="A2561" t="s">
        <v>361</v>
      </c>
      <c r="B2561" s="10">
        <v>48075</v>
      </c>
      <c r="C2561" t="s">
        <v>1934</v>
      </c>
      <c r="D2561" s="4">
        <v>478</v>
      </c>
      <c r="E2561" s="4">
        <v>1633</v>
      </c>
      <c r="F2561">
        <v>310</v>
      </c>
      <c r="G2561">
        <v>1943</v>
      </c>
      <c r="H2561" s="5">
        <f t="shared" si="78"/>
        <v>0.54193548387096779</v>
      </c>
      <c r="I2561" s="5">
        <f t="shared" si="79"/>
        <v>-0.15954709212557899</v>
      </c>
    </row>
    <row r="2562" spans="1:9" hidden="1" x14ac:dyDescent="0.2">
      <c r="A2562" t="s">
        <v>361</v>
      </c>
      <c r="B2562" s="10">
        <v>48077</v>
      </c>
      <c r="C2562" t="s">
        <v>423</v>
      </c>
      <c r="D2562" s="4">
        <v>903</v>
      </c>
      <c r="E2562" s="4">
        <v>5320</v>
      </c>
      <c r="F2562">
        <v>614</v>
      </c>
      <c r="G2562">
        <v>5069</v>
      </c>
      <c r="H2562" s="5">
        <f t="shared" si="78"/>
        <v>0.47068403908794787</v>
      </c>
      <c r="I2562" s="5">
        <f t="shared" si="79"/>
        <v>4.9516669954626162E-2</v>
      </c>
    </row>
    <row r="2563" spans="1:9" hidden="1" x14ac:dyDescent="0.2">
      <c r="A2563" t="s">
        <v>361</v>
      </c>
      <c r="B2563" s="10">
        <v>48079</v>
      </c>
      <c r="C2563" t="s">
        <v>1935</v>
      </c>
      <c r="D2563" s="4">
        <v>300</v>
      </c>
      <c r="E2563" s="4">
        <v>791</v>
      </c>
      <c r="F2563">
        <v>177</v>
      </c>
      <c r="G2563">
        <v>809</v>
      </c>
      <c r="H2563" s="5">
        <f t="shared" ref="H2563:H2626" si="80">((D2563-F2563)/F2563)</f>
        <v>0.69491525423728817</v>
      </c>
      <c r="I2563" s="5">
        <f t="shared" ref="I2563:I2626" si="81">((E2563-G2563)/G2563)</f>
        <v>-2.2249690976514216E-2</v>
      </c>
    </row>
    <row r="2564" spans="1:9" hidden="1" x14ac:dyDescent="0.2">
      <c r="A2564" t="s">
        <v>361</v>
      </c>
      <c r="B2564" s="10">
        <v>48081</v>
      </c>
      <c r="C2564" t="s">
        <v>1936</v>
      </c>
      <c r="D2564" s="4">
        <v>247</v>
      </c>
      <c r="E2564" s="4">
        <v>1573</v>
      </c>
      <c r="F2564">
        <v>178</v>
      </c>
      <c r="G2564">
        <v>1586</v>
      </c>
      <c r="H2564" s="5">
        <f t="shared" si="80"/>
        <v>0.38764044943820225</v>
      </c>
      <c r="I2564" s="5">
        <f t="shared" si="81"/>
        <v>-8.1967213114754103E-3</v>
      </c>
    </row>
    <row r="2565" spans="1:9" hidden="1" x14ac:dyDescent="0.2">
      <c r="A2565" t="s">
        <v>361</v>
      </c>
      <c r="B2565" s="10">
        <v>48083</v>
      </c>
      <c r="C2565" t="s">
        <v>1937</v>
      </c>
      <c r="D2565" s="4">
        <v>755</v>
      </c>
      <c r="E2565" s="4">
        <v>3389</v>
      </c>
      <c r="F2565">
        <v>451</v>
      </c>
      <c r="G2565">
        <v>3641</v>
      </c>
      <c r="H2565" s="5">
        <f t="shared" si="80"/>
        <v>0.67405764966740578</v>
      </c>
      <c r="I2565" s="5">
        <f t="shared" si="81"/>
        <v>-6.9211755012359238E-2</v>
      </c>
    </row>
    <row r="2566" spans="1:9" hidden="1" x14ac:dyDescent="0.2">
      <c r="A2566" t="s">
        <v>361</v>
      </c>
      <c r="B2566" s="10">
        <v>48085</v>
      </c>
      <c r="C2566" t="s">
        <v>1938</v>
      </c>
      <c r="D2566" s="4">
        <v>326073</v>
      </c>
      <c r="E2566" s="4">
        <v>283878</v>
      </c>
      <c r="F2566">
        <v>230945</v>
      </c>
      <c r="G2566">
        <v>252318</v>
      </c>
      <c r="H2566" s="5">
        <f t="shared" si="80"/>
        <v>0.41190759704691593</v>
      </c>
      <c r="I2566" s="5">
        <f t="shared" si="81"/>
        <v>0.12508025586759566</v>
      </c>
    </row>
    <row r="2567" spans="1:9" hidden="1" x14ac:dyDescent="0.2">
      <c r="A2567" t="s">
        <v>361</v>
      </c>
      <c r="B2567" s="10">
        <v>48087</v>
      </c>
      <c r="C2567" t="s">
        <v>1939</v>
      </c>
      <c r="D2567" s="4">
        <v>267</v>
      </c>
      <c r="E2567" s="4">
        <v>916</v>
      </c>
      <c r="F2567">
        <v>155</v>
      </c>
      <c r="G2567">
        <v>1048</v>
      </c>
      <c r="H2567" s="5">
        <f t="shared" si="80"/>
        <v>0.72258064516129028</v>
      </c>
      <c r="I2567" s="5">
        <f t="shared" si="81"/>
        <v>-0.12595419847328243</v>
      </c>
    </row>
    <row r="2568" spans="1:9" hidden="1" x14ac:dyDescent="0.2">
      <c r="A2568" t="s">
        <v>361</v>
      </c>
      <c r="B2568" s="10">
        <v>48089</v>
      </c>
      <c r="C2568" t="s">
        <v>1940</v>
      </c>
      <c r="D2568" s="4">
        <v>2423</v>
      </c>
      <c r="E2568" s="4">
        <v>7830</v>
      </c>
      <c r="F2568">
        <v>2420</v>
      </c>
      <c r="G2568">
        <v>7472</v>
      </c>
      <c r="H2568" s="5">
        <f t="shared" si="80"/>
        <v>1.2396694214876034E-3</v>
      </c>
      <c r="I2568" s="5">
        <f t="shared" si="81"/>
        <v>4.7912205567451821E-2</v>
      </c>
    </row>
    <row r="2569" spans="1:9" hidden="1" x14ac:dyDescent="0.2">
      <c r="A2569" t="s">
        <v>361</v>
      </c>
      <c r="B2569" s="10">
        <v>48091</v>
      </c>
      <c r="C2569" t="s">
        <v>1941</v>
      </c>
      <c r="D2569" s="4">
        <v>33744</v>
      </c>
      <c r="E2569" s="4">
        <v>77106</v>
      </c>
      <c r="F2569">
        <v>24826</v>
      </c>
      <c r="G2569">
        <v>62740</v>
      </c>
      <c r="H2569" s="5">
        <f t="shared" si="80"/>
        <v>0.35922017239990334</v>
      </c>
      <c r="I2569" s="5">
        <f t="shared" si="81"/>
        <v>0.22897672935926044</v>
      </c>
    </row>
    <row r="2570" spans="1:9" hidden="1" x14ac:dyDescent="0.2">
      <c r="A2570" t="s">
        <v>361</v>
      </c>
      <c r="B2570" s="10">
        <v>48093</v>
      </c>
      <c r="C2570" t="s">
        <v>1022</v>
      </c>
      <c r="D2570" s="4">
        <v>1312</v>
      </c>
      <c r="E2570" s="4">
        <v>5251</v>
      </c>
      <c r="F2570">
        <v>853</v>
      </c>
      <c r="G2570">
        <v>5177</v>
      </c>
      <c r="H2570" s="5">
        <f t="shared" si="80"/>
        <v>0.53810082063305975</v>
      </c>
      <c r="I2570" s="5">
        <f t="shared" si="81"/>
        <v>1.4293992659841607E-2</v>
      </c>
    </row>
    <row r="2571" spans="1:9" hidden="1" x14ac:dyDescent="0.2">
      <c r="A2571" t="s">
        <v>361</v>
      </c>
      <c r="B2571" s="10">
        <v>48095</v>
      </c>
      <c r="C2571" t="s">
        <v>1942</v>
      </c>
      <c r="D2571" s="4">
        <v>248</v>
      </c>
      <c r="E2571" s="4">
        <v>953</v>
      </c>
      <c r="F2571">
        <v>197</v>
      </c>
      <c r="G2571">
        <v>1058</v>
      </c>
      <c r="H2571" s="5">
        <f t="shared" si="80"/>
        <v>0.25888324873096447</v>
      </c>
      <c r="I2571" s="5">
        <f t="shared" si="81"/>
        <v>-9.9243856332703217E-2</v>
      </c>
    </row>
    <row r="2572" spans="1:9" hidden="1" x14ac:dyDescent="0.2">
      <c r="A2572" t="s">
        <v>361</v>
      </c>
      <c r="B2572" s="10">
        <v>48097</v>
      </c>
      <c r="C2572" t="s">
        <v>1943</v>
      </c>
      <c r="D2572" s="4">
        <v>3223</v>
      </c>
      <c r="E2572" s="4">
        <v>16489</v>
      </c>
      <c r="F2572">
        <v>3210</v>
      </c>
      <c r="G2572">
        <v>15596</v>
      </c>
      <c r="H2572" s="5">
        <f t="shared" si="80"/>
        <v>4.0498442367601249E-3</v>
      </c>
      <c r="I2572" s="5">
        <f t="shared" si="81"/>
        <v>5.7258271351628622E-2</v>
      </c>
    </row>
    <row r="2573" spans="1:9" hidden="1" x14ac:dyDescent="0.2">
      <c r="A2573" t="s">
        <v>361</v>
      </c>
      <c r="B2573" s="10">
        <v>48099</v>
      </c>
      <c r="C2573" t="s">
        <v>1944</v>
      </c>
      <c r="D2573" s="4">
        <v>6291</v>
      </c>
      <c r="E2573" s="4">
        <v>15960</v>
      </c>
      <c r="F2573">
        <v>7565</v>
      </c>
      <c r="G2573">
        <v>15438</v>
      </c>
      <c r="H2573" s="5">
        <f t="shared" si="80"/>
        <v>-0.16840713813615335</v>
      </c>
      <c r="I2573" s="5">
        <f t="shared" si="81"/>
        <v>3.3812670034978627E-2</v>
      </c>
    </row>
    <row r="2574" spans="1:9" hidden="1" x14ac:dyDescent="0.2">
      <c r="A2574" t="s">
        <v>361</v>
      </c>
      <c r="B2574" s="10">
        <v>48101</v>
      </c>
      <c r="C2574" t="s">
        <v>1945</v>
      </c>
      <c r="D2574" s="4">
        <v>139</v>
      </c>
      <c r="E2574" s="4">
        <v>468</v>
      </c>
      <c r="F2574">
        <v>113</v>
      </c>
      <c r="G2574">
        <v>540</v>
      </c>
      <c r="H2574" s="5">
        <f t="shared" si="80"/>
        <v>0.23008849557522124</v>
      </c>
      <c r="I2574" s="5">
        <f t="shared" si="81"/>
        <v>-0.13333333333333333</v>
      </c>
    </row>
    <row r="2575" spans="1:9" hidden="1" x14ac:dyDescent="0.2">
      <c r="A2575" t="s">
        <v>361</v>
      </c>
      <c r="B2575" s="10">
        <v>48103</v>
      </c>
      <c r="C2575" t="s">
        <v>1946</v>
      </c>
      <c r="D2575" s="4">
        <v>321</v>
      </c>
      <c r="E2575" s="4">
        <v>1182</v>
      </c>
      <c r="F2575">
        <v>241</v>
      </c>
      <c r="G2575">
        <v>1247</v>
      </c>
      <c r="H2575" s="5">
        <f t="shared" si="80"/>
        <v>0.33195020746887965</v>
      </c>
      <c r="I2575" s="5">
        <f t="shared" si="81"/>
        <v>-5.2125100240577385E-2</v>
      </c>
    </row>
    <row r="2576" spans="1:9" hidden="1" x14ac:dyDescent="0.2">
      <c r="A2576" t="s">
        <v>361</v>
      </c>
      <c r="B2576" s="10">
        <v>48105</v>
      </c>
      <c r="C2576" t="s">
        <v>1886</v>
      </c>
      <c r="D2576" s="4">
        <v>536</v>
      </c>
      <c r="E2576" s="4">
        <v>1121</v>
      </c>
      <c r="F2576">
        <v>344</v>
      </c>
      <c r="G2576">
        <v>1220</v>
      </c>
      <c r="H2576" s="5">
        <f t="shared" si="80"/>
        <v>0.55813953488372092</v>
      </c>
      <c r="I2576" s="5">
        <f t="shared" si="81"/>
        <v>-8.1147540983606561E-2</v>
      </c>
    </row>
    <row r="2577" spans="1:9" hidden="1" x14ac:dyDescent="0.2">
      <c r="A2577" t="s">
        <v>361</v>
      </c>
      <c r="B2577" s="10">
        <v>48107</v>
      </c>
      <c r="C2577" t="s">
        <v>1947</v>
      </c>
      <c r="D2577" s="4">
        <v>698</v>
      </c>
      <c r="E2577" s="4">
        <v>1221</v>
      </c>
      <c r="F2577">
        <v>527</v>
      </c>
      <c r="G2577">
        <v>1396</v>
      </c>
      <c r="H2577" s="5">
        <f t="shared" si="80"/>
        <v>0.32447817836812143</v>
      </c>
      <c r="I2577" s="5">
        <f t="shared" si="81"/>
        <v>-0.12535816618911175</v>
      </c>
    </row>
    <row r="2578" spans="1:9" hidden="1" x14ac:dyDescent="0.2">
      <c r="A2578" t="s">
        <v>361</v>
      </c>
      <c r="B2578" s="10">
        <v>48109</v>
      </c>
      <c r="C2578" t="s">
        <v>1948</v>
      </c>
      <c r="D2578" s="4">
        <v>460</v>
      </c>
      <c r="E2578" s="4">
        <v>387</v>
      </c>
      <c r="F2578">
        <v>438</v>
      </c>
      <c r="G2578">
        <v>415</v>
      </c>
      <c r="H2578" s="5">
        <f t="shared" si="80"/>
        <v>5.0228310502283102E-2</v>
      </c>
      <c r="I2578" s="5">
        <f t="shared" si="81"/>
        <v>-6.746987951807229E-2</v>
      </c>
    </row>
    <row r="2579" spans="1:9" hidden="1" x14ac:dyDescent="0.2">
      <c r="A2579" t="s">
        <v>361</v>
      </c>
      <c r="B2579" s="10">
        <v>48111</v>
      </c>
      <c r="C2579" t="s">
        <v>1949</v>
      </c>
      <c r="D2579" s="4">
        <v>333</v>
      </c>
      <c r="E2579" s="4">
        <v>1243</v>
      </c>
      <c r="F2579">
        <v>197</v>
      </c>
      <c r="G2579">
        <v>1389</v>
      </c>
      <c r="H2579" s="5">
        <f t="shared" si="80"/>
        <v>0.69035532994923854</v>
      </c>
      <c r="I2579" s="5">
        <f t="shared" si="81"/>
        <v>-0.10511159107271419</v>
      </c>
    </row>
    <row r="2580" spans="1:9" hidden="1" x14ac:dyDescent="0.2">
      <c r="A2580" t="s">
        <v>361</v>
      </c>
      <c r="B2580" s="10">
        <v>48113</v>
      </c>
      <c r="C2580" t="s">
        <v>502</v>
      </c>
      <c r="D2580" s="4">
        <v>679614</v>
      </c>
      <c r="E2580" s="4">
        <v>304420</v>
      </c>
      <c r="F2580">
        <v>598576</v>
      </c>
      <c r="G2580">
        <v>307076</v>
      </c>
      <c r="H2580" s="5">
        <f t="shared" si="80"/>
        <v>0.13538464622704552</v>
      </c>
      <c r="I2580" s="5">
        <f t="shared" si="81"/>
        <v>-8.6493245971681273E-3</v>
      </c>
    </row>
    <row r="2581" spans="1:9" hidden="1" x14ac:dyDescent="0.2">
      <c r="A2581" t="s">
        <v>361</v>
      </c>
      <c r="B2581" s="10">
        <v>48115</v>
      </c>
      <c r="C2581" t="s">
        <v>751</v>
      </c>
      <c r="D2581" s="4">
        <v>1210</v>
      </c>
      <c r="E2581" s="4">
        <v>2897</v>
      </c>
      <c r="F2581">
        <v>808</v>
      </c>
      <c r="G2581">
        <v>2951</v>
      </c>
      <c r="H2581" s="5">
        <f t="shared" si="80"/>
        <v>0.49752475247524752</v>
      </c>
      <c r="I2581" s="5">
        <f t="shared" si="81"/>
        <v>-1.8298881735005084E-2</v>
      </c>
    </row>
    <row r="2582" spans="1:9" hidden="1" x14ac:dyDescent="0.2">
      <c r="A2582" t="s">
        <v>361</v>
      </c>
      <c r="B2582" s="10">
        <v>48117</v>
      </c>
      <c r="C2582" t="s">
        <v>1950</v>
      </c>
      <c r="D2582" s="4">
        <v>1521</v>
      </c>
      <c r="E2582" s="4">
        <v>3357</v>
      </c>
      <c r="F2582">
        <v>1264</v>
      </c>
      <c r="G2582">
        <v>3294</v>
      </c>
      <c r="H2582" s="5">
        <f t="shared" si="80"/>
        <v>0.20332278481012658</v>
      </c>
      <c r="I2582" s="5">
        <f t="shared" si="81"/>
        <v>1.912568306010929E-2</v>
      </c>
    </row>
    <row r="2583" spans="1:9" hidden="1" x14ac:dyDescent="0.2">
      <c r="A2583" t="s">
        <v>361</v>
      </c>
      <c r="B2583" s="10">
        <v>48119</v>
      </c>
      <c r="C2583" t="s">
        <v>673</v>
      </c>
      <c r="D2583" s="4">
        <v>572</v>
      </c>
      <c r="E2583" s="4">
        <v>2247</v>
      </c>
      <c r="F2583">
        <v>403</v>
      </c>
      <c r="G2583">
        <v>2162</v>
      </c>
      <c r="H2583" s="5">
        <f t="shared" si="80"/>
        <v>0.41935483870967744</v>
      </c>
      <c r="I2583" s="5">
        <f t="shared" si="81"/>
        <v>3.9315448658649402E-2</v>
      </c>
    </row>
    <row r="2584" spans="1:9" hidden="1" x14ac:dyDescent="0.2">
      <c r="A2584" t="s">
        <v>361</v>
      </c>
      <c r="B2584" s="10">
        <v>48121</v>
      </c>
      <c r="C2584" t="s">
        <v>1951</v>
      </c>
      <c r="D2584" s="4">
        <v>265758</v>
      </c>
      <c r="E2584" s="4">
        <v>256441</v>
      </c>
      <c r="F2584">
        <v>188695</v>
      </c>
      <c r="G2584">
        <v>222480</v>
      </c>
      <c r="H2584" s="5">
        <f t="shared" si="80"/>
        <v>0.40839979861681552</v>
      </c>
      <c r="I2584" s="5">
        <f t="shared" si="81"/>
        <v>0.15264742898238043</v>
      </c>
    </row>
    <row r="2585" spans="1:9" hidden="1" x14ac:dyDescent="0.2">
      <c r="A2585" t="s">
        <v>361</v>
      </c>
      <c r="B2585" s="10">
        <v>48123</v>
      </c>
      <c r="C2585" t="s">
        <v>1952</v>
      </c>
      <c r="D2585" s="4">
        <v>1787</v>
      </c>
      <c r="E2585" s="4">
        <v>6704</v>
      </c>
      <c r="F2585">
        <v>1494</v>
      </c>
      <c r="G2585">
        <v>6567</v>
      </c>
      <c r="H2585" s="5">
        <f t="shared" si="80"/>
        <v>0.19611780455153949</v>
      </c>
      <c r="I2585" s="5">
        <f t="shared" si="81"/>
        <v>2.0861885183493224E-2</v>
      </c>
    </row>
    <row r="2586" spans="1:9" hidden="1" x14ac:dyDescent="0.2">
      <c r="A2586" t="s">
        <v>361</v>
      </c>
      <c r="B2586" s="10">
        <v>48125</v>
      </c>
      <c r="C2586" t="s">
        <v>1953</v>
      </c>
      <c r="D2586" s="4">
        <v>197</v>
      </c>
      <c r="E2586" s="4">
        <v>746</v>
      </c>
      <c r="F2586">
        <v>130</v>
      </c>
      <c r="G2586">
        <v>853</v>
      </c>
      <c r="H2586" s="5">
        <f t="shared" si="80"/>
        <v>0.51538461538461533</v>
      </c>
      <c r="I2586" s="5">
        <f t="shared" si="81"/>
        <v>-0.12543962485345839</v>
      </c>
    </row>
    <row r="2587" spans="1:9" hidden="1" x14ac:dyDescent="0.2">
      <c r="A2587" t="s">
        <v>361</v>
      </c>
      <c r="B2587" s="10">
        <v>48127</v>
      </c>
      <c r="C2587" t="s">
        <v>1954</v>
      </c>
      <c r="D2587" s="4">
        <v>2295</v>
      </c>
      <c r="E2587" s="4">
        <v>1110</v>
      </c>
      <c r="F2587">
        <v>2264</v>
      </c>
      <c r="G2587">
        <v>1384</v>
      </c>
      <c r="H2587" s="5">
        <f t="shared" si="80"/>
        <v>1.3692579505300354E-2</v>
      </c>
      <c r="I2587" s="5">
        <f t="shared" si="81"/>
        <v>-0.19797687861271676</v>
      </c>
    </row>
    <row r="2588" spans="1:9" hidden="1" x14ac:dyDescent="0.2">
      <c r="A2588" t="s">
        <v>361</v>
      </c>
      <c r="B2588" s="10">
        <v>48129</v>
      </c>
      <c r="C2588" t="s">
        <v>1955</v>
      </c>
      <c r="D2588" s="4">
        <v>340</v>
      </c>
      <c r="E2588" s="4">
        <v>1279</v>
      </c>
      <c r="F2588">
        <v>198</v>
      </c>
      <c r="G2588">
        <v>1438</v>
      </c>
      <c r="H2588" s="5">
        <f t="shared" si="80"/>
        <v>0.71717171717171713</v>
      </c>
      <c r="I2588" s="5">
        <f t="shared" si="81"/>
        <v>-0.1105702364394993</v>
      </c>
    </row>
    <row r="2589" spans="1:9" hidden="1" x14ac:dyDescent="0.2">
      <c r="A2589" t="s">
        <v>361</v>
      </c>
      <c r="B2589" s="10">
        <v>48131</v>
      </c>
      <c r="C2589" t="s">
        <v>428</v>
      </c>
      <c r="D2589" s="4">
        <v>2822</v>
      </c>
      <c r="E2589" s="4">
        <v>2758</v>
      </c>
      <c r="F2589">
        <v>2575</v>
      </c>
      <c r="G2589">
        <v>2443</v>
      </c>
      <c r="H2589" s="5">
        <f t="shared" si="80"/>
        <v>9.592233009708738E-2</v>
      </c>
      <c r="I2589" s="5">
        <f t="shared" si="81"/>
        <v>0.12893982808022922</v>
      </c>
    </row>
    <row r="2590" spans="1:9" hidden="1" x14ac:dyDescent="0.2">
      <c r="A2590" t="s">
        <v>361</v>
      </c>
      <c r="B2590" s="10">
        <v>48133</v>
      </c>
      <c r="C2590" t="s">
        <v>1956</v>
      </c>
      <c r="D2590" s="4">
        <v>1491</v>
      </c>
      <c r="E2590" s="4">
        <v>6992</v>
      </c>
      <c r="F2590">
        <v>983</v>
      </c>
      <c r="G2590">
        <v>7237</v>
      </c>
      <c r="H2590" s="5">
        <f t="shared" si="80"/>
        <v>0.5167853509664293</v>
      </c>
      <c r="I2590" s="5">
        <f t="shared" si="81"/>
        <v>-3.3853806826032888E-2</v>
      </c>
    </row>
    <row r="2591" spans="1:9" hidden="1" x14ac:dyDescent="0.2">
      <c r="A2591" t="s">
        <v>361</v>
      </c>
      <c r="B2591" s="10">
        <v>48135</v>
      </c>
      <c r="C2591" t="s">
        <v>1957</v>
      </c>
      <c r="D2591" s="4">
        <v>9879</v>
      </c>
      <c r="E2591" s="4">
        <v>30243</v>
      </c>
      <c r="F2591">
        <v>11367</v>
      </c>
      <c r="G2591">
        <v>32697</v>
      </c>
      <c r="H2591" s="5">
        <f t="shared" si="80"/>
        <v>-0.13090525204539458</v>
      </c>
      <c r="I2591" s="5">
        <f t="shared" si="81"/>
        <v>-7.5052757133681994E-2</v>
      </c>
    </row>
    <row r="2592" spans="1:9" hidden="1" x14ac:dyDescent="0.2">
      <c r="A2592" t="s">
        <v>361</v>
      </c>
      <c r="B2592" s="10">
        <v>48137</v>
      </c>
      <c r="C2592" t="s">
        <v>886</v>
      </c>
      <c r="D2592" s="4">
        <v>271</v>
      </c>
      <c r="E2592" s="4">
        <v>885</v>
      </c>
      <c r="F2592">
        <v>168</v>
      </c>
      <c r="G2592">
        <v>893</v>
      </c>
      <c r="H2592" s="5">
        <f t="shared" si="80"/>
        <v>0.61309523809523814</v>
      </c>
      <c r="I2592" s="5">
        <f t="shared" si="81"/>
        <v>-8.9585666293393058E-3</v>
      </c>
    </row>
    <row r="2593" spans="1:9" hidden="1" x14ac:dyDescent="0.2">
      <c r="A2593" t="s">
        <v>361</v>
      </c>
      <c r="B2593" s="10">
        <v>48139</v>
      </c>
      <c r="C2593" t="s">
        <v>1026</v>
      </c>
      <c r="D2593" s="4">
        <v>33093</v>
      </c>
      <c r="E2593" s="4">
        <v>65256</v>
      </c>
      <c r="F2593">
        <v>27565</v>
      </c>
      <c r="G2593">
        <v>56717</v>
      </c>
      <c r="H2593" s="5">
        <f t="shared" si="80"/>
        <v>0.20054416832940322</v>
      </c>
      <c r="I2593" s="5">
        <f t="shared" si="81"/>
        <v>0.15055450746689705</v>
      </c>
    </row>
    <row r="2594" spans="1:9" hidden="1" x14ac:dyDescent="0.2">
      <c r="A2594" t="s">
        <v>361</v>
      </c>
      <c r="B2594" s="10">
        <v>48141</v>
      </c>
      <c r="C2594" t="s">
        <v>679</v>
      </c>
      <c r="D2594" s="4">
        <v>205671</v>
      </c>
      <c r="E2594" s="4">
        <v>77589</v>
      </c>
      <c r="F2594">
        <v>178126</v>
      </c>
      <c r="G2594">
        <v>84331</v>
      </c>
      <c r="H2594" s="5">
        <f t="shared" si="80"/>
        <v>0.15463772834959524</v>
      </c>
      <c r="I2594" s="5">
        <f t="shared" si="81"/>
        <v>-7.9946876000521749E-2</v>
      </c>
    </row>
    <row r="2595" spans="1:9" hidden="1" x14ac:dyDescent="0.2">
      <c r="A2595" t="s">
        <v>361</v>
      </c>
      <c r="B2595" s="10">
        <v>48143</v>
      </c>
      <c r="C2595" t="s">
        <v>1958</v>
      </c>
      <c r="D2595" s="4">
        <v>3153</v>
      </c>
      <c r="E2595" s="4">
        <v>14613</v>
      </c>
      <c r="F2595">
        <v>2916</v>
      </c>
      <c r="G2595">
        <v>13684</v>
      </c>
      <c r="H2595" s="5">
        <f t="shared" si="80"/>
        <v>8.1275720164609058E-2</v>
      </c>
      <c r="I2595" s="5">
        <f t="shared" si="81"/>
        <v>6.7889505992399887E-2</v>
      </c>
    </row>
    <row r="2596" spans="1:9" hidden="1" x14ac:dyDescent="0.2">
      <c r="A2596" t="s">
        <v>361</v>
      </c>
      <c r="B2596" s="10">
        <v>48145</v>
      </c>
      <c r="C2596" t="s">
        <v>1959</v>
      </c>
      <c r="D2596" s="4">
        <v>2415</v>
      </c>
      <c r="E2596" s="4">
        <v>3900</v>
      </c>
      <c r="F2596">
        <v>1899</v>
      </c>
      <c r="G2596">
        <v>4177</v>
      </c>
      <c r="H2596" s="5">
        <f t="shared" si="80"/>
        <v>0.27172195892575041</v>
      </c>
      <c r="I2596" s="5">
        <f t="shared" si="81"/>
        <v>-6.6315537467081631E-2</v>
      </c>
    </row>
    <row r="2597" spans="1:9" hidden="1" x14ac:dyDescent="0.2">
      <c r="A2597" t="s">
        <v>361</v>
      </c>
      <c r="B2597" s="10">
        <v>48147</v>
      </c>
      <c r="C2597" t="s">
        <v>761</v>
      </c>
      <c r="D2597" s="4">
        <v>3472</v>
      </c>
      <c r="E2597" s="4">
        <v>13449</v>
      </c>
      <c r="F2597">
        <v>2655</v>
      </c>
      <c r="G2597">
        <v>12171</v>
      </c>
      <c r="H2597" s="5">
        <f t="shared" si="80"/>
        <v>0.30772128060263654</v>
      </c>
      <c r="I2597" s="5">
        <f t="shared" si="81"/>
        <v>0.10500369731328568</v>
      </c>
    </row>
    <row r="2598" spans="1:9" hidden="1" x14ac:dyDescent="0.2">
      <c r="A2598" t="s">
        <v>361</v>
      </c>
      <c r="B2598" s="10">
        <v>48149</v>
      </c>
      <c r="C2598" t="s">
        <v>506</v>
      </c>
      <c r="D2598" s="4">
        <v>2675</v>
      </c>
      <c r="E2598" s="4">
        <v>10736</v>
      </c>
      <c r="F2598">
        <v>2661</v>
      </c>
      <c r="G2598">
        <v>10171</v>
      </c>
      <c r="H2598" s="5">
        <f t="shared" si="80"/>
        <v>5.2611800075159712E-3</v>
      </c>
      <c r="I2598" s="5">
        <f t="shared" si="81"/>
        <v>5.5550093402811918E-2</v>
      </c>
    </row>
    <row r="2599" spans="1:9" hidden="1" x14ac:dyDescent="0.2">
      <c r="A2599" t="s">
        <v>361</v>
      </c>
      <c r="B2599" s="10">
        <v>48151</v>
      </c>
      <c r="C2599" t="s">
        <v>1960</v>
      </c>
      <c r="D2599" s="4">
        <v>461</v>
      </c>
      <c r="E2599" s="4">
        <v>1218</v>
      </c>
      <c r="F2599">
        <v>352</v>
      </c>
      <c r="G2599">
        <v>1448</v>
      </c>
      <c r="H2599" s="5">
        <f t="shared" si="80"/>
        <v>0.30965909090909088</v>
      </c>
      <c r="I2599" s="5">
        <f t="shared" si="81"/>
        <v>-0.15883977900552487</v>
      </c>
    </row>
    <row r="2600" spans="1:9" hidden="1" x14ac:dyDescent="0.2">
      <c r="A2600" t="s">
        <v>361</v>
      </c>
      <c r="B2600" s="10">
        <v>48153</v>
      </c>
      <c r="C2600" t="s">
        <v>762</v>
      </c>
      <c r="D2600" s="4">
        <v>700</v>
      </c>
      <c r="E2600" s="4">
        <v>1699</v>
      </c>
      <c r="F2600">
        <v>438</v>
      </c>
      <c r="G2600">
        <v>1584</v>
      </c>
      <c r="H2600" s="5">
        <f t="shared" si="80"/>
        <v>0.59817351598173518</v>
      </c>
      <c r="I2600" s="5">
        <f t="shared" si="81"/>
        <v>7.2601010101010097E-2</v>
      </c>
    </row>
    <row r="2601" spans="1:9" hidden="1" x14ac:dyDescent="0.2">
      <c r="A2601" t="s">
        <v>361</v>
      </c>
      <c r="B2601" s="10">
        <v>48155</v>
      </c>
      <c r="C2601" t="s">
        <v>1961</v>
      </c>
      <c r="D2601" s="4">
        <v>138</v>
      </c>
      <c r="E2601" s="4">
        <v>369</v>
      </c>
      <c r="F2601">
        <v>99</v>
      </c>
      <c r="G2601">
        <v>445</v>
      </c>
      <c r="H2601" s="5">
        <f t="shared" si="80"/>
        <v>0.39393939393939392</v>
      </c>
      <c r="I2601" s="5">
        <f t="shared" si="81"/>
        <v>-0.17078651685393259</v>
      </c>
    </row>
    <row r="2602" spans="1:9" hidden="1" x14ac:dyDescent="0.2">
      <c r="A2602" t="s">
        <v>361</v>
      </c>
      <c r="B2602" s="10">
        <v>48157</v>
      </c>
      <c r="C2602" t="s">
        <v>1962</v>
      </c>
      <c r="D2602" s="4">
        <v>260475</v>
      </c>
      <c r="E2602" s="4">
        <v>182142</v>
      </c>
      <c r="F2602">
        <v>195552</v>
      </c>
      <c r="G2602">
        <v>157718</v>
      </c>
      <c r="H2602" s="5">
        <f t="shared" si="80"/>
        <v>0.33199864997545409</v>
      </c>
      <c r="I2602" s="5">
        <f t="shared" si="81"/>
        <v>0.15485867180664223</v>
      </c>
    </row>
    <row r="2603" spans="1:9" hidden="1" x14ac:dyDescent="0.2">
      <c r="A2603" t="s">
        <v>361</v>
      </c>
      <c r="B2603" s="10">
        <v>48159</v>
      </c>
      <c r="C2603" t="s">
        <v>431</v>
      </c>
      <c r="D2603" s="4">
        <v>1038</v>
      </c>
      <c r="E2603" s="4">
        <v>4467</v>
      </c>
      <c r="F2603">
        <v>804</v>
      </c>
      <c r="G2603">
        <v>4161</v>
      </c>
      <c r="H2603" s="5">
        <f t="shared" si="80"/>
        <v>0.29104477611940299</v>
      </c>
      <c r="I2603" s="5">
        <f t="shared" si="81"/>
        <v>7.3540014419610666E-2</v>
      </c>
    </row>
    <row r="2604" spans="1:9" hidden="1" x14ac:dyDescent="0.2">
      <c r="A2604" t="s">
        <v>361</v>
      </c>
      <c r="B2604" s="10">
        <v>48161</v>
      </c>
      <c r="C2604" t="s">
        <v>1963</v>
      </c>
      <c r="D2604" s="4">
        <v>2015</v>
      </c>
      <c r="E2604" s="4">
        <v>7415</v>
      </c>
      <c r="F2604">
        <v>1635</v>
      </c>
      <c r="G2604">
        <v>6991</v>
      </c>
      <c r="H2604" s="5">
        <f t="shared" si="80"/>
        <v>0.23241590214067279</v>
      </c>
      <c r="I2604" s="5">
        <f t="shared" si="81"/>
        <v>6.0649406379630955E-2</v>
      </c>
    </row>
    <row r="2605" spans="1:9" hidden="1" x14ac:dyDescent="0.2">
      <c r="A2605" t="s">
        <v>361</v>
      </c>
      <c r="B2605" s="10">
        <v>48163</v>
      </c>
      <c r="C2605" t="s">
        <v>1964</v>
      </c>
      <c r="D2605" s="4">
        <v>2362</v>
      </c>
      <c r="E2605" s="4">
        <v>2014</v>
      </c>
      <c r="F2605">
        <v>2422</v>
      </c>
      <c r="G2605">
        <v>2823</v>
      </c>
      <c r="H2605" s="5">
        <f t="shared" si="80"/>
        <v>-2.4772914946325351E-2</v>
      </c>
      <c r="I2605" s="5">
        <f t="shared" si="81"/>
        <v>-0.2865745660644704</v>
      </c>
    </row>
    <row r="2606" spans="1:9" hidden="1" x14ac:dyDescent="0.2">
      <c r="A2606" t="s">
        <v>361</v>
      </c>
      <c r="B2606" s="10">
        <v>48165</v>
      </c>
      <c r="C2606" t="s">
        <v>1965</v>
      </c>
      <c r="D2606" s="4">
        <v>810</v>
      </c>
      <c r="E2606" s="4">
        <v>5984</v>
      </c>
      <c r="F2606">
        <v>576</v>
      </c>
      <c r="G2606">
        <v>5355</v>
      </c>
      <c r="H2606" s="5">
        <f t="shared" si="80"/>
        <v>0.40625</v>
      </c>
      <c r="I2606" s="5">
        <f t="shared" si="81"/>
        <v>0.11746031746031746</v>
      </c>
    </row>
    <row r="2607" spans="1:9" hidden="1" x14ac:dyDescent="0.2">
      <c r="A2607" t="s">
        <v>361</v>
      </c>
      <c r="B2607" s="10">
        <v>48167</v>
      </c>
      <c r="C2607" t="s">
        <v>1966</v>
      </c>
      <c r="D2607" s="4">
        <v>57241</v>
      </c>
      <c r="E2607" s="4">
        <v>104983</v>
      </c>
      <c r="F2607">
        <v>58842</v>
      </c>
      <c r="G2607">
        <v>93911</v>
      </c>
      <c r="H2607" s="5">
        <f t="shared" si="80"/>
        <v>-2.7208456544644981E-2</v>
      </c>
      <c r="I2607" s="5">
        <f t="shared" si="81"/>
        <v>0.11789886168819415</v>
      </c>
    </row>
    <row r="2608" spans="1:9" hidden="1" x14ac:dyDescent="0.2">
      <c r="A2608" t="s">
        <v>361</v>
      </c>
      <c r="B2608" s="10">
        <v>48169</v>
      </c>
      <c r="C2608" t="s">
        <v>1967</v>
      </c>
      <c r="D2608" s="4">
        <v>409</v>
      </c>
      <c r="E2608" s="4">
        <v>1315</v>
      </c>
      <c r="F2608">
        <v>231</v>
      </c>
      <c r="G2608">
        <v>1413</v>
      </c>
      <c r="H2608" s="5">
        <f t="shared" si="80"/>
        <v>0.77056277056277056</v>
      </c>
      <c r="I2608" s="5">
        <f t="shared" si="81"/>
        <v>-6.9355980184005656E-2</v>
      </c>
    </row>
    <row r="2609" spans="1:9" hidden="1" x14ac:dyDescent="0.2">
      <c r="A2609" t="s">
        <v>361</v>
      </c>
      <c r="B2609" s="10">
        <v>48171</v>
      </c>
      <c r="C2609" t="s">
        <v>1968</v>
      </c>
      <c r="D2609" s="4">
        <v>2593</v>
      </c>
      <c r="E2609" s="4">
        <v>13577</v>
      </c>
      <c r="F2609">
        <v>3176</v>
      </c>
      <c r="G2609">
        <v>12514</v>
      </c>
      <c r="H2609" s="5">
        <f t="shared" si="80"/>
        <v>-0.18356423173803527</v>
      </c>
      <c r="I2609" s="5">
        <f t="shared" si="81"/>
        <v>8.494486175483458E-2</v>
      </c>
    </row>
    <row r="2610" spans="1:9" hidden="1" x14ac:dyDescent="0.2">
      <c r="A2610" t="s">
        <v>361</v>
      </c>
      <c r="B2610" s="10">
        <v>48173</v>
      </c>
      <c r="C2610" t="s">
        <v>1969</v>
      </c>
      <c r="D2610" s="4">
        <v>53</v>
      </c>
      <c r="E2610" s="4">
        <v>607</v>
      </c>
      <c r="F2610">
        <v>39</v>
      </c>
      <c r="G2610">
        <v>611</v>
      </c>
      <c r="H2610" s="5">
        <f t="shared" si="80"/>
        <v>0.35897435897435898</v>
      </c>
      <c r="I2610" s="5">
        <f t="shared" si="81"/>
        <v>-6.5466448445171853E-3</v>
      </c>
    </row>
    <row r="2611" spans="1:9" hidden="1" x14ac:dyDescent="0.2">
      <c r="A2611" t="s">
        <v>361</v>
      </c>
      <c r="B2611" s="10">
        <v>48175</v>
      </c>
      <c r="C2611" t="s">
        <v>1970</v>
      </c>
      <c r="D2611" s="4">
        <v>961</v>
      </c>
      <c r="E2611" s="4">
        <v>3317</v>
      </c>
      <c r="F2611">
        <v>877</v>
      </c>
      <c r="G2611">
        <v>3085</v>
      </c>
      <c r="H2611" s="5">
        <f t="shared" si="80"/>
        <v>9.578107183580388E-2</v>
      </c>
      <c r="I2611" s="5">
        <f t="shared" si="81"/>
        <v>7.5202593192868719E-2</v>
      </c>
    </row>
    <row r="2612" spans="1:9" hidden="1" x14ac:dyDescent="0.2">
      <c r="A2612" t="s">
        <v>361</v>
      </c>
      <c r="B2612" s="10">
        <v>48177</v>
      </c>
      <c r="C2612" t="s">
        <v>1971</v>
      </c>
      <c r="D2612" s="4">
        <v>2148</v>
      </c>
      <c r="E2612" s="4">
        <v>5567</v>
      </c>
      <c r="F2612">
        <v>1948</v>
      </c>
      <c r="G2612">
        <v>5627</v>
      </c>
      <c r="H2612" s="5">
        <f t="shared" si="80"/>
        <v>0.10266940451745379</v>
      </c>
      <c r="I2612" s="5">
        <f t="shared" si="81"/>
        <v>-1.0662875422072152E-2</v>
      </c>
    </row>
    <row r="2613" spans="1:9" hidden="1" x14ac:dyDescent="0.2">
      <c r="A2613" t="s">
        <v>361</v>
      </c>
      <c r="B2613" s="10">
        <v>48179</v>
      </c>
      <c r="C2613" t="s">
        <v>1031</v>
      </c>
      <c r="D2613" s="4">
        <v>1250</v>
      </c>
      <c r="E2613" s="4">
        <v>6777</v>
      </c>
      <c r="F2613">
        <v>829</v>
      </c>
      <c r="G2613">
        <v>6840</v>
      </c>
      <c r="H2613" s="5">
        <f t="shared" si="80"/>
        <v>0.50784077201447531</v>
      </c>
      <c r="I2613" s="5">
        <f t="shared" si="81"/>
        <v>-9.2105263157894728E-3</v>
      </c>
    </row>
    <row r="2614" spans="1:9" hidden="1" x14ac:dyDescent="0.2">
      <c r="A2614" t="s">
        <v>361</v>
      </c>
      <c r="B2614" s="10">
        <v>48181</v>
      </c>
      <c r="C2614" t="s">
        <v>1102</v>
      </c>
      <c r="D2614" s="4">
        <v>12420</v>
      </c>
      <c r="E2614" s="4">
        <v>46869</v>
      </c>
      <c r="F2614">
        <v>14506</v>
      </c>
      <c r="G2614">
        <v>44163</v>
      </c>
      <c r="H2614" s="5">
        <f t="shared" si="80"/>
        <v>-0.14380256445608713</v>
      </c>
      <c r="I2614" s="5">
        <f t="shared" si="81"/>
        <v>6.1273011344338019E-2</v>
      </c>
    </row>
    <row r="2615" spans="1:9" hidden="1" x14ac:dyDescent="0.2">
      <c r="A2615" t="s">
        <v>361</v>
      </c>
      <c r="B2615" s="10">
        <v>48183</v>
      </c>
      <c r="C2615" t="s">
        <v>1972</v>
      </c>
      <c r="D2615" s="4">
        <v>14298</v>
      </c>
      <c r="E2615" s="4">
        <v>31642</v>
      </c>
      <c r="F2615">
        <v>14796</v>
      </c>
      <c r="G2615">
        <v>32493</v>
      </c>
      <c r="H2615" s="5">
        <f t="shared" si="80"/>
        <v>-3.3657745336577456E-2</v>
      </c>
      <c r="I2615" s="5">
        <f t="shared" si="81"/>
        <v>-2.6190256362908934E-2</v>
      </c>
    </row>
    <row r="2616" spans="1:9" hidden="1" x14ac:dyDescent="0.2">
      <c r="A2616" t="s">
        <v>361</v>
      </c>
      <c r="B2616" s="10">
        <v>48185</v>
      </c>
      <c r="C2616" t="s">
        <v>1973</v>
      </c>
      <c r="D2616" s="4">
        <v>2559</v>
      </c>
      <c r="E2616" s="4">
        <v>11054</v>
      </c>
      <c r="F2616">
        <v>2833</v>
      </c>
      <c r="G2616">
        <v>9432</v>
      </c>
      <c r="H2616" s="5">
        <f t="shared" si="80"/>
        <v>-9.671726085421814E-2</v>
      </c>
      <c r="I2616" s="5">
        <f t="shared" si="81"/>
        <v>0.17196776929601357</v>
      </c>
    </row>
    <row r="2617" spans="1:9" hidden="1" x14ac:dyDescent="0.2">
      <c r="A2617" t="s">
        <v>361</v>
      </c>
      <c r="B2617" s="10">
        <v>48187</v>
      </c>
      <c r="C2617" t="s">
        <v>1548</v>
      </c>
      <c r="D2617" s="4">
        <v>37606</v>
      </c>
      <c r="E2617" s="4">
        <v>55229</v>
      </c>
      <c r="F2617">
        <v>28805</v>
      </c>
      <c r="G2617">
        <v>47553</v>
      </c>
      <c r="H2617" s="5">
        <f t="shared" si="80"/>
        <v>0.30553723311925013</v>
      </c>
      <c r="I2617" s="5">
        <f t="shared" si="81"/>
        <v>0.1614198893865792</v>
      </c>
    </row>
    <row r="2618" spans="1:9" hidden="1" x14ac:dyDescent="0.2">
      <c r="A2618" t="s">
        <v>361</v>
      </c>
      <c r="B2618" s="10">
        <v>48189</v>
      </c>
      <c r="C2618" t="s">
        <v>509</v>
      </c>
      <c r="D2618" s="4">
        <v>2921</v>
      </c>
      <c r="E2618" s="4">
        <v>6833</v>
      </c>
      <c r="F2618">
        <v>2279</v>
      </c>
      <c r="G2618">
        <v>7177</v>
      </c>
      <c r="H2618" s="5">
        <f t="shared" si="80"/>
        <v>0.28170250109697237</v>
      </c>
      <c r="I2618" s="5">
        <f t="shared" si="81"/>
        <v>-4.7930890344154937E-2</v>
      </c>
    </row>
    <row r="2619" spans="1:9" hidden="1" x14ac:dyDescent="0.2">
      <c r="A2619" t="s">
        <v>361</v>
      </c>
      <c r="B2619" s="10">
        <v>48191</v>
      </c>
      <c r="C2619" t="s">
        <v>771</v>
      </c>
      <c r="D2619" s="4">
        <v>340</v>
      </c>
      <c r="E2619" s="4">
        <v>848</v>
      </c>
      <c r="F2619">
        <v>168</v>
      </c>
      <c r="G2619">
        <v>995</v>
      </c>
      <c r="H2619" s="5">
        <f t="shared" si="80"/>
        <v>1.0238095238095237</v>
      </c>
      <c r="I2619" s="5">
        <f t="shared" si="81"/>
        <v>-0.14773869346733667</v>
      </c>
    </row>
    <row r="2620" spans="1:9" hidden="1" x14ac:dyDescent="0.2">
      <c r="A2620" t="s">
        <v>361</v>
      </c>
      <c r="B2620" s="10">
        <v>48193</v>
      </c>
      <c r="C2620" t="s">
        <v>436</v>
      </c>
      <c r="D2620" s="4">
        <v>946</v>
      </c>
      <c r="E2620" s="4">
        <v>3618</v>
      </c>
      <c r="F2620">
        <v>641</v>
      </c>
      <c r="G2620">
        <v>3616</v>
      </c>
      <c r="H2620" s="5">
        <f t="shared" si="80"/>
        <v>0.47581903276131043</v>
      </c>
      <c r="I2620" s="5">
        <f t="shared" si="81"/>
        <v>5.5309734513274336E-4</v>
      </c>
    </row>
    <row r="2621" spans="1:9" hidden="1" x14ac:dyDescent="0.2">
      <c r="A2621" t="s">
        <v>361</v>
      </c>
      <c r="B2621" s="10">
        <v>48195</v>
      </c>
      <c r="C2621" t="s">
        <v>1974</v>
      </c>
      <c r="D2621" s="4">
        <v>316</v>
      </c>
      <c r="E2621" s="4">
        <v>1799</v>
      </c>
      <c r="F2621">
        <v>166</v>
      </c>
      <c r="G2621">
        <v>1849</v>
      </c>
      <c r="H2621" s="5">
        <f t="shared" si="80"/>
        <v>0.90361445783132532</v>
      </c>
      <c r="I2621" s="5">
        <f t="shared" si="81"/>
        <v>-2.7041644131963222E-2</v>
      </c>
    </row>
    <row r="2622" spans="1:9" hidden="1" x14ac:dyDescent="0.2">
      <c r="A2622" t="s">
        <v>361</v>
      </c>
      <c r="B2622" s="10">
        <v>48197</v>
      </c>
      <c r="C2622" t="s">
        <v>1893</v>
      </c>
      <c r="D2622" s="4">
        <v>378</v>
      </c>
      <c r="E2622" s="4">
        <v>1055</v>
      </c>
      <c r="F2622">
        <v>241</v>
      </c>
      <c r="G2622">
        <v>1330</v>
      </c>
      <c r="H2622" s="5">
        <f t="shared" si="80"/>
        <v>0.56846473029045641</v>
      </c>
      <c r="I2622" s="5">
        <f t="shared" si="81"/>
        <v>-0.20676691729323307</v>
      </c>
    </row>
    <row r="2623" spans="1:9" hidden="1" x14ac:dyDescent="0.2">
      <c r="A2623" t="s">
        <v>361</v>
      </c>
      <c r="B2623" s="10">
        <v>48199</v>
      </c>
      <c r="C2623" t="s">
        <v>890</v>
      </c>
      <c r="D2623" s="4">
        <v>3971</v>
      </c>
      <c r="E2623" s="4">
        <v>26878</v>
      </c>
      <c r="F2623">
        <v>3474</v>
      </c>
      <c r="G2623">
        <v>23858</v>
      </c>
      <c r="H2623" s="5">
        <f t="shared" si="80"/>
        <v>0.14306275187104203</v>
      </c>
      <c r="I2623" s="5">
        <f t="shared" si="81"/>
        <v>0.12658227848101267</v>
      </c>
    </row>
    <row r="2624" spans="1:9" hidden="1" x14ac:dyDescent="0.2">
      <c r="A2624" t="s">
        <v>361</v>
      </c>
      <c r="B2624" s="10">
        <v>48201</v>
      </c>
      <c r="C2624" t="s">
        <v>774</v>
      </c>
      <c r="D2624" s="4">
        <v>1077914</v>
      </c>
      <c r="E2624" s="4">
        <v>699023</v>
      </c>
      <c r="F2624">
        <v>918193</v>
      </c>
      <c r="G2624">
        <v>700630</v>
      </c>
      <c r="H2624" s="5">
        <f t="shared" si="80"/>
        <v>0.1739514459378366</v>
      </c>
      <c r="I2624" s="5">
        <f t="shared" si="81"/>
        <v>-2.2936500007136435E-3</v>
      </c>
    </row>
    <row r="2625" spans="1:9" hidden="1" x14ac:dyDescent="0.2">
      <c r="A2625" t="s">
        <v>361</v>
      </c>
      <c r="B2625" s="10">
        <v>48203</v>
      </c>
      <c r="C2625" t="s">
        <v>937</v>
      </c>
      <c r="D2625" s="4">
        <v>8034</v>
      </c>
      <c r="E2625" s="4">
        <v>21999</v>
      </c>
      <c r="F2625">
        <v>7908</v>
      </c>
      <c r="G2625">
        <v>21466</v>
      </c>
      <c r="H2625" s="5">
        <f t="shared" si="80"/>
        <v>1.5933232169954476E-2</v>
      </c>
      <c r="I2625" s="5">
        <f t="shared" si="81"/>
        <v>2.4829963663467809E-2</v>
      </c>
    </row>
    <row r="2626" spans="1:9" hidden="1" x14ac:dyDescent="0.2">
      <c r="A2626" t="s">
        <v>361</v>
      </c>
      <c r="B2626" s="10">
        <v>48205</v>
      </c>
      <c r="C2626" t="s">
        <v>1975</v>
      </c>
      <c r="D2626" s="4">
        <v>325</v>
      </c>
      <c r="E2626" s="4">
        <v>1876</v>
      </c>
      <c r="F2626">
        <v>195</v>
      </c>
      <c r="G2626">
        <v>1868</v>
      </c>
      <c r="H2626" s="5">
        <f t="shared" si="80"/>
        <v>0.66666666666666663</v>
      </c>
      <c r="I2626" s="5">
        <f t="shared" si="81"/>
        <v>4.2826552462526769E-3</v>
      </c>
    </row>
    <row r="2627" spans="1:9" hidden="1" x14ac:dyDescent="0.2">
      <c r="A2627" t="s">
        <v>361</v>
      </c>
      <c r="B2627" s="10">
        <v>48207</v>
      </c>
      <c r="C2627" t="s">
        <v>1036</v>
      </c>
      <c r="D2627" s="4">
        <v>575</v>
      </c>
      <c r="E2627" s="4">
        <v>1431</v>
      </c>
      <c r="F2627">
        <v>353</v>
      </c>
      <c r="G2627">
        <v>1840</v>
      </c>
      <c r="H2627" s="5">
        <f t="shared" ref="H2627:H2690" si="82">((D2627-F2627)/F2627)</f>
        <v>0.62889518413597734</v>
      </c>
      <c r="I2627" s="5">
        <f t="shared" ref="I2627:I2690" si="83">((E2627-G2627)/G2627)</f>
        <v>-0.22228260869565217</v>
      </c>
    </row>
    <row r="2628" spans="1:9" hidden="1" x14ac:dyDescent="0.2">
      <c r="A2628" t="s">
        <v>361</v>
      </c>
      <c r="B2628" s="10">
        <v>48209</v>
      </c>
      <c r="C2628" t="s">
        <v>1976</v>
      </c>
      <c r="D2628" s="4">
        <v>84230</v>
      </c>
      <c r="E2628" s="4">
        <v>56245</v>
      </c>
      <c r="F2628">
        <v>59524</v>
      </c>
      <c r="G2628">
        <v>47680</v>
      </c>
      <c r="H2628" s="5">
        <f t="shared" si="82"/>
        <v>0.41505947180969022</v>
      </c>
      <c r="I2628" s="5">
        <f t="shared" si="83"/>
        <v>0.17963506711409397</v>
      </c>
    </row>
    <row r="2629" spans="1:9" hidden="1" x14ac:dyDescent="0.2">
      <c r="A2629" t="s">
        <v>361</v>
      </c>
      <c r="B2629" s="10">
        <v>48211</v>
      </c>
      <c r="C2629" t="s">
        <v>1977</v>
      </c>
      <c r="D2629" s="4">
        <v>303</v>
      </c>
      <c r="E2629" s="4">
        <v>1407</v>
      </c>
      <c r="F2629">
        <v>206</v>
      </c>
      <c r="G2629">
        <v>1486</v>
      </c>
      <c r="H2629" s="5">
        <f t="shared" si="82"/>
        <v>0.470873786407767</v>
      </c>
      <c r="I2629" s="5">
        <f t="shared" si="83"/>
        <v>-5.3162853297442803E-2</v>
      </c>
    </row>
    <row r="2630" spans="1:9" hidden="1" x14ac:dyDescent="0.2">
      <c r="A2630" t="s">
        <v>361</v>
      </c>
      <c r="B2630" s="10">
        <v>48213</v>
      </c>
      <c r="C2630" t="s">
        <v>891</v>
      </c>
      <c r="D2630" s="4">
        <v>7246</v>
      </c>
      <c r="E2630" s="4">
        <v>31524</v>
      </c>
      <c r="F2630">
        <v>7060</v>
      </c>
      <c r="G2630">
        <v>28911</v>
      </c>
      <c r="H2630" s="5">
        <f t="shared" si="82"/>
        <v>2.6345609065155807E-2</v>
      </c>
      <c r="I2630" s="5">
        <f t="shared" si="83"/>
        <v>9.0380823907855137E-2</v>
      </c>
    </row>
    <row r="2631" spans="1:9" hidden="1" x14ac:dyDescent="0.2">
      <c r="A2631" t="s">
        <v>361</v>
      </c>
      <c r="B2631" s="10">
        <v>48215</v>
      </c>
      <c r="C2631" t="s">
        <v>1550</v>
      </c>
      <c r="D2631" s="4">
        <v>143345</v>
      </c>
      <c r="E2631" s="4">
        <v>108613</v>
      </c>
      <c r="F2631">
        <v>128199</v>
      </c>
      <c r="G2631">
        <v>90527</v>
      </c>
      <c r="H2631" s="5">
        <f t="shared" si="82"/>
        <v>0.11814444730458117</v>
      </c>
      <c r="I2631" s="5">
        <f t="shared" si="83"/>
        <v>0.19978569929413323</v>
      </c>
    </row>
    <row r="2632" spans="1:9" hidden="1" x14ac:dyDescent="0.2">
      <c r="A2632" t="s">
        <v>361</v>
      </c>
      <c r="B2632" s="10">
        <v>48217</v>
      </c>
      <c r="C2632" t="s">
        <v>1449</v>
      </c>
      <c r="D2632" s="4">
        <v>3589</v>
      </c>
      <c r="E2632" s="4">
        <v>12610</v>
      </c>
      <c r="F2632">
        <v>2860</v>
      </c>
      <c r="G2632">
        <v>11926</v>
      </c>
      <c r="H2632" s="5">
        <f t="shared" si="82"/>
        <v>0.25489510489510492</v>
      </c>
      <c r="I2632" s="5">
        <f t="shared" si="83"/>
        <v>5.7353681033037063E-2</v>
      </c>
    </row>
    <row r="2633" spans="1:9" hidden="1" x14ac:dyDescent="0.2">
      <c r="A2633" t="s">
        <v>361</v>
      </c>
      <c r="B2633" s="10">
        <v>48219</v>
      </c>
      <c r="C2633" t="s">
        <v>1978</v>
      </c>
      <c r="D2633" s="4">
        <v>1879</v>
      </c>
      <c r="E2633" s="4">
        <v>6393</v>
      </c>
      <c r="F2633">
        <v>1482</v>
      </c>
      <c r="G2633">
        <v>6536</v>
      </c>
      <c r="H2633" s="5">
        <f t="shared" si="82"/>
        <v>0.26788124156545207</v>
      </c>
      <c r="I2633" s="5">
        <f t="shared" si="83"/>
        <v>-2.1878824969400246E-2</v>
      </c>
    </row>
    <row r="2634" spans="1:9" hidden="1" x14ac:dyDescent="0.2">
      <c r="A2634" t="s">
        <v>361</v>
      </c>
      <c r="B2634" s="10">
        <v>48221</v>
      </c>
      <c r="C2634" t="s">
        <v>1979</v>
      </c>
      <c r="D2634" s="4">
        <v>5499</v>
      </c>
      <c r="E2634" s="4">
        <v>30533</v>
      </c>
      <c r="F2634">
        <v>5648</v>
      </c>
      <c r="G2634">
        <v>26496</v>
      </c>
      <c r="H2634" s="5">
        <f t="shared" si="82"/>
        <v>-2.6381019830028329E-2</v>
      </c>
      <c r="I2634" s="5">
        <f t="shared" si="83"/>
        <v>0.15236262077294685</v>
      </c>
    </row>
    <row r="2635" spans="1:9" hidden="1" x14ac:dyDescent="0.2">
      <c r="A2635" t="s">
        <v>361</v>
      </c>
      <c r="B2635" s="10">
        <v>48223</v>
      </c>
      <c r="C2635" t="s">
        <v>1107</v>
      </c>
      <c r="D2635" s="4">
        <v>3497</v>
      </c>
      <c r="E2635" s="4">
        <v>13783</v>
      </c>
      <c r="F2635">
        <v>3046</v>
      </c>
      <c r="G2635">
        <v>12719</v>
      </c>
      <c r="H2635" s="5">
        <f t="shared" si="82"/>
        <v>0.14806303348653974</v>
      </c>
      <c r="I2635" s="5">
        <f t="shared" si="83"/>
        <v>8.3654375343973589E-2</v>
      </c>
    </row>
    <row r="2636" spans="1:9" hidden="1" x14ac:dyDescent="0.2">
      <c r="A2636" t="s">
        <v>361</v>
      </c>
      <c r="B2636" s="10">
        <v>48225</v>
      </c>
      <c r="C2636" t="s">
        <v>511</v>
      </c>
      <c r="D2636" s="4">
        <v>2687</v>
      </c>
      <c r="E2636" s="4">
        <v>7090</v>
      </c>
      <c r="F2636">
        <v>2314</v>
      </c>
      <c r="G2636">
        <v>7060</v>
      </c>
      <c r="H2636" s="5">
        <f t="shared" si="82"/>
        <v>0.16119273984442523</v>
      </c>
      <c r="I2636" s="5">
        <f t="shared" si="83"/>
        <v>4.24929178470255E-3</v>
      </c>
    </row>
    <row r="2637" spans="1:9" hidden="1" x14ac:dyDescent="0.2">
      <c r="A2637" t="s">
        <v>361</v>
      </c>
      <c r="B2637" s="10">
        <v>48227</v>
      </c>
      <c r="C2637" t="s">
        <v>574</v>
      </c>
      <c r="D2637" s="4">
        <v>2740</v>
      </c>
      <c r="E2637" s="4">
        <v>6667</v>
      </c>
      <c r="F2637">
        <v>2069</v>
      </c>
      <c r="G2637">
        <v>8054</v>
      </c>
      <c r="H2637" s="5">
        <f t="shared" si="82"/>
        <v>0.32431126147897538</v>
      </c>
      <c r="I2637" s="5">
        <f t="shared" si="83"/>
        <v>-0.17221256518500125</v>
      </c>
    </row>
    <row r="2638" spans="1:9" hidden="1" x14ac:dyDescent="0.2">
      <c r="A2638" t="s">
        <v>361</v>
      </c>
      <c r="B2638" s="10">
        <v>48229</v>
      </c>
      <c r="C2638" t="s">
        <v>1980</v>
      </c>
      <c r="D2638" s="4">
        <v>374</v>
      </c>
      <c r="E2638" s="4">
        <v>702</v>
      </c>
      <c r="F2638">
        <v>371</v>
      </c>
      <c r="G2638">
        <v>779</v>
      </c>
      <c r="H2638" s="5">
        <f t="shared" si="82"/>
        <v>8.0862533692722376E-3</v>
      </c>
      <c r="I2638" s="5">
        <f t="shared" si="83"/>
        <v>-9.8844672657252886E-2</v>
      </c>
    </row>
    <row r="2639" spans="1:9" hidden="1" x14ac:dyDescent="0.2">
      <c r="A2639" t="s">
        <v>361</v>
      </c>
      <c r="B2639" s="10">
        <v>48231</v>
      </c>
      <c r="C2639" t="s">
        <v>1981</v>
      </c>
      <c r="D2639" s="4">
        <v>7851</v>
      </c>
      <c r="E2639" s="4">
        <v>31526</v>
      </c>
      <c r="F2639">
        <v>8906</v>
      </c>
      <c r="G2639">
        <v>29163</v>
      </c>
      <c r="H2639" s="5">
        <f t="shared" si="82"/>
        <v>-0.11845946552885694</v>
      </c>
      <c r="I2639" s="5">
        <f t="shared" si="83"/>
        <v>8.1027329149950283E-2</v>
      </c>
    </row>
    <row r="2640" spans="1:9" hidden="1" x14ac:dyDescent="0.2">
      <c r="A2640" t="s">
        <v>361</v>
      </c>
      <c r="B2640" s="10">
        <v>48233</v>
      </c>
      <c r="C2640" t="s">
        <v>1864</v>
      </c>
      <c r="D2640" s="4">
        <v>1462</v>
      </c>
      <c r="E2640" s="4">
        <v>7226</v>
      </c>
      <c r="F2640">
        <v>965</v>
      </c>
      <c r="G2640">
        <v>7681</v>
      </c>
      <c r="H2640" s="5">
        <f t="shared" si="82"/>
        <v>0.51502590673575133</v>
      </c>
      <c r="I2640" s="5">
        <f t="shared" si="83"/>
        <v>-5.923707850540294E-2</v>
      </c>
    </row>
    <row r="2641" spans="1:9" hidden="1" x14ac:dyDescent="0.2">
      <c r="A2641" t="s">
        <v>361</v>
      </c>
      <c r="B2641" s="10">
        <v>48235</v>
      </c>
      <c r="C2641" t="s">
        <v>1982</v>
      </c>
      <c r="D2641" s="4">
        <v>164</v>
      </c>
      <c r="E2641" s="4">
        <v>733</v>
      </c>
      <c r="F2641">
        <v>120</v>
      </c>
      <c r="G2641">
        <v>759</v>
      </c>
      <c r="H2641" s="5">
        <f t="shared" si="82"/>
        <v>0.36666666666666664</v>
      </c>
      <c r="I2641" s="5">
        <f t="shared" si="83"/>
        <v>-3.4255599472990776E-2</v>
      </c>
    </row>
    <row r="2642" spans="1:9" hidden="1" x14ac:dyDescent="0.2">
      <c r="A2642" t="s">
        <v>361</v>
      </c>
      <c r="B2642" s="10">
        <v>48237</v>
      </c>
      <c r="C2642" t="s">
        <v>1983</v>
      </c>
      <c r="D2642" s="4">
        <v>533</v>
      </c>
      <c r="E2642" s="4">
        <v>3487</v>
      </c>
      <c r="F2642">
        <v>331</v>
      </c>
      <c r="G2642">
        <v>3418</v>
      </c>
      <c r="H2642" s="5">
        <f t="shared" si="82"/>
        <v>0.61027190332326287</v>
      </c>
      <c r="I2642" s="5">
        <f t="shared" si="83"/>
        <v>2.0187244002340551E-2</v>
      </c>
    </row>
    <row r="2643" spans="1:9" hidden="1" x14ac:dyDescent="0.2">
      <c r="A2643" t="s">
        <v>361</v>
      </c>
      <c r="B2643" s="10">
        <v>48239</v>
      </c>
      <c r="C2643" t="s">
        <v>444</v>
      </c>
      <c r="D2643" s="4">
        <v>1318</v>
      </c>
      <c r="E2643" s="4">
        <v>5232</v>
      </c>
      <c r="F2643">
        <v>1033</v>
      </c>
      <c r="G2643">
        <v>5231</v>
      </c>
      <c r="H2643" s="5">
        <f t="shared" si="82"/>
        <v>0.27589545014520811</v>
      </c>
      <c r="I2643" s="5">
        <f t="shared" si="83"/>
        <v>1.9116803670426305E-4</v>
      </c>
    </row>
    <row r="2644" spans="1:9" hidden="1" x14ac:dyDescent="0.2">
      <c r="A2644" t="s">
        <v>361</v>
      </c>
      <c r="B2644" s="10">
        <v>48241</v>
      </c>
      <c r="C2644" t="s">
        <v>778</v>
      </c>
      <c r="D2644" s="4">
        <v>3288</v>
      </c>
      <c r="E2644" s="4">
        <v>13495</v>
      </c>
      <c r="F2644">
        <v>2954</v>
      </c>
      <c r="G2644">
        <v>12542</v>
      </c>
      <c r="H2644" s="5">
        <f t="shared" si="82"/>
        <v>0.11306702775897089</v>
      </c>
      <c r="I2644" s="5">
        <f t="shared" si="83"/>
        <v>7.5984691436772445E-2</v>
      </c>
    </row>
    <row r="2645" spans="1:9" hidden="1" x14ac:dyDescent="0.2">
      <c r="A2645" t="s">
        <v>361</v>
      </c>
      <c r="B2645" s="10">
        <v>48243</v>
      </c>
      <c r="C2645" t="s">
        <v>779</v>
      </c>
      <c r="D2645" s="4">
        <v>473</v>
      </c>
      <c r="E2645" s="4">
        <v>784</v>
      </c>
      <c r="F2645">
        <v>501</v>
      </c>
      <c r="G2645">
        <v>784</v>
      </c>
      <c r="H2645" s="5">
        <f t="shared" si="82"/>
        <v>-5.588822355289421E-2</v>
      </c>
      <c r="I2645" s="5">
        <f t="shared" si="83"/>
        <v>0</v>
      </c>
    </row>
    <row r="2646" spans="1:9" hidden="1" x14ac:dyDescent="0.2">
      <c r="A2646" t="s">
        <v>361</v>
      </c>
      <c r="B2646" s="10">
        <v>48245</v>
      </c>
      <c r="C2646" t="s">
        <v>445</v>
      </c>
      <c r="D2646" s="4">
        <v>45633</v>
      </c>
      <c r="E2646" s="4">
        <v>42001</v>
      </c>
      <c r="F2646">
        <v>46073</v>
      </c>
      <c r="G2646">
        <v>47570</v>
      </c>
      <c r="H2646" s="5">
        <f t="shared" si="82"/>
        <v>-9.5500618583552188E-3</v>
      </c>
      <c r="I2646" s="5">
        <f t="shared" si="83"/>
        <v>-0.1170695816691192</v>
      </c>
    </row>
    <row r="2647" spans="1:9" hidden="1" x14ac:dyDescent="0.2">
      <c r="A2647" t="s">
        <v>361</v>
      </c>
      <c r="B2647" s="10">
        <v>48247</v>
      </c>
      <c r="C2647" t="s">
        <v>1984</v>
      </c>
      <c r="D2647" s="4">
        <v>1415</v>
      </c>
      <c r="E2647" s="4">
        <v>571</v>
      </c>
      <c r="F2647">
        <v>1197</v>
      </c>
      <c r="G2647">
        <v>833</v>
      </c>
      <c r="H2647" s="5">
        <f t="shared" si="82"/>
        <v>0.1821219715956558</v>
      </c>
      <c r="I2647" s="5">
        <f t="shared" si="83"/>
        <v>-0.31452581032412963</v>
      </c>
    </row>
    <row r="2648" spans="1:9" hidden="1" x14ac:dyDescent="0.2">
      <c r="A2648" t="s">
        <v>361</v>
      </c>
      <c r="B2648" s="10">
        <v>48249</v>
      </c>
      <c r="C2648" t="s">
        <v>1985</v>
      </c>
      <c r="D2648" s="4">
        <v>6786</v>
      </c>
      <c r="E2648" s="4">
        <v>6335</v>
      </c>
      <c r="F2648">
        <v>6119</v>
      </c>
      <c r="G2648">
        <v>7453</v>
      </c>
      <c r="H2648" s="5">
        <f t="shared" si="82"/>
        <v>0.10900473933649289</v>
      </c>
      <c r="I2648" s="5">
        <f t="shared" si="83"/>
        <v>-0.15000670870790286</v>
      </c>
    </row>
    <row r="2649" spans="1:9" hidden="1" x14ac:dyDescent="0.2">
      <c r="A2649" t="s">
        <v>361</v>
      </c>
      <c r="B2649" s="10">
        <v>48251</v>
      </c>
      <c r="C2649" t="s">
        <v>577</v>
      </c>
      <c r="D2649" s="4">
        <v>15043</v>
      </c>
      <c r="E2649" s="4">
        <v>62028</v>
      </c>
      <c r="F2649">
        <v>16464</v>
      </c>
      <c r="G2649">
        <v>54628</v>
      </c>
      <c r="H2649" s="5">
        <f t="shared" si="82"/>
        <v>-8.6309523809523808E-2</v>
      </c>
      <c r="I2649" s="5">
        <f t="shared" si="83"/>
        <v>0.13546166800907961</v>
      </c>
    </row>
    <row r="2650" spans="1:9" hidden="1" x14ac:dyDescent="0.2">
      <c r="A2650" t="s">
        <v>361</v>
      </c>
      <c r="B2650" s="10">
        <v>48253</v>
      </c>
      <c r="C2650" t="s">
        <v>781</v>
      </c>
      <c r="D2650" s="4">
        <v>1495</v>
      </c>
      <c r="E2650" s="4">
        <v>5394</v>
      </c>
      <c r="F2650">
        <v>999</v>
      </c>
      <c r="G2650">
        <v>5660</v>
      </c>
      <c r="H2650" s="5">
        <f t="shared" si="82"/>
        <v>0.49649649649649652</v>
      </c>
      <c r="I2650" s="5">
        <f t="shared" si="83"/>
        <v>-4.6996466431095403E-2</v>
      </c>
    </row>
    <row r="2651" spans="1:9" hidden="1" x14ac:dyDescent="0.2">
      <c r="A2651" t="s">
        <v>361</v>
      </c>
      <c r="B2651" s="10">
        <v>48255</v>
      </c>
      <c r="C2651" t="s">
        <v>1986</v>
      </c>
      <c r="D2651" s="4">
        <v>1557</v>
      </c>
      <c r="E2651" s="4">
        <v>3526</v>
      </c>
      <c r="F2651">
        <v>1234</v>
      </c>
      <c r="G2651">
        <v>3968</v>
      </c>
      <c r="H2651" s="5">
        <f t="shared" si="82"/>
        <v>0.26175040518638576</v>
      </c>
      <c r="I2651" s="5">
        <f t="shared" si="83"/>
        <v>-0.11139112903225806</v>
      </c>
    </row>
    <row r="2652" spans="1:9" hidden="1" x14ac:dyDescent="0.2">
      <c r="A2652" t="s">
        <v>361</v>
      </c>
      <c r="B2652" s="10">
        <v>48257</v>
      </c>
      <c r="C2652" t="s">
        <v>1987</v>
      </c>
      <c r="D2652" s="4">
        <v>20905</v>
      </c>
      <c r="E2652" s="4">
        <v>44480</v>
      </c>
      <c r="F2652">
        <v>18405</v>
      </c>
      <c r="G2652">
        <v>37624</v>
      </c>
      <c r="H2652" s="5">
        <f t="shared" si="82"/>
        <v>0.13583265417006249</v>
      </c>
      <c r="I2652" s="5">
        <f t="shared" si="83"/>
        <v>0.18222411226876462</v>
      </c>
    </row>
    <row r="2653" spans="1:9" hidden="1" x14ac:dyDescent="0.2">
      <c r="A2653" t="s">
        <v>361</v>
      </c>
      <c r="B2653" s="10">
        <v>48259</v>
      </c>
      <c r="C2653" t="s">
        <v>897</v>
      </c>
      <c r="D2653" s="4">
        <v>7436</v>
      </c>
      <c r="E2653" s="4">
        <v>23590</v>
      </c>
      <c r="F2653">
        <v>6020</v>
      </c>
      <c r="G2653">
        <v>20083</v>
      </c>
      <c r="H2653" s="5">
        <f t="shared" si="82"/>
        <v>0.23521594684385383</v>
      </c>
      <c r="I2653" s="5">
        <f t="shared" si="83"/>
        <v>0.17462530498431508</v>
      </c>
    </row>
    <row r="2654" spans="1:9" hidden="1" x14ac:dyDescent="0.2">
      <c r="A2654" t="s">
        <v>361</v>
      </c>
      <c r="B2654" s="10">
        <v>48261</v>
      </c>
      <c r="C2654" t="s">
        <v>1988</v>
      </c>
      <c r="D2654" s="4">
        <v>113</v>
      </c>
      <c r="E2654" s="4">
        <v>82</v>
      </c>
      <c r="F2654">
        <v>65</v>
      </c>
      <c r="G2654">
        <v>127</v>
      </c>
      <c r="H2654" s="5">
        <f t="shared" si="82"/>
        <v>0.7384615384615385</v>
      </c>
      <c r="I2654" s="5">
        <f t="shared" si="83"/>
        <v>-0.3543307086614173</v>
      </c>
    </row>
    <row r="2655" spans="1:9" hidden="1" x14ac:dyDescent="0.2">
      <c r="A2655" t="s">
        <v>361</v>
      </c>
      <c r="B2655" s="10">
        <v>48263</v>
      </c>
      <c r="C2655" t="s">
        <v>411</v>
      </c>
      <c r="D2655" s="4">
        <v>87</v>
      </c>
      <c r="E2655" s="4">
        <v>311</v>
      </c>
      <c r="F2655">
        <v>47</v>
      </c>
      <c r="G2655">
        <v>411</v>
      </c>
      <c r="H2655" s="5">
        <f t="shared" si="82"/>
        <v>0.85106382978723405</v>
      </c>
      <c r="I2655" s="5">
        <f t="shared" si="83"/>
        <v>-0.24330900243309003</v>
      </c>
    </row>
    <row r="2656" spans="1:9" hidden="1" x14ac:dyDescent="0.2">
      <c r="A2656" t="s">
        <v>361</v>
      </c>
      <c r="B2656" s="10">
        <v>48265</v>
      </c>
      <c r="C2656" t="s">
        <v>1989</v>
      </c>
      <c r="D2656" s="4">
        <v>6008</v>
      </c>
      <c r="E2656" s="4">
        <v>21991</v>
      </c>
      <c r="F2656">
        <v>6524</v>
      </c>
      <c r="G2656">
        <v>20879</v>
      </c>
      <c r="H2656" s="5">
        <f t="shared" si="82"/>
        <v>-7.9092581238503989E-2</v>
      </c>
      <c r="I2656" s="5">
        <f t="shared" si="83"/>
        <v>5.3259255711480435E-2</v>
      </c>
    </row>
    <row r="2657" spans="1:9" hidden="1" x14ac:dyDescent="0.2">
      <c r="A2657" t="s">
        <v>361</v>
      </c>
      <c r="B2657" s="10">
        <v>48267</v>
      </c>
      <c r="C2657" t="s">
        <v>1990</v>
      </c>
      <c r="D2657" s="4">
        <v>379</v>
      </c>
      <c r="E2657" s="4">
        <v>2042</v>
      </c>
      <c r="F2657">
        <v>284</v>
      </c>
      <c r="G2657">
        <v>1987</v>
      </c>
      <c r="H2657" s="5">
        <f t="shared" si="82"/>
        <v>0.33450704225352113</v>
      </c>
      <c r="I2657" s="5">
        <f t="shared" si="83"/>
        <v>2.7679919476597887E-2</v>
      </c>
    </row>
    <row r="2658" spans="1:9" hidden="1" x14ac:dyDescent="0.2">
      <c r="A2658" t="s">
        <v>361</v>
      </c>
      <c r="B2658" s="10">
        <v>48269</v>
      </c>
      <c r="C2658" t="s">
        <v>1991</v>
      </c>
      <c r="D2658" s="4">
        <v>10</v>
      </c>
      <c r="E2658" s="4">
        <v>140</v>
      </c>
      <c r="F2658">
        <v>8</v>
      </c>
      <c r="G2658">
        <v>151</v>
      </c>
      <c r="H2658" s="5">
        <f t="shared" si="82"/>
        <v>0.25</v>
      </c>
      <c r="I2658" s="5">
        <f t="shared" si="83"/>
        <v>-7.2847682119205295E-2</v>
      </c>
    </row>
    <row r="2659" spans="1:9" hidden="1" x14ac:dyDescent="0.2">
      <c r="A2659" t="s">
        <v>361</v>
      </c>
      <c r="B2659" s="10">
        <v>48271</v>
      </c>
      <c r="C2659" t="s">
        <v>1992</v>
      </c>
      <c r="D2659" s="4">
        <v>473</v>
      </c>
      <c r="E2659" s="4">
        <v>1154</v>
      </c>
      <c r="F2659">
        <v>446</v>
      </c>
      <c r="G2659">
        <v>1144</v>
      </c>
      <c r="H2659" s="5">
        <f t="shared" si="82"/>
        <v>6.0538116591928252E-2</v>
      </c>
      <c r="I2659" s="5">
        <f t="shared" si="83"/>
        <v>8.7412587412587419E-3</v>
      </c>
    </row>
    <row r="2660" spans="1:9" hidden="1" x14ac:dyDescent="0.2">
      <c r="A2660" t="s">
        <v>361</v>
      </c>
      <c r="B2660" s="10">
        <v>48273</v>
      </c>
      <c r="C2660" t="s">
        <v>1993</v>
      </c>
      <c r="D2660" s="4">
        <v>5009</v>
      </c>
      <c r="E2660" s="4">
        <v>4940</v>
      </c>
      <c r="F2660">
        <v>5314</v>
      </c>
      <c r="G2660">
        <v>5504</v>
      </c>
      <c r="H2660" s="5">
        <f t="shared" si="82"/>
        <v>-5.7395558901016185E-2</v>
      </c>
      <c r="I2660" s="5">
        <f t="shared" si="83"/>
        <v>-0.10247093023255814</v>
      </c>
    </row>
    <row r="2661" spans="1:9" hidden="1" x14ac:dyDescent="0.2">
      <c r="A2661" t="s">
        <v>361</v>
      </c>
      <c r="B2661" s="10">
        <v>48275</v>
      </c>
      <c r="C2661" t="s">
        <v>898</v>
      </c>
      <c r="D2661" s="4">
        <v>370</v>
      </c>
      <c r="E2661" s="4">
        <v>984</v>
      </c>
      <c r="F2661">
        <v>265</v>
      </c>
      <c r="G2661">
        <v>1180</v>
      </c>
      <c r="H2661" s="5">
        <f t="shared" si="82"/>
        <v>0.39622641509433965</v>
      </c>
      <c r="I2661" s="5">
        <f t="shared" si="83"/>
        <v>-0.16610169491525423</v>
      </c>
    </row>
    <row r="2662" spans="1:9" hidden="1" x14ac:dyDescent="0.2">
      <c r="A2662" t="s">
        <v>361</v>
      </c>
      <c r="B2662" s="10">
        <v>48277</v>
      </c>
      <c r="C2662" t="s">
        <v>512</v>
      </c>
      <c r="D2662" s="4">
        <v>5366</v>
      </c>
      <c r="E2662" s="4">
        <v>17252</v>
      </c>
      <c r="F2662">
        <v>4458</v>
      </c>
      <c r="G2662">
        <v>16760</v>
      </c>
      <c r="H2662" s="5">
        <f t="shared" si="82"/>
        <v>0.20367877972184836</v>
      </c>
      <c r="I2662" s="5">
        <f t="shared" si="83"/>
        <v>2.9355608591885442E-2</v>
      </c>
    </row>
    <row r="2663" spans="1:9" hidden="1" x14ac:dyDescent="0.2">
      <c r="A2663" t="s">
        <v>361</v>
      </c>
      <c r="B2663" s="10">
        <v>48279</v>
      </c>
      <c r="C2663" t="s">
        <v>1994</v>
      </c>
      <c r="D2663" s="4">
        <v>1193</v>
      </c>
      <c r="E2663" s="4">
        <v>3133</v>
      </c>
      <c r="F2663">
        <v>840</v>
      </c>
      <c r="G2663">
        <v>3521</v>
      </c>
      <c r="H2663" s="5">
        <f t="shared" si="82"/>
        <v>0.42023809523809524</v>
      </c>
      <c r="I2663" s="5">
        <f t="shared" si="83"/>
        <v>-0.11019596705481398</v>
      </c>
    </row>
    <row r="2664" spans="1:9" hidden="1" x14ac:dyDescent="0.2">
      <c r="A2664" t="s">
        <v>361</v>
      </c>
      <c r="B2664" s="10">
        <v>48281</v>
      </c>
      <c r="C2664" t="s">
        <v>1995</v>
      </c>
      <c r="D2664" s="4">
        <v>1509</v>
      </c>
      <c r="E2664" s="4">
        <v>8937</v>
      </c>
      <c r="F2664">
        <v>2144</v>
      </c>
      <c r="G2664">
        <v>8086</v>
      </c>
      <c r="H2664" s="5">
        <f t="shared" si="82"/>
        <v>-0.29617537313432835</v>
      </c>
      <c r="I2664" s="5">
        <f t="shared" si="83"/>
        <v>0.10524363096710364</v>
      </c>
    </row>
    <row r="2665" spans="1:9" hidden="1" x14ac:dyDescent="0.2">
      <c r="A2665" t="s">
        <v>361</v>
      </c>
      <c r="B2665" s="10">
        <v>48283</v>
      </c>
      <c r="C2665" t="s">
        <v>1996</v>
      </c>
      <c r="D2665" s="4">
        <v>1113</v>
      </c>
      <c r="E2665" s="4">
        <v>1020</v>
      </c>
      <c r="F2665">
        <v>1052</v>
      </c>
      <c r="G2665">
        <v>1335</v>
      </c>
      <c r="H2665" s="5">
        <f t="shared" si="82"/>
        <v>5.7984790874524718E-2</v>
      </c>
      <c r="I2665" s="5">
        <f t="shared" si="83"/>
        <v>-0.23595505617977527</v>
      </c>
    </row>
    <row r="2666" spans="1:9" hidden="1" x14ac:dyDescent="0.2">
      <c r="A2666" t="s">
        <v>361</v>
      </c>
      <c r="B2666" s="10">
        <v>48285</v>
      </c>
      <c r="C2666" t="s">
        <v>1997</v>
      </c>
      <c r="D2666" s="4">
        <v>1775</v>
      </c>
      <c r="E2666" s="4">
        <v>9313</v>
      </c>
      <c r="F2666">
        <v>1333</v>
      </c>
      <c r="G2666">
        <v>8804</v>
      </c>
      <c r="H2666" s="5">
        <f t="shared" si="82"/>
        <v>0.33158289572393096</v>
      </c>
      <c r="I2666" s="5">
        <f t="shared" si="83"/>
        <v>5.7814629713766469E-2</v>
      </c>
    </row>
    <row r="2667" spans="1:9" hidden="1" x14ac:dyDescent="0.2">
      <c r="A2667" t="s">
        <v>361</v>
      </c>
      <c r="B2667" s="10">
        <v>48287</v>
      </c>
      <c r="C2667" t="s">
        <v>448</v>
      </c>
      <c r="D2667" s="4">
        <v>1739</v>
      </c>
      <c r="E2667" s="4">
        <v>6847</v>
      </c>
      <c r="F2667">
        <v>1750</v>
      </c>
      <c r="G2667">
        <v>6255</v>
      </c>
      <c r="H2667" s="5">
        <f t="shared" si="82"/>
        <v>-6.285714285714286E-3</v>
      </c>
      <c r="I2667" s="5">
        <f t="shared" si="83"/>
        <v>9.4644284572342127E-2</v>
      </c>
    </row>
    <row r="2668" spans="1:9" hidden="1" x14ac:dyDescent="0.2">
      <c r="A2668" t="s">
        <v>361</v>
      </c>
      <c r="B2668" s="10">
        <v>48289</v>
      </c>
      <c r="C2668" t="s">
        <v>449</v>
      </c>
      <c r="D2668" s="4">
        <v>1359</v>
      </c>
      <c r="E2668" s="4">
        <v>8234</v>
      </c>
      <c r="F2668">
        <v>1072</v>
      </c>
      <c r="G2668">
        <v>7523</v>
      </c>
      <c r="H2668" s="5">
        <f t="shared" si="82"/>
        <v>0.26772388059701491</v>
      </c>
      <c r="I2668" s="5">
        <f t="shared" si="83"/>
        <v>9.4510168815632067E-2</v>
      </c>
    </row>
    <row r="2669" spans="1:9" hidden="1" x14ac:dyDescent="0.2">
      <c r="A2669" t="s">
        <v>361</v>
      </c>
      <c r="B2669" s="10">
        <v>48291</v>
      </c>
      <c r="C2669" t="s">
        <v>451</v>
      </c>
      <c r="D2669" s="4">
        <v>5974</v>
      </c>
      <c r="E2669" s="4">
        <v>25819</v>
      </c>
      <c r="F2669">
        <v>5785</v>
      </c>
      <c r="G2669">
        <v>23302</v>
      </c>
      <c r="H2669" s="5">
        <f t="shared" si="82"/>
        <v>3.2670700086430422E-2</v>
      </c>
      <c r="I2669" s="5">
        <f t="shared" si="83"/>
        <v>0.10801647927216548</v>
      </c>
    </row>
    <row r="2670" spans="1:9" hidden="1" x14ac:dyDescent="0.2">
      <c r="A2670" t="s">
        <v>361</v>
      </c>
      <c r="B2670" s="10">
        <v>48293</v>
      </c>
      <c r="C2670" t="s">
        <v>515</v>
      </c>
      <c r="D2670" s="4">
        <v>2613</v>
      </c>
      <c r="E2670" s="4">
        <v>7024</v>
      </c>
      <c r="F2670">
        <v>2213</v>
      </c>
      <c r="G2670">
        <v>6789</v>
      </c>
      <c r="H2670" s="5">
        <f t="shared" si="82"/>
        <v>0.1807501129688206</v>
      </c>
      <c r="I2670" s="5">
        <f t="shared" si="83"/>
        <v>3.4614818088083664E-2</v>
      </c>
    </row>
    <row r="2671" spans="1:9" hidden="1" x14ac:dyDescent="0.2">
      <c r="A2671" t="s">
        <v>361</v>
      </c>
      <c r="B2671" s="10">
        <v>48295</v>
      </c>
      <c r="C2671" t="s">
        <v>1998</v>
      </c>
      <c r="D2671" s="4">
        <v>258</v>
      </c>
      <c r="E2671" s="4">
        <v>1126</v>
      </c>
      <c r="F2671">
        <v>131</v>
      </c>
      <c r="G2671">
        <v>1205</v>
      </c>
      <c r="H2671" s="5">
        <f t="shared" si="82"/>
        <v>0.96946564885496178</v>
      </c>
      <c r="I2671" s="5">
        <f t="shared" si="83"/>
        <v>-6.5560165975103737E-2</v>
      </c>
    </row>
    <row r="2672" spans="1:9" hidden="1" x14ac:dyDescent="0.2">
      <c r="A2672" t="s">
        <v>361</v>
      </c>
      <c r="B2672" s="10">
        <v>48297</v>
      </c>
      <c r="C2672" t="s">
        <v>1999</v>
      </c>
      <c r="D2672" s="4">
        <v>1087</v>
      </c>
      <c r="E2672" s="4">
        <v>4344</v>
      </c>
      <c r="F2672">
        <v>819</v>
      </c>
      <c r="G2672">
        <v>4199</v>
      </c>
      <c r="H2672" s="5">
        <f t="shared" si="82"/>
        <v>0.32722832722832723</v>
      </c>
      <c r="I2672" s="5">
        <f t="shared" si="83"/>
        <v>3.4532031436056203E-2</v>
      </c>
    </row>
    <row r="2673" spans="1:9" hidden="1" x14ac:dyDescent="0.2">
      <c r="A2673" t="s">
        <v>361</v>
      </c>
      <c r="B2673" s="10">
        <v>48299</v>
      </c>
      <c r="C2673" t="s">
        <v>2000</v>
      </c>
      <c r="D2673" s="4">
        <v>2222</v>
      </c>
      <c r="E2673" s="4">
        <v>11024</v>
      </c>
      <c r="F2673">
        <v>2465</v>
      </c>
      <c r="G2673">
        <v>10079</v>
      </c>
      <c r="H2673" s="5">
        <f t="shared" si="82"/>
        <v>-9.8580121703853954E-2</v>
      </c>
      <c r="I2673" s="5">
        <f t="shared" si="83"/>
        <v>9.3759301518007737E-2</v>
      </c>
    </row>
    <row r="2674" spans="1:9" hidden="1" x14ac:dyDescent="0.2">
      <c r="A2674" t="s">
        <v>361</v>
      </c>
      <c r="B2674" s="10">
        <v>48301</v>
      </c>
      <c r="C2674" t="s">
        <v>2001</v>
      </c>
      <c r="D2674" s="4">
        <v>11</v>
      </c>
      <c r="E2674" s="4">
        <v>56</v>
      </c>
      <c r="F2674">
        <v>4</v>
      </c>
      <c r="G2674">
        <v>60</v>
      </c>
      <c r="H2674" s="5">
        <f t="shared" si="82"/>
        <v>1.75</v>
      </c>
      <c r="I2674" s="5">
        <f t="shared" si="83"/>
        <v>-6.6666666666666666E-2</v>
      </c>
    </row>
    <row r="2675" spans="1:9" hidden="1" x14ac:dyDescent="0.2">
      <c r="A2675" t="s">
        <v>361</v>
      </c>
      <c r="B2675" s="10">
        <v>48303</v>
      </c>
      <c r="C2675" t="s">
        <v>2002</v>
      </c>
      <c r="D2675" s="4">
        <v>35668</v>
      </c>
      <c r="E2675" s="4">
        <v>79015</v>
      </c>
      <c r="F2675">
        <v>40017</v>
      </c>
      <c r="G2675">
        <v>78861</v>
      </c>
      <c r="H2675" s="5">
        <f t="shared" si="82"/>
        <v>-0.10867881150511033</v>
      </c>
      <c r="I2675" s="5">
        <f t="shared" si="83"/>
        <v>1.952803033184971E-3</v>
      </c>
    </row>
    <row r="2676" spans="1:9" hidden="1" x14ac:dyDescent="0.2">
      <c r="A2676" t="s">
        <v>361</v>
      </c>
      <c r="B2676" s="10">
        <v>48305</v>
      </c>
      <c r="C2676" t="s">
        <v>2003</v>
      </c>
      <c r="D2676" s="4">
        <v>542</v>
      </c>
      <c r="E2676" s="4">
        <v>1586</v>
      </c>
      <c r="F2676">
        <v>428</v>
      </c>
      <c r="G2676">
        <v>1853</v>
      </c>
      <c r="H2676" s="5">
        <f t="shared" si="82"/>
        <v>0.26635514018691586</v>
      </c>
      <c r="I2676" s="5">
        <f t="shared" si="83"/>
        <v>-0.14409066378845117</v>
      </c>
    </row>
    <row r="2677" spans="1:9" hidden="1" x14ac:dyDescent="0.2">
      <c r="A2677" t="s">
        <v>361</v>
      </c>
      <c r="B2677" s="10">
        <v>48307</v>
      </c>
      <c r="C2677" t="s">
        <v>2004</v>
      </c>
      <c r="D2677" s="4">
        <v>666</v>
      </c>
      <c r="E2677" s="4">
        <v>2813</v>
      </c>
      <c r="F2677">
        <v>490</v>
      </c>
      <c r="G2677">
        <v>2904</v>
      </c>
      <c r="H2677" s="5">
        <f t="shared" si="82"/>
        <v>0.35918367346938773</v>
      </c>
      <c r="I2677" s="5">
        <f t="shared" si="83"/>
        <v>-3.133608815426997E-2</v>
      </c>
    </row>
    <row r="2678" spans="1:9" hidden="1" x14ac:dyDescent="0.2">
      <c r="A2678" t="s">
        <v>361</v>
      </c>
      <c r="B2678" s="10">
        <v>48309</v>
      </c>
      <c r="C2678" t="s">
        <v>2005</v>
      </c>
      <c r="D2678" s="4">
        <v>25319</v>
      </c>
      <c r="E2678" s="4">
        <v>58471</v>
      </c>
      <c r="F2678">
        <v>36688</v>
      </c>
      <c r="G2678">
        <v>59543</v>
      </c>
      <c r="H2678" s="5">
        <f t="shared" si="82"/>
        <v>-0.30988334060183165</v>
      </c>
      <c r="I2678" s="5">
        <f t="shared" si="83"/>
        <v>-1.80037955763062E-2</v>
      </c>
    </row>
    <row r="2679" spans="1:9" hidden="1" x14ac:dyDescent="0.2">
      <c r="A2679" t="s">
        <v>361</v>
      </c>
      <c r="B2679" s="10">
        <v>48311</v>
      </c>
      <c r="C2679" t="s">
        <v>2006</v>
      </c>
      <c r="D2679" s="4">
        <v>73</v>
      </c>
      <c r="E2679" s="4">
        <v>447</v>
      </c>
      <c r="F2679">
        <v>53</v>
      </c>
      <c r="G2679">
        <v>460</v>
      </c>
      <c r="H2679" s="5">
        <f t="shared" si="82"/>
        <v>0.37735849056603776</v>
      </c>
      <c r="I2679" s="5">
        <f t="shared" si="83"/>
        <v>-2.8260869565217391E-2</v>
      </c>
    </row>
    <row r="2680" spans="1:9" hidden="1" x14ac:dyDescent="0.2">
      <c r="A2680" t="s">
        <v>361</v>
      </c>
      <c r="B2680" s="10">
        <v>48313</v>
      </c>
      <c r="C2680" t="s">
        <v>452</v>
      </c>
      <c r="D2680" s="4">
        <v>1231</v>
      </c>
      <c r="E2680" s="4">
        <v>4442</v>
      </c>
      <c r="F2680">
        <v>1088</v>
      </c>
      <c r="G2680">
        <v>4169</v>
      </c>
      <c r="H2680" s="5">
        <f t="shared" si="82"/>
        <v>0.13143382352941177</v>
      </c>
      <c r="I2680" s="5">
        <f t="shared" si="83"/>
        <v>6.5483329335572077E-2</v>
      </c>
    </row>
    <row r="2681" spans="1:9" hidden="1" x14ac:dyDescent="0.2">
      <c r="A2681" t="s">
        <v>361</v>
      </c>
      <c r="B2681" s="10">
        <v>48315</v>
      </c>
      <c r="C2681" t="s">
        <v>454</v>
      </c>
      <c r="D2681" s="4">
        <v>1473</v>
      </c>
      <c r="E2681" s="4">
        <v>3454</v>
      </c>
      <c r="F2681">
        <v>1339</v>
      </c>
      <c r="G2681">
        <v>3470</v>
      </c>
      <c r="H2681" s="5">
        <f t="shared" si="82"/>
        <v>0.10007468259895444</v>
      </c>
      <c r="I2681" s="5">
        <f t="shared" si="83"/>
        <v>-4.6109510086455334E-3</v>
      </c>
    </row>
    <row r="2682" spans="1:9" hidden="1" x14ac:dyDescent="0.2">
      <c r="A2682" t="s">
        <v>361</v>
      </c>
      <c r="B2682" s="10">
        <v>48317</v>
      </c>
      <c r="C2682" t="s">
        <v>455</v>
      </c>
      <c r="D2682" s="4">
        <v>391</v>
      </c>
      <c r="E2682" s="4">
        <v>1806</v>
      </c>
      <c r="F2682">
        <v>288</v>
      </c>
      <c r="G2682">
        <v>1857</v>
      </c>
      <c r="H2682" s="5">
        <f t="shared" si="82"/>
        <v>0.3576388888888889</v>
      </c>
      <c r="I2682" s="5">
        <f t="shared" si="83"/>
        <v>-2.7463651050080775E-2</v>
      </c>
    </row>
    <row r="2683" spans="1:9" hidden="1" x14ac:dyDescent="0.2">
      <c r="A2683" t="s">
        <v>361</v>
      </c>
      <c r="B2683" s="10">
        <v>48319</v>
      </c>
      <c r="C2683" t="s">
        <v>905</v>
      </c>
      <c r="D2683" s="4">
        <v>543</v>
      </c>
      <c r="E2683" s="4">
        <v>2042</v>
      </c>
      <c r="F2683">
        <v>457</v>
      </c>
      <c r="G2683">
        <v>1991</v>
      </c>
      <c r="H2683" s="5">
        <f t="shared" si="82"/>
        <v>0.18818380743982493</v>
      </c>
      <c r="I2683" s="5">
        <f t="shared" si="83"/>
        <v>2.5615268709191362E-2</v>
      </c>
    </row>
    <row r="2684" spans="1:9" hidden="1" x14ac:dyDescent="0.2">
      <c r="A2684" t="s">
        <v>361</v>
      </c>
      <c r="B2684" s="10">
        <v>48321</v>
      </c>
      <c r="C2684" t="s">
        <v>2007</v>
      </c>
      <c r="D2684" s="4">
        <v>4133</v>
      </c>
      <c r="E2684" s="4">
        <v>9594</v>
      </c>
      <c r="F2684">
        <v>3733</v>
      </c>
      <c r="G2684">
        <v>9845</v>
      </c>
      <c r="H2684" s="5">
        <f t="shared" si="82"/>
        <v>0.10715242432360032</v>
      </c>
      <c r="I2684" s="5">
        <f t="shared" si="83"/>
        <v>-2.5495175215845607E-2</v>
      </c>
    </row>
    <row r="2685" spans="1:9" hidden="1" x14ac:dyDescent="0.2">
      <c r="A2685" t="s">
        <v>361</v>
      </c>
      <c r="B2685" s="10">
        <v>48323</v>
      </c>
      <c r="C2685" t="s">
        <v>2008</v>
      </c>
      <c r="D2685" s="4">
        <v>8511</v>
      </c>
      <c r="E2685" s="4">
        <v>6818</v>
      </c>
      <c r="F2685">
        <v>8332</v>
      </c>
      <c r="G2685">
        <v>6881</v>
      </c>
      <c r="H2685" s="5">
        <f t="shared" si="82"/>
        <v>2.1483437349975997E-2</v>
      </c>
      <c r="I2685" s="5">
        <f t="shared" si="83"/>
        <v>-9.1556459816887082E-3</v>
      </c>
    </row>
    <row r="2686" spans="1:9" hidden="1" x14ac:dyDescent="0.2">
      <c r="A2686" t="s">
        <v>361</v>
      </c>
      <c r="B2686" s="10">
        <v>48325</v>
      </c>
      <c r="C2686" t="s">
        <v>1709</v>
      </c>
      <c r="D2686" s="4">
        <v>6262</v>
      </c>
      <c r="E2686" s="4">
        <v>17583</v>
      </c>
      <c r="F2686">
        <v>6773</v>
      </c>
      <c r="G2686">
        <v>15642</v>
      </c>
      <c r="H2686" s="5">
        <f t="shared" si="82"/>
        <v>-7.5446626310349915E-2</v>
      </c>
      <c r="I2686" s="5">
        <f t="shared" si="83"/>
        <v>0.12408899117759878</v>
      </c>
    </row>
    <row r="2687" spans="1:9" hidden="1" x14ac:dyDescent="0.2">
      <c r="A2687" t="s">
        <v>361</v>
      </c>
      <c r="B2687" s="10">
        <v>48327</v>
      </c>
      <c r="C2687" t="s">
        <v>907</v>
      </c>
      <c r="D2687" s="4">
        <v>253</v>
      </c>
      <c r="E2687" s="4">
        <v>699</v>
      </c>
      <c r="F2687">
        <v>197</v>
      </c>
      <c r="G2687">
        <v>823</v>
      </c>
      <c r="H2687" s="5">
        <f t="shared" si="82"/>
        <v>0.28426395939086296</v>
      </c>
      <c r="I2687" s="5">
        <f t="shared" si="83"/>
        <v>-0.15066828675577157</v>
      </c>
    </row>
    <row r="2688" spans="1:9" hidden="1" x14ac:dyDescent="0.2">
      <c r="A2688" t="s">
        <v>361</v>
      </c>
      <c r="B2688" s="10">
        <v>48329</v>
      </c>
      <c r="C2688" t="s">
        <v>1277</v>
      </c>
      <c r="D2688" s="4">
        <v>10635</v>
      </c>
      <c r="E2688" s="4">
        <v>46535</v>
      </c>
      <c r="F2688">
        <v>12329</v>
      </c>
      <c r="G2688">
        <v>45624</v>
      </c>
      <c r="H2688" s="5">
        <f t="shared" si="82"/>
        <v>-0.13739962689593641</v>
      </c>
      <c r="I2688" s="5">
        <f t="shared" si="83"/>
        <v>1.9967560932842365E-2</v>
      </c>
    </row>
    <row r="2689" spans="1:9" hidden="1" x14ac:dyDescent="0.2">
      <c r="A2689" t="s">
        <v>361</v>
      </c>
      <c r="B2689" s="10">
        <v>48331</v>
      </c>
      <c r="C2689" t="s">
        <v>2009</v>
      </c>
      <c r="D2689" s="4">
        <v>3146</v>
      </c>
      <c r="E2689" s="4">
        <v>8355</v>
      </c>
      <c r="F2689">
        <v>2496</v>
      </c>
      <c r="G2689">
        <v>7984</v>
      </c>
      <c r="H2689" s="5">
        <f t="shared" si="82"/>
        <v>0.26041666666666669</v>
      </c>
      <c r="I2689" s="5">
        <f t="shared" si="83"/>
        <v>4.6467935871743485E-2</v>
      </c>
    </row>
    <row r="2690" spans="1:9" hidden="1" x14ac:dyDescent="0.2">
      <c r="A2690" t="s">
        <v>361</v>
      </c>
      <c r="B2690" s="10">
        <v>48333</v>
      </c>
      <c r="C2690" t="s">
        <v>994</v>
      </c>
      <c r="D2690" s="4">
        <v>396</v>
      </c>
      <c r="E2690" s="4">
        <v>2196</v>
      </c>
      <c r="F2690">
        <v>271</v>
      </c>
      <c r="G2690">
        <v>2217</v>
      </c>
      <c r="H2690" s="5">
        <f t="shared" si="82"/>
        <v>0.46125461254612549</v>
      </c>
      <c r="I2690" s="5">
        <f t="shared" si="83"/>
        <v>-9.4722598105548041E-3</v>
      </c>
    </row>
    <row r="2691" spans="1:9" hidden="1" x14ac:dyDescent="0.2">
      <c r="A2691" t="s">
        <v>361</v>
      </c>
      <c r="B2691" s="10">
        <v>48335</v>
      </c>
      <c r="C2691" t="s">
        <v>789</v>
      </c>
      <c r="D2691" s="4">
        <v>547</v>
      </c>
      <c r="E2691" s="4">
        <v>1824</v>
      </c>
      <c r="F2691">
        <v>397</v>
      </c>
      <c r="G2691">
        <v>2170</v>
      </c>
      <c r="H2691" s="5">
        <f t="shared" ref="H2691:H2754" si="84">((D2691-F2691)/F2691)</f>
        <v>0.37783375314861462</v>
      </c>
      <c r="I2691" s="5">
        <f t="shared" ref="I2691:I2754" si="85">((E2691-G2691)/G2691)</f>
        <v>-0.15944700460829492</v>
      </c>
    </row>
    <row r="2692" spans="1:9" hidden="1" x14ac:dyDescent="0.2">
      <c r="A2692" t="s">
        <v>361</v>
      </c>
      <c r="B2692" s="10">
        <v>48337</v>
      </c>
      <c r="C2692" t="s">
        <v>2010</v>
      </c>
      <c r="D2692" s="4">
        <v>1764</v>
      </c>
      <c r="E2692" s="4">
        <v>9096</v>
      </c>
      <c r="F2692">
        <v>1097</v>
      </c>
      <c r="G2692">
        <v>8615</v>
      </c>
      <c r="H2692" s="5">
        <f t="shared" si="84"/>
        <v>0.60802187784867823</v>
      </c>
      <c r="I2692" s="5">
        <f t="shared" si="85"/>
        <v>5.5832849680789318E-2</v>
      </c>
    </row>
    <row r="2693" spans="1:9" hidden="1" x14ac:dyDescent="0.2">
      <c r="A2693" t="s">
        <v>361</v>
      </c>
      <c r="B2693" s="10">
        <v>48339</v>
      </c>
      <c r="C2693" t="s">
        <v>521</v>
      </c>
      <c r="D2693" s="4">
        <v>98796</v>
      </c>
      <c r="E2693" s="4">
        <v>228507</v>
      </c>
      <c r="F2693">
        <v>74377</v>
      </c>
      <c r="G2693">
        <v>193382</v>
      </c>
      <c r="H2693" s="5">
        <f t="shared" si="84"/>
        <v>0.32831386046761768</v>
      </c>
      <c r="I2693" s="5">
        <f t="shared" si="85"/>
        <v>0.18163531249030415</v>
      </c>
    </row>
    <row r="2694" spans="1:9" hidden="1" x14ac:dyDescent="0.2">
      <c r="A2694" t="s">
        <v>361</v>
      </c>
      <c r="B2694" s="10">
        <v>48341</v>
      </c>
      <c r="C2694" t="s">
        <v>1634</v>
      </c>
      <c r="D2694" s="4">
        <v>1355</v>
      </c>
      <c r="E2694" s="4">
        <v>4162</v>
      </c>
      <c r="F2694">
        <v>1062</v>
      </c>
      <c r="G2694">
        <v>4359</v>
      </c>
      <c r="H2694" s="5">
        <f t="shared" si="84"/>
        <v>0.27589453860640301</v>
      </c>
      <c r="I2694" s="5">
        <f t="shared" si="85"/>
        <v>-4.5193851800871758E-2</v>
      </c>
    </row>
    <row r="2695" spans="1:9" hidden="1" x14ac:dyDescent="0.2">
      <c r="A2695" t="s">
        <v>361</v>
      </c>
      <c r="B2695" s="10">
        <v>48343</v>
      </c>
      <c r="C2695" t="s">
        <v>1046</v>
      </c>
      <c r="D2695" s="4">
        <v>1949</v>
      </c>
      <c r="E2695" s="4">
        <v>3627</v>
      </c>
      <c r="F2695">
        <v>1669</v>
      </c>
      <c r="G2695">
        <v>3872</v>
      </c>
      <c r="H2695" s="5">
        <f t="shared" si="84"/>
        <v>0.1677651288196525</v>
      </c>
      <c r="I2695" s="5">
        <f t="shared" si="85"/>
        <v>-6.3274793388429756E-2</v>
      </c>
    </row>
    <row r="2696" spans="1:9" hidden="1" x14ac:dyDescent="0.2">
      <c r="A2696" t="s">
        <v>361</v>
      </c>
      <c r="B2696" s="10">
        <v>48345</v>
      </c>
      <c r="C2696" t="s">
        <v>2011</v>
      </c>
      <c r="D2696" s="4">
        <v>84</v>
      </c>
      <c r="E2696" s="4">
        <v>511</v>
      </c>
      <c r="F2696">
        <v>46</v>
      </c>
      <c r="G2696">
        <v>604</v>
      </c>
      <c r="H2696" s="5">
        <f t="shared" si="84"/>
        <v>0.82608695652173914</v>
      </c>
      <c r="I2696" s="5">
        <f t="shared" si="85"/>
        <v>-0.15397350993377484</v>
      </c>
    </row>
    <row r="2697" spans="1:9" hidden="1" x14ac:dyDescent="0.2">
      <c r="A2697" t="s">
        <v>361</v>
      </c>
      <c r="B2697" s="10">
        <v>48347</v>
      </c>
      <c r="C2697" t="s">
        <v>2012</v>
      </c>
      <c r="D2697" s="4">
        <v>8268</v>
      </c>
      <c r="E2697" s="4">
        <v>17307</v>
      </c>
      <c r="F2697">
        <v>9000</v>
      </c>
      <c r="G2697">
        <v>17378</v>
      </c>
      <c r="H2697" s="5">
        <f t="shared" si="84"/>
        <v>-8.1333333333333327E-2</v>
      </c>
      <c r="I2697" s="5">
        <f t="shared" si="85"/>
        <v>-4.0856255035101856E-3</v>
      </c>
    </row>
    <row r="2698" spans="1:9" hidden="1" x14ac:dyDescent="0.2">
      <c r="A2698" t="s">
        <v>361</v>
      </c>
      <c r="B2698" s="10">
        <v>48349</v>
      </c>
      <c r="C2698" t="s">
        <v>2013</v>
      </c>
      <c r="D2698" s="4">
        <v>5473</v>
      </c>
      <c r="E2698" s="4">
        <v>14258</v>
      </c>
      <c r="F2698">
        <v>5101</v>
      </c>
      <c r="G2698">
        <v>13800</v>
      </c>
      <c r="H2698" s="5">
        <f t="shared" si="84"/>
        <v>7.2926877082924918E-2</v>
      </c>
      <c r="I2698" s="5">
        <f t="shared" si="85"/>
        <v>3.3188405797101451E-2</v>
      </c>
    </row>
    <row r="2699" spans="1:9" hidden="1" x14ac:dyDescent="0.2">
      <c r="A2699" t="s">
        <v>361</v>
      </c>
      <c r="B2699" s="10">
        <v>48351</v>
      </c>
      <c r="C2699" t="s">
        <v>585</v>
      </c>
      <c r="D2699" s="4">
        <v>1438</v>
      </c>
      <c r="E2699" s="4">
        <v>4740</v>
      </c>
      <c r="F2699">
        <v>1173</v>
      </c>
      <c r="G2699">
        <v>4882</v>
      </c>
      <c r="H2699" s="5">
        <f t="shared" si="84"/>
        <v>0.22591645353793691</v>
      </c>
      <c r="I2699" s="5">
        <f t="shared" si="85"/>
        <v>-2.9086439983613273E-2</v>
      </c>
    </row>
    <row r="2700" spans="1:9" hidden="1" x14ac:dyDescent="0.2">
      <c r="A2700" t="s">
        <v>361</v>
      </c>
      <c r="B2700" s="10">
        <v>48353</v>
      </c>
      <c r="C2700" t="s">
        <v>2014</v>
      </c>
      <c r="D2700" s="4">
        <v>1436</v>
      </c>
      <c r="E2700" s="4">
        <v>3553</v>
      </c>
      <c r="F2700">
        <v>1162</v>
      </c>
      <c r="G2700">
        <v>4131</v>
      </c>
      <c r="H2700" s="5">
        <f t="shared" si="84"/>
        <v>0.23580034423407917</v>
      </c>
      <c r="I2700" s="5">
        <f t="shared" si="85"/>
        <v>-0.13991769547325103</v>
      </c>
    </row>
    <row r="2701" spans="1:9" hidden="1" x14ac:dyDescent="0.2">
      <c r="A2701" t="s">
        <v>361</v>
      </c>
      <c r="B2701" s="10">
        <v>48355</v>
      </c>
      <c r="C2701" t="s">
        <v>2015</v>
      </c>
      <c r="D2701" s="4">
        <v>51275</v>
      </c>
      <c r="E2701" s="4">
        <v>61368</v>
      </c>
      <c r="F2701">
        <v>60925</v>
      </c>
      <c r="G2701">
        <v>64617</v>
      </c>
      <c r="H2701" s="5">
        <f t="shared" si="84"/>
        <v>-0.15839146491588019</v>
      </c>
      <c r="I2701" s="5">
        <f t="shared" si="85"/>
        <v>-5.0280885834996986E-2</v>
      </c>
    </row>
    <row r="2702" spans="1:9" hidden="1" x14ac:dyDescent="0.2">
      <c r="A2702" t="s">
        <v>361</v>
      </c>
      <c r="B2702" s="10">
        <v>48357</v>
      </c>
      <c r="C2702" t="s">
        <v>2016</v>
      </c>
      <c r="D2702" s="4">
        <v>421</v>
      </c>
      <c r="E2702" s="4">
        <v>2786</v>
      </c>
      <c r="F2702">
        <v>302</v>
      </c>
      <c r="G2702">
        <v>2812</v>
      </c>
      <c r="H2702" s="5">
        <f t="shared" si="84"/>
        <v>0.39403973509933776</v>
      </c>
      <c r="I2702" s="5">
        <f t="shared" si="85"/>
        <v>-9.2460881934566148E-3</v>
      </c>
    </row>
    <row r="2703" spans="1:9" hidden="1" x14ac:dyDescent="0.2">
      <c r="A2703" t="s">
        <v>361</v>
      </c>
      <c r="B2703" s="10">
        <v>48359</v>
      </c>
      <c r="C2703" t="s">
        <v>1123</v>
      </c>
      <c r="D2703" s="4">
        <v>143</v>
      </c>
      <c r="E2703" s="4">
        <v>860</v>
      </c>
      <c r="F2703">
        <v>81</v>
      </c>
      <c r="G2703">
        <v>917</v>
      </c>
      <c r="H2703" s="5">
        <f t="shared" si="84"/>
        <v>0.76543209876543206</v>
      </c>
      <c r="I2703" s="5">
        <f t="shared" si="85"/>
        <v>-6.2159214830970554E-2</v>
      </c>
    </row>
    <row r="2704" spans="1:9" hidden="1" x14ac:dyDescent="0.2">
      <c r="A2704" t="s">
        <v>361</v>
      </c>
      <c r="B2704" s="10">
        <v>48361</v>
      </c>
      <c r="C2704" t="s">
        <v>461</v>
      </c>
      <c r="D2704" s="4">
        <v>7088</v>
      </c>
      <c r="E2704" s="4">
        <v>30613</v>
      </c>
      <c r="F2704">
        <v>6357</v>
      </c>
      <c r="G2704">
        <v>29186</v>
      </c>
      <c r="H2704" s="5">
        <f t="shared" si="84"/>
        <v>0.11499134812018248</v>
      </c>
      <c r="I2704" s="5">
        <f t="shared" si="85"/>
        <v>4.8893305009251008E-2</v>
      </c>
    </row>
    <row r="2705" spans="1:9" hidden="1" x14ac:dyDescent="0.2">
      <c r="A2705" t="s">
        <v>361</v>
      </c>
      <c r="B2705" s="10">
        <v>48363</v>
      </c>
      <c r="C2705" t="s">
        <v>2017</v>
      </c>
      <c r="D2705" s="4">
        <v>2740</v>
      </c>
      <c r="E2705" s="4">
        <v>10296</v>
      </c>
      <c r="F2705">
        <v>2178</v>
      </c>
      <c r="G2705">
        <v>10179</v>
      </c>
      <c r="H2705" s="5">
        <f t="shared" si="84"/>
        <v>0.25803489439853078</v>
      </c>
      <c r="I2705" s="5">
        <f t="shared" si="85"/>
        <v>1.1494252873563218E-2</v>
      </c>
    </row>
    <row r="2706" spans="1:9" hidden="1" x14ac:dyDescent="0.2">
      <c r="A2706" t="s">
        <v>361</v>
      </c>
      <c r="B2706" s="10">
        <v>48365</v>
      </c>
      <c r="C2706" t="s">
        <v>1380</v>
      </c>
      <c r="D2706" s="4">
        <v>2376</v>
      </c>
      <c r="E2706" s="4">
        <v>9451</v>
      </c>
      <c r="F2706">
        <v>2057</v>
      </c>
      <c r="G2706">
        <v>9326</v>
      </c>
      <c r="H2706" s="5">
        <f t="shared" si="84"/>
        <v>0.15508021390374332</v>
      </c>
      <c r="I2706" s="5">
        <f t="shared" si="85"/>
        <v>1.34033883765816E-2</v>
      </c>
    </row>
    <row r="2707" spans="1:9" hidden="1" x14ac:dyDescent="0.2">
      <c r="A2707" t="s">
        <v>361</v>
      </c>
      <c r="B2707" s="10">
        <v>48367</v>
      </c>
      <c r="C2707" t="s">
        <v>2018</v>
      </c>
      <c r="D2707" s="4">
        <v>11440</v>
      </c>
      <c r="E2707" s="4">
        <v>75152</v>
      </c>
      <c r="F2707">
        <v>13017</v>
      </c>
      <c r="G2707">
        <v>62045</v>
      </c>
      <c r="H2707" s="5">
        <f t="shared" si="84"/>
        <v>-0.12114926634401167</v>
      </c>
      <c r="I2707" s="5">
        <f t="shared" si="85"/>
        <v>0.2112498992666613</v>
      </c>
    </row>
    <row r="2708" spans="1:9" hidden="1" x14ac:dyDescent="0.2">
      <c r="A2708" t="s">
        <v>361</v>
      </c>
      <c r="B2708" s="10">
        <v>48369</v>
      </c>
      <c r="C2708" t="s">
        <v>2019</v>
      </c>
      <c r="D2708" s="4">
        <v>762</v>
      </c>
      <c r="E2708" s="4">
        <v>2106</v>
      </c>
      <c r="F2708">
        <v>488</v>
      </c>
      <c r="G2708">
        <v>2135</v>
      </c>
      <c r="H2708" s="5">
        <f t="shared" si="84"/>
        <v>0.56147540983606559</v>
      </c>
      <c r="I2708" s="5">
        <f t="shared" si="85"/>
        <v>-1.3583138173302109E-2</v>
      </c>
    </row>
    <row r="2709" spans="1:9" hidden="1" x14ac:dyDescent="0.2">
      <c r="A2709" t="s">
        <v>361</v>
      </c>
      <c r="B2709" s="10">
        <v>48371</v>
      </c>
      <c r="C2709" t="s">
        <v>2020</v>
      </c>
      <c r="D2709" s="4">
        <v>1611</v>
      </c>
      <c r="E2709" s="4">
        <v>2894</v>
      </c>
      <c r="F2709">
        <v>1382</v>
      </c>
      <c r="G2709">
        <v>3215</v>
      </c>
      <c r="H2709" s="5">
        <f t="shared" si="84"/>
        <v>0.16570188133140376</v>
      </c>
      <c r="I2709" s="5">
        <f t="shared" si="85"/>
        <v>-9.9844479004665629E-2</v>
      </c>
    </row>
    <row r="2710" spans="1:9" hidden="1" x14ac:dyDescent="0.2">
      <c r="A2710" t="s">
        <v>361</v>
      </c>
      <c r="B2710" s="10">
        <v>48373</v>
      </c>
      <c r="C2710" t="s">
        <v>466</v>
      </c>
      <c r="D2710" s="4">
        <v>5427</v>
      </c>
      <c r="E2710" s="4">
        <v>18228</v>
      </c>
      <c r="F2710">
        <v>5387</v>
      </c>
      <c r="G2710">
        <v>18573</v>
      </c>
      <c r="H2710" s="5">
        <f t="shared" si="84"/>
        <v>7.425283088917765E-3</v>
      </c>
      <c r="I2710" s="5">
        <f t="shared" si="85"/>
        <v>-1.8575351316427072E-2</v>
      </c>
    </row>
    <row r="2711" spans="1:9" hidden="1" x14ac:dyDescent="0.2">
      <c r="A2711" t="s">
        <v>361</v>
      </c>
      <c r="B2711" s="10">
        <v>48375</v>
      </c>
      <c r="C2711" t="s">
        <v>1810</v>
      </c>
      <c r="D2711" s="4">
        <v>8839</v>
      </c>
      <c r="E2711" s="4">
        <v>20673</v>
      </c>
      <c r="F2711">
        <v>9921</v>
      </c>
      <c r="G2711">
        <v>22820</v>
      </c>
      <c r="H2711" s="5">
        <f t="shared" si="84"/>
        <v>-0.10906158653361556</v>
      </c>
      <c r="I2711" s="5">
        <f t="shared" si="85"/>
        <v>-9.4084136722173528E-2</v>
      </c>
    </row>
    <row r="2712" spans="1:9" hidden="1" x14ac:dyDescent="0.2">
      <c r="A2712" t="s">
        <v>361</v>
      </c>
      <c r="B2712" s="10">
        <v>48377</v>
      </c>
      <c r="C2712" t="s">
        <v>2021</v>
      </c>
      <c r="D2712" s="4">
        <v>1291</v>
      </c>
      <c r="E2712" s="4">
        <v>659</v>
      </c>
      <c r="F2712">
        <v>1463</v>
      </c>
      <c r="G2712">
        <v>721</v>
      </c>
      <c r="H2712" s="5">
        <f t="shared" si="84"/>
        <v>-0.11756664388243336</v>
      </c>
      <c r="I2712" s="5">
        <f t="shared" si="85"/>
        <v>-8.5991678224687937E-2</v>
      </c>
    </row>
    <row r="2713" spans="1:9" hidden="1" x14ac:dyDescent="0.2">
      <c r="A2713" t="s">
        <v>361</v>
      </c>
      <c r="B2713" s="10">
        <v>48379</v>
      </c>
      <c r="C2713" t="s">
        <v>2022</v>
      </c>
      <c r="D2713" s="4">
        <v>938</v>
      </c>
      <c r="E2713" s="4">
        <v>6039</v>
      </c>
      <c r="F2713">
        <v>842</v>
      </c>
      <c r="G2713">
        <v>5155</v>
      </c>
      <c r="H2713" s="5">
        <f t="shared" si="84"/>
        <v>0.11401425178147269</v>
      </c>
      <c r="I2713" s="5">
        <f t="shared" si="85"/>
        <v>0.17148399612027157</v>
      </c>
    </row>
    <row r="2714" spans="1:9" hidden="1" x14ac:dyDescent="0.2">
      <c r="A2714" t="s">
        <v>361</v>
      </c>
      <c r="B2714" s="10">
        <v>48381</v>
      </c>
      <c r="C2714" t="s">
        <v>2023</v>
      </c>
      <c r="D2714" s="4">
        <v>10316</v>
      </c>
      <c r="E2714" s="4">
        <v>53106</v>
      </c>
      <c r="F2714">
        <v>12802</v>
      </c>
      <c r="G2714">
        <v>50796</v>
      </c>
      <c r="H2714" s="5">
        <f t="shared" si="84"/>
        <v>-0.19418840806124044</v>
      </c>
      <c r="I2714" s="5">
        <f t="shared" si="85"/>
        <v>4.5476021733994801E-2</v>
      </c>
    </row>
    <row r="2715" spans="1:9" hidden="1" x14ac:dyDescent="0.2">
      <c r="A2715" t="s">
        <v>361</v>
      </c>
      <c r="B2715" s="10">
        <v>48383</v>
      </c>
      <c r="C2715" t="s">
        <v>2024</v>
      </c>
      <c r="D2715" s="4">
        <v>228</v>
      </c>
      <c r="E2715" s="4">
        <v>886</v>
      </c>
      <c r="F2715">
        <v>172</v>
      </c>
      <c r="G2715">
        <v>942</v>
      </c>
      <c r="H2715" s="5">
        <f t="shared" si="84"/>
        <v>0.32558139534883723</v>
      </c>
      <c r="I2715" s="5">
        <f t="shared" si="85"/>
        <v>-5.9447983014861996E-2</v>
      </c>
    </row>
    <row r="2716" spans="1:9" hidden="1" x14ac:dyDescent="0.2">
      <c r="A2716" t="s">
        <v>361</v>
      </c>
      <c r="B2716" s="10">
        <v>48385</v>
      </c>
      <c r="C2716" t="s">
        <v>2025</v>
      </c>
      <c r="D2716" s="4">
        <v>368</v>
      </c>
      <c r="E2716" s="4">
        <v>1721</v>
      </c>
      <c r="F2716">
        <v>320</v>
      </c>
      <c r="G2716">
        <v>1643</v>
      </c>
      <c r="H2716" s="5">
        <f t="shared" si="84"/>
        <v>0.15</v>
      </c>
      <c r="I2716" s="5">
        <f t="shared" si="85"/>
        <v>4.7474132684114427E-2</v>
      </c>
    </row>
    <row r="2717" spans="1:9" hidden="1" x14ac:dyDescent="0.2">
      <c r="A2717" t="s">
        <v>361</v>
      </c>
      <c r="B2717" s="10">
        <v>48387</v>
      </c>
      <c r="C2717" t="s">
        <v>2026</v>
      </c>
      <c r="D2717" s="4">
        <v>1704</v>
      </c>
      <c r="E2717" s="4">
        <v>4231</v>
      </c>
      <c r="F2717">
        <v>1246</v>
      </c>
      <c r="G2717">
        <v>4517</v>
      </c>
      <c r="H2717" s="5">
        <f t="shared" si="84"/>
        <v>0.36757624398073835</v>
      </c>
      <c r="I2717" s="5">
        <f t="shared" si="85"/>
        <v>-6.3316360416205447E-2</v>
      </c>
    </row>
    <row r="2718" spans="1:9" hidden="1" x14ac:dyDescent="0.2">
      <c r="A2718" t="s">
        <v>361</v>
      </c>
      <c r="B2718" s="10">
        <v>48389</v>
      </c>
      <c r="C2718" t="s">
        <v>2027</v>
      </c>
      <c r="D2718" s="4">
        <v>1630</v>
      </c>
      <c r="E2718" s="4">
        <v>1882</v>
      </c>
      <c r="F2718">
        <v>1395</v>
      </c>
      <c r="G2718">
        <v>2254</v>
      </c>
      <c r="H2718" s="5">
        <f t="shared" si="84"/>
        <v>0.16845878136200718</v>
      </c>
      <c r="I2718" s="5">
        <f t="shared" si="85"/>
        <v>-0.1650399290150843</v>
      </c>
    </row>
    <row r="2719" spans="1:9" hidden="1" x14ac:dyDescent="0.2">
      <c r="A2719" t="s">
        <v>361</v>
      </c>
      <c r="B2719" s="10">
        <v>48391</v>
      </c>
      <c r="C2719" t="s">
        <v>2028</v>
      </c>
      <c r="D2719" s="4">
        <v>1345</v>
      </c>
      <c r="E2719" s="4">
        <v>2018</v>
      </c>
      <c r="F2719">
        <v>1108</v>
      </c>
      <c r="G2719">
        <v>2210</v>
      </c>
      <c r="H2719" s="5">
        <f t="shared" si="84"/>
        <v>0.21389891696750901</v>
      </c>
      <c r="I2719" s="5">
        <f t="shared" si="85"/>
        <v>-8.6877828054298639E-2</v>
      </c>
    </row>
    <row r="2720" spans="1:9" hidden="1" x14ac:dyDescent="0.2">
      <c r="A2720" t="s">
        <v>361</v>
      </c>
      <c r="B2720" s="10">
        <v>48393</v>
      </c>
      <c r="C2720" t="s">
        <v>1873</v>
      </c>
      <c r="D2720" s="4">
        <v>48</v>
      </c>
      <c r="E2720" s="4">
        <v>481</v>
      </c>
      <c r="F2720">
        <v>17</v>
      </c>
      <c r="G2720">
        <v>529</v>
      </c>
      <c r="H2720" s="5">
        <f t="shared" si="84"/>
        <v>1.8235294117647058</v>
      </c>
      <c r="I2720" s="5">
        <f t="shared" si="85"/>
        <v>-9.0737240075614373E-2</v>
      </c>
    </row>
    <row r="2721" spans="1:9" hidden="1" x14ac:dyDescent="0.2">
      <c r="A2721" t="s">
        <v>361</v>
      </c>
      <c r="B2721" s="10">
        <v>48395</v>
      </c>
      <c r="C2721" t="s">
        <v>1127</v>
      </c>
      <c r="D2721" s="4">
        <v>2845</v>
      </c>
      <c r="E2721" s="4">
        <v>6107</v>
      </c>
      <c r="F2721">
        <v>2374</v>
      </c>
      <c r="G2721">
        <v>5646</v>
      </c>
      <c r="H2721" s="5">
        <f t="shared" si="84"/>
        <v>0.19839932603201349</v>
      </c>
      <c r="I2721" s="5">
        <f t="shared" si="85"/>
        <v>8.1650726177825012E-2</v>
      </c>
    </row>
    <row r="2722" spans="1:9" hidden="1" x14ac:dyDescent="0.2">
      <c r="A2722" t="s">
        <v>361</v>
      </c>
      <c r="B2722" s="10">
        <v>48397</v>
      </c>
      <c r="C2722" t="s">
        <v>2029</v>
      </c>
      <c r="D2722" s="4">
        <v>22323</v>
      </c>
      <c r="E2722" s="4">
        <v>43350</v>
      </c>
      <c r="F2722">
        <v>16412</v>
      </c>
      <c r="G2722">
        <v>36726</v>
      </c>
      <c r="H2722" s="5">
        <f t="shared" si="84"/>
        <v>0.36016329514989032</v>
      </c>
      <c r="I2722" s="5">
        <f t="shared" si="85"/>
        <v>0.18036268583564777</v>
      </c>
    </row>
    <row r="2723" spans="1:9" hidden="1" x14ac:dyDescent="0.2">
      <c r="A2723" t="s">
        <v>361</v>
      </c>
      <c r="B2723" s="10">
        <v>48399</v>
      </c>
      <c r="C2723" t="s">
        <v>2030</v>
      </c>
      <c r="D2723" s="4">
        <v>811</v>
      </c>
      <c r="E2723" s="4">
        <v>3535</v>
      </c>
      <c r="F2723">
        <v>552</v>
      </c>
      <c r="G2723">
        <v>3807</v>
      </c>
      <c r="H2723" s="5">
        <f t="shared" si="84"/>
        <v>0.46920289855072461</v>
      </c>
      <c r="I2723" s="5">
        <f t="shared" si="85"/>
        <v>-7.1447333858681378E-2</v>
      </c>
    </row>
    <row r="2724" spans="1:9" hidden="1" x14ac:dyDescent="0.2">
      <c r="A2724" t="s">
        <v>361</v>
      </c>
      <c r="B2724" s="10">
        <v>48401</v>
      </c>
      <c r="C2724" t="s">
        <v>2031</v>
      </c>
      <c r="D2724" s="4">
        <v>4958</v>
      </c>
      <c r="E2724" s="4">
        <v>16773</v>
      </c>
      <c r="F2724">
        <v>4629</v>
      </c>
      <c r="G2724">
        <v>16534</v>
      </c>
      <c r="H2724" s="5">
        <f t="shared" si="84"/>
        <v>7.1073666018578521E-2</v>
      </c>
      <c r="I2724" s="5">
        <f t="shared" si="85"/>
        <v>1.4455062295875166E-2</v>
      </c>
    </row>
    <row r="2725" spans="1:9" hidden="1" x14ac:dyDescent="0.2">
      <c r="A2725" t="s">
        <v>361</v>
      </c>
      <c r="B2725" s="10">
        <v>48403</v>
      </c>
      <c r="C2725" t="s">
        <v>2032</v>
      </c>
      <c r="D2725" s="4">
        <v>941</v>
      </c>
      <c r="E2725" s="4">
        <v>5178</v>
      </c>
      <c r="F2725">
        <v>669</v>
      </c>
      <c r="G2725">
        <v>4784</v>
      </c>
      <c r="H2725" s="5">
        <f t="shared" si="84"/>
        <v>0.40657698056801195</v>
      </c>
      <c r="I2725" s="5">
        <f t="shared" si="85"/>
        <v>8.2357859531772576E-2</v>
      </c>
    </row>
    <row r="2726" spans="1:9" hidden="1" x14ac:dyDescent="0.2">
      <c r="A2726" t="s">
        <v>361</v>
      </c>
      <c r="B2726" s="10">
        <v>48405</v>
      </c>
      <c r="C2726" t="s">
        <v>2033</v>
      </c>
      <c r="D2726" s="4">
        <v>1135</v>
      </c>
      <c r="E2726" s="4">
        <v>2948</v>
      </c>
      <c r="F2726">
        <v>980</v>
      </c>
      <c r="G2726">
        <v>3007</v>
      </c>
      <c r="H2726" s="5">
        <f t="shared" si="84"/>
        <v>0.15816326530612246</v>
      </c>
      <c r="I2726" s="5">
        <f t="shared" si="85"/>
        <v>-1.9620884602593949E-2</v>
      </c>
    </row>
    <row r="2727" spans="1:9" hidden="1" x14ac:dyDescent="0.2">
      <c r="A2727" t="s">
        <v>361</v>
      </c>
      <c r="B2727" s="10">
        <v>48407</v>
      </c>
      <c r="C2727" t="s">
        <v>2034</v>
      </c>
      <c r="D2727" s="4">
        <v>2386</v>
      </c>
      <c r="E2727" s="4">
        <v>11857</v>
      </c>
      <c r="F2727">
        <v>2337</v>
      </c>
      <c r="G2727">
        <v>10161</v>
      </c>
      <c r="H2727" s="5">
        <f t="shared" si="84"/>
        <v>2.0967051775780916E-2</v>
      </c>
      <c r="I2727" s="5">
        <f t="shared" si="85"/>
        <v>0.16691270544237771</v>
      </c>
    </row>
    <row r="2728" spans="1:9" hidden="1" x14ac:dyDescent="0.2">
      <c r="A2728" t="s">
        <v>361</v>
      </c>
      <c r="B2728" s="10">
        <v>48409</v>
      </c>
      <c r="C2728" t="s">
        <v>2035</v>
      </c>
      <c r="D2728" s="4">
        <v>8346</v>
      </c>
      <c r="E2728" s="4">
        <v>16700</v>
      </c>
      <c r="F2728">
        <v>8988</v>
      </c>
      <c r="G2728">
        <v>16516</v>
      </c>
      <c r="H2728" s="5">
        <f t="shared" si="84"/>
        <v>-7.1428571428571425E-2</v>
      </c>
      <c r="I2728" s="5">
        <f t="shared" si="85"/>
        <v>1.1140712036812788E-2</v>
      </c>
    </row>
    <row r="2729" spans="1:9" hidden="1" x14ac:dyDescent="0.2">
      <c r="A2729" t="s">
        <v>361</v>
      </c>
      <c r="B2729" s="10">
        <v>48411</v>
      </c>
      <c r="C2729" t="s">
        <v>2036</v>
      </c>
      <c r="D2729" s="4">
        <v>434</v>
      </c>
      <c r="E2729" s="4">
        <v>2244</v>
      </c>
      <c r="F2729">
        <v>287</v>
      </c>
      <c r="G2729">
        <v>2308</v>
      </c>
      <c r="H2729" s="5">
        <f t="shared" si="84"/>
        <v>0.51219512195121952</v>
      </c>
      <c r="I2729" s="5">
        <f t="shared" si="85"/>
        <v>-2.7729636048526862E-2</v>
      </c>
    </row>
    <row r="2730" spans="1:9" hidden="1" x14ac:dyDescent="0.2">
      <c r="A2730" t="s">
        <v>361</v>
      </c>
      <c r="B2730" s="10">
        <v>48413</v>
      </c>
      <c r="C2730" t="s">
        <v>2037</v>
      </c>
      <c r="D2730" s="4">
        <v>301</v>
      </c>
      <c r="E2730" s="4">
        <v>891</v>
      </c>
      <c r="F2730">
        <v>211</v>
      </c>
      <c r="G2730">
        <v>940</v>
      </c>
      <c r="H2730" s="5">
        <f t="shared" si="84"/>
        <v>0.42654028436018959</v>
      </c>
      <c r="I2730" s="5">
        <f t="shared" si="85"/>
        <v>-5.2127659574468084E-2</v>
      </c>
    </row>
    <row r="2731" spans="1:9" hidden="1" x14ac:dyDescent="0.2">
      <c r="A2731" t="s">
        <v>361</v>
      </c>
      <c r="B2731" s="10">
        <v>48415</v>
      </c>
      <c r="C2731" t="s">
        <v>2038</v>
      </c>
      <c r="D2731" s="4">
        <v>1074</v>
      </c>
      <c r="E2731" s="4">
        <v>4570</v>
      </c>
      <c r="F2731">
        <v>818</v>
      </c>
      <c r="G2731">
        <v>4983</v>
      </c>
      <c r="H2731" s="5">
        <f t="shared" si="84"/>
        <v>0.31295843520782396</v>
      </c>
      <c r="I2731" s="5">
        <f t="shared" si="85"/>
        <v>-8.2881798113586189E-2</v>
      </c>
    </row>
    <row r="2732" spans="1:9" hidden="1" x14ac:dyDescent="0.2">
      <c r="A2732" t="s">
        <v>361</v>
      </c>
      <c r="B2732" s="10">
        <v>48417</v>
      </c>
      <c r="C2732" t="s">
        <v>2039</v>
      </c>
      <c r="D2732" s="4">
        <v>204</v>
      </c>
      <c r="E2732" s="4">
        <v>1442</v>
      </c>
      <c r="F2732">
        <v>130</v>
      </c>
      <c r="G2732">
        <v>1484</v>
      </c>
      <c r="H2732" s="5">
        <f t="shared" si="84"/>
        <v>0.56923076923076921</v>
      </c>
      <c r="I2732" s="5">
        <f t="shared" si="85"/>
        <v>-2.8301886792452831E-2</v>
      </c>
    </row>
    <row r="2733" spans="1:9" hidden="1" x14ac:dyDescent="0.2">
      <c r="A2733" t="s">
        <v>361</v>
      </c>
      <c r="B2733" s="10">
        <v>48419</v>
      </c>
      <c r="C2733" t="s">
        <v>529</v>
      </c>
      <c r="D2733" s="4">
        <v>2531</v>
      </c>
      <c r="E2733" s="4">
        <v>7801</v>
      </c>
      <c r="F2733">
        <v>2068</v>
      </c>
      <c r="G2733">
        <v>7975</v>
      </c>
      <c r="H2733" s="5">
        <f t="shared" si="84"/>
        <v>0.22388781431334623</v>
      </c>
      <c r="I2733" s="5">
        <f t="shared" si="85"/>
        <v>-2.181818181818182E-2</v>
      </c>
    </row>
    <row r="2734" spans="1:9" hidden="1" x14ac:dyDescent="0.2">
      <c r="A2734" t="s">
        <v>361</v>
      </c>
      <c r="B2734" s="10">
        <v>48421</v>
      </c>
      <c r="C2734" t="s">
        <v>1067</v>
      </c>
      <c r="D2734" s="4">
        <v>207</v>
      </c>
      <c r="E2734" s="4">
        <v>906</v>
      </c>
      <c r="F2734">
        <v>91</v>
      </c>
      <c r="G2734">
        <v>886</v>
      </c>
      <c r="H2734" s="5">
        <f t="shared" si="84"/>
        <v>1.2747252747252746</v>
      </c>
      <c r="I2734" s="5">
        <f t="shared" si="85"/>
        <v>2.2573363431151242E-2</v>
      </c>
    </row>
    <row r="2735" spans="1:9" hidden="1" x14ac:dyDescent="0.2">
      <c r="A2735" t="s">
        <v>361</v>
      </c>
      <c r="B2735" s="10">
        <v>48423</v>
      </c>
      <c r="C2735" t="s">
        <v>1068</v>
      </c>
      <c r="D2735" s="4">
        <v>29202</v>
      </c>
      <c r="E2735" s="4">
        <v>72258</v>
      </c>
      <c r="F2735">
        <v>29615</v>
      </c>
      <c r="G2735">
        <v>69080</v>
      </c>
      <c r="H2735" s="5">
        <f t="shared" si="84"/>
        <v>-1.3945635657605943E-2</v>
      </c>
      <c r="I2735" s="5">
        <f t="shared" si="85"/>
        <v>4.6004632310364793E-2</v>
      </c>
    </row>
    <row r="2736" spans="1:9" hidden="1" x14ac:dyDescent="0.2">
      <c r="A2736" t="s">
        <v>361</v>
      </c>
      <c r="B2736" s="10">
        <v>48425</v>
      </c>
      <c r="C2736" t="s">
        <v>2040</v>
      </c>
      <c r="D2736" s="4">
        <v>749</v>
      </c>
      <c r="E2736" s="4">
        <v>4601</v>
      </c>
      <c r="F2736">
        <v>768</v>
      </c>
      <c r="G2736">
        <v>4105</v>
      </c>
      <c r="H2736" s="5">
        <f t="shared" si="84"/>
        <v>-2.4739583333333332E-2</v>
      </c>
      <c r="I2736" s="5">
        <f t="shared" si="85"/>
        <v>0.12082825822168088</v>
      </c>
    </row>
    <row r="2737" spans="1:9" hidden="1" x14ac:dyDescent="0.2">
      <c r="A2737" t="s">
        <v>361</v>
      </c>
      <c r="B2737" s="10">
        <v>48427</v>
      </c>
      <c r="C2737" t="s">
        <v>2041</v>
      </c>
      <c r="D2737" s="4">
        <v>9213</v>
      </c>
      <c r="E2737" s="4">
        <v>8752</v>
      </c>
      <c r="F2737">
        <v>9123</v>
      </c>
      <c r="G2737">
        <v>8247</v>
      </c>
      <c r="H2737" s="5">
        <f t="shared" si="84"/>
        <v>9.865175928970734E-3</v>
      </c>
      <c r="I2737" s="5">
        <f t="shared" si="85"/>
        <v>6.1234388262398451E-2</v>
      </c>
    </row>
    <row r="2738" spans="1:9" hidden="1" x14ac:dyDescent="0.2">
      <c r="A2738" t="s">
        <v>361</v>
      </c>
      <c r="B2738" s="10">
        <v>48429</v>
      </c>
      <c r="C2738" t="s">
        <v>804</v>
      </c>
      <c r="D2738" s="4">
        <v>631</v>
      </c>
      <c r="E2738" s="4">
        <v>3183</v>
      </c>
      <c r="F2738">
        <v>397</v>
      </c>
      <c r="G2738">
        <v>3385</v>
      </c>
      <c r="H2738" s="5">
        <f t="shared" si="84"/>
        <v>0.58942065491183881</v>
      </c>
      <c r="I2738" s="5">
        <f t="shared" si="85"/>
        <v>-5.9675036927621862E-2</v>
      </c>
    </row>
    <row r="2739" spans="1:9" hidden="1" x14ac:dyDescent="0.2">
      <c r="A2739" t="s">
        <v>361</v>
      </c>
      <c r="B2739" s="10">
        <v>48431</v>
      </c>
      <c r="C2739" t="s">
        <v>2042</v>
      </c>
      <c r="D2739" s="4">
        <v>85</v>
      </c>
      <c r="E2739" s="4">
        <v>561</v>
      </c>
      <c r="F2739">
        <v>51</v>
      </c>
      <c r="G2739">
        <v>584</v>
      </c>
      <c r="H2739" s="5">
        <f t="shared" si="84"/>
        <v>0.66666666666666663</v>
      </c>
      <c r="I2739" s="5">
        <f t="shared" si="85"/>
        <v>-3.9383561643835614E-2</v>
      </c>
    </row>
    <row r="2740" spans="1:9" hidden="1" x14ac:dyDescent="0.2">
      <c r="A2740" t="s">
        <v>361</v>
      </c>
      <c r="B2740" s="10">
        <v>48433</v>
      </c>
      <c r="C2740" t="s">
        <v>2043</v>
      </c>
      <c r="D2740" s="4">
        <v>146</v>
      </c>
      <c r="E2740" s="4">
        <v>470</v>
      </c>
      <c r="F2740">
        <v>116</v>
      </c>
      <c r="G2740">
        <v>615</v>
      </c>
      <c r="H2740" s="5">
        <f t="shared" si="84"/>
        <v>0.25862068965517243</v>
      </c>
      <c r="I2740" s="5">
        <f t="shared" si="85"/>
        <v>-0.23577235772357724</v>
      </c>
    </row>
    <row r="2741" spans="1:9" hidden="1" x14ac:dyDescent="0.2">
      <c r="A2741" t="s">
        <v>361</v>
      </c>
      <c r="B2741" s="10">
        <v>48435</v>
      </c>
      <c r="C2741" t="s">
        <v>2044</v>
      </c>
      <c r="D2741" s="4">
        <v>446</v>
      </c>
      <c r="E2741" s="4">
        <v>1189</v>
      </c>
      <c r="F2741">
        <v>322</v>
      </c>
      <c r="G2741">
        <v>1222</v>
      </c>
      <c r="H2741" s="5">
        <f t="shared" si="84"/>
        <v>0.38509316770186336</v>
      </c>
      <c r="I2741" s="5">
        <f t="shared" si="85"/>
        <v>-2.7004909983633387E-2</v>
      </c>
    </row>
    <row r="2742" spans="1:9" hidden="1" x14ac:dyDescent="0.2">
      <c r="A2742" t="s">
        <v>361</v>
      </c>
      <c r="B2742" s="10">
        <v>48437</v>
      </c>
      <c r="C2742" t="s">
        <v>2045</v>
      </c>
      <c r="D2742" s="4">
        <v>687</v>
      </c>
      <c r="E2742" s="4">
        <v>1461</v>
      </c>
      <c r="F2742">
        <v>478</v>
      </c>
      <c r="G2742">
        <v>1845</v>
      </c>
      <c r="H2742" s="5">
        <f t="shared" si="84"/>
        <v>0.43723849372384938</v>
      </c>
      <c r="I2742" s="5">
        <f t="shared" si="85"/>
        <v>-0.20813008130081301</v>
      </c>
    </row>
    <row r="2743" spans="1:9" hidden="1" x14ac:dyDescent="0.2">
      <c r="A2743" t="s">
        <v>361</v>
      </c>
      <c r="B2743" s="10">
        <v>48439</v>
      </c>
      <c r="C2743" t="s">
        <v>2046</v>
      </c>
      <c r="D2743" s="4">
        <v>482134</v>
      </c>
      <c r="E2743" s="4">
        <v>422817</v>
      </c>
      <c r="F2743">
        <v>411567</v>
      </c>
      <c r="G2743">
        <v>409741</v>
      </c>
      <c r="H2743" s="5">
        <f t="shared" si="84"/>
        <v>0.17145932497017496</v>
      </c>
      <c r="I2743" s="5">
        <f t="shared" si="85"/>
        <v>3.1912842502946986E-2</v>
      </c>
    </row>
    <row r="2744" spans="1:9" hidden="1" x14ac:dyDescent="0.2">
      <c r="A2744" t="s">
        <v>361</v>
      </c>
      <c r="B2744" s="10">
        <v>48441</v>
      </c>
      <c r="C2744" t="s">
        <v>475</v>
      </c>
      <c r="D2744" s="4">
        <v>10774</v>
      </c>
      <c r="E2744" s="4">
        <v>38521</v>
      </c>
      <c r="F2744">
        <v>14588</v>
      </c>
      <c r="G2744">
        <v>39547</v>
      </c>
      <c r="H2744" s="5">
        <f t="shared" si="84"/>
        <v>-0.2614477652865369</v>
      </c>
      <c r="I2744" s="5">
        <f t="shared" si="85"/>
        <v>-2.5943813690039699E-2</v>
      </c>
    </row>
    <row r="2745" spans="1:9" hidden="1" x14ac:dyDescent="0.2">
      <c r="A2745" t="s">
        <v>361</v>
      </c>
      <c r="B2745" s="10">
        <v>48443</v>
      </c>
      <c r="C2745" t="s">
        <v>810</v>
      </c>
      <c r="D2745" s="4">
        <v>164</v>
      </c>
      <c r="E2745" s="4">
        <v>319</v>
      </c>
      <c r="F2745">
        <v>119</v>
      </c>
      <c r="G2745">
        <v>334</v>
      </c>
      <c r="H2745" s="5">
        <f t="shared" si="84"/>
        <v>0.37815126050420167</v>
      </c>
      <c r="I2745" s="5">
        <f t="shared" si="85"/>
        <v>-4.4910179640718563E-2</v>
      </c>
    </row>
    <row r="2746" spans="1:9" hidden="1" x14ac:dyDescent="0.2">
      <c r="A2746" t="s">
        <v>361</v>
      </c>
      <c r="B2746" s="10">
        <v>48445</v>
      </c>
      <c r="C2746" t="s">
        <v>2047</v>
      </c>
      <c r="D2746" s="4">
        <v>1128</v>
      </c>
      <c r="E2746" s="4">
        <v>2564</v>
      </c>
      <c r="F2746">
        <v>757</v>
      </c>
      <c r="G2746">
        <v>2812</v>
      </c>
      <c r="H2746" s="5">
        <f t="shared" si="84"/>
        <v>0.49009247027741082</v>
      </c>
      <c r="I2746" s="5">
        <f t="shared" si="85"/>
        <v>-8.8193456614509252E-2</v>
      </c>
    </row>
    <row r="2747" spans="1:9" hidden="1" x14ac:dyDescent="0.2">
      <c r="A2747" t="s">
        <v>361</v>
      </c>
      <c r="B2747" s="10">
        <v>48447</v>
      </c>
      <c r="C2747" t="s">
        <v>2048</v>
      </c>
      <c r="D2747" s="4">
        <v>117</v>
      </c>
      <c r="E2747" s="4">
        <v>743</v>
      </c>
      <c r="F2747">
        <v>82</v>
      </c>
      <c r="G2747">
        <v>806</v>
      </c>
      <c r="H2747" s="5">
        <f t="shared" si="84"/>
        <v>0.42682926829268292</v>
      </c>
      <c r="I2747" s="5">
        <f t="shared" si="85"/>
        <v>-7.8163771712158811E-2</v>
      </c>
    </row>
    <row r="2748" spans="1:9" hidden="1" x14ac:dyDescent="0.2">
      <c r="A2748" t="s">
        <v>361</v>
      </c>
      <c r="B2748" s="10">
        <v>48449</v>
      </c>
      <c r="C2748" t="s">
        <v>2049</v>
      </c>
      <c r="D2748" s="4">
        <v>3125</v>
      </c>
      <c r="E2748" s="4">
        <v>7615</v>
      </c>
      <c r="F2748">
        <v>2856</v>
      </c>
      <c r="G2748">
        <v>7570</v>
      </c>
      <c r="H2748" s="5">
        <f t="shared" si="84"/>
        <v>9.418767507002801E-2</v>
      </c>
      <c r="I2748" s="5">
        <f t="shared" si="85"/>
        <v>5.9445178335535004E-3</v>
      </c>
    </row>
    <row r="2749" spans="1:9" hidden="1" x14ac:dyDescent="0.2">
      <c r="A2749" t="s">
        <v>361</v>
      </c>
      <c r="B2749" s="10">
        <v>48451</v>
      </c>
      <c r="C2749" t="s">
        <v>2050</v>
      </c>
      <c r="D2749" s="4">
        <v>10362</v>
      </c>
      <c r="E2749" s="4">
        <v>32182</v>
      </c>
      <c r="F2749">
        <v>12239</v>
      </c>
      <c r="G2749">
        <v>32313</v>
      </c>
      <c r="H2749" s="5">
        <f t="shared" si="84"/>
        <v>-0.15336220279434595</v>
      </c>
      <c r="I2749" s="5">
        <f t="shared" si="85"/>
        <v>-4.0540958747253431E-3</v>
      </c>
    </row>
    <row r="2750" spans="1:9" hidden="1" x14ac:dyDescent="0.2">
      <c r="A2750" t="s">
        <v>361</v>
      </c>
      <c r="B2750" s="10">
        <v>48453</v>
      </c>
      <c r="C2750" t="s">
        <v>2051</v>
      </c>
      <c r="D2750" s="4">
        <v>541578</v>
      </c>
      <c r="E2750" s="4">
        <v>159522</v>
      </c>
      <c r="F2750">
        <v>435860</v>
      </c>
      <c r="G2750">
        <v>161337</v>
      </c>
      <c r="H2750" s="5">
        <f t="shared" si="84"/>
        <v>0.24255036020740606</v>
      </c>
      <c r="I2750" s="5">
        <f t="shared" si="85"/>
        <v>-1.1249744323992637E-2</v>
      </c>
    </row>
    <row r="2751" spans="1:9" hidden="1" x14ac:dyDescent="0.2">
      <c r="A2751" t="s">
        <v>361</v>
      </c>
      <c r="B2751" s="10">
        <v>48455</v>
      </c>
      <c r="C2751" t="s">
        <v>652</v>
      </c>
      <c r="D2751" s="4">
        <v>1501</v>
      </c>
      <c r="E2751" s="4">
        <v>6022</v>
      </c>
      <c r="F2751">
        <v>1323</v>
      </c>
      <c r="G2751">
        <v>5579</v>
      </c>
      <c r="H2751" s="5">
        <f t="shared" si="84"/>
        <v>0.1345427059712774</v>
      </c>
      <c r="I2751" s="5">
        <f t="shared" si="85"/>
        <v>7.9404911274421938E-2</v>
      </c>
    </row>
    <row r="2752" spans="1:9" hidden="1" x14ac:dyDescent="0.2">
      <c r="A2752" t="s">
        <v>361</v>
      </c>
      <c r="B2752" s="10">
        <v>48457</v>
      </c>
      <c r="C2752" t="s">
        <v>2052</v>
      </c>
      <c r="D2752" s="4">
        <v>1716</v>
      </c>
      <c r="E2752" s="4">
        <v>8999</v>
      </c>
      <c r="F2752">
        <v>1403</v>
      </c>
      <c r="G2752">
        <v>8194</v>
      </c>
      <c r="H2752" s="5">
        <f t="shared" si="84"/>
        <v>0.22309337134711332</v>
      </c>
      <c r="I2752" s="5">
        <f t="shared" si="85"/>
        <v>9.8242616548694164E-2</v>
      </c>
    </row>
    <row r="2753" spans="1:9" hidden="1" x14ac:dyDescent="0.2">
      <c r="A2753" t="s">
        <v>361</v>
      </c>
      <c r="B2753" s="10">
        <v>48459</v>
      </c>
      <c r="C2753" t="s">
        <v>2053</v>
      </c>
      <c r="D2753" s="4">
        <v>3321</v>
      </c>
      <c r="E2753" s="4">
        <v>17182</v>
      </c>
      <c r="F2753">
        <v>2877</v>
      </c>
      <c r="G2753">
        <v>15809</v>
      </c>
      <c r="H2753" s="5">
        <f t="shared" si="84"/>
        <v>0.15432742440041711</v>
      </c>
      <c r="I2753" s="5">
        <f t="shared" si="85"/>
        <v>8.6849263077993552E-2</v>
      </c>
    </row>
    <row r="2754" spans="1:9" hidden="1" x14ac:dyDescent="0.2">
      <c r="A2754" t="s">
        <v>361</v>
      </c>
      <c r="B2754" s="10">
        <v>48461</v>
      </c>
      <c r="C2754" t="s">
        <v>2054</v>
      </c>
      <c r="D2754" s="4">
        <v>263</v>
      </c>
      <c r="E2754" s="4">
        <v>1069</v>
      </c>
      <c r="F2754">
        <v>170</v>
      </c>
      <c r="G2754">
        <v>1178</v>
      </c>
      <c r="H2754" s="5">
        <f t="shared" si="84"/>
        <v>0.54705882352941182</v>
      </c>
      <c r="I2754" s="5">
        <f t="shared" si="85"/>
        <v>-9.2529711375212223E-2</v>
      </c>
    </row>
    <row r="2755" spans="1:9" hidden="1" x14ac:dyDescent="0.2">
      <c r="A2755" t="s">
        <v>361</v>
      </c>
      <c r="B2755" s="10">
        <v>48463</v>
      </c>
      <c r="C2755" t="s">
        <v>2055</v>
      </c>
      <c r="D2755" s="4">
        <v>3976</v>
      </c>
      <c r="E2755" s="4">
        <v>5914</v>
      </c>
      <c r="F2755">
        <v>4073</v>
      </c>
      <c r="G2755">
        <v>6174</v>
      </c>
      <c r="H2755" s="5">
        <f t="shared" ref="H2755:H2818" si="86">((D2755-F2755)/F2755)</f>
        <v>-2.381536950650626E-2</v>
      </c>
      <c r="I2755" s="5">
        <f t="shared" ref="I2755:I2818" si="87">((E2755-G2755)/G2755)</f>
        <v>-4.2112082928409456E-2</v>
      </c>
    </row>
    <row r="2756" spans="1:9" hidden="1" x14ac:dyDescent="0.2">
      <c r="A2756" t="s">
        <v>361</v>
      </c>
      <c r="B2756" s="10">
        <v>48465</v>
      </c>
      <c r="C2756" t="s">
        <v>2056</v>
      </c>
      <c r="D2756" s="4">
        <v>6379</v>
      </c>
      <c r="E2756" s="4">
        <v>8033</v>
      </c>
      <c r="F2756">
        <v>6771</v>
      </c>
      <c r="G2756">
        <v>8284</v>
      </c>
      <c r="H2756" s="5">
        <f t="shared" si="86"/>
        <v>-5.7893959533303799E-2</v>
      </c>
      <c r="I2756" s="5">
        <f t="shared" si="87"/>
        <v>-3.0299372283920812E-2</v>
      </c>
    </row>
    <row r="2757" spans="1:9" hidden="1" x14ac:dyDescent="0.2">
      <c r="A2757" t="s">
        <v>361</v>
      </c>
      <c r="B2757" s="10">
        <v>48467</v>
      </c>
      <c r="C2757" t="s">
        <v>2057</v>
      </c>
      <c r="D2757" s="4">
        <v>4095</v>
      </c>
      <c r="E2757" s="4">
        <v>24686</v>
      </c>
      <c r="F2757">
        <v>3516</v>
      </c>
      <c r="G2757">
        <v>22270</v>
      </c>
      <c r="H2757" s="5">
        <f t="shared" si="86"/>
        <v>0.16467576791808874</v>
      </c>
      <c r="I2757" s="5">
        <f t="shared" si="87"/>
        <v>0.10848675348001796</v>
      </c>
    </row>
    <row r="2758" spans="1:9" hidden="1" x14ac:dyDescent="0.2">
      <c r="A2758" t="s">
        <v>361</v>
      </c>
      <c r="B2758" s="10">
        <v>48469</v>
      </c>
      <c r="C2758" t="s">
        <v>2058</v>
      </c>
      <c r="D2758" s="4">
        <v>9284</v>
      </c>
      <c r="E2758" s="4">
        <v>23368</v>
      </c>
      <c r="F2758">
        <v>10380</v>
      </c>
      <c r="G2758">
        <v>23358</v>
      </c>
      <c r="H2758" s="5">
        <f t="shared" si="86"/>
        <v>-0.10558766859344894</v>
      </c>
      <c r="I2758" s="5">
        <f t="shared" si="87"/>
        <v>4.2811884579159172E-4</v>
      </c>
    </row>
    <row r="2759" spans="1:9" hidden="1" x14ac:dyDescent="0.2">
      <c r="A2759" t="s">
        <v>361</v>
      </c>
      <c r="B2759" s="10">
        <v>48471</v>
      </c>
      <c r="C2759" t="s">
        <v>533</v>
      </c>
      <c r="D2759" s="4">
        <v>7375</v>
      </c>
      <c r="E2759" s="4">
        <v>15908</v>
      </c>
      <c r="F2759">
        <v>7884</v>
      </c>
      <c r="G2759">
        <v>15375</v>
      </c>
      <c r="H2759" s="5">
        <f t="shared" si="86"/>
        <v>-6.4561136478944695E-2</v>
      </c>
      <c r="I2759" s="5">
        <f t="shared" si="87"/>
        <v>3.4666666666666665E-2</v>
      </c>
    </row>
    <row r="2760" spans="1:9" hidden="1" x14ac:dyDescent="0.2">
      <c r="A2760" t="s">
        <v>361</v>
      </c>
      <c r="B2760" s="10">
        <v>48473</v>
      </c>
      <c r="C2760" t="s">
        <v>2059</v>
      </c>
      <c r="D2760" s="4">
        <v>8504</v>
      </c>
      <c r="E2760" s="4">
        <v>17152</v>
      </c>
      <c r="F2760">
        <v>8191</v>
      </c>
      <c r="G2760">
        <v>14260</v>
      </c>
      <c r="H2760" s="5">
        <f t="shared" si="86"/>
        <v>3.8212672445366865E-2</v>
      </c>
      <c r="I2760" s="5">
        <f t="shared" si="87"/>
        <v>0.20280504908835906</v>
      </c>
    </row>
    <row r="2761" spans="1:9" hidden="1" x14ac:dyDescent="0.2">
      <c r="A2761" t="s">
        <v>361</v>
      </c>
      <c r="B2761" s="10">
        <v>48475</v>
      </c>
      <c r="C2761" t="s">
        <v>1688</v>
      </c>
      <c r="D2761" s="4">
        <v>988</v>
      </c>
      <c r="E2761" s="4">
        <v>2829</v>
      </c>
      <c r="F2761">
        <v>764</v>
      </c>
      <c r="G2761">
        <v>3241</v>
      </c>
      <c r="H2761" s="5">
        <f t="shared" si="86"/>
        <v>0.29319371727748689</v>
      </c>
      <c r="I2761" s="5">
        <f t="shared" si="87"/>
        <v>-0.1271212588707189</v>
      </c>
    </row>
    <row r="2762" spans="1:9" hidden="1" x14ac:dyDescent="0.2">
      <c r="A2762" t="s">
        <v>361</v>
      </c>
      <c r="B2762" s="10">
        <v>48477</v>
      </c>
      <c r="C2762" t="s">
        <v>480</v>
      </c>
      <c r="D2762" s="4">
        <v>3886</v>
      </c>
      <c r="E2762" s="4">
        <v>13953</v>
      </c>
      <c r="F2762">
        <v>4261</v>
      </c>
      <c r="G2762">
        <v>12959</v>
      </c>
      <c r="H2762" s="5">
        <f t="shared" si="86"/>
        <v>-8.8007509974184467E-2</v>
      </c>
      <c r="I2762" s="5">
        <f t="shared" si="87"/>
        <v>7.6703449340226867E-2</v>
      </c>
    </row>
    <row r="2763" spans="1:9" hidden="1" x14ac:dyDescent="0.2">
      <c r="A2763" t="s">
        <v>361</v>
      </c>
      <c r="B2763" s="10">
        <v>48479</v>
      </c>
      <c r="C2763" t="s">
        <v>2060</v>
      </c>
      <c r="D2763" s="4">
        <v>45748</v>
      </c>
      <c r="E2763" s="4">
        <v>26737</v>
      </c>
      <c r="F2763">
        <v>41820</v>
      </c>
      <c r="G2763">
        <v>25898</v>
      </c>
      <c r="H2763" s="5">
        <f t="shared" si="86"/>
        <v>9.3926351028216171E-2</v>
      </c>
      <c r="I2763" s="5">
        <f t="shared" si="87"/>
        <v>3.2396324040466447E-2</v>
      </c>
    </row>
    <row r="2764" spans="1:9" hidden="1" x14ac:dyDescent="0.2">
      <c r="A2764" t="s">
        <v>361</v>
      </c>
      <c r="B2764" s="10">
        <v>48481</v>
      </c>
      <c r="C2764" t="s">
        <v>2061</v>
      </c>
      <c r="D2764" s="4">
        <v>4921</v>
      </c>
      <c r="E2764" s="4">
        <v>11974</v>
      </c>
      <c r="F2764">
        <v>4694</v>
      </c>
      <c r="G2764">
        <v>11926</v>
      </c>
      <c r="H2764" s="5">
        <f t="shared" si="86"/>
        <v>4.8359608010225819E-2</v>
      </c>
      <c r="I2764" s="5">
        <f t="shared" si="87"/>
        <v>4.024819721616636E-3</v>
      </c>
    </row>
    <row r="2765" spans="1:9" hidden="1" x14ac:dyDescent="0.2">
      <c r="A2765" t="s">
        <v>361</v>
      </c>
      <c r="B2765" s="10">
        <v>48483</v>
      </c>
      <c r="C2765" t="s">
        <v>824</v>
      </c>
      <c r="D2765" s="4">
        <v>371</v>
      </c>
      <c r="E2765" s="4">
        <v>1952</v>
      </c>
      <c r="F2765">
        <v>168</v>
      </c>
      <c r="G2765">
        <v>2159</v>
      </c>
      <c r="H2765" s="5">
        <f t="shared" si="86"/>
        <v>1.2083333333333333</v>
      </c>
      <c r="I2765" s="5">
        <f t="shared" si="87"/>
        <v>-9.5877721167207039E-2</v>
      </c>
    </row>
    <row r="2766" spans="1:9" hidden="1" x14ac:dyDescent="0.2">
      <c r="A2766" t="s">
        <v>361</v>
      </c>
      <c r="B2766" s="10">
        <v>48485</v>
      </c>
      <c r="C2766" t="s">
        <v>1076</v>
      </c>
      <c r="D2766" s="4">
        <v>14435</v>
      </c>
      <c r="E2766" s="4">
        <v>30498</v>
      </c>
      <c r="F2766">
        <v>13161</v>
      </c>
      <c r="G2766">
        <v>32069</v>
      </c>
      <c r="H2766" s="5">
        <f t="shared" si="86"/>
        <v>9.6801154927437127E-2</v>
      </c>
      <c r="I2766" s="5">
        <f t="shared" si="87"/>
        <v>-4.8988119367613582E-2</v>
      </c>
    </row>
    <row r="2767" spans="1:9" hidden="1" x14ac:dyDescent="0.2">
      <c r="A2767" t="s">
        <v>361</v>
      </c>
      <c r="B2767" s="10">
        <v>48487</v>
      </c>
      <c r="C2767" t="s">
        <v>2062</v>
      </c>
      <c r="D2767" s="4">
        <v>1341</v>
      </c>
      <c r="E2767" s="4">
        <v>3050</v>
      </c>
      <c r="F2767">
        <v>956</v>
      </c>
      <c r="G2767">
        <v>3524</v>
      </c>
      <c r="H2767" s="5">
        <f t="shared" si="86"/>
        <v>0.40271966527196651</v>
      </c>
      <c r="I2767" s="5">
        <f t="shared" si="87"/>
        <v>-0.13450624290578889</v>
      </c>
    </row>
    <row r="2768" spans="1:9" hidden="1" x14ac:dyDescent="0.2">
      <c r="A2768" t="s">
        <v>361</v>
      </c>
      <c r="B2768" s="10">
        <v>48489</v>
      </c>
      <c r="C2768" t="s">
        <v>2063</v>
      </c>
      <c r="D2768" s="4">
        <v>3094</v>
      </c>
      <c r="E2768" s="4">
        <v>1791</v>
      </c>
      <c r="F2768">
        <v>3108</v>
      </c>
      <c r="G2768">
        <v>2441</v>
      </c>
      <c r="H2768" s="5">
        <f t="shared" si="86"/>
        <v>-4.5045045045045045E-3</v>
      </c>
      <c r="I2768" s="5">
        <f t="shared" si="87"/>
        <v>-0.26628430970913558</v>
      </c>
    </row>
    <row r="2769" spans="1:9" hidden="1" x14ac:dyDescent="0.2">
      <c r="A2769" t="s">
        <v>361</v>
      </c>
      <c r="B2769" s="10">
        <v>48491</v>
      </c>
      <c r="C2769" t="s">
        <v>924</v>
      </c>
      <c r="D2769" s="4">
        <v>204790</v>
      </c>
      <c r="E2769" s="4">
        <v>163749</v>
      </c>
      <c r="F2769">
        <v>143795</v>
      </c>
      <c r="G2769">
        <v>139729</v>
      </c>
      <c r="H2769" s="5">
        <f t="shared" si="86"/>
        <v>0.42418025661532044</v>
      </c>
      <c r="I2769" s="5">
        <f t="shared" si="87"/>
        <v>0.17190418595996537</v>
      </c>
    </row>
    <row r="2770" spans="1:9" hidden="1" x14ac:dyDescent="0.2">
      <c r="A2770" t="s">
        <v>361</v>
      </c>
      <c r="B2770" s="10">
        <v>48493</v>
      </c>
      <c r="C2770" t="s">
        <v>1077</v>
      </c>
      <c r="D2770" s="4">
        <v>6046</v>
      </c>
      <c r="E2770" s="4">
        <v>21950</v>
      </c>
      <c r="F2770">
        <v>6350</v>
      </c>
      <c r="G2770">
        <v>18463</v>
      </c>
      <c r="H2770" s="5">
        <f t="shared" si="86"/>
        <v>-4.7874015748031497E-2</v>
      </c>
      <c r="I2770" s="5">
        <f t="shared" si="87"/>
        <v>0.18886421491631913</v>
      </c>
    </row>
    <row r="2771" spans="1:9" hidden="1" x14ac:dyDescent="0.2">
      <c r="A2771" t="s">
        <v>361</v>
      </c>
      <c r="B2771" s="10">
        <v>48495</v>
      </c>
      <c r="C2771" t="s">
        <v>2064</v>
      </c>
      <c r="D2771" s="4">
        <v>501</v>
      </c>
      <c r="E2771" s="4">
        <v>1690</v>
      </c>
      <c r="F2771">
        <v>358</v>
      </c>
      <c r="G2771">
        <v>1753</v>
      </c>
      <c r="H2771" s="5">
        <f t="shared" si="86"/>
        <v>0.3994413407821229</v>
      </c>
      <c r="I2771" s="5">
        <f t="shared" si="87"/>
        <v>-3.5938391329150027E-2</v>
      </c>
    </row>
    <row r="2772" spans="1:9" hidden="1" x14ac:dyDescent="0.2">
      <c r="A2772" t="s">
        <v>361</v>
      </c>
      <c r="B2772" s="10">
        <v>48497</v>
      </c>
      <c r="C2772" t="s">
        <v>2065</v>
      </c>
      <c r="D2772" s="4">
        <v>4387</v>
      </c>
      <c r="E2772" s="4">
        <v>32249</v>
      </c>
      <c r="F2772">
        <v>4973</v>
      </c>
      <c r="G2772">
        <v>27032</v>
      </c>
      <c r="H2772" s="5">
        <f t="shared" si="86"/>
        <v>-0.11783631610697767</v>
      </c>
      <c r="I2772" s="5">
        <f t="shared" si="87"/>
        <v>0.19299348919798756</v>
      </c>
    </row>
    <row r="2773" spans="1:9" hidden="1" x14ac:dyDescent="0.2">
      <c r="A2773" t="s">
        <v>361</v>
      </c>
      <c r="B2773" s="10">
        <v>48499</v>
      </c>
      <c r="C2773" t="s">
        <v>1723</v>
      </c>
      <c r="D2773" s="4">
        <v>3572</v>
      </c>
      <c r="E2773" s="4">
        <v>21146</v>
      </c>
      <c r="F2773">
        <v>3509</v>
      </c>
      <c r="G2773">
        <v>19049</v>
      </c>
      <c r="H2773" s="5">
        <f t="shared" si="86"/>
        <v>1.7953833000854943E-2</v>
      </c>
      <c r="I2773" s="5">
        <f t="shared" si="87"/>
        <v>0.11008451887238176</v>
      </c>
    </row>
    <row r="2774" spans="1:9" hidden="1" x14ac:dyDescent="0.2">
      <c r="A2774" t="s">
        <v>361</v>
      </c>
      <c r="B2774" s="10">
        <v>48501</v>
      </c>
      <c r="C2774" t="s">
        <v>2066</v>
      </c>
      <c r="D2774" s="4">
        <v>562</v>
      </c>
      <c r="E2774" s="4">
        <v>1989</v>
      </c>
      <c r="F2774">
        <v>420</v>
      </c>
      <c r="G2774">
        <v>2174</v>
      </c>
      <c r="H2774" s="5">
        <f t="shared" si="86"/>
        <v>0.33809523809523812</v>
      </c>
      <c r="I2774" s="5">
        <f t="shared" si="87"/>
        <v>-8.5096596136154556E-2</v>
      </c>
    </row>
    <row r="2775" spans="1:9" hidden="1" x14ac:dyDescent="0.2">
      <c r="A2775" t="s">
        <v>361</v>
      </c>
      <c r="B2775" s="10">
        <v>48503</v>
      </c>
      <c r="C2775" t="s">
        <v>2067</v>
      </c>
      <c r="D2775" s="4">
        <v>1420</v>
      </c>
      <c r="E2775" s="4">
        <v>7137</v>
      </c>
      <c r="F2775">
        <v>1034</v>
      </c>
      <c r="G2775">
        <v>7110</v>
      </c>
      <c r="H2775" s="5">
        <f t="shared" si="86"/>
        <v>0.37330754352030948</v>
      </c>
      <c r="I2775" s="5">
        <f t="shared" si="87"/>
        <v>3.7974683544303796E-3</v>
      </c>
    </row>
    <row r="2776" spans="1:9" hidden="1" x14ac:dyDescent="0.2">
      <c r="A2776" t="s">
        <v>361</v>
      </c>
      <c r="B2776" s="10">
        <v>48505</v>
      </c>
      <c r="C2776" t="s">
        <v>2068</v>
      </c>
      <c r="D2776" s="4">
        <v>1829</v>
      </c>
      <c r="E2776" s="4">
        <v>1873</v>
      </c>
      <c r="F2776">
        <v>1826</v>
      </c>
      <c r="G2776">
        <v>2033</v>
      </c>
      <c r="H2776" s="5">
        <f t="shared" si="86"/>
        <v>1.6429353778751369E-3</v>
      </c>
      <c r="I2776" s="5">
        <f t="shared" si="87"/>
        <v>-7.8701426463354651E-2</v>
      </c>
    </row>
    <row r="2777" spans="1:9" hidden="1" x14ac:dyDescent="0.2">
      <c r="A2777" t="s">
        <v>361</v>
      </c>
      <c r="B2777" s="10">
        <v>48507</v>
      </c>
      <c r="C2777" t="s">
        <v>2069</v>
      </c>
      <c r="D2777" s="4">
        <v>2822</v>
      </c>
      <c r="E2777" s="4">
        <v>820</v>
      </c>
      <c r="F2777">
        <v>2864</v>
      </c>
      <c r="G2777">
        <v>1490</v>
      </c>
      <c r="H2777" s="5">
        <f t="shared" si="86"/>
        <v>-1.4664804469273743E-2</v>
      </c>
      <c r="I2777" s="5">
        <f t="shared" si="87"/>
        <v>-0.44966442953020136</v>
      </c>
    </row>
    <row r="2778" spans="1:9" hidden="1" x14ac:dyDescent="0.2">
      <c r="A2778" t="s">
        <v>362</v>
      </c>
      <c r="B2778" s="10">
        <v>49001</v>
      </c>
      <c r="C2778" t="s">
        <v>1727</v>
      </c>
      <c r="D2778" s="4">
        <v>407</v>
      </c>
      <c r="E2778" s="4">
        <v>2714</v>
      </c>
      <c r="F2778">
        <v>357</v>
      </c>
      <c r="G2778">
        <v>2695</v>
      </c>
      <c r="H2778" s="5">
        <f t="shared" si="86"/>
        <v>0.14005602240896359</v>
      </c>
      <c r="I2778" s="5">
        <f t="shared" si="87"/>
        <v>7.0500927643784789E-3</v>
      </c>
    </row>
    <row r="2779" spans="1:9" hidden="1" x14ac:dyDescent="0.2">
      <c r="A2779" t="s">
        <v>362</v>
      </c>
      <c r="B2779" s="10">
        <v>49003</v>
      </c>
      <c r="C2779" t="s">
        <v>2070</v>
      </c>
      <c r="D2779" s="4">
        <v>2976</v>
      </c>
      <c r="E2779" s="4">
        <v>17701</v>
      </c>
      <c r="F2779">
        <v>4473</v>
      </c>
      <c r="G2779">
        <v>21548</v>
      </c>
      <c r="H2779" s="5">
        <f t="shared" si="86"/>
        <v>-0.33467471495640511</v>
      </c>
      <c r="I2779" s="5">
        <f t="shared" si="87"/>
        <v>-0.17853165026916651</v>
      </c>
    </row>
    <row r="2780" spans="1:9" hidden="1" x14ac:dyDescent="0.2">
      <c r="A2780" t="s">
        <v>362</v>
      </c>
      <c r="B2780" s="10">
        <v>49005</v>
      </c>
      <c r="C2780" t="s">
        <v>2071</v>
      </c>
      <c r="D2780" s="4">
        <v>7310</v>
      </c>
      <c r="E2780" s="4">
        <v>28439</v>
      </c>
      <c r="F2780">
        <v>16650</v>
      </c>
      <c r="G2780">
        <v>38032</v>
      </c>
      <c r="H2780" s="5">
        <f t="shared" si="86"/>
        <v>-0.56096096096096093</v>
      </c>
      <c r="I2780" s="5">
        <f t="shared" si="87"/>
        <v>-0.25223496003365586</v>
      </c>
    </row>
    <row r="2781" spans="1:9" hidden="1" x14ac:dyDescent="0.2">
      <c r="A2781" t="s">
        <v>362</v>
      </c>
      <c r="B2781" s="10">
        <v>49007</v>
      </c>
      <c r="C2781" t="s">
        <v>1438</v>
      </c>
      <c r="D2781" s="4">
        <v>2691</v>
      </c>
      <c r="E2781" s="4">
        <v>6409</v>
      </c>
      <c r="F2781">
        <v>2392</v>
      </c>
      <c r="G2781">
        <v>6693</v>
      </c>
      <c r="H2781" s="5">
        <f t="shared" si="86"/>
        <v>0.125</v>
      </c>
      <c r="I2781" s="5">
        <f t="shared" si="87"/>
        <v>-4.2432392051396983E-2</v>
      </c>
    </row>
    <row r="2782" spans="1:9" hidden="1" x14ac:dyDescent="0.2">
      <c r="A2782" t="s">
        <v>362</v>
      </c>
      <c r="B2782" s="10">
        <v>49009</v>
      </c>
      <c r="C2782" t="s">
        <v>2072</v>
      </c>
      <c r="D2782" s="4">
        <v>116</v>
      </c>
      <c r="E2782" s="4">
        <v>466</v>
      </c>
      <c r="F2782">
        <v>111</v>
      </c>
      <c r="G2782">
        <v>496</v>
      </c>
      <c r="H2782" s="5">
        <f t="shared" si="86"/>
        <v>4.5045045045045043E-2</v>
      </c>
      <c r="I2782" s="5">
        <f t="shared" si="87"/>
        <v>-6.0483870967741937E-2</v>
      </c>
    </row>
    <row r="2783" spans="1:9" hidden="1" x14ac:dyDescent="0.2">
      <c r="A2783" t="s">
        <v>362</v>
      </c>
      <c r="B2783" s="10">
        <v>49011</v>
      </c>
      <c r="C2783" t="s">
        <v>979</v>
      </c>
      <c r="D2783" s="4">
        <v>58315</v>
      </c>
      <c r="E2783" s="4">
        <v>89796</v>
      </c>
      <c r="F2783">
        <v>57411</v>
      </c>
      <c r="G2783">
        <v>104135</v>
      </c>
      <c r="H2783" s="5">
        <f t="shared" si="86"/>
        <v>1.5746111372385085E-2</v>
      </c>
      <c r="I2783" s="5">
        <f t="shared" si="87"/>
        <v>-0.13769625966293753</v>
      </c>
    </row>
    <row r="2784" spans="1:9" hidden="1" x14ac:dyDescent="0.2">
      <c r="A2784" t="s">
        <v>362</v>
      </c>
      <c r="B2784" s="10">
        <v>49013</v>
      </c>
      <c r="C2784" t="s">
        <v>2073</v>
      </c>
      <c r="D2784" s="4">
        <v>846</v>
      </c>
      <c r="E2784" s="4">
        <v>8022</v>
      </c>
      <c r="F2784">
        <v>843</v>
      </c>
      <c r="G2784">
        <v>7513</v>
      </c>
      <c r="H2784" s="5">
        <f t="shared" si="86"/>
        <v>3.5587188612099642E-3</v>
      </c>
      <c r="I2784" s="5">
        <f t="shared" si="87"/>
        <v>6.7749234659922802E-2</v>
      </c>
    </row>
    <row r="2785" spans="1:9" hidden="1" x14ac:dyDescent="0.2">
      <c r="A2785" t="s">
        <v>362</v>
      </c>
      <c r="B2785" s="10">
        <v>49015</v>
      </c>
      <c r="C2785" t="s">
        <v>2074</v>
      </c>
      <c r="D2785" s="4">
        <v>778</v>
      </c>
      <c r="E2785" s="4">
        <v>4112</v>
      </c>
      <c r="F2785">
        <v>572</v>
      </c>
      <c r="G2785">
        <v>4207</v>
      </c>
      <c r="H2785" s="5">
        <f t="shared" si="86"/>
        <v>0.36013986013986016</v>
      </c>
      <c r="I2785" s="5">
        <f t="shared" si="87"/>
        <v>-2.2581411932493464E-2</v>
      </c>
    </row>
    <row r="2786" spans="1:9" hidden="1" x14ac:dyDescent="0.2">
      <c r="A2786" t="s">
        <v>362</v>
      </c>
      <c r="B2786" s="10">
        <v>49017</v>
      </c>
      <c r="C2786" t="s">
        <v>681</v>
      </c>
      <c r="D2786" s="4">
        <v>386</v>
      </c>
      <c r="E2786" s="4">
        <v>2063</v>
      </c>
      <c r="F2786">
        <v>514</v>
      </c>
      <c r="G2786">
        <v>2158</v>
      </c>
      <c r="H2786" s="5">
        <f t="shared" si="86"/>
        <v>-0.24902723735408561</v>
      </c>
      <c r="I2786" s="5">
        <f t="shared" si="87"/>
        <v>-4.4022242817423542E-2</v>
      </c>
    </row>
    <row r="2787" spans="1:9" hidden="1" x14ac:dyDescent="0.2">
      <c r="A2787" t="s">
        <v>362</v>
      </c>
      <c r="B2787" s="10">
        <v>49019</v>
      </c>
      <c r="C2787" t="s">
        <v>683</v>
      </c>
      <c r="D2787" s="4">
        <v>2976</v>
      </c>
      <c r="E2787" s="4">
        <v>2104</v>
      </c>
      <c r="F2787">
        <v>2806</v>
      </c>
      <c r="G2787">
        <v>2248</v>
      </c>
      <c r="H2787" s="5">
        <f t="shared" si="86"/>
        <v>6.0584461867426942E-2</v>
      </c>
      <c r="I2787" s="5">
        <f t="shared" si="87"/>
        <v>-6.4056939501779361E-2</v>
      </c>
    </row>
    <row r="2788" spans="1:9" hidden="1" x14ac:dyDescent="0.2">
      <c r="A2788" s="19" t="s">
        <v>362</v>
      </c>
      <c r="B2788" s="20">
        <v>49021</v>
      </c>
      <c r="C2788" s="19" t="s">
        <v>1262</v>
      </c>
      <c r="D2788" s="21">
        <v>1140</v>
      </c>
      <c r="E2788" s="21">
        <v>13714</v>
      </c>
      <c r="F2788">
        <v>4892</v>
      </c>
      <c r="G2788">
        <v>18989</v>
      </c>
      <c r="H2788" s="5">
        <f t="shared" si="86"/>
        <v>-0.76696647587898614</v>
      </c>
      <c r="I2788" s="5">
        <f t="shared" si="87"/>
        <v>-0.27779240612986467</v>
      </c>
    </row>
    <row r="2789" spans="1:9" hidden="1" x14ac:dyDescent="0.2">
      <c r="A2789" t="s">
        <v>362</v>
      </c>
      <c r="B2789" s="10">
        <v>49023</v>
      </c>
      <c r="C2789" t="s">
        <v>2075</v>
      </c>
      <c r="D2789" s="4">
        <v>705</v>
      </c>
      <c r="E2789" s="4">
        <v>5735</v>
      </c>
      <c r="F2789">
        <v>645</v>
      </c>
      <c r="G2789">
        <v>5087</v>
      </c>
      <c r="H2789" s="5">
        <f t="shared" si="86"/>
        <v>9.3023255813953487E-2</v>
      </c>
      <c r="I2789" s="5">
        <f t="shared" si="87"/>
        <v>0.12738352663652447</v>
      </c>
    </row>
    <row r="2790" spans="1:9" hidden="1" x14ac:dyDescent="0.2">
      <c r="A2790" t="s">
        <v>362</v>
      </c>
      <c r="B2790" s="10">
        <v>49025</v>
      </c>
      <c r="C2790" t="s">
        <v>895</v>
      </c>
      <c r="D2790" s="4">
        <v>1175</v>
      </c>
      <c r="E2790" s="4">
        <v>3068</v>
      </c>
      <c r="F2790">
        <v>1083</v>
      </c>
      <c r="G2790">
        <v>2998</v>
      </c>
      <c r="H2790" s="5">
        <f t="shared" si="86"/>
        <v>8.4949215143120954E-2</v>
      </c>
      <c r="I2790" s="5">
        <f t="shared" si="87"/>
        <v>2.3348899266177451E-2</v>
      </c>
    </row>
    <row r="2791" spans="1:9" hidden="1" x14ac:dyDescent="0.2">
      <c r="A2791" t="s">
        <v>362</v>
      </c>
      <c r="B2791" s="10">
        <v>49027</v>
      </c>
      <c r="C2791" t="s">
        <v>2076</v>
      </c>
      <c r="D2791" s="4">
        <v>708</v>
      </c>
      <c r="E2791" s="4">
        <v>5040</v>
      </c>
      <c r="F2791">
        <v>624</v>
      </c>
      <c r="G2791">
        <v>5404</v>
      </c>
      <c r="H2791" s="5">
        <f t="shared" si="86"/>
        <v>0.13461538461538461</v>
      </c>
      <c r="I2791" s="5">
        <f t="shared" si="87"/>
        <v>-6.7357512953367879E-2</v>
      </c>
    </row>
    <row r="2792" spans="1:9" hidden="1" x14ac:dyDescent="0.2">
      <c r="A2792" t="s">
        <v>362</v>
      </c>
      <c r="B2792" s="10">
        <v>49029</v>
      </c>
      <c r="C2792" t="s">
        <v>522</v>
      </c>
      <c r="D2792" s="4">
        <v>471</v>
      </c>
      <c r="E2792" s="4">
        <v>5576</v>
      </c>
      <c r="F2792">
        <v>1086</v>
      </c>
      <c r="G2792">
        <v>5181</v>
      </c>
      <c r="H2792" s="5">
        <f t="shared" si="86"/>
        <v>-0.56629834254143652</v>
      </c>
      <c r="I2792" s="5">
        <f t="shared" si="87"/>
        <v>7.624010808724184E-2</v>
      </c>
    </row>
    <row r="2793" spans="1:9" hidden="1" x14ac:dyDescent="0.2">
      <c r="A2793" t="s">
        <v>362</v>
      </c>
      <c r="B2793" s="10">
        <v>49031</v>
      </c>
      <c r="C2793" t="s">
        <v>2077</v>
      </c>
      <c r="D2793" s="4">
        <v>118</v>
      </c>
      <c r="E2793" s="4">
        <v>691</v>
      </c>
      <c r="F2793">
        <v>86</v>
      </c>
      <c r="G2793">
        <v>773</v>
      </c>
      <c r="H2793" s="5">
        <f t="shared" si="86"/>
        <v>0.37209302325581395</v>
      </c>
      <c r="I2793" s="5">
        <f t="shared" si="87"/>
        <v>-0.10608020698576973</v>
      </c>
    </row>
    <row r="2794" spans="1:9" hidden="1" x14ac:dyDescent="0.2">
      <c r="A2794" t="s">
        <v>362</v>
      </c>
      <c r="B2794" s="10">
        <v>49033</v>
      </c>
      <c r="C2794" t="s">
        <v>2078</v>
      </c>
      <c r="D2794" s="4">
        <v>168</v>
      </c>
      <c r="E2794" s="4">
        <v>1099</v>
      </c>
      <c r="F2794">
        <v>180</v>
      </c>
      <c r="G2794">
        <v>1157</v>
      </c>
      <c r="H2794" s="5">
        <f t="shared" si="86"/>
        <v>-6.6666666666666666E-2</v>
      </c>
      <c r="I2794" s="5">
        <f t="shared" si="87"/>
        <v>-5.0129645635263613E-2</v>
      </c>
    </row>
    <row r="2795" spans="1:9" hidden="1" x14ac:dyDescent="0.2">
      <c r="A2795" t="s">
        <v>362</v>
      </c>
      <c r="B2795" s="10">
        <v>49035</v>
      </c>
      <c r="C2795" t="s">
        <v>2079</v>
      </c>
      <c r="D2795" s="4">
        <v>293179</v>
      </c>
      <c r="E2795" s="4">
        <v>176136</v>
      </c>
      <c r="F2795">
        <v>289906</v>
      </c>
      <c r="G2795">
        <v>230174</v>
      </c>
      <c r="H2795" s="5">
        <f t="shared" si="86"/>
        <v>1.1289866370478708E-2</v>
      </c>
      <c r="I2795" s="5">
        <f t="shared" si="87"/>
        <v>-0.23477021731385822</v>
      </c>
    </row>
    <row r="2796" spans="1:9" hidden="1" x14ac:dyDescent="0.2">
      <c r="A2796" t="s">
        <v>362</v>
      </c>
      <c r="B2796" s="10">
        <v>49037</v>
      </c>
      <c r="C2796" t="s">
        <v>707</v>
      </c>
      <c r="D2796" s="4">
        <v>2595</v>
      </c>
      <c r="E2796" s="4">
        <v>3100</v>
      </c>
      <c r="F2796">
        <v>3113</v>
      </c>
      <c r="G2796">
        <v>3535</v>
      </c>
      <c r="H2796" s="5">
        <f t="shared" si="86"/>
        <v>-0.16639897205268231</v>
      </c>
      <c r="I2796" s="5">
        <f t="shared" si="87"/>
        <v>-0.12305516265912306</v>
      </c>
    </row>
    <row r="2797" spans="1:9" hidden="1" x14ac:dyDescent="0.2">
      <c r="A2797" t="s">
        <v>362</v>
      </c>
      <c r="B2797" s="10">
        <v>49039</v>
      </c>
      <c r="C2797" t="s">
        <v>2080</v>
      </c>
      <c r="D2797" s="4">
        <v>1549</v>
      </c>
      <c r="E2797" s="4">
        <v>10666</v>
      </c>
      <c r="F2797">
        <v>1794</v>
      </c>
      <c r="G2797">
        <v>10459</v>
      </c>
      <c r="H2797" s="5">
        <f t="shared" si="86"/>
        <v>-0.13656633221850614</v>
      </c>
      <c r="I2797" s="5">
        <f t="shared" si="87"/>
        <v>1.9791567071421743E-2</v>
      </c>
    </row>
    <row r="2798" spans="1:9" hidden="1" x14ac:dyDescent="0.2">
      <c r="A2798" t="s">
        <v>362</v>
      </c>
      <c r="B2798" s="10">
        <v>49041</v>
      </c>
      <c r="C2798" t="s">
        <v>597</v>
      </c>
      <c r="D2798" s="4">
        <v>1128</v>
      </c>
      <c r="E2798" s="4">
        <v>9005</v>
      </c>
      <c r="F2798">
        <v>1084</v>
      </c>
      <c r="G2798">
        <v>9052</v>
      </c>
      <c r="H2798" s="5">
        <f t="shared" si="86"/>
        <v>4.0590405904059039E-2</v>
      </c>
      <c r="I2798" s="5">
        <f t="shared" si="87"/>
        <v>-5.1922227132125496E-3</v>
      </c>
    </row>
    <row r="2799" spans="1:9" hidden="1" x14ac:dyDescent="0.2">
      <c r="A2799" t="s">
        <v>362</v>
      </c>
      <c r="B2799" s="10">
        <v>49043</v>
      </c>
      <c r="C2799" t="s">
        <v>710</v>
      </c>
      <c r="D2799" s="4">
        <v>18967</v>
      </c>
      <c r="E2799" s="4">
        <v>10913</v>
      </c>
      <c r="F2799">
        <v>15244</v>
      </c>
      <c r="G2799">
        <v>10252</v>
      </c>
      <c r="H2799" s="5">
        <f t="shared" si="86"/>
        <v>0.24422723694568355</v>
      </c>
      <c r="I2799" s="5">
        <f t="shared" si="87"/>
        <v>6.4475224346468976E-2</v>
      </c>
    </row>
    <row r="2800" spans="1:9" hidden="1" x14ac:dyDescent="0.2">
      <c r="A2800" t="s">
        <v>362</v>
      </c>
      <c r="B2800" s="10">
        <v>49045</v>
      </c>
      <c r="C2800" t="s">
        <v>2081</v>
      </c>
      <c r="D2800" s="4">
        <v>3672</v>
      </c>
      <c r="E2800" s="4">
        <v>22789</v>
      </c>
      <c r="F2800">
        <v>8943</v>
      </c>
      <c r="G2800">
        <v>21014</v>
      </c>
      <c r="H2800" s="5">
        <f t="shared" si="86"/>
        <v>-0.58939953035893999</v>
      </c>
      <c r="I2800" s="5">
        <f t="shared" si="87"/>
        <v>8.4467497858570481E-2</v>
      </c>
    </row>
    <row r="2801" spans="1:9" hidden="1" x14ac:dyDescent="0.2">
      <c r="A2801" t="s">
        <v>362</v>
      </c>
      <c r="B2801" s="10">
        <v>49047</v>
      </c>
      <c r="C2801" t="s">
        <v>2082</v>
      </c>
      <c r="D2801" s="4">
        <v>1342</v>
      </c>
      <c r="E2801" s="4">
        <v>14200</v>
      </c>
      <c r="F2801">
        <v>1663</v>
      </c>
      <c r="G2801">
        <v>13261</v>
      </c>
      <c r="H2801" s="5">
        <f t="shared" si="86"/>
        <v>-0.19302465423932652</v>
      </c>
      <c r="I2801" s="5">
        <f t="shared" si="87"/>
        <v>7.0809139582233616E-2</v>
      </c>
    </row>
    <row r="2802" spans="1:9" hidden="1" x14ac:dyDescent="0.2">
      <c r="A2802" t="s">
        <v>362</v>
      </c>
      <c r="B2802" s="10">
        <v>49049</v>
      </c>
      <c r="C2802" t="s">
        <v>2083</v>
      </c>
      <c r="D2802" s="4">
        <v>70505</v>
      </c>
      <c r="E2802" s="4">
        <v>186111</v>
      </c>
      <c r="F2802">
        <v>76033</v>
      </c>
      <c r="G2802">
        <v>192812</v>
      </c>
      <c r="H2802" s="5">
        <f t="shared" si="86"/>
        <v>-7.2705272710533578E-2</v>
      </c>
      <c r="I2802" s="5">
        <f t="shared" si="87"/>
        <v>-3.4754060950563243E-2</v>
      </c>
    </row>
    <row r="2803" spans="1:9" hidden="1" x14ac:dyDescent="0.2">
      <c r="A2803" t="s">
        <v>362</v>
      </c>
      <c r="B2803" s="10">
        <v>49051</v>
      </c>
      <c r="C2803" t="s">
        <v>2084</v>
      </c>
      <c r="D2803" s="4">
        <v>9245</v>
      </c>
      <c r="E2803" s="4">
        <v>12876</v>
      </c>
      <c r="F2803">
        <v>6187</v>
      </c>
      <c r="G2803">
        <v>10795</v>
      </c>
      <c r="H2803" s="5">
        <f t="shared" si="86"/>
        <v>0.49426216259899791</v>
      </c>
      <c r="I2803" s="5">
        <f t="shared" si="87"/>
        <v>0.19277443260768876</v>
      </c>
    </row>
    <row r="2804" spans="1:9" hidden="1" x14ac:dyDescent="0.2">
      <c r="A2804" t="s">
        <v>362</v>
      </c>
      <c r="B2804" s="10">
        <v>49053</v>
      </c>
      <c r="C2804" t="s">
        <v>480</v>
      </c>
      <c r="D2804" s="4">
        <v>26643</v>
      </c>
      <c r="E2804" s="4">
        <v>79640</v>
      </c>
      <c r="F2804">
        <v>20530</v>
      </c>
      <c r="G2804">
        <v>67294</v>
      </c>
      <c r="H2804" s="5">
        <f t="shared" si="86"/>
        <v>0.29775937652216267</v>
      </c>
      <c r="I2804" s="5">
        <f t="shared" si="87"/>
        <v>0.18346360745385917</v>
      </c>
    </row>
    <row r="2805" spans="1:9" hidden="1" x14ac:dyDescent="0.2">
      <c r="A2805" t="s">
        <v>362</v>
      </c>
      <c r="B2805" s="10">
        <v>49055</v>
      </c>
      <c r="C2805" t="s">
        <v>822</v>
      </c>
      <c r="D2805" s="4">
        <v>274</v>
      </c>
      <c r="E2805" s="4">
        <v>1212</v>
      </c>
      <c r="F2805">
        <v>365</v>
      </c>
      <c r="G2805">
        <v>1229</v>
      </c>
      <c r="H2805" s="5">
        <f t="shared" si="86"/>
        <v>-0.24931506849315069</v>
      </c>
      <c r="I2805" s="5">
        <f t="shared" si="87"/>
        <v>-1.3832384052074858E-2</v>
      </c>
    </row>
    <row r="2806" spans="1:9" hidden="1" x14ac:dyDescent="0.2">
      <c r="A2806" t="s">
        <v>362</v>
      </c>
      <c r="B2806" s="10">
        <v>49057</v>
      </c>
      <c r="C2806" t="s">
        <v>2085</v>
      </c>
      <c r="D2806" s="4">
        <v>23164</v>
      </c>
      <c r="E2806" s="4">
        <v>58180</v>
      </c>
      <c r="F2806">
        <v>40695</v>
      </c>
      <c r="G2806">
        <v>65949</v>
      </c>
      <c r="H2806" s="5">
        <f t="shared" si="86"/>
        <v>-0.4307900233443912</v>
      </c>
      <c r="I2806" s="5">
        <f t="shared" si="87"/>
        <v>-0.11780315091965003</v>
      </c>
    </row>
    <row r="2807" spans="1:9" hidden="1" x14ac:dyDescent="0.2">
      <c r="A2807" t="s">
        <v>363</v>
      </c>
      <c r="B2807" s="10">
        <v>50001</v>
      </c>
      <c r="C2807" t="s">
        <v>2086</v>
      </c>
      <c r="D2807" s="4">
        <v>15877</v>
      </c>
      <c r="E2807" s="4">
        <v>5877</v>
      </c>
      <c r="F2807">
        <v>14967</v>
      </c>
      <c r="G2807">
        <v>6292</v>
      </c>
      <c r="H2807" s="5">
        <f t="shared" si="86"/>
        <v>6.0800427607402951E-2</v>
      </c>
      <c r="I2807" s="5">
        <f t="shared" si="87"/>
        <v>-6.5956770502225051E-2</v>
      </c>
    </row>
    <row r="2808" spans="1:9" hidden="1" x14ac:dyDescent="0.2">
      <c r="A2808" t="s">
        <v>363</v>
      </c>
      <c r="B2808" s="10">
        <v>50003</v>
      </c>
      <c r="C2808" t="s">
        <v>2087</v>
      </c>
      <c r="D2808" s="4">
        <v>12606</v>
      </c>
      <c r="E2808" s="4">
        <v>6628</v>
      </c>
      <c r="F2808">
        <v>12705</v>
      </c>
      <c r="G2808">
        <v>7114</v>
      </c>
      <c r="H2808" s="5">
        <f t="shared" si="86"/>
        <v>-7.7922077922077922E-3</v>
      </c>
      <c r="I2808" s="5">
        <f t="shared" si="87"/>
        <v>-6.8315996626370543E-2</v>
      </c>
    </row>
    <row r="2809" spans="1:9" hidden="1" x14ac:dyDescent="0.2">
      <c r="A2809" t="s">
        <v>363</v>
      </c>
      <c r="B2809" s="10">
        <v>50005</v>
      </c>
      <c r="C2809" t="s">
        <v>2088</v>
      </c>
      <c r="D2809" s="4">
        <v>8653</v>
      </c>
      <c r="E2809" s="4">
        <v>5713</v>
      </c>
      <c r="F2809">
        <v>9011</v>
      </c>
      <c r="G2809">
        <v>6551</v>
      </c>
      <c r="H2809" s="5">
        <f t="shared" si="86"/>
        <v>-3.9729219842414829E-2</v>
      </c>
      <c r="I2809" s="5">
        <f t="shared" si="87"/>
        <v>-0.12791940161807358</v>
      </c>
    </row>
    <row r="2810" spans="1:9" hidden="1" x14ac:dyDescent="0.2">
      <c r="A2810" t="s">
        <v>363</v>
      </c>
      <c r="B2810" s="10">
        <v>50007</v>
      </c>
      <c r="C2810" t="s">
        <v>2089</v>
      </c>
      <c r="D2810" s="4">
        <v>83346</v>
      </c>
      <c r="E2810" s="4">
        <v>21373</v>
      </c>
      <c r="F2810">
        <v>74961</v>
      </c>
      <c r="G2810">
        <v>21017</v>
      </c>
      <c r="H2810" s="5">
        <f t="shared" si="86"/>
        <v>0.11185816624644815</v>
      </c>
      <c r="I2810" s="5">
        <f t="shared" si="87"/>
        <v>1.6938668696769282E-2</v>
      </c>
    </row>
    <row r="2811" spans="1:9" hidden="1" x14ac:dyDescent="0.2">
      <c r="A2811" t="s">
        <v>363</v>
      </c>
      <c r="B2811" s="10">
        <v>50009</v>
      </c>
      <c r="C2811" t="s">
        <v>1230</v>
      </c>
      <c r="D2811" s="4">
        <v>1246</v>
      </c>
      <c r="E2811" s="4">
        <v>1386</v>
      </c>
      <c r="F2811">
        <v>1405</v>
      </c>
      <c r="G2811">
        <v>1773</v>
      </c>
      <c r="H2811" s="5">
        <f t="shared" si="86"/>
        <v>-0.11316725978647686</v>
      </c>
      <c r="I2811" s="5">
        <f t="shared" si="87"/>
        <v>-0.21827411167512689</v>
      </c>
    </row>
    <row r="2812" spans="1:9" hidden="1" x14ac:dyDescent="0.2">
      <c r="A2812" t="s">
        <v>363</v>
      </c>
      <c r="B2812" s="10">
        <v>50011</v>
      </c>
      <c r="C2812" t="s">
        <v>431</v>
      </c>
      <c r="D2812" s="4">
        <v>13204</v>
      </c>
      <c r="E2812" s="4">
        <v>9561</v>
      </c>
      <c r="F2812">
        <v>13611</v>
      </c>
      <c r="G2812">
        <v>11274</v>
      </c>
      <c r="H2812" s="5">
        <f t="shared" si="86"/>
        <v>-2.9902284916611566E-2</v>
      </c>
      <c r="I2812" s="5">
        <f t="shared" si="87"/>
        <v>-0.15194252261841404</v>
      </c>
    </row>
    <row r="2813" spans="1:9" hidden="1" x14ac:dyDescent="0.2">
      <c r="A2813" t="s">
        <v>363</v>
      </c>
      <c r="B2813" s="10">
        <v>50013</v>
      </c>
      <c r="C2813" t="s">
        <v>2090</v>
      </c>
      <c r="D2813" s="4">
        <v>3050</v>
      </c>
      <c r="E2813" s="4">
        <v>1658</v>
      </c>
      <c r="F2813">
        <v>2905</v>
      </c>
      <c r="G2813">
        <v>1810</v>
      </c>
      <c r="H2813" s="5">
        <f t="shared" si="86"/>
        <v>4.9913941480206538E-2</v>
      </c>
      <c r="I2813" s="5">
        <f t="shared" si="87"/>
        <v>-8.397790055248619E-2</v>
      </c>
    </row>
    <row r="2814" spans="1:9" hidden="1" x14ac:dyDescent="0.2">
      <c r="A2814" t="s">
        <v>363</v>
      </c>
      <c r="B2814" s="10">
        <v>50015</v>
      </c>
      <c r="C2814" t="s">
        <v>2091</v>
      </c>
      <c r="D2814" s="4">
        <v>10937</v>
      </c>
      <c r="E2814" s="4">
        <v>3715</v>
      </c>
      <c r="F2814">
        <v>10240</v>
      </c>
      <c r="G2814">
        <v>4163</v>
      </c>
      <c r="H2814" s="5">
        <f t="shared" si="86"/>
        <v>6.8066406250000003E-2</v>
      </c>
      <c r="I2814" s="5">
        <f t="shared" si="87"/>
        <v>-0.1076147009368244</v>
      </c>
    </row>
    <row r="2815" spans="1:9" hidden="1" x14ac:dyDescent="0.2">
      <c r="A2815" t="s">
        <v>363</v>
      </c>
      <c r="B2815" s="10">
        <v>50017</v>
      </c>
      <c r="C2815" t="s">
        <v>461</v>
      </c>
      <c r="D2815" s="4">
        <v>10463</v>
      </c>
      <c r="E2815" s="4">
        <v>5284</v>
      </c>
      <c r="F2815">
        <v>10304</v>
      </c>
      <c r="G2815">
        <v>6187</v>
      </c>
      <c r="H2815" s="5">
        <f t="shared" si="86"/>
        <v>1.5430900621118012E-2</v>
      </c>
      <c r="I2815" s="5">
        <f t="shared" si="87"/>
        <v>-0.14595118797478585</v>
      </c>
    </row>
    <row r="2816" spans="1:9" hidden="1" x14ac:dyDescent="0.2">
      <c r="A2816" t="s">
        <v>363</v>
      </c>
      <c r="B2816" s="10">
        <v>50019</v>
      </c>
      <c r="C2816" t="s">
        <v>1579</v>
      </c>
      <c r="D2816" s="4">
        <v>6798</v>
      </c>
      <c r="E2816" s="4">
        <v>4983</v>
      </c>
      <c r="F2816">
        <v>7147</v>
      </c>
      <c r="G2816">
        <v>6512</v>
      </c>
      <c r="H2816" s="5">
        <f t="shared" si="86"/>
        <v>-4.8831677626976357E-2</v>
      </c>
      <c r="I2816" s="5">
        <f t="shared" si="87"/>
        <v>-0.23479729729729729</v>
      </c>
    </row>
    <row r="2817" spans="1:9" hidden="1" x14ac:dyDescent="0.2">
      <c r="A2817" t="s">
        <v>363</v>
      </c>
      <c r="B2817" s="10">
        <v>50021</v>
      </c>
      <c r="C2817" t="s">
        <v>2092</v>
      </c>
      <c r="D2817" s="4">
        <v>17404</v>
      </c>
      <c r="E2817" s="4">
        <v>12533</v>
      </c>
      <c r="F2817">
        <v>18230</v>
      </c>
      <c r="G2817">
        <v>14672</v>
      </c>
      <c r="H2817" s="5">
        <f t="shared" si="86"/>
        <v>-4.5309928688974217E-2</v>
      </c>
      <c r="I2817" s="5">
        <f t="shared" si="87"/>
        <v>-0.14578789531079608</v>
      </c>
    </row>
    <row r="2818" spans="1:9" hidden="1" x14ac:dyDescent="0.2">
      <c r="A2818" t="s">
        <v>363</v>
      </c>
      <c r="B2818" s="10">
        <v>50023</v>
      </c>
      <c r="C2818" t="s">
        <v>480</v>
      </c>
      <c r="D2818" s="4">
        <v>25969</v>
      </c>
      <c r="E2818" s="4">
        <v>9677</v>
      </c>
      <c r="F2818">
        <v>25191</v>
      </c>
      <c r="G2818">
        <v>8928</v>
      </c>
      <c r="H2818" s="5">
        <f t="shared" si="86"/>
        <v>3.0884045889404948E-2</v>
      </c>
      <c r="I2818" s="5">
        <f t="shared" si="87"/>
        <v>8.3893369175627244E-2</v>
      </c>
    </row>
    <row r="2819" spans="1:9" hidden="1" x14ac:dyDescent="0.2">
      <c r="A2819" t="s">
        <v>363</v>
      </c>
      <c r="B2819" s="10">
        <v>50025</v>
      </c>
      <c r="C2819" t="s">
        <v>720</v>
      </c>
      <c r="D2819" s="4">
        <v>18967</v>
      </c>
      <c r="E2819" s="4">
        <v>6760</v>
      </c>
      <c r="F2819">
        <v>18767</v>
      </c>
      <c r="G2819">
        <v>6440</v>
      </c>
      <c r="H2819" s="5">
        <f t="shared" ref="H2819:H2882" si="88">((D2819-F2819)/F2819)</f>
        <v>1.0657004316086748E-2</v>
      </c>
      <c r="I2819" s="5">
        <f t="shared" ref="I2819:I2882" si="89">((E2819-G2819)/G2819)</f>
        <v>4.9689440993788817E-2</v>
      </c>
    </row>
    <row r="2820" spans="1:9" hidden="1" x14ac:dyDescent="0.2">
      <c r="A2820" t="s">
        <v>363</v>
      </c>
      <c r="B2820" s="10">
        <v>50027</v>
      </c>
      <c r="C2820" t="s">
        <v>2093</v>
      </c>
      <c r="D2820" s="4">
        <v>23505</v>
      </c>
      <c r="E2820" s="4">
        <v>10155</v>
      </c>
      <c r="F2820">
        <v>23376</v>
      </c>
      <c r="G2820">
        <v>9971</v>
      </c>
      <c r="H2820" s="5">
        <f t="shared" si="88"/>
        <v>5.5184804928131419E-3</v>
      </c>
      <c r="I2820" s="5">
        <f t="shared" si="89"/>
        <v>1.8453515194062783E-2</v>
      </c>
    </row>
    <row r="2821" spans="1:9" hidden="1" x14ac:dyDescent="0.2">
      <c r="A2821" t="s">
        <v>364</v>
      </c>
      <c r="B2821" s="10">
        <v>51001</v>
      </c>
      <c r="C2821" t="s">
        <v>2094</v>
      </c>
      <c r="D2821" s="4">
        <v>7512</v>
      </c>
      <c r="E2821" s="4">
        <v>8683</v>
      </c>
      <c r="F2821">
        <v>7578</v>
      </c>
      <c r="G2821">
        <v>9172</v>
      </c>
      <c r="H2821" s="5">
        <f t="shared" si="88"/>
        <v>-8.7094220110847196E-3</v>
      </c>
      <c r="I2821" s="5">
        <f t="shared" si="89"/>
        <v>-5.3314435237679897E-2</v>
      </c>
    </row>
    <row r="2822" spans="1:9" hidden="1" x14ac:dyDescent="0.2">
      <c r="A2822" t="s">
        <v>364</v>
      </c>
      <c r="B2822" s="10">
        <v>51003</v>
      </c>
      <c r="C2822" t="s">
        <v>2095</v>
      </c>
      <c r="D2822" s="4">
        <v>49536</v>
      </c>
      <c r="E2822" s="4">
        <v>21182</v>
      </c>
      <c r="F2822">
        <v>42466</v>
      </c>
      <c r="G2822">
        <v>20804</v>
      </c>
      <c r="H2822" s="5">
        <f t="shared" si="88"/>
        <v>0.16648613008053501</v>
      </c>
      <c r="I2822" s="5">
        <f t="shared" si="89"/>
        <v>1.8169582772543741E-2</v>
      </c>
    </row>
    <row r="2823" spans="1:9" hidden="1" x14ac:dyDescent="0.2">
      <c r="A2823" t="s">
        <v>364</v>
      </c>
      <c r="B2823" s="10">
        <v>51005</v>
      </c>
      <c r="C2823" t="s">
        <v>1596</v>
      </c>
      <c r="D2823" s="4">
        <v>2301</v>
      </c>
      <c r="E2823" s="4">
        <v>6228</v>
      </c>
      <c r="F2823">
        <v>2243</v>
      </c>
      <c r="G2823">
        <v>5859</v>
      </c>
      <c r="H2823" s="5">
        <f t="shared" si="88"/>
        <v>2.5858225590726706E-2</v>
      </c>
      <c r="I2823" s="5">
        <f t="shared" si="89"/>
        <v>6.2980030721966201E-2</v>
      </c>
    </row>
    <row r="2824" spans="1:9" hidden="1" x14ac:dyDescent="0.2">
      <c r="A2824" t="s">
        <v>364</v>
      </c>
      <c r="B2824" s="10">
        <v>51007</v>
      </c>
      <c r="C2824" t="s">
        <v>2096</v>
      </c>
      <c r="D2824" s="4">
        <v>2377</v>
      </c>
      <c r="E2824" s="4">
        <v>5894</v>
      </c>
      <c r="F2824">
        <v>2411</v>
      </c>
      <c r="G2824">
        <v>5390</v>
      </c>
      <c r="H2824" s="5">
        <f t="shared" si="88"/>
        <v>-1.4102032351721278E-2</v>
      </c>
      <c r="I2824" s="5">
        <f t="shared" si="89"/>
        <v>9.350649350649351E-2</v>
      </c>
    </row>
    <row r="2825" spans="1:9" hidden="1" x14ac:dyDescent="0.2">
      <c r="A2825" t="s">
        <v>364</v>
      </c>
      <c r="B2825" s="10">
        <v>51009</v>
      </c>
      <c r="C2825" t="s">
        <v>2097</v>
      </c>
      <c r="D2825" s="4">
        <v>5603</v>
      </c>
      <c r="E2825" s="4">
        <v>11318</v>
      </c>
      <c r="F2825">
        <v>5672</v>
      </c>
      <c r="G2825">
        <v>11041</v>
      </c>
      <c r="H2825" s="5">
        <f t="shared" si="88"/>
        <v>-1.2165021156558533E-2</v>
      </c>
      <c r="I2825" s="5">
        <f t="shared" si="89"/>
        <v>2.5088307218549044E-2</v>
      </c>
    </row>
    <row r="2826" spans="1:9" hidden="1" x14ac:dyDescent="0.2">
      <c r="A2826" t="s">
        <v>364</v>
      </c>
      <c r="B2826" s="10">
        <v>51011</v>
      </c>
      <c r="C2826" t="s">
        <v>2098</v>
      </c>
      <c r="D2826" s="4">
        <v>2350</v>
      </c>
      <c r="E2826" s="4">
        <v>6948</v>
      </c>
      <c r="F2826">
        <v>2418</v>
      </c>
      <c r="G2826">
        <v>6702</v>
      </c>
      <c r="H2826" s="5">
        <f t="shared" si="88"/>
        <v>-2.8122415219189414E-2</v>
      </c>
      <c r="I2826" s="5">
        <f t="shared" si="89"/>
        <v>3.6705461056401073E-2</v>
      </c>
    </row>
    <row r="2827" spans="1:9" hidden="1" x14ac:dyDescent="0.2">
      <c r="A2827" t="s">
        <v>364</v>
      </c>
      <c r="B2827" s="10">
        <v>51013</v>
      </c>
      <c r="C2827" t="s">
        <v>2099</v>
      </c>
      <c r="D2827" s="4">
        <v>117659</v>
      </c>
      <c r="E2827" s="4">
        <v>27037</v>
      </c>
      <c r="F2827">
        <v>105344</v>
      </c>
      <c r="G2827">
        <v>22318</v>
      </c>
      <c r="H2827" s="5">
        <f t="shared" si="88"/>
        <v>0.11690271871202916</v>
      </c>
      <c r="I2827" s="5">
        <f t="shared" si="89"/>
        <v>0.21144367774890224</v>
      </c>
    </row>
    <row r="2828" spans="1:9" hidden="1" x14ac:dyDescent="0.2">
      <c r="A2828" t="s">
        <v>364</v>
      </c>
      <c r="B2828" s="10">
        <v>51015</v>
      </c>
      <c r="C2828" t="s">
        <v>2100</v>
      </c>
      <c r="D2828" s="4">
        <v>10609</v>
      </c>
      <c r="E2828" s="4">
        <v>33289</v>
      </c>
      <c r="F2828">
        <v>10840</v>
      </c>
      <c r="G2828">
        <v>30714</v>
      </c>
      <c r="H2828" s="5">
        <f t="shared" si="88"/>
        <v>-2.1309963099630996E-2</v>
      </c>
      <c r="I2828" s="5">
        <f t="shared" si="89"/>
        <v>8.3837989190597123E-2</v>
      </c>
    </row>
    <row r="2829" spans="1:9" hidden="1" x14ac:dyDescent="0.2">
      <c r="A2829" t="s">
        <v>364</v>
      </c>
      <c r="B2829" s="10">
        <v>51017</v>
      </c>
      <c r="C2829" t="s">
        <v>1082</v>
      </c>
      <c r="D2829" s="4">
        <v>759</v>
      </c>
      <c r="E2829" s="4">
        <v>1716</v>
      </c>
      <c r="F2829">
        <v>646</v>
      </c>
      <c r="G2829">
        <v>1834</v>
      </c>
      <c r="H2829" s="5">
        <f t="shared" si="88"/>
        <v>0.17492260061919504</v>
      </c>
      <c r="I2829" s="5">
        <f t="shared" si="89"/>
        <v>-6.4340239912759001E-2</v>
      </c>
    </row>
    <row r="2830" spans="1:9" hidden="1" x14ac:dyDescent="0.2">
      <c r="A2830" t="s">
        <v>364</v>
      </c>
      <c r="B2830" s="10">
        <v>51019</v>
      </c>
      <c r="C2830" t="s">
        <v>1785</v>
      </c>
      <c r="D2830" s="4">
        <v>12618</v>
      </c>
      <c r="E2830" s="4">
        <v>40265</v>
      </c>
      <c r="F2830">
        <v>12176</v>
      </c>
      <c r="G2830">
        <v>35600</v>
      </c>
      <c r="H2830" s="5">
        <f t="shared" si="88"/>
        <v>3.6300919842312748E-2</v>
      </c>
      <c r="I2830" s="5">
        <f t="shared" si="89"/>
        <v>0.13103932584269662</v>
      </c>
    </row>
    <row r="2831" spans="1:9" hidden="1" x14ac:dyDescent="0.2">
      <c r="A2831" t="s">
        <v>364</v>
      </c>
      <c r="B2831" s="10">
        <v>51021</v>
      </c>
      <c r="C2831" t="s">
        <v>2101</v>
      </c>
      <c r="D2831" s="4">
        <v>628</v>
      </c>
      <c r="E2831" s="4">
        <v>3043</v>
      </c>
      <c r="F2831">
        <v>532</v>
      </c>
      <c r="G2831">
        <v>2903</v>
      </c>
      <c r="H2831" s="5">
        <f t="shared" si="88"/>
        <v>0.18045112781954886</v>
      </c>
      <c r="I2831" s="5">
        <f t="shared" si="89"/>
        <v>4.8225973131243542E-2</v>
      </c>
    </row>
    <row r="2832" spans="1:9" hidden="1" x14ac:dyDescent="0.2">
      <c r="A2832" t="s">
        <v>364</v>
      </c>
      <c r="B2832" s="10">
        <v>51023</v>
      </c>
      <c r="C2832" t="s">
        <v>2102</v>
      </c>
      <c r="D2832" s="4">
        <v>5519</v>
      </c>
      <c r="E2832" s="4">
        <v>16587</v>
      </c>
      <c r="F2832">
        <v>5700</v>
      </c>
      <c r="G2832">
        <v>15099</v>
      </c>
      <c r="H2832" s="5">
        <f t="shared" si="88"/>
        <v>-3.1754385964912278E-2</v>
      </c>
      <c r="I2832" s="5">
        <f t="shared" si="89"/>
        <v>9.8549572819392015E-2</v>
      </c>
    </row>
    <row r="2833" spans="1:9" hidden="1" x14ac:dyDescent="0.2">
      <c r="A2833" t="s">
        <v>364</v>
      </c>
      <c r="B2833" s="10">
        <v>51025</v>
      </c>
      <c r="C2833" t="s">
        <v>1603</v>
      </c>
      <c r="D2833" s="4">
        <v>4581</v>
      </c>
      <c r="E2833" s="4">
        <v>2642</v>
      </c>
      <c r="F2833">
        <v>4552</v>
      </c>
      <c r="G2833">
        <v>3357</v>
      </c>
      <c r="H2833" s="5">
        <f t="shared" si="88"/>
        <v>6.3708260105448155E-3</v>
      </c>
      <c r="I2833" s="5">
        <f t="shared" si="89"/>
        <v>-0.21298778671432828</v>
      </c>
    </row>
    <row r="2834" spans="1:9" hidden="1" x14ac:dyDescent="0.2">
      <c r="A2834" t="s">
        <v>364</v>
      </c>
      <c r="B2834" s="10">
        <v>51027</v>
      </c>
      <c r="C2834" t="s">
        <v>974</v>
      </c>
      <c r="D2834" s="4">
        <v>1830</v>
      </c>
      <c r="E2834" s="4">
        <v>8686</v>
      </c>
      <c r="F2834">
        <v>1587</v>
      </c>
      <c r="G2834">
        <v>8311</v>
      </c>
      <c r="H2834" s="5">
        <f t="shared" si="88"/>
        <v>0.15311909262759923</v>
      </c>
      <c r="I2834" s="5">
        <f t="shared" si="89"/>
        <v>4.5120924076525085E-2</v>
      </c>
    </row>
    <row r="2835" spans="1:9" hidden="1" x14ac:dyDescent="0.2">
      <c r="A2835" t="s">
        <v>364</v>
      </c>
      <c r="B2835" s="10">
        <v>51029</v>
      </c>
      <c r="C2835" t="s">
        <v>2103</v>
      </c>
      <c r="D2835" s="4">
        <v>3505</v>
      </c>
      <c r="E2835" s="4">
        <v>4586</v>
      </c>
      <c r="F2835">
        <v>3471</v>
      </c>
      <c r="G2835">
        <v>4544</v>
      </c>
      <c r="H2835" s="5">
        <f t="shared" si="88"/>
        <v>9.7954479976951891E-3</v>
      </c>
      <c r="I2835" s="5">
        <f t="shared" si="89"/>
        <v>9.2429577464788731E-3</v>
      </c>
    </row>
    <row r="2836" spans="1:9" hidden="1" x14ac:dyDescent="0.2">
      <c r="A2836" t="s">
        <v>364</v>
      </c>
      <c r="B2836" s="10">
        <v>51031</v>
      </c>
      <c r="C2836" t="s">
        <v>1092</v>
      </c>
      <c r="D2836" s="4">
        <v>8114</v>
      </c>
      <c r="E2836" s="4">
        <v>21116</v>
      </c>
      <c r="F2836">
        <v>8070</v>
      </c>
      <c r="G2836">
        <v>21245</v>
      </c>
      <c r="H2836" s="5">
        <f t="shared" si="88"/>
        <v>5.4522924411400248E-3</v>
      </c>
      <c r="I2836" s="5">
        <f t="shared" si="89"/>
        <v>-6.0720169451635676E-3</v>
      </c>
    </row>
    <row r="2837" spans="1:9" hidden="1" x14ac:dyDescent="0.2">
      <c r="A2837" t="s">
        <v>364</v>
      </c>
      <c r="B2837" s="10">
        <v>51033</v>
      </c>
      <c r="C2837" t="s">
        <v>1213</v>
      </c>
      <c r="D2837" s="4">
        <v>8018</v>
      </c>
      <c r="E2837" s="4">
        <v>9452</v>
      </c>
      <c r="F2837">
        <v>7657</v>
      </c>
      <c r="G2837">
        <v>8336</v>
      </c>
      <c r="H2837" s="5">
        <f t="shared" si="88"/>
        <v>4.7146401985111663E-2</v>
      </c>
      <c r="I2837" s="5">
        <f t="shared" si="89"/>
        <v>0.13387715930902111</v>
      </c>
    </row>
    <row r="2838" spans="1:9" hidden="1" x14ac:dyDescent="0.2">
      <c r="A2838" t="s">
        <v>364</v>
      </c>
      <c r="B2838" s="10">
        <v>51035</v>
      </c>
      <c r="C2838" t="s">
        <v>557</v>
      </c>
      <c r="D2838" s="4">
        <v>3042</v>
      </c>
      <c r="E2838" s="4">
        <v>14026</v>
      </c>
      <c r="F2838">
        <v>2842</v>
      </c>
      <c r="G2838">
        <v>12659</v>
      </c>
      <c r="H2838" s="5">
        <f t="shared" si="88"/>
        <v>7.0372976776917659E-2</v>
      </c>
      <c r="I2838" s="5">
        <f t="shared" si="89"/>
        <v>0.10798641282881744</v>
      </c>
    </row>
    <row r="2839" spans="1:9" hidden="1" x14ac:dyDescent="0.2">
      <c r="A2839" t="s">
        <v>364</v>
      </c>
      <c r="B2839" s="10">
        <v>51036</v>
      </c>
      <c r="C2839" t="s">
        <v>2104</v>
      </c>
      <c r="D2839" s="4">
        <v>2575</v>
      </c>
      <c r="E2839" s="4">
        <v>1922</v>
      </c>
      <c r="F2839">
        <v>2624</v>
      </c>
      <c r="G2839">
        <v>1761</v>
      </c>
      <c r="H2839" s="5">
        <f t="shared" si="88"/>
        <v>-1.8673780487804877E-2</v>
      </c>
      <c r="I2839" s="5">
        <f t="shared" si="89"/>
        <v>9.1425326519023284E-2</v>
      </c>
    </row>
    <row r="2840" spans="1:9" hidden="1" x14ac:dyDescent="0.2">
      <c r="A2840" t="s">
        <v>364</v>
      </c>
      <c r="B2840" s="10">
        <v>51037</v>
      </c>
      <c r="C2840" t="s">
        <v>421</v>
      </c>
      <c r="D2840" s="4">
        <v>2228</v>
      </c>
      <c r="E2840" s="4">
        <v>3481</v>
      </c>
      <c r="F2840">
        <v>2317</v>
      </c>
      <c r="G2840">
        <v>3815</v>
      </c>
      <c r="H2840" s="5">
        <f t="shared" si="88"/>
        <v>-3.8411739318083726E-2</v>
      </c>
      <c r="I2840" s="5">
        <f t="shared" si="89"/>
        <v>-8.7549148099606816E-2</v>
      </c>
    </row>
    <row r="2841" spans="1:9" hidden="1" x14ac:dyDescent="0.2">
      <c r="A2841" t="s">
        <v>364</v>
      </c>
      <c r="B2841" s="10">
        <v>51041</v>
      </c>
      <c r="C2841" t="s">
        <v>1825</v>
      </c>
      <c r="D2841" s="4">
        <v>125816</v>
      </c>
      <c r="E2841" s="4">
        <v>96722</v>
      </c>
      <c r="F2841">
        <v>106935</v>
      </c>
      <c r="G2841">
        <v>93326</v>
      </c>
      <c r="H2841" s="5">
        <f t="shared" si="88"/>
        <v>0.17656520316079863</v>
      </c>
      <c r="I2841" s="5">
        <f t="shared" si="89"/>
        <v>3.6388573387909053E-2</v>
      </c>
    </row>
    <row r="2842" spans="1:9" hidden="1" x14ac:dyDescent="0.2">
      <c r="A2842" t="s">
        <v>364</v>
      </c>
      <c r="B2842" s="10">
        <v>51043</v>
      </c>
      <c r="C2842" t="s">
        <v>492</v>
      </c>
      <c r="D2842" s="4">
        <v>4231</v>
      </c>
      <c r="E2842" s="4">
        <v>5575</v>
      </c>
      <c r="F2842">
        <v>3920</v>
      </c>
      <c r="G2842">
        <v>5192</v>
      </c>
      <c r="H2842" s="5">
        <f t="shared" si="88"/>
        <v>7.9336734693877545E-2</v>
      </c>
      <c r="I2842" s="5">
        <f t="shared" si="89"/>
        <v>7.3767334360554701E-2</v>
      </c>
    </row>
    <row r="2843" spans="1:9" hidden="1" x14ac:dyDescent="0.2">
      <c r="A2843" t="s">
        <v>364</v>
      </c>
      <c r="B2843" s="10">
        <v>51045</v>
      </c>
      <c r="C2843" t="s">
        <v>1734</v>
      </c>
      <c r="D2843" s="4">
        <v>723</v>
      </c>
      <c r="E2843" s="4">
        <v>2769</v>
      </c>
      <c r="F2843">
        <v>587</v>
      </c>
      <c r="G2843">
        <v>2536</v>
      </c>
      <c r="H2843" s="5">
        <f t="shared" si="88"/>
        <v>0.23168654173764908</v>
      </c>
      <c r="I2843" s="5">
        <f t="shared" si="89"/>
        <v>9.1876971608832805E-2</v>
      </c>
    </row>
    <row r="2844" spans="1:9" hidden="1" x14ac:dyDescent="0.2">
      <c r="A2844" t="s">
        <v>364</v>
      </c>
      <c r="B2844" s="10">
        <v>51047</v>
      </c>
      <c r="C2844" t="s">
        <v>2105</v>
      </c>
      <c r="D2844" s="4">
        <v>11721</v>
      </c>
      <c r="E2844" s="4">
        <v>18244</v>
      </c>
      <c r="F2844">
        <v>10617</v>
      </c>
      <c r="G2844">
        <v>16012</v>
      </c>
      <c r="H2844" s="5">
        <f t="shared" si="88"/>
        <v>0.10398417632099463</v>
      </c>
      <c r="I2844" s="5">
        <f t="shared" si="89"/>
        <v>0.13939545340994255</v>
      </c>
    </row>
    <row r="2845" spans="1:9" hidden="1" x14ac:dyDescent="0.2">
      <c r="A2845" t="s">
        <v>364</v>
      </c>
      <c r="B2845" s="10">
        <v>51049</v>
      </c>
      <c r="C2845" t="s">
        <v>882</v>
      </c>
      <c r="D2845" s="4">
        <v>2241</v>
      </c>
      <c r="E2845" s="4">
        <v>3068</v>
      </c>
      <c r="F2845">
        <v>2227</v>
      </c>
      <c r="G2845">
        <v>3019</v>
      </c>
      <c r="H2845" s="5">
        <f t="shared" si="88"/>
        <v>6.2864840592725636E-3</v>
      </c>
      <c r="I2845" s="5">
        <f t="shared" si="89"/>
        <v>1.6230539913878766E-2</v>
      </c>
    </row>
    <row r="2846" spans="1:9" hidden="1" x14ac:dyDescent="0.2">
      <c r="A2846" t="s">
        <v>364</v>
      </c>
      <c r="B2846" s="10">
        <v>51051</v>
      </c>
      <c r="C2846" t="s">
        <v>2106</v>
      </c>
      <c r="D2846" s="4">
        <v>1793</v>
      </c>
      <c r="E2846" s="4">
        <v>5813</v>
      </c>
      <c r="F2846">
        <v>1503</v>
      </c>
      <c r="G2846">
        <v>5748</v>
      </c>
      <c r="H2846" s="5">
        <f t="shared" si="88"/>
        <v>0.19294743845642048</v>
      </c>
      <c r="I2846" s="5">
        <f t="shared" si="89"/>
        <v>1.1308281141266528E-2</v>
      </c>
    </row>
    <row r="2847" spans="1:9" hidden="1" x14ac:dyDescent="0.2">
      <c r="A2847" t="s">
        <v>364</v>
      </c>
      <c r="B2847" s="10">
        <v>51053</v>
      </c>
      <c r="C2847" t="s">
        <v>2107</v>
      </c>
      <c r="D2847" s="4">
        <v>6277</v>
      </c>
      <c r="E2847" s="4">
        <v>9073</v>
      </c>
      <c r="F2847">
        <v>6224</v>
      </c>
      <c r="G2847">
        <v>8695</v>
      </c>
      <c r="H2847" s="5">
        <f t="shared" si="88"/>
        <v>8.5154241645244207E-3</v>
      </c>
      <c r="I2847" s="5">
        <f t="shared" si="89"/>
        <v>4.3473260494537092E-2</v>
      </c>
    </row>
    <row r="2848" spans="1:9" hidden="1" x14ac:dyDescent="0.2">
      <c r="A2848" t="s">
        <v>364</v>
      </c>
      <c r="B2848" s="10">
        <v>51057</v>
      </c>
      <c r="C2848" t="s">
        <v>1230</v>
      </c>
      <c r="D2848" s="4">
        <v>3132</v>
      </c>
      <c r="E2848" s="4">
        <v>3132</v>
      </c>
      <c r="F2848">
        <v>3038</v>
      </c>
      <c r="G2848">
        <v>3075</v>
      </c>
      <c r="H2848" s="5">
        <f t="shared" si="88"/>
        <v>3.0941408821593155E-2</v>
      </c>
      <c r="I2848" s="5">
        <f t="shared" si="89"/>
        <v>1.8536585365853658E-2</v>
      </c>
    </row>
    <row r="2849" spans="1:9" hidden="1" x14ac:dyDescent="0.2">
      <c r="A2849" t="s">
        <v>364</v>
      </c>
      <c r="B2849" s="10">
        <v>51059</v>
      </c>
      <c r="C2849" t="s">
        <v>2108</v>
      </c>
      <c r="D2849" s="4">
        <v>471877</v>
      </c>
      <c r="E2849" s="4">
        <v>172654</v>
      </c>
      <c r="F2849">
        <v>419943</v>
      </c>
      <c r="G2849">
        <v>168401</v>
      </c>
      <c r="H2849" s="5">
        <f t="shared" si="88"/>
        <v>0.12366916462472288</v>
      </c>
      <c r="I2849" s="5">
        <f t="shared" si="89"/>
        <v>2.5255194446588795E-2</v>
      </c>
    </row>
    <row r="2850" spans="1:9" hidden="1" x14ac:dyDescent="0.2">
      <c r="A2850" t="s">
        <v>364</v>
      </c>
      <c r="B2850" s="10">
        <v>51061</v>
      </c>
      <c r="C2850" t="s">
        <v>2109</v>
      </c>
      <c r="D2850" s="4">
        <v>19357</v>
      </c>
      <c r="E2850" s="4">
        <v>27233</v>
      </c>
      <c r="F2850">
        <v>17565</v>
      </c>
      <c r="G2850">
        <v>25106</v>
      </c>
      <c r="H2850" s="5">
        <f t="shared" si="88"/>
        <v>0.10202106461713635</v>
      </c>
      <c r="I2850" s="5">
        <f t="shared" si="89"/>
        <v>8.4720783876364211E-2</v>
      </c>
    </row>
    <row r="2851" spans="1:9" hidden="1" x14ac:dyDescent="0.2">
      <c r="A2851" t="s">
        <v>364</v>
      </c>
      <c r="B2851" s="10">
        <v>51063</v>
      </c>
      <c r="C2851" t="s">
        <v>762</v>
      </c>
      <c r="D2851" s="4">
        <v>2965</v>
      </c>
      <c r="E2851" s="4">
        <v>6846</v>
      </c>
      <c r="F2851">
        <v>3004</v>
      </c>
      <c r="G2851">
        <v>6225</v>
      </c>
      <c r="H2851" s="5">
        <f t="shared" si="88"/>
        <v>-1.2982689747003996E-2</v>
      </c>
      <c r="I2851" s="5">
        <f t="shared" si="89"/>
        <v>9.9759036144578317E-2</v>
      </c>
    </row>
    <row r="2852" spans="1:9" hidden="1" x14ac:dyDescent="0.2">
      <c r="A2852" t="s">
        <v>364</v>
      </c>
      <c r="B2852" s="10">
        <v>51065</v>
      </c>
      <c r="C2852" t="s">
        <v>2110</v>
      </c>
      <c r="D2852" s="4">
        <v>8285</v>
      </c>
      <c r="E2852" s="4">
        <v>8955</v>
      </c>
      <c r="F2852">
        <v>7414</v>
      </c>
      <c r="G2852">
        <v>8155</v>
      </c>
      <c r="H2852" s="5">
        <f t="shared" si="88"/>
        <v>0.11748044240625843</v>
      </c>
      <c r="I2852" s="5">
        <f t="shared" si="89"/>
        <v>9.8099325567136728E-2</v>
      </c>
    </row>
    <row r="2853" spans="1:9" hidden="1" x14ac:dyDescent="0.2">
      <c r="A2853" t="s">
        <v>364</v>
      </c>
      <c r="B2853" s="10">
        <v>51067</v>
      </c>
      <c r="C2853" t="s">
        <v>431</v>
      </c>
      <c r="D2853" s="4">
        <v>8211</v>
      </c>
      <c r="E2853" s="4">
        <v>23140</v>
      </c>
      <c r="F2853">
        <v>8381</v>
      </c>
      <c r="G2853">
        <v>20895</v>
      </c>
      <c r="H2853" s="5">
        <f t="shared" si="88"/>
        <v>-2.0283975659229209E-2</v>
      </c>
      <c r="I2853" s="5">
        <f t="shared" si="89"/>
        <v>0.10744197176357981</v>
      </c>
    </row>
    <row r="2854" spans="1:9" hidden="1" x14ac:dyDescent="0.2">
      <c r="A2854" t="s">
        <v>364</v>
      </c>
      <c r="B2854" s="10">
        <v>51069</v>
      </c>
      <c r="C2854" t="s">
        <v>1217</v>
      </c>
      <c r="D2854" s="4">
        <v>19655</v>
      </c>
      <c r="E2854" s="4">
        <v>34753</v>
      </c>
      <c r="F2854">
        <v>17207</v>
      </c>
      <c r="G2854">
        <v>30558</v>
      </c>
      <c r="H2854" s="5">
        <f t="shared" si="88"/>
        <v>0.1422676817574243</v>
      </c>
      <c r="I2854" s="5">
        <f t="shared" si="89"/>
        <v>0.13727992669677336</v>
      </c>
    </row>
    <row r="2855" spans="1:9" hidden="1" x14ac:dyDescent="0.2">
      <c r="A2855" t="s">
        <v>364</v>
      </c>
      <c r="B2855" s="10">
        <v>51071</v>
      </c>
      <c r="C2855" t="s">
        <v>1890</v>
      </c>
      <c r="D2855" s="4">
        <v>2662</v>
      </c>
      <c r="E2855" s="4">
        <v>7167</v>
      </c>
      <c r="F2855">
        <v>2156</v>
      </c>
      <c r="G2855">
        <v>6876</v>
      </c>
      <c r="H2855" s="5">
        <f t="shared" si="88"/>
        <v>0.23469387755102042</v>
      </c>
      <c r="I2855" s="5">
        <f t="shared" si="89"/>
        <v>4.232111692844677E-2</v>
      </c>
    </row>
    <row r="2856" spans="1:9" hidden="1" x14ac:dyDescent="0.2">
      <c r="A2856" t="s">
        <v>364</v>
      </c>
      <c r="B2856" s="10">
        <v>51073</v>
      </c>
      <c r="C2856" t="s">
        <v>1533</v>
      </c>
      <c r="D2856" s="4">
        <v>7043</v>
      </c>
      <c r="E2856" s="4">
        <v>15892</v>
      </c>
      <c r="F2856">
        <v>6964</v>
      </c>
      <c r="G2856">
        <v>14875</v>
      </c>
      <c r="H2856" s="5">
        <f t="shared" si="88"/>
        <v>1.1344055140723721E-2</v>
      </c>
      <c r="I2856" s="5">
        <f t="shared" si="89"/>
        <v>6.8369747899159658E-2</v>
      </c>
    </row>
    <row r="2857" spans="1:9" hidden="1" x14ac:dyDescent="0.2">
      <c r="A2857" t="s">
        <v>364</v>
      </c>
      <c r="B2857" s="10">
        <v>51075</v>
      </c>
      <c r="C2857" t="s">
        <v>2111</v>
      </c>
      <c r="D2857" s="4">
        <v>7563</v>
      </c>
      <c r="E2857" s="4">
        <v>11002</v>
      </c>
      <c r="F2857">
        <v>6685</v>
      </c>
      <c r="G2857">
        <v>9966</v>
      </c>
      <c r="H2857" s="5">
        <f t="shared" si="88"/>
        <v>0.13133881824981303</v>
      </c>
      <c r="I2857" s="5">
        <f t="shared" si="89"/>
        <v>0.10395344170178607</v>
      </c>
    </row>
    <row r="2858" spans="1:9" hidden="1" x14ac:dyDescent="0.2">
      <c r="A2858" t="s">
        <v>364</v>
      </c>
      <c r="B2858" s="10">
        <v>51077</v>
      </c>
      <c r="C2858" t="s">
        <v>1102</v>
      </c>
      <c r="D2858" s="4">
        <v>2049</v>
      </c>
      <c r="E2858" s="4">
        <v>6735</v>
      </c>
      <c r="F2858">
        <v>1535</v>
      </c>
      <c r="G2858">
        <v>6529</v>
      </c>
      <c r="H2858" s="5">
        <f t="shared" si="88"/>
        <v>0.33485342019543973</v>
      </c>
      <c r="I2858" s="5">
        <f t="shared" si="89"/>
        <v>3.1551539286261296E-2</v>
      </c>
    </row>
    <row r="2859" spans="1:9" hidden="1" x14ac:dyDescent="0.2">
      <c r="A2859" t="s">
        <v>364</v>
      </c>
      <c r="B2859" s="10">
        <v>51079</v>
      </c>
      <c r="C2859" t="s">
        <v>508</v>
      </c>
      <c r="D2859" s="4">
        <v>4678</v>
      </c>
      <c r="E2859" s="4">
        <v>7686</v>
      </c>
      <c r="F2859">
        <v>4163</v>
      </c>
      <c r="G2859">
        <v>6866</v>
      </c>
      <c r="H2859" s="5">
        <f t="shared" si="88"/>
        <v>0.12370886380014413</v>
      </c>
      <c r="I2859" s="5">
        <f t="shared" si="89"/>
        <v>0.11942907078357122</v>
      </c>
    </row>
    <row r="2860" spans="1:9" hidden="1" x14ac:dyDescent="0.2">
      <c r="A2860" t="s">
        <v>364</v>
      </c>
      <c r="B2860" s="10">
        <v>51081</v>
      </c>
      <c r="C2860" t="s">
        <v>2112</v>
      </c>
      <c r="D2860" s="4">
        <v>2511</v>
      </c>
      <c r="E2860" s="4">
        <v>1490</v>
      </c>
      <c r="F2860">
        <v>2627</v>
      </c>
      <c r="G2860">
        <v>1914</v>
      </c>
      <c r="H2860" s="5">
        <f t="shared" si="88"/>
        <v>-4.4156832889227254E-2</v>
      </c>
      <c r="I2860" s="5">
        <f t="shared" si="89"/>
        <v>-0.22152560083594566</v>
      </c>
    </row>
    <row r="2861" spans="1:9" hidden="1" x14ac:dyDescent="0.2">
      <c r="A2861" t="s">
        <v>364</v>
      </c>
      <c r="B2861" s="10">
        <v>51083</v>
      </c>
      <c r="C2861" t="s">
        <v>1623</v>
      </c>
      <c r="D2861" s="4">
        <v>7812</v>
      </c>
      <c r="E2861" s="4">
        <v>10269</v>
      </c>
      <c r="F2861">
        <v>7666</v>
      </c>
      <c r="G2861">
        <v>10418</v>
      </c>
      <c r="H2861" s="5">
        <f t="shared" si="88"/>
        <v>1.9045134359509521E-2</v>
      </c>
      <c r="I2861" s="5">
        <f t="shared" si="89"/>
        <v>-1.4302169322326742E-2</v>
      </c>
    </row>
    <row r="2862" spans="1:9" hidden="1" x14ac:dyDescent="0.2">
      <c r="A2862" t="s">
        <v>364</v>
      </c>
      <c r="B2862" s="10">
        <v>51085</v>
      </c>
      <c r="C2862" t="s">
        <v>2113</v>
      </c>
      <c r="D2862" s="4">
        <v>28939</v>
      </c>
      <c r="E2862" s="4">
        <v>47276</v>
      </c>
      <c r="F2862">
        <v>25307</v>
      </c>
      <c r="G2862">
        <v>44318</v>
      </c>
      <c r="H2862" s="5">
        <f t="shared" si="88"/>
        <v>0.14351760382502865</v>
      </c>
      <c r="I2862" s="5">
        <f t="shared" si="89"/>
        <v>6.6744889209801886E-2</v>
      </c>
    </row>
    <row r="2863" spans="1:9" hidden="1" x14ac:dyDescent="0.2">
      <c r="A2863" t="s">
        <v>364</v>
      </c>
      <c r="B2863" s="10">
        <v>51087</v>
      </c>
      <c r="C2863" t="s">
        <v>2114</v>
      </c>
      <c r="D2863" s="4">
        <v>133879</v>
      </c>
      <c r="E2863" s="4">
        <v>63191</v>
      </c>
      <c r="F2863">
        <v>116572</v>
      </c>
      <c r="G2863">
        <v>63440</v>
      </c>
      <c r="H2863" s="5">
        <f t="shared" si="88"/>
        <v>0.14846618398929418</v>
      </c>
      <c r="I2863" s="5">
        <f t="shared" si="89"/>
        <v>-3.9249684741488019E-3</v>
      </c>
    </row>
    <row r="2864" spans="1:9" hidden="1" x14ac:dyDescent="0.2">
      <c r="A2864" t="s">
        <v>364</v>
      </c>
      <c r="B2864" s="10">
        <v>51089</v>
      </c>
      <c r="C2864" t="s">
        <v>510</v>
      </c>
      <c r="D2864" s="4">
        <v>8952</v>
      </c>
      <c r="E2864" s="4">
        <v>16790</v>
      </c>
      <c r="F2864">
        <v>9127</v>
      </c>
      <c r="G2864">
        <v>16725</v>
      </c>
      <c r="H2864" s="5">
        <f t="shared" si="88"/>
        <v>-1.9173879697600527E-2</v>
      </c>
      <c r="I2864" s="5">
        <f t="shared" si="89"/>
        <v>3.8863976083707025E-3</v>
      </c>
    </row>
    <row r="2865" spans="1:9" hidden="1" x14ac:dyDescent="0.2">
      <c r="A2865" t="s">
        <v>364</v>
      </c>
      <c r="B2865" s="10">
        <v>51091</v>
      </c>
      <c r="C2865" t="s">
        <v>1704</v>
      </c>
      <c r="D2865" s="4">
        <v>432</v>
      </c>
      <c r="E2865" s="4">
        <v>1025</v>
      </c>
      <c r="F2865">
        <v>417</v>
      </c>
      <c r="G2865">
        <v>1092</v>
      </c>
      <c r="H2865" s="5">
        <f t="shared" si="88"/>
        <v>3.5971223021582732E-2</v>
      </c>
      <c r="I2865" s="5">
        <f t="shared" si="89"/>
        <v>-6.1355311355311352E-2</v>
      </c>
    </row>
    <row r="2866" spans="1:9" hidden="1" x14ac:dyDescent="0.2">
      <c r="A2866" t="s">
        <v>364</v>
      </c>
      <c r="B2866" s="10">
        <v>51093</v>
      </c>
      <c r="C2866" t="s">
        <v>2115</v>
      </c>
      <c r="D2866" s="4">
        <v>9833</v>
      </c>
      <c r="E2866" s="4">
        <v>14754</v>
      </c>
      <c r="F2866">
        <v>9399</v>
      </c>
      <c r="G2866">
        <v>13707</v>
      </c>
      <c r="H2866" s="5">
        <f t="shared" si="88"/>
        <v>4.617512501329929E-2</v>
      </c>
      <c r="I2866" s="5">
        <f t="shared" si="89"/>
        <v>7.6384329174874158E-2</v>
      </c>
    </row>
    <row r="2867" spans="1:9" hidden="1" x14ac:dyDescent="0.2">
      <c r="A2867" t="s">
        <v>364</v>
      </c>
      <c r="B2867" s="10">
        <v>51095</v>
      </c>
      <c r="C2867" t="s">
        <v>2116</v>
      </c>
      <c r="D2867" s="4">
        <v>30406</v>
      </c>
      <c r="E2867" s="4">
        <v>24831</v>
      </c>
      <c r="F2867">
        <v>25553</v>
      </c>
      <c r="G2867">
        <v>23153</v>
      </c>
      <c r="H2867" s="5">
        <f t="shared" si="88"/>
        <v>0.18991899189918993</v>
      </c>
      <c r="I2867" s="5">
        <f t="shared" si="89"/>
        <v>7.2474409363797343E-2</v>
      </c>
    </row>
    <row r="2868" spans="1:9" hidden="1" x14ac:dyDescent="0.2">
      <c r="A2868" t="s">
        <v>364</v>
      </c>
      <c r="B2868" s="10">
        <v>51097</v>
      </c>
      <c r="C2868" t="s">
        <v>2117</v>
      </c>
      <c r="D2868" s="4">
        <v>1576</v>
      </c>
      <c r="E2868" s="4">
        <v>2538</v>
      </c>
      <c r="F2868">
        <v>1590</v>
      </c>
      <c r="G2868">
        <v>2450</v>
      </c>
      <c r="H2868" s="5">
        <f t="shared" si="88"/>
        <v>-8.8050314465408803E-3</v>
      </c>
      <c r="I2868" s="5">
        <f t="shared" si="89"/>
        <v>3.5918367346938776E-2</v>
      </c>
    </row>
    <row r="2869" spans="1:9" hidden="1" x14ac:dyDescent="0.2">
      <c r="A2869" t="s">
        <v>364</v>
      </c>
      <c r="B2869" s="10">
        <v>51099</v>
      </c>
      <c r="C2869" t="s">
        <v>2118</v>
      </c>
      <c r="D2869" s="4">
        <v>5916</v>
      </c>
      <c r="E2869" s="4">
        <v>9607</v>
      </c>
      <c r="F2869">
        <v>5404</v>
      </c>
      <c r="G2869">
        <v>8446</v>
      </c>
      <c r="H2869" s="5">
        <f t="shared" si="88"/>
        <v>9.4744633604737227E-2</v>
      </c>
      <c r="I2869" s="5">
        <f t="shared" si="89"/>
        <v>0.13746152024627042</v>
      </c>
    </row>
    <row r="2870" spans="1:9" hidden="1" x14ac:dyDescent="0.2">
      <c r="A2870" t="s">
        <v>364</v>
      </c>
      <c r="B2870" s="10">
        <v>51101</v>
      </c>
      <c r="C2870" t="s">
        <v>2119</v>
      </c>
      <c r="D2870" s="4">
        <v>3346</v>
      </c>
      <c r="E2870" s="4">
        <v>8277</v>
      </c>
      <c r="F2870">
        <v>3260</v>
      </c>
      <c r="G2870">
        <v>7320</v>
      </c>
      <c r="H2870" s="5">
        <f t="shared" si="88"/>
        <v>2.638036809815951E-2</v>
      </c>
      <c r="I2870" s="5">
        <f t="shared" si="89"/>
        <v>0.1307377049180328</v>
      </c>
    </row>
    <row r="2871" spans="1:9" hidden="1" x14ac:dyDescent="0.2">
      <c r="A2871" t="s">
        <v>364</v>
      </c>
      <c r="B2871" s="10">
        <v>51103</v>
      </c>
      <c r="C2871" t="s">
        <v>1496</v>
      </c>
      <c r="D2871" s="4">
        <v>3494</v>
      </c>
      <c r="E2871" s="4">
        <v>3647</v>
      </c>
      <c r="F2871">
        <v>3368</v>
      </c>
      <c r="G2871">
        <v>3697</v>
      </c>
      <c r="H2871" s="5">
        <f t="shared" si="88"/>
        <v>3.7410926365795724E-2</v>
      </c>
      <c r="I2871" s="5">
        <f t="shared" si="89"/>
        <v>-1.3524479307546659E-2</v>
      </c>
    </row>
    <row r="2872" spans="1:9" hidden="1" x14ac:dyDescent="0.2">
      <c r="A2872" t="s">
        <v>364</v>
      </c>
      <c r="B2872" s="10">
        <v>51105</v>
      </c>
      <c r="C2872" t="s">
        <v>448</v>
      </c>
      <c r="D2872" s="4">
        <v>1922</v>
      </c>
      <c r="E2872" s="4">
        <v>8786</v>
      </c>
      <c r="F2872">
        <v>1489</v>
      </c>
      <c r="G2872">
        <v>8365</v>
      </c>
      <c r="H2872" s="5">
        <f t="shared" si="88"/>
        <v>0.29079919408999327</v>
      </c>
      <c r="I2872" s="5">
        <f t="shared" si="89"/>
        <v>5.032875074716079E-2</v>
      </c>
    </row>
    <row r="2873" spans="1:9" hidden="1" x14ac:dyDescent="0.2">
      <c r="A2873" t="s">
        <v>364</v>
      </c>
      <c r="B2873" s="10">
        <v>51107</v>
      </c>
      <c r="C2873" t="s">
        <v>2120</v>
      </c>
      <c r="D2873" s="4">
        <v>179112</v>
      </c>
      <c r="E2873" s="4">
        <v>90441</v>
      </c>
      <c r="F2873">
        <v>138372</v>
      </c>
      <c r="G2873">
        <v>82088</v>
      </c>
      <c r="H2873" s="5">
        <f t="shared" si="88"/>
        <v>0.29442372734368227</v>
      </c>
      <c r="I2873" s="5">
        <f t="shared" si="89"/>
        <v>0.10175665139849917</v>
      </c>
    </row>
    <row r="2874" spans="1:9" hidden="1" x14ac:dyDescent="0.2">
      <c r="A2874" t="s">
        <v>364</v>
      </c>
      <c r="B2874" s="10">
        <v>51109</v>
      </c>
      <c r="C2874" t="s">
        <v>990</v>
      </c>
      <c r="D2874" s="4">
        <v>8904</v>
      </c>
      <c r="E2874" s="4">
        <v>15782</v>
      </c>
      <c r="F2874">
        <v>8269</v>
      </c>
      <c r="G2874">
        <v>13294</v>
      </c>
      <c r="H2874" s="5">
        <f t="shared" si="88"/>
        <v>7.6792840730438988E-2</v>
      </c>
      <c r="I2874" s="5">
        <f t="shared" si="89"/>
        <v>0.18715209869113886</v>
      </c>
    </row>
    <row r="2875" spans="1:9" hidden="1" x14ac:dyDescent="0.2">
      <c r="A2875" t="s">
        <v>364</v>
      </c>
      <c r="B2875" s="10">
        <v>51111</v>
      </c>
      <c r="C2875" t="s">
        <v>2121</v>
      </c>
      <c r="D2875" s="4">
        <v>2401</v>
      </c>
      <c r="E2875" s="4">
        <v>3192</v>
      </c>
      <c r="F2875">
        <v>2418</v>
      </c>
      <c r="G2875">
        <v>3537</v>
      </c>
      <c r="H2875" s="5">
        <f t="shared" si="88"/>
        <v>-7.0306038047973536E-3</v>
      </c>
      <c r="I2875" s="5">
        <f t="shared" si="89"/>
        <v>-9.7540288379983034E-2</v>
      </c>
    </row>
    <row r="2876" spans="1:9" hidden="1" x14ac:dyDescent="0.2">
      <c r="A2876" t="s">
        <v>364</v>
      </c>
      <c r="B2876" s="10">
        <v>51113</v>
      </c>
      <c r="C2876" t="s">
        <v>452</v>
      </c>
      <c r="D2876" s="4">
        <v>2707</v>
      </c>
      <c r="E2876" s="4">
        <v>5819</v>
      </c>
      <c r="F2876">
        <v>2698</v>
      </c>
      <c r="G2876">
        <v>5300</v>
      </c>
      <c r="H2876" s="5">
        <f t="shared" si="88"/>
        <v>3.335804299481097E-3</v>
      </c>
      <c r="I2876" s="5">
        <f t="shared" si="89"/>
        <v>9.792452830188679E-2</v>
      </c>
    </row>
    <row r="2877" spans="1:9" hidden="1" x14ac:dyDescent="0.2">
      <c r="A2877" t="s">
        <v>364</v>
      </c>
      <c r="B2877" s="10">
        <v>51115</v>
      </c>
      <c r="C2877" t="s">
        <v>2122</v>
      </c>
      <c r="D2877" s="4">
        <v>1745</v>
      </c>
      <c r="E2877" s="4">
        <v>3914</v>
      </c>
      <c r="F2877">
        <v>1825</v>
      </c>
      <c r="G2877">
        <v>3901</v>
      </c>
      <c r="H2877" s="5">
        <f t="shared" si="88"/>
        <v>-4.3835616438356165E-2</v>
      </c>
      <c r="I2877" s="5">
        <f t="shared" si="89"/>
        <v>3.3324788515765188E-3</v>
      </c>
    </row>
    <row r="2878" spans="1:9" hidden="1" x14ac:dyDescent="0.2">
      <c r="A2878" t="s">
        <v>364</v>
      </c>
      <c r="B2878" s="10">
        <v>51117</v>
      </c>
      <c r="C2878" t="s">
        <v>1633</v>
      </c>
      <c r="D2878" s="4">
        <v>6899</v>
      </c>
      <c r="E2878" s="4">
        <v>8148</v>
      </c>
      <c r="F2878">
        <v>6803</v>
      </c>
      <c r="G2878">
        <v>9266</v>
      </c>
      <c r="H2878" s="5">
        <f t="shared" si="88"/>
        <v>1.41114214317213E-2</v>
      </c>
      <c r="I2878" s="5">
        <f t="shared" si="89"/>
        <v>-0.12065616231383552</v>
      </c>
    </row>
    <row r="2879" spans="1:9" hidden="1" x14ac:dyDescent="0.2">
      <c r="A2879" t="s">
        <v>364</v>
      </c>
      <c r="B2879" s="10">
        <v>51119</v>
      </c>
      <c r="C2879" t="s">
        <v>716</v>
      </c>
      <c r="D2879" s="4">
        <v>2509</v>
      </c>
      <c r="E2879" s="4">
        <v>4334</v>
      </c>
      <c r="F2879">
        <v>2491</v>
      </c>
      <c r="G2879">
        <v>4196</v>
      </c>
      <c r="H2879" s="5">
        <f t="shared" si="88"/>
        <v>7.2260136491368926E-3</v>
      </c>
      <c r="I2879" s="5">
        <f t="shared" si="89"/>
        <v>3.2888465204957099E-2</v>
      </c>
    </row>
    <row r="2880" spans="1:9" hidden="1" x14ac:dyDescent="0.2">
      <c r="A2880" t="s">
        <v>364</v>
      </c>
      <c r="B2880" s="10">
        <v>51121</v>
      </c>
      <c r="C2880" t="s">
        <v>521</v>
      </c>
      <c r="D2880" s="4">
        <v>24812</v>
      </c>
      <c r="E2880" s="4">
        <v>21245</v>
      </c>
      <c r="F2880">
        <v>23218</v>
      </c>
      <c r="G2880">
        <v>20629</v>
      </c>
      <c r="H2880" s="5">
        <f t="shared" si="88"/>
        <v>6.8653630803686791E-2</v>
      </c>
      <c r="I2880" s="5">
        <f t="shared" si="89"/>
        <v>2.9860875466576179E-2</v>
      </c>
    </row>
    <row r="2881" spans="1:9" hidden="1" x14ac:dyDescent="0.2">
      <c r="A2881" t="s">
        <v>364</v>
      </c>
      <c r="B2881" s="10">
        <v>51125</v>
      </c>
      <c r="C2881" t="s">
        <v>1121</v>
      </c>
      <c r="D2881" s="4">
        <v>4361</v>
      </c>
      <c r="E2881" s="4">
        <v>4987</v>
      </c>
      <c r="F2881">
        <v>4327</v>
      </c>
      <c r="G2881">
        <v>4812</v>
      </c>
      <c r="H2881" s="5">
        <f t="shared" si="88"/>
        <v>7.8576380864340198E-3</v>
      </c>
      <c r="I2881" s="5">
        <f t="shared" si="89"/>
        <v>3.6367414796342479E-2</v>
      </c>
    </row>
    <row r="2882" spans="1:9" hidden="1" x14ac:dyDescent="0.2">
      <c r="A2882" t="s">
        <v>364</v>
      </c>
      <c r="B2882" s="10">
        <v>51127</v>
      </c>
      <c r="C2882" t="s">
        <v>2123</v>
      </c>
      <c r="D2882" s="4">
        <v>5197</v>
      </c>
      <c r="E2882" s="4">
        <v>11113</v>
      </c>
      <c r="F2882">
        <v>4621</v>
      </c>
      <c r="G2882">
        <v>9631</v>
      </c>
      <c r="H2882" s="5">
        <f t="shared" si="88"/>
        <v>0.12464834451417442</v>
      </c>
      <c r="I2882" s="5">
        <f t="shared" si="89"/>
        <v>0.15387810196241303</v>
      </c>
    </row>
    <row r="2883" spans="1:9" hidden="1" x14ac:dyDescent="0.2">
      <c r="A2883" t="s">
        <v>364</v>
      </c>
      <c r="B2883" s="10">
        <v>51131</v>
      </c>
      <c r="C2883" t="s">
        <v>1637</v>
      </c>
      <c r="D2883" s="4">
        <v>3621</v>
      </c>
      <c r="E2883" s="4">
        <v>2706</v>
      </c>
      <c r="F2883">
        <v>3667</v>
      </c>
      <c r="G2883">
        <v>2955</v>
      </c>
      <c r="H2883" s="5">
        <f t="shared" ref="H2883:H2946" si="90">((D2883-F2883)/F2883)</f>
        <v>-1.2544314153258795E-2</v>
      </c>
      <c r="I2883" s="5">
        <f t="shared" ref="I2883:I2946" si="91">((E2883-G2883)/G2883)</f>
        <v>-8.4263959390862939E-2</v>
      </c>
    </row>
    <row r="2884" spans="1:9" hidden="1" x14ac:dyDescent="0.2">
      <c r="A2884" t="s">
        <v>364</v>
      </c>
      <c r="B2884" s="10">
        <v>51133</v>
      </c>
      <c r="C2884" t="s">
        <v>1808</v>
      </c>
      <c r="D2884" s="4">
        <v>3309</v>
      </c>
      <c r="E2884" s="4">
        <v>4544</v>
      </c>
      <c r="F2884">
        <v>3252</v>
      </c>
      <c r="G2884">
        <v>4485</v>
      </c>
      <c r="H2884" s="5">
        <f t="shared" si="90"/>
        <v>1.7527675276752766E-2</v>
      </c>
      <c r="I2884" s="5">
        <f t="shared" si="91"/>
        <v>1.3154960981047938E-2</v>
      </c>
    </row>
    <row r="2885" spans="1:9" hidden="1" x14ac:dyDescent="0.2">
      <c r="A2885" t="s">
        <v>364</v>
      </c>
      <c r="B2885" s="10">
        <v>51135</v>
      </c>
      <c r="C2885" t="s">
        <v>2124</v>
      </c>
      <c r="D2885" s="4">
        <v>2850</v>
      </c>
      <c r="E2885" s="4">
        <v>3655</v>
      </c>
      <c r="F2885">
        <v>2971</v>
      </c>
      <c r="G2885">
        <v>4027</v>
      </c>
      <c r="H2885" s="5">
        <f t="shared" si="90"/>
        <v>-4.0727027936721644E-2</v>
      </c>
      <c r="I2885" s="5">
        <f t="shared" si="91"/>
        <v>-9.237645890240874E-2</v>
      </c>
    </row>
    <row r="2886" spans="1:9" hidden="1" x14ac:dyDescent="0.2">
      <c r="A2886" t="s">
        <v>364</v>
      </c>
      <c r="B2886" s="10">
        <v>51137</v>
      </c>
      <c r="C2886" t="s">
        <v>461</v>
      </c>
      <c r="D2886" s="4">
        <v>8577</v>
      </c>
      <c r="E2886" s="4">
        <v>14124</v>
      </c>
      <c r="F2886">
        <v>7995</v>
      </c>
      <c r="G2886">
        <v>12426</v>
      </c>
      <c r="H2886" s="5">
        <f t="shared" si="90"/>
        <v>7.279549718574109E-2</v>
      </c>
      <c r="I2886" s="5">
        <f t="shared" si="91"/>
        <v>0.13664896185417671</v>
      </c>
    </row>
    <row r="2887" spans="1:9" hidden="1" x14ac:dyDescent="0.2">
      <c r="A2887" t="s">
        <v>364</v>
      </c>
      <c r="B2887" s="10">
        <v>51139</v>
      </c>
      <c r="C2887" t="s">
        <v>998</v>
      </c>
      <c r="D2887" s="4">
        <v>2922</v>
      </c>
      <c r="E2887" s="4">
        <v>10333</v>
      </c>
      <c r="F2887">
        <v>3007</v>
      </c>
      <c r="G2887">
        <v>9345</v>
      </c>
      <c r="H2887" s="5">
        <f t="shared" si="90"/>
        <v>-2.8267376122381109E-2</v>
      </c>
      <c r="I2887" s="5">
        <f t="shared" si="91"/>
        <v>0.10572498662386302</v>
      </c>
    </row>
    <row r="2888" spans="1:9" hidden="1" x14ac:dyDescent="0.2">
      <c r="A2888" t="s">
        <v>364</v>
      </c>
      <c r="B2888" s="10">
        <v>51141</v>
      </c>
      <c r="C2888" t="s">
        <v>2125</v>
      </c>
      <c r="D2888" s="4">
        <v>2102</v>
      </c>
      <c r="E2888" s="4">
        <v>7804</v>
      </c>
      <c r="F2888">
        <v>1954</v>
      </c>
      <c r="G2888">
        <v>7485</v>
      </c>
      <c r="H2888" s="5">
        <f t="shared" si="90"/>
        <v>7.5742067553735928E-2</v>
      </c>
      <c r="I2888" s="5">
        <f t="shared" si="91"/>
        <v>4.26185704742819E-2</v>
      </c>
    </row>
    <row r="2889" spans="1:9" hidden="1" x14ac:dyDescent="0.2">
      <c r="A2889" t="s">
        <v>364</v>
      </c>
      <c r="B2889" s="10">
        <v>51143</v>
      </c>
      <c r="C2889" t="s">
        <v>2126</v>
      </c>
      <c r="D2889" s="4">
        <v>9855</v>
      </c>
      <c r="E2889" s="4">
        <v>23638</v>
      </c>
      <c r="F2889">
        <v>10115</v>
      </c>
      <c r="G2889">
        <v>23751</v>
      </c>
      <c r="H2889" s="5">
        <f t="shared" si="90"/>
        <v>-2.5704399406821551E-2</v>
      </c>
      <c r="I2889" s="5">
        <f t="shared" si="91"/>
        <v>-4.7576944128668265E-3</v>
      </c>
    </row>
    <row r="2890" spans="1:9" hidden="1" x14ac:dyDescent="0.2">
      <c r="A2890" t="s">
        <v>364</v>
      </c>
      <c r="B2890" s="10">
        <v>51145</v>
      </c>
      <c r="C2890" t="s">
        <v>2127</v>
      </c>
      <c r="D2890" s="4">
        <v>5897</v>
      </c>
      <c r="E2890" s="4">
        <v>15889</v>
      </c>
      <c r="F2890">
        <v>5320</v>
      </c>
      <c r="G2890">
        <v>14055</v>
      </c>
      <c r="H2890" s="5">
        <f t="shared" si="90"/>
        <v>0.10845864661654135</v>
      </c>
      <c r="I2890" s="5">
        <f t="shared" si="91"/>
        <v>0.13048737104233368</v>
      </c>
    </row>
    <row r="2891" spans="1:9" hidden="1" x14ac:dyDescent="0.2">
      <c r="A2891" t="s">
        <v>364</v>
      </c>
      <c r="B2891" s="10">
        <v>51147</v>
      </c>
      <c r="C2891" t="s">
        <v>2128</v>
      </c>
      <c r="D2891" s="4">
        <v>5128</v>
      </c>
      <c r="E2891" s="4">
        <v>4167</v>
      </c>
      <c r="F2891">
        <v>4973</v>
      </c>
      <c r="G2891">
        <v>4434</v>
      </c>
      <c r="H2891" s="5">
        <f t="shared" si="90"/>
        <v>3.1168308867886588E-2</v>
      </c>
      <c r="I2891" s="5">
        <f t="shared" si="91"/>
        <v>-6.0216508795669824E-2</v>
      </c>
    </row>
    <row r="2892" spans="1:9" hidden="1" x14ac:dyDescent="0.2">
      <c r="A2892" t="s">
        <v>364</v>
      </c>
      <c r="B2892" s="10">
        <v>51149</v>
      </c>
      <c r="C2892" t="s">
        <v>2129</v>
      </c>
      <c r="D2892" s="4">
        <v>7407</v>
      </c>
      <c r="E2892" s="4">
        <v>10663</v>
      </c>
      <c r="F2892">
        <v>7103</v>
      </c>
      <c r="G2892">
        <v>10103</v>
      </c>
      <c r="H2892" s="5">
        <f t="shared" si="90"/>
        <v>4.279881740109813E-2</v>
      </c>
      <c r="I2892" s="5">
        <f t="shared" si="91"/>
        <v>5.5429080471147182E-2</v>
      </c>
    </row>
    <row r="2893" spans="1:9" hidden="1" x14ac:dyDescent="0.2">
      <c r="A2893" t="s">
        <v>364</v>
      </c>
      <c r="B2893" s="10">
        <v>51153</v>
      </c>
      <c r="C2893" t="s">
        <v>2130</v>
      </c>
      <c r="D2893" s="4">
        <v>168094</v>
      </c>
      <c r="E2893" s="4">
        <v>83116</v>
      </c>
      <c r="F2893">
        <v>142863</v>
      </c>
      <c r="G2893">
        <v>81222</v>
      </c>
      <c r="H2893" s="5">
        <f t="shared" si="90"/>
        <v>0.17660975899988102</v>
      </c>
      <c r="I2893" s="5">
        <f t="shared" si="91"/>
        <v>2.3318805249809164E-2</v>
      </c>
    </row>
    <row r="2894" spans="1:9" hidden="1" x14ac:dyDescent="0.2">
      <c r="A2894" t="s">
        <v>364</v>
      </c>
      <c r="B2894" s="10">
        <v>51155</v>
      </c>
      <c r="C2894" t="s">
        <v>591</v>
      </c>
      <c r="D2894" s="4">
        <v>4899</v>
      </c>
      <c r="E2894" s="4">
        <v>12341</v>
      </c>
      <c r="F2894">
        <v>4925</v>
      </c>
      <c r="G2894">
        <v>12127</v>
      </c>
      <c r="H2894" s="5">
        <f t="shared" si="90"/>
        <v>-5.2791878172588833E-3</v>
      </c>
      <c r="I2894" s="5">
        <f t="shared" si="91"/>
        <v>1.764657376102911E-2</v>
      </c>
    </row>
    <row r="2895" spans="1:9" hidden="1" x14ac:dyDescent="0.2">
      <c r="A2895" t="s">
        <v>364</v>
      </c>
      <c r="B2895" s="10">
        <v>51157</v>
      </c>
      <c r="C2895" t="s">
        <v>2131</v>
      </c>
      <c r="D2895" s="4">
        <v>2136</v>
      </c>
      <c r="E2895" s="4">
        <v>2940</v>
      </c>
      <c r="F2895">
        <v>2096</v>
      </c>
      <c r="G2895">
        <v>2812</v>
      </c>
      <c r="H2895" s="5">
        <f t="shared" si="90"/>
        <v>1.9083969465648856E-2</v>
      </c>
      <c r="I2895" s="5">
        <f t="shared" si="91"/>
        <v>4.5519203413940258E-2</v>
      </c>
    </row>
    <row r="2896" spans="1:9" hidden="1" x14ac:dyDescent="0.2">
      <c r="A2896" t="s">
        <v>364</v>
      </c>
      <c r="B2896" s="10">
        <v>51159</v>
      </c>
      <c r="C2896" t="s">
        <v>799</v>
      </c>
      <c r="D2896" s="4">
        <v>1515</v>
      </c>
      <c r="E2896" s="4">
        <v>2545</v>
      </c>
      <c r="F2896">
        <v>1513</v>
      </c>
      <c r="G2896">
        <v>2547</v>
      </c>
      <c r="H2896" s="5">
        <f t="shared" si="90"/>
        <v>1.3218770654329147E-3</v>
      </c>
      <c r="I2896" s="5">
        <f t="shared" si="91"/>
        <v>-7.8523753435414214E-4</v>
      </c>
    </row>
    <row r="2897" spans="1:9" hidden="1" x14ac:dyDescent="0.2">
      <c r="A2897" t="s">
        <v>364</v>
      </c>
      <c r="B2897" s="10">
        <v>51161</v>
      </c>
      <c r="C2897" t="s">
        <v>2132</v>
      </c>
      <c r="D2897" s="4">
        <v>21096</v>
      </c>
      <c r="E2897" s="4">
        <v>34316</v>
      </c>
      <c r="F2897">
        <v>21801</v>
      </c>
      <c r="G2897">
        <v>34268</v>
      </c>
      <c r="H2897" s="5">
        <f t="shared" si="90"/>
        <v>-3.2337966148341821E-2</v>
      </c>
      <c r="I2897" s="5">
        <f t="shared" si="91"/>
        <v>1.4007237072487452E-3</v>
      </c>
    </row>
    <row r="2898" spans="1:9" hidden="1" x14ac:dyDescent="0.2">
      <c r="A2898" t="s">
        <v>364</v>
      </c>
      <c r="B2898" s="10">
        <v>51163</v>
      </c>
      <c r="C2898" t="s">
        <v>2133</v>
      </c>
      <c r="D2898" s="4">
        <v>3849</v>
      </c>
      <c r="E2898" s="4">
        <v>8951</v>
      </c>
      <c r="F2898">
        <v>4086</v>
      </c>
      <c r="G2898">
        <v>8088</v>
      </c>
      <c r="H2898" s="5">
        <f t="shared" si="90"/>
        <v>-5.8002936857562408E-2</v>
      </c>
      <c r="I2898" s="5">
        <f t="shared" si="91"/>
        <v>0.10670128585558852</v>
      </c>
    </row>
    <row r="2899" spans="1:9" hidden="1" x14ac:dyDescent="0.2">
      <c r="A2899" t="s">
        <v>364</v>
      </c>
      <c r="B2899" s="10">
        <v>51165</v>
      </c>
      <c r="C2899" t="s">
        <v>1527</v>
      </c>
      <c r="D2899" s="4">
        <v>13034</v>
      </c>
      <c r="E2899" s="4">
        <v>33146</v>
      </c>
      <c r="F2899">
        <v>12644</v>
      </c>
      <c r="G2899">
        <v>30349</v>
      </c>
      <c r="H2899" s="5">
        <f t="shared" si="90"/>
        <v>3.0844669408415057E-2</v>
      </c>
      <c r="I2899" s="5">
        <f t="shared" si="91"/>
        <v>9.2161191472536166E-2</v>
      </c>
    </row>
    <row r="2900" spans="1:9" hidden="1" x14ac:dyDescent="0.2">
      <c r="A2900" t="s">
        <v>364</v>
      </c>
      <c r="B2900" s="10">
        <v>51167</v>
      </c>
      <c r="C2900" t="s">
        <v>527</v>
      </c>
      <c r="D2900" s="4">
        <v>2803</v>
      </c>
      <c r="E2900" s="4">
        <v>12203</v>
      </c>
      <c r="F2900">
        <v>2373</v>
      </c>
      <c r="G2900">
        <v>10879</v>
      </c>
      <c r="H2900" s="5">
        <f t="shared" si="90"/>
        <v>0.18120522545301307</v>
      </c>
      <c r="I2900" s="5">
        <f t="shared" si="91"/>
        <v>0.12170236234948065</v>
      </c>
    </row>
    <row r="2901" spans="1:9" hidden="1" x14ac:dyDescent="0.2">
      <c r="A2901" t="s">
        <v>364</v>
      </c>
      <c r="B2901" s="10">
        <v>51169</v>
      </c>
      <c r="C2901" t="s">
        <v>594</v>
      </c>
      <c r="D2901" s="4">
        <v>2135</v>
      </c>
      <c r="E2901" s="4">
        <v>9620</v>
      </c>
      <c r="F2901">
        <v>1692</v>
      </c>
      <c r="G2901">
        <v>9063</v>
      </c>
      <c r="H2901" s="5">
        <f t="shared" si="90"/>
        <v>0.26182033096926716</v>
      </c>
      <c r="I2901" s="5">
        <f t="shared" si="91"/>
        <v>6.1458678141895623E-2</v>
      </c>
    </row>
    <row r="2902" spans="1:9" hidden="1" x14ac:dyDescent="0.2">
      <c r="A2902" t="s">
        <v>364</v>
      </c>
      <c r="B2902" s="10">
        <v>51171</v>
      </c>
      <c r="C2902" t="s">
        <v>2134</v>
      </c>
      <c r="D2902" s="4">
        <v>6743</v>
      </c>
      <c r="E2902" s="4">
        <v>17773</v>
      </c>
      <c r="F2902">
        <v>6836</v>
      </c>
      <c r="G2902">
        <v>16463</v>
      </c>
      <c r="H2902" s="5">
        <f t="shared" si="90"/>
        <v>-1.3604447045055588E-2</v>
      </c>
      <c r="I2902" s="5">
        <f t="shared" si="91"/>
        <v>7.957237441535564E-2</v>
      </c>
    </row>
    <row r="2903" spans="1:9" hidden="1" x14ac:dyDescent="0.2">
      <c r="A2903" t="s">
        <v>364</v>
      </c>
      <c r="B2903" s="10">
        <v>51173</v>
      </c>
      <c r="C2903" t="s">
        <v>2135</v>
      </c>
      <c r="D2903" s="4">
        <v>3695</v>
      </c>
      <c r="E2903" s="4">
        <v>10805</v>
      </c>
      <c r="F2903">
        <v>3008</v>
      </c>
      <c r="G2903">
        <v>10963</v>
      </c>
      <c r="H2903" s="5">
        <f t="shared" si="90"/>
        <v>0.22839095744680851</v>
      </c>
      <c r="I2903" s="5">
        <f t="shared" si="91"/>
        <v>-1.4412113472589619E-2</v>
      </c>
    </row>
    <row r="2904" spans="1:9" hidden="1" x14ac:dyDescent="0.2">
      <c r="A2904" t="s">
        <v>364</v>
      </c>
      <c r="B2904" s="10">
        <v>51175</v>
      </c>
      <c r="C2904" t="s">
        <v>2136</v>
      </c>
      <c r="D2904" s="4">
        <v>3781</v>
      </c>
      <c r="E2904" s="4">
        <v>5495</v>
      </c>
      <c r="F2904">
        <v>3969</v>
      </c>
      <c r="G2904">
        <v>5730</v>
      </c>
      <c r="H2904" s="5">
        <f t="shared" si="90"/>
        <v>-4.7367094986142604E-2</v>
      </c>
      <c r="I2904" s="5">
        <f t="shared" si="91"/>
        <v>-4.1012216404886559E-2</v>
      </c>
    </row>
    <row r="2905" spans="1:9" hidden="1" x14ac:dyDescent="0.2">
      <c r="A2905" t="s">
        <v>364</v>
      </c>
      <c r="B2905" s="10">
        <v>51177</v>
      </c>
      <c r="C2905" t="s">
        <v>2137</v>
      </c>
      <c r="D2905" s="4">
        <v>39991</v>
      </c>
      <c r="E2905" s="4">
        <v>44026</v>
      </c>
      <c r="F2905">
        <v>34307</v>
      </c>
      <c r="G2905">
        <v>39411</v>
      </c>
      <c r="H2905" s="5">
        <f t="shared" si="90"/>
        <v>0.16568047337278108</v>
      </c>
      <c r="I2905" s="5">
        <f t="shared" si="91"/>
        <v>0.11709928700109107</v>
      </c>
    </row>
    <row r="2906" spans="1:9" hidden="1" x14ac:dyDescent="0.2">
      <c r="A2906" t="s">
        <v>364</v>
      </c>
      <c r="B2906" s="10">
        <v>51179</v>
      </c>
      <c r="C2906" t="s">
        <v>1069</v>
      </c>
      <c r="D2906" s="4">
        <v>49053</v>
      </c>
      <c r="E2906" s="4">
        <v>41315</v>
      </c>
      <c r="F2906">
        <v>40245</v>
      </c>
      <c r="G2906">
        <v>37636</v>
      </c>
      <c r="H2906" s="5">
        <f t="shared" si="90"/>
        <v>0.21885948565039134</v>
      </c>
      <c r="I2906" s="5">
        <f t="shared" si="91"/>
        <v>9.775215219470719E-2</v>
      </c>
    </row>
    <row r="2907" spans="1:9" hidden="1" x14ac:dyDescent="0.2">
      <c r="A2907" t="s">
        <v>364</v>
      </c>
      <c r="B2907" s="10">
        <v>51181</v>
      </c>
      <c r="C2907" t="s">
        <v>1650</v>
      </c>
      <c r="D2907" s="4">
        <v>2320</v>
      </c>
      <c r="E2907" s="4">
        <v>1878</v>
      </c>
      <c r="F2907">
        <v>2397</v>
      </c>
      <c r="G2907">
        <v>2025</v>
      </c>
      <c r="H2907" s="5">
        <f t="shared" si="90"/>
        <v>-3.2123487692949523E-2</v>
      </c>
      <c r="I2907" s="5">
        <f t="shared" si="91"/>
        <v>-7.2592592592592597E-2</v>
      </c>
    </row>
    <row r="2908" spans="1:9" hidden="1" x14ac:dyDescent="0.2">
      <c r="A2908" t="s">
        <v>364</v>
      </c>
      <c r="B2908" s="10">
        <v>51183</v>
      </c>
      <c r="C2908" t="s">
        <v>413</v>
      </c>
      <c r="D2908" s="4">
        <v>2785</v>
      </c>
      <c r="E2908" s="4">
        <v>1876</v>
      </c>
      <c r="F2908">
        <v>2827</v>
      </c>
      <c r="G2908">
        <v>2219</v>
      </c>
      <c r="H2908" s="5">
        <f t="shared" si="90"/>
        <v>-1.4856738592147152E-2</v>
      </c>
      <c r="I2908" s="5">
        <f t="shared" si="91"/>
        <v>-0.15457413249211358</v>
      </c>
    </row>
    <row r="2909" spans="1:9" hidden="1" x14ac:dyDescent="0.2">
      <c r="A2909" t="s">
        <v>364</v>
      </c>
      <c r="B2909" s="10">
        <v>51185</v>
      </c>
      <c r="C2909" t="s">
        <v>919</v>
      </c>
      <c r="D2909" s="4">
        <v>3994</v>
      </c>
      <c r="E2909" s="4">
        <v>17787</v>
      </c>
      <c r="F2909">
        <v>3205</v>
      </c>
      <c r="G2909">
        <v>16731</v>
      </c>
      <c r="H2909" s="5">
        <f t="shared" si="90"/>
        <v>0.24617784711388455</v>
      </c>
      <c r="I2909" s="5">
        <f t="shared" si="91"/>
        <v>6.3116370808678504E-2</v>
      </c>
    </row>
    <row r="2910" spans="1:9" hidden="1" x14ac:dyDescent="0.2">
      <c r="A2910" t="s">
        <v>364</v>
      </c>
      <c r="B2910" s="10">
        <v>51187</v>
      </c>
      <c r="C2910" t="s">
        <v>821</v>
      </c>
      <c r="D2910" s="4">
        <v>6640</v>
      </c>
      <c r="E2910" s="4">
        <v>16199</v>
      </c>
      <c r="F2910">
        <v>6603</v>
      </c>
      <c r="G2910">
        <v>14069</v>
      </c>
      <c r="H2910" s="5">
        <f t="shared" si="90"/>
        <v>5.6035135544449492E-3</v>
      </c>
      <c r="I2910" s="5">
        <f t="shared" si="91"/>
        <v>0.1513966877532163</v>
      </c>
    </row>
    <row r="2911" spans="1:9" hidden="1" x14ac:dyDescent="0.2">
      <c r="A2911" t="s">
        <v>364</v>
      </c>
      <c r="B2911" s="10">
        <v>51191</v>
      </c>
      <c r="C2911" t="s">
        <v>480</v>
      </c>
      <c r="D2911" s="4">
        <v>6520</v>
      </c>
      <c r="E2911" s="4">
        <v>23123</v>
      </c>
      <c r="F2911">
        <v>6617</v>
      </c>
      <c r="G2911">
        <v>21679</v>
      </c>
      <c r="H2911" s="5">
        <f t="shared" si="90"/>
        <v>-1.4659211122865346E-2</v>
      </c>
      <c r="I2911" s="5">
        <f t="shared" si="91"/>
        <v>6.660823838737949E-2</v>
      </c>
    </row>
    <row r="2912" spans="1:9" hidden="1" x14ac:dyDescent="0.2">
      <c r="A2912" t="s">
        <v>364</v>
      </c>
      <c r="B2912" s="10">
        <v>51193</v>
      </c>
      <c r="C2912" t="s">
        <v>1815</v>
      </c>
      <c r="D2912" s="4">
        <v>4558</v>
      </c>
      <c r="E2912" s="4">
        <v>5654</v>
      </c>
      <c r="F2912">
        <v>4501</v>
      </c>
      <c r="G2912">
        <v>5318</v>
      </c>
      <c r="H2912" s="5">
        <f t="shared" si="90"/>
        <v>1.2663852477227283E-2</v>
      </c>
      <c r="I2912" s="5">
        <f t="shared" si="91"/>
        <v>6.318164723580294E-2</v>
      </c>
    </row>
    <row r="2913" spans="1:9" hidden="1" x14ac:dyDescent="0.2">
      <c r="A2913" t="s">
        <v>364</v>
      </c>
      <c r="B2913" s="10">
        <v>51195</v>
      </c>
      <c r="C2913" t="s">
        <v>2065</v>
      </c>
      <c r="D2913" s="4">
        <v>3471</v>
      </c>
      <c r="E2913" s="4">
        <v>14196</v>
      </c>
      <c r="F2913">
        <v>3110</v>
      </c>
      <c r="G2913">
        <v>13366</v>
      </c>
      <c r="H2913" s="5">
        <f t="shared" si="90"/>
        <v>0.11607717041800643</v>
      </c>
      <c r="I2913" s="5">
        <f t="shared" si="91"/>
        <v>6.2097860242406107E-2</v>
      </c>
    </row>
    <row r="2914" spans="1:9" hidden="1" x14ac:dyDescent="0.2">
      <c r="A2914" t="s">
        <v>364</v>
      </c>
      <c r="B2914" s="10">
        <v>51197</v>
      </c>
      <c r="C2914" t="s">
        <v>2138</v>
      </c>
      <c r="D2914" s="4">
        <v>3177</v>
      </c>
      <c r="E2914" s="4">
        <v>12645</v>
      </c>
      <c r="F2914">
        <v>3143</v>
      </c>
      <c r="G2914">
        <v>11733</v>
      </c>
      <c r="H2914" s="5">
        <f t="shared" si="90"/>
        <v>1.0817690104995227E-2</v>
      </c>
      <c r="I2914" s="5">
        <f t="shared" si="91"/>
        <v>7.7729480951163388E-2</v>
      </c>
    </row>
    <row r="2915" spans="1:9" hidden="1" x14ac:dyDescent="0.2">
      <c r="A2915" t="s">
        <v>364</v>
      </c>
      <c r="B2915" s="10">
        <v>51199</v>
      </c>
      <c r="C2915" t="s">
        <v>1208</v>
      </c>
      <c r="D2915" s="4">
        <v>19723</v>
      </c>
      <c r="E2915" s="4">
        <v>20876</v>
      </c>
      <c r="F2915">
        <v>17683</v>
      </c>
      <c r="G2915">
        <v>20241</v>
      </c>
      <c r="H2915" s="5">
        <f t="shared" si="90"/>
        <v>0.11536503986880055</v>
      </c>
      <c r="I2915" s="5">
        <f t="shared" si="91"/>
        <v>3.1371967788152759E-2</v>
      </c>
    </row>
    <row r="2916" spans="1:9" hidden="1" x14ac:dyDescent="0.2">
      <c r="A2916" t="s">
        <v>364</v>
      </c>
      <c r="B2916" s="10">
        <v>51510</v>
      </c>
      <c r="C2916" t="s">
        <v>872</v>
      </c>
      <c r="D2916" s="4">
        <v>73264</v>
      </c>
      <c r="E2916" s="4">
        <v>16040</v>
      </c>
      <c r="F2916">
        <v>66240</v>
      </c>
      <c r="G2916">
        <v>14544</v>
      </c>
      <c r="H2916" s="5">
        <f t="shared" si="90"/>
        <v>0.10603864734299517</v>
      </c>
      <c r="I2916" s="5">
        <f t="shared" si="91"/>
        <v>0.10286028602860287</v>
      </c>
    </row>
    <row r="2917" spans="1:9" hidden="1" x14ac:dyDescent="0.2">
      <c r="A2917" t="s">
        <v>364</v>
      </c>
      <c r="B2917" s="10">
        <v>51515</v>
      </c>
      <c r="C2917" t="s">
        <v>867</v>
      </c>
      <c r="D2917" s="4">
        <v>1030</v>
      </c>
      <c r="E2917" s="4">
        <v>1235</v>
      </c>
      <c r="F2917" t="e">
        <v>#N/A</v>
      </c>
      <c r="G2917" t="e">
        <v>#N/A</v>
      </c>
      <c r="H2917" s="5" t="e">
        <f t="shared" si="90"/>
        <v>#N/A</v>
      </c>
      <c r="I2917" s="5" t="e">
        <f t="shared" si="91"/>
        <v>#N/A</v>
      </c>
    </row>
    <row r="2918" spans="1:9" hidden="1" x14ac:dyDescent="0.2">
      <c r="A2918" t="s">
        <v>364</v>
      </c>
      <c r="B2918" s="10">
        <v>51520</v>
      </c>
      <c r="C2918" t="s">
        <v>2139</v>
      </c>
      <c r="D2918" s="4">
        <v>2402</v>
      </c>
      <c r="E2918" s="4">
        <v>5306</v>
      </c>
      <c r="F2918">
        <v>2313</v>
      </c>
      <c r="G2918">
        <v>5347</v>
      </c>
      <c r="H2918" s="5">
        <f t="shared" si="90"/>
        <v>3.8478166882836146E-2</v>
      </c>
      <c r="I2918" s="5">
        <f t="shared" si="91"/>
        <v>-7.6678511314755941E-3</v>
      </c>
    </row>
    <row r="2919" spans="1:9" hidden="1" x14ac:dyDescent="0.2">
      <c r="A2919" t="s">
        <v>364</v>
      </c>
      <c r="B2919" s="10">
        <v>51530</v>
      </c>
      <c r="C2919" t="s">
        <v>2140</v>
      </c>
      <c r="D2919" s="4">
        <v>844</v>
      </c>
      <c r="E2919" s="4">
        <v>1788</v>
      </c>
      <c r="F2919">
        <v>825</v>
      </c>
      <c r="G2919">
        <v>1863</v>
      </c>
      <c r="H2919" s="5">
        <f t="shared" si="90"/>
        <v>2.3030303030303029E-2</v>
      </c>
      <c r="I2919" s="5">
        <f t="shared" si="91"/>
        <v>-4.0257648953301126E-2</v>
      </c>
    </row>
    <row r="2920" spans="1:9" hidden="1" x14ac:dyDescent="0.2">
      <c r="A2920" t="s">
        <v>364</v>
      </c>
      <c r="B2920" s="10">
        <v>51540</v>
      </c>
      <c r="C2920" t="s">
        <v>2141</v>
      </c>
      <c r="D2920" s="4">
        <v>22950</v>
      </c>
      <c r="E2920" s="4">
        <v>3631</v>
      </c>
      <c r="F2920">
        <v>20696</v>
      </c>
      <c r="G2920">
        <v>3094</v>
      </c>
      <c r="H2920" s="5">
        <f t="shared" si="90"/>
        <v>0.10890993428681871</v>
      </c>
      <c r="I2920" s="5">
        <f t="shared" si="91"/>
        <v>0.17356173238526179</v>
      </c>
    </row>
    <row r="2921" spans="1:9" hidden="1" x14ac:dyDescent="0.2">
      <c r="A2921" t="s">
        <v>364</v>
      </c>
      <c r="B2921" s="10">
        <v>51550</v>
      </c>
      <c r="C2921" t="s">
        <v>2142</v>
      </c>
      <c r="D2921" s="4">
        <v>73410</v>
      </c>
      <c r="E2921" s="4">
        <v>60617</v>
      </c>
      <c r="F2921">
        <v>66377</v>
      </c>
      <c r="G2921">
        <v>58180</v>
      </c>
      <c r="H2921" s="5">
        <f t="shared" si="90"/>
        <v>0.10595537610919445</v>
      </c>
      <c r="I2921" s="5">
        <f t="shared" si="91"/>
        <v>4.1887246476452387E-2</v>
      </c>
    </row>
    <row r="2922" spans="1:9" hidden="1" x14ac:dyDescent="0.2">
      <c r="A2922" t="s">
        <v>364</v>
      </c>
      <c r="B2922" s="10">
        <v>51570</v>
      </c>
      <c r="C2922" t="s">
        <v>2143</v>
      </c>
      <c r="D2922" s="4">
        <v>2650</v>
      </c>
      <c r="E2922" s="4">
        <v>5881</v>
      </c>
      <c r="F2922">
        <v>2972</v>
      </c>
      <c r="G2922">
        <v>6007</v>
      </c>
      <c r="H2922" s="5">
        <f t="shared" si="90"/>
        <v>-0.10834454912516824</v>
      </c>
      <c r="I2922" s="5">
        <f t="shared" si="91"/>
        <v>-2.097552855002497E-2</v>
      </c>
    </row>
    <row r="2923" spans="1:9" hidden="1" x14ac:dyDescent="0.2">
      <c r="A2923" t="s">
        <v>364</v>
      </c>
      <c r="B2923" s="10">
        <v>51580</v>
      </c>
      <c r="C2923" t="s">
        <v>2144</v>
      </c>
      <c r="D2923" s="4">
        <v>1247</v>
      </c>
      <c r="E2923" s="4">
        <v>1371</v>
      </c>
      <c r="F2923">
        <v>964</v>
      </c>
      <c r="G2923">
        <v>1580</v>
      </c>
      <c r="H2923" s="5">
        <f t="shared" si="90"/>
        <v>0.29356846473029047</v>
      </c>
      <c r="I2923" s="5">
        <f t="shared" si="91"/>
        <v>-0.13227848101265824</v>
      </c>
    </row>
    <row r="2924" spans="1:9" hidden="1" x14ac:dyDescent="0.2">
      <c r="A2924" t="s">
        <v>364</v>
      </c>
      <c r="B2924" s="10">
        <v>51590</v>
      </c>
      <c r="C2924" t="s">
        <v>2145</v>
      </c>
      <c r="D2924" s="4">
        <v>11817</v>
      </c>
      <c r="E2924" s="4">
        <v>8626</v>
      </c>
      <c r="F2924">
        <v>11710</v>
      </c>
      <c r="G2924">
        <v>7428</v>
      </c>
      <c r="H2924" s="5">
        <f t="shared" si="90"/>
        <v>9.1374893253629384E-3</v>
      </c>
      <c r="I2924" s="5">
        <f t="shared" si="91"/>
        <v>0.16128163704900378</v>
      </c>
    </row>
    <row r="2925" spans="1:9" hidden="1" x14ac:dyDescent="0.2">
      <c r="A2925" t="s">
        <v>364</v>
      </c>
      <c r="B2925" s="10">
        <v>51595</v>
      </c>
      <c r="C2925" t="s">
        <v>2146</v>
      </c>
      <c r="D2925" s="4">
        <v>1626</v>
      </c>
      <c r="E2925" s="4">
        <v>921</v>
      </c>
      <c r="F2925">
        <v>1612</v>
      </c>
      <c r="G2925">
        <v>754</v>
      </c>
      <c r="H2925" s="5">
        <f t="shared" si="90"/>
        <v>8.6848635235732014E-3</v>
      </c>
      <c r="I2925" s="5">
        <f t="shared" si="91"/>
        <v>0.22148541114058357</v>
      </c>
    </row>
    <row r="2926" spans="1:9" hidden="1" x14ac:dyDescent="0.2">
      <c r="A2926" t="s">
        <v>364</v>
      </c>
      <c r="B2926" s="10">
        <v>51600</v>
      </c>
      <c r="C2926" t="s">
        <v>2147</v>
      </c>
      <c r="D2926" s="4">
        <v>10545</v>
      </c>
      <c r="E2926" s="4">
        <v>4432</v>
      </c>
      <c r="F2926">
        <v>9174</v>
      </c>
      <c r="G2926">
        <v>4007</v>
      </c>
      <c r="H2926" s="5">
        <f t="shared" si="90"/>
        <v>0.14944408109875737</v>
      </c>
      <c r="I2926" s="5">
        <f t="shared" si="91"/>
        <v>0.10606438732218618</v>
      </c>
    </row>
    <row r="2927" spans="1:9" hidden="1" x14ac:dyDescent="0.2">
      <c r="A2927" t="s">
        <v>364</v>
      </c>
      <c r="B2927" s="10">
        <v>51610</v>
      </c>
      <c r="C2927" t="s">
        <v>2148</v>
      </c>
      <c r="D2927" s="4">
        <v>8343</v>
      </c>
      <c r="E2927" s="4">
        <v>1781</v>
      </c>
      <c r="F2927">
        <v>7146</v>
      </c>
      <c r="G2927">
        <v>1490</v>
      </c>
      <c r="H2927" s="5">
        <f t="shared" si="90"/>
        <v>0.16750629722921914</v>
      </c>
      <c r="I2927" s="5">
        <f t="shared" si="91"/>
        <v>0.1953020134228188</v>
      </c>
    </row>
    <row r="2928" spans="1:9" hidden="1" x14ac:dyDescent="0.2">
      <c r="A2928" t="s">
        <v>364</v>
      </c>
      <c r="B2928" s="10">
        <v>51620</v>
      </c>
      <c r="C2928" t="s">
        <v>2149</v>
      </c>
      <c r="D2928" s="4">
        <v>2541</v>
      </c>
      <c r="E2928" s="4">
        <v>1439</v>
      </c>
      <c r="F2928">
        <v>2525</v>
      </c>
      <c r="G2928">
        <v>1487</v>
      </c>
      <c r="H2928" s="5">
        <f t="shared" si="90"/>
        <v>6.3366336633663371E-3</v>
      </c>
      <c r="I2928" s="5">
        <f t="shared" si="91"/>
        <v>-3.2279757901815739E-2</v>
      </c>
    </row>
    <row r="2929" spans="1:9" hidden="1" x14ac:dyDescent="0.2">
      <c r="A2929" t="s">
        <v>364</v>
      </c>
      <c r="B2929" s="10">
        <v>51630</v>
      </c>
      <c r="C2929" t="s">
        <v>2150</v>
      </c>
      <c r="D2929" s="4">
        <v>9527</v>
      </c>
      <c r="E2929" s="4">
        <v>3855</v>
      </c>
      <c r="F2929">
        <v>8517</v>
      </c>
      <c r="G2929">
        <v>4037</v>
      </c>
      <c r="H2929" s="5">
        <f t="shared" si="90"/>
        <v>0.11858635669836796</v>
      </c>
      <c r="I2929" s="5">
        <f t="shared" si="91"/>
        <v>-4.5082982412682687E-2</v>
      </c>
    </row>
    <row r="2930" spans="1:9" hidden="1" x14ac:dyDescent="0.2">
      <c r="A2930" t="s">
        <v>364</v>
      </c>
      <c r="B2930" s="10">
        <v>51640</v>
      </c>
      <c r="C2930" t="s">
        <v>2151</v>
      </c>
      <c r="D2930" s="4">
        <v>868</v>
      </c>
      <c r="E2930" s="4">
        <v>1637</v>
      </c>
      <c r="F2930">
        <v>777</v>
      </c>
      <c r="G2930">
        <v>1838</v>
      </c>
      <c r="H2930" s="5">
        <f t="shared" si="90"/>
        <v>0.11711711711711711</v>
      </c>
      <c r="I2930" s="5">
        <f t="shared" si="91"/>
        <v>-0.10935799782372144</v>
      </c>
    </row>
    <row r="2931" spans="1:9" hidden="1" x14ac:dyDescent="0.2">
      <c r="A2931" t="s">
        <v>364</v>
      </c>
      <c r="B2931" s="10">
        <v>51650</v>
      </c>
      <c r="C2931" t="s">
        <v>2152</v>
      </c>
      <c r="D2931" s="4">
        <v>47198</v>
      </c>
      <c r="E2931" s="4">
        <v>18808</v>
      </c>
      <c r="F2931">
        <v>46220</v>
      </c>
      <c r="G2931">
        <v>18430</v>
      </c>
      <c r="H2931" s="5">
        <f t="shared" si="90"/>
        <v>2.1159671138035484E-2</v>
      </c>
      <c r="I2931" s="5">
        <f t="shared" si="91"/>
        <v>2.0510037981551817E-2</v>
      </c>
    </row>
    <row r="2932" spans="1:9" hidden="1" x14ac:dyDescent="0.2">
      <c r="A2932" t="s">
        <v>364</v>
      </c>
      <c r="B2932" s="10">
        <v>51660</v>
      </c>
      <c r="C2932" t="s">
        <v>2153</v>
      </c>
      <c r="D2932" s="4">
        <v>12401</v>
      </c>
      <c r="E2932" s="4">
        <v>5643</v>
      </c>
      <c r="F2932">
        <v>11022</v>
      </c>
      <c r="G2932">
        <v>5591</v>
      </c>
      <c r="H2932" s="5">
        <f t="shared" si="90"/>
        <v>0.12511340954454728</v>
      </c>
      <c r="I2932" s="5">
        <f t="shared" si="91"/>
        <v>9.3006617778572699E-3</v>
      </c>
    </row>
    <row r="2933" spans="1:9" hidden="1" x14ac:dyDescent="0.2">
      <c r="A2933" t="s">
        <v>364</v>
      </c>
      <c r="B2933" s="10">
        <v>51670</v>
      </c>
      <c r="C2933" t="s">
        <v>2154</v>
      </c>
      <c r="D2933" s="4">
        <v>5249</v>
      </c>
      <c r="E2933" s="4">
        <v>4084</v>
      </c>
      <c r="F2933">
        <v>5430</v>
      </c>
      <c r="G2933">
        <v>4020</v>
      </c>
      <c r="H2933" s="5">
        <f t="shared" si="90"/>
        <v>-3.3333333333333333E-2</v>
      </c>
      <c r="I2933" s="5">
        <f t="shared" si="91"/>
        <v>1.5920398009950248E-2</v>
      </c>
    </row>
    <row r="2934" spans="1:9" hidden="1" x14ac:dyDescent="0.2">
      <c r="A2934" t="s">
        <v>364</v>
      </c>
      <c r="B2934" s="10">
        <v>51678</v>
      </c>
      <c r="C2934" t="s">
        <v>2155</v>
      </c>
      <c r="D2934" s="4">
        <v>1883</v>
      </c>
      <c r="E2934" s="4">
        <v>974</v>
      </c>
      <c r="F2934">
        <v>1791</v>
      </c>
      <c r="G2934">
        <v>906</v>
      </c>
      <c r="H2934" s="5">
        <f t="shared" si="90"/>
        <v>5.13679508654383E-2</v>
      </c>
      <c r="I2934" s="5">
        <f t="shared" si="91"/>
        <v>7.505518763796909E-2</v>
      </c>
    </row>
    <row r="2935" spans="1:9" hidden="1" x14ac:dyDescent="0.2">
      <c r="A2935" t="s">
        <v>364</v>
      </c>
      <c r="B2935" s="10">
        <v>51680</v>
      </c>
      <c r="C2935" t="s">
        <v>2156</v>
      </c>
      <c r="D2935" s="4">
        <v>18726</v>
      </c>
      <c r="E2935" s="4">
        <v>16807</v>
      </c>
      <c r="F2935">
        <v>18048</v>
      </c>
      <c r="G2935">
        <v>17097</v>
      </c>
      <c r="H2935" s="5">
        <f t="shared" si="90"/>
        <v>3.7566489361702128E-2</v>
      </c>
      <c r="I2935" s="5">
        <f t="shared" si="91"/>
        <v>-1.6962040123998361E-2</v>
      </c>
    </row>
    <row r="2936" spans="1:9" hidden="1" x14ac:dyDescent="0.2">
      <c r="A2936" t="s">
        <v>364</v>
      </c>
      <c r="B2936" s="10">
        <v>51683</v>
      </c>
      <c r="C2936" t="s">
        <v>2157</v>
      </c>
      <c r="D2936" s="4">
        <v>11646</v>
      </c>
      <c r="E2936" s="4">
        <v>6301</v>
      </c>
      <c r="F2936">
        <v>10356</v>
      </c>
      <c r="G2936">
        <v>6256</v>
      </c>
      <c r="H2936" s="5">
        <f t="shared" si="90"/>
        <v>0.12456546929316338</v>
      </c>
      <c r="I2936" s="5">
        <f t="shared" si="91"/>
        <v>7.19309462915601E-3</v>
      </c>
    </row>
    <row r="2937" spans="1:9" hidden="1" x14ac:dyDescent="0.2">
      <c r="A2937" t="s">
        <v>364</v>
      </c>
      <c r="B2937" s="10">
        <v>51685</v>
      </c>
      <c r="C2937" t="s">
        <v>2158</v>
      </c>
      <c r="D2937" s="4">
        <v>4847</v>
      </c>
      <c r="E2937" s="4">
        <v>2004</v>
      </c>
      <c r="F2937">
        <v>3992</v>
      </c>
      <c r="G2937">
        <v>1979</v>
      </c>
      <c r="H2937" s="5">
        <f t="shared" si="90"/>
        <v>0.21417835671342686</v>
      </c>
      <c r="I2937" s="5">
        <f t="shared" si="91"/>
        <v>1.2632642748863061E-2</v>
      </c>
    </row>
    <row r="2938" spans="1:9" hidden="1" x14ac:dyDescent="0.2">
      <c r="A2938" t="s">
        <v>364</v>
      </c>
      <c r="B2938" s="10">
        <v>51690</v>
      </c>
      <c r="C2938" t="s">
        <v>2159</v>
      </c>
      <c r="D2938" s="4">
        <v>2124</v>
      </c>
      <c r="E2938" s="4">
        <v>2415</v>
      </c>
      <c r="F2938">
        <v>3766</v>
      </c>
      <c r="G2938">
        <v>2165</v>
      </c>
      <c r="H2938" s="5">
        <f t="shared" si="90"/>
        <v>-0.43600637280934679</v>
      </c>
      <c r="I2938" s="5">
        <f t="shared" si="91"/>
        <v>0.11547344110854503</v>
      </c>
    </row>
    <row r="2939" spans="1:9" hidden="1" x14ac:dyDescent="0.2">
      <c r="A2939" t="s">
        <v>364</v>
      </c>
      <c r="B2939" s="10">
        <v>51700</v>
      </c>
      <c r="C2939" t="s">
        <v>2160</v>
      </c>
      <c r="D2939" s="4">
        <v>54027</v>
      </c>
      <c r="E2939" s="4">
        <v>26408</v>
      </c>
      <c r="F2939">
        <v>53099</v>
      </c>
      <c r="G2939">
        <v>26377</v>
      </c>
      <c r="H2939" s="5">
        <f t="shared" si="90"/>
        <v>1.7476788640087382E-2</v>
      </c>
      <c r="I2939" s="5">
        <f t="shared" si="91"/>
        <v>1.1752663305152216E-3</v>
      </c>
    </row>
    <row r="2940" spans="1:9" hidden="1" x14ac:dyDescent="0.2">
      <c r="A2940" t="s">
        <v>364</v>
      </c>
      <c r="B2940" s="10">
        <v>51710</v>
      </c>
      <c r="C2940" t="s">
        <v>2161</v>
      </c>
      <c r="D2940" s="4">
        <v>62409</v>
      </c>
      <c r="E2940" s="4">
        <v>24784</v>
      </c>
      <c r="F2940">
        <v>64440</v>
      </c>
      <c r="G2940">
        <v>23443</v>
      </c>
      <c r="H2940" s="5">
        <f t="shared" si="90"/>
        <v>-3.1517690875232776E-2</v>
      </c>
      <c r="I2940" s="5">
        <f t="shared" si="91"/>
        <v>5.7202576462056905E-2</v>
      </c>
    </row>
    <row r="2941" spans="1:9" hidden="1" x14ac:dyDescent="0.2">
      <c r="A2941" t="s">
        <v>364</v>
      </c>
      <c r="B2941" s="10">
        <v>51720</v>
      </c>
      <c r="C2941" t="s">
        <v>2162</v>
      </c>
      <c r="D2941" s="4">
        <v>588</v>
      </c>
      <c r="E2941" s="4">
        <v>1031</v>
      </c>
      <c r="F2941">
        <v>464</v>
      </c>
      <c r="G2941">
        <v>1109</v>
      </c>
      <c r="H2941" s="5">
        <f t="shared" si="90"/>
        <v>0.26724137931034481</v>
      </c>
      <c r="I2941" s="5">
        <f t="shared" si="91"/>
        <v>-7.0333633904418394E-2</v>
      </c>
    </row>
    <row r="2942" spans="1:9" hidden="1" x14ac:dyDescent="0.2">
      <c r="A2942" t="s">
        <v>364</v>
      </c>
      <c r="B2942" s="10">
        <v>51730</v>
      </c>
      <c r="C2942" t="s">
        <v>2163</v>
      </c>
      <c r="D2942" s="4">
        <v>12292</v>
      </c>
      <c r="E2942" s="4">
        <v>1878</v>
      </c>
      <c r="F2942">
        <v>12389</v>
      </c>
      <c r="G2942">
        <v>1584</v>
      </c>
      <c r="H2942" s="5">
        <f t="shared" si="90"/>
        <v>-7.8295261925902006E-3</v>
      </c>
      <c r="I2942" s="5">
        <f t="shared" si="91"/>
        <v>0.18560606060606061</v>
      </c>
    </row>
    <row r="2943" spans="1:9" hidden="1" x14ac:dyDescent="0.2">
      <c r="A2943" t="s">
        <v>364</v>
      </c>
      <c r="B2943" s="10">
        <v>51735</v>
      </c>
      <c r="C2943" t="s">
        <v>2164</v>
      </c>
      <c r="D2943" s="4">
        <v>2124</v>
      </c>
      <c r="E2943" s="4">
        <v>5569</v>
      </c>
      <c r="F2943">
        <v>2054</v>
      </c>
      <c r="G2943">
        <v>5605</v>
      </c>
      <c r="H2943" s="5">
        <f t="shared" si="90"/>
        <v>3.4079844206426485E-2</v>
      </c>
      <c r="I2943" s="5">
        <f t="shared" si="91"/>
        <v>-6.4228367528991973E-3</v>
      </c>
    </row>
    <row r="2944" spans="1:9" hidden="1" x14ac:dyDescent="0.2">
      <c r="A2944" t="s">
        <v>364</v>
      </c>
      <c r="B2944" s="10">
        <v>51740</v>
      </c>
      <c r="C2944" t="s">
        <v>2165</v>
      </c>
      <c r="D2944" s="4">
        <v>29709</v>
      </c>
      <c r="E2944" s="4">
        <v>13418</v>
      </c>
      <c r="F2944">
        <v>30948</v>
      </c>
      <c r="G2944">
        <v>12755</v>
      </c>
      <c r="H2944" s="5">
        <f t="shared" si="90"/>
        <v>-4.0034897246994959E-2</v>
      </c>
      <c r="I2944" s="5">
        <f t="shared" si="91"/>
        <v>5.1979615836926694E-2</v>
      </c>
    </row>
    <row r="2945" spans="1:9" hidden="1" x14ac:dyDescent="0.2">
      <c r="A2945" t="s">
        <v>364</v>
      </c>
      <c r="B2945" s="10">
        <v>51750</v>
      </c>
      <c r="C2945" t="s">
        <v>2166</v>
      </c>
      <c r="D2945" s="4">
        <v>3199</v>
      </c>
      <c r="E2945" s="4">
        <v>2519</v>
      </c>
      <c r="F2945">
        <v>3358</v>
      </c>
      <c r="G2945">
        <v>2786</v>
      </c>
      <c r="H2945" s="5">
        <f t="shared" si="90"/>
        <v>-4.7349612864800474E-2</v>
      </c>
      <c r="I2945" s="5">
        <f t="shared" si="91"/>
        <v>-9.5836324479540561E-2</v>
      </c>
    </row>
    <row r="2946" spans="1:9" hidden="1" x14ac:dyDescent="0.2">
      <c r="A2946" t="s">
        <v>364</v>
      </c>
      <c r="B2946" s="10">
        <v>51760</v>
      </c>
      <c r="C2946" t="s">
        <v>2167</v>
      </c>
      <c r="D2946" s="4">
        <v>95136</v>
      </c>
      <c r="E2946" s="4">
        <v>18576</v>
      </c>
      <c r="F2946">
        <v>92175</v>
      </c>
      <c r="G2946">
        <v>16603</v>
      </c>
      <c r="H2946" s="5">
        <f t="shared" si="90"/>
        <v>3.2123677786818551E-2</v>
      </c>
      <c r="I2946" s="5">
        <f t="shared" si="91"/>
        <v>0.11883394567246883</v>
      </c>
    </row>
    <row r="2947" spans="1:9" hidden="1" x14ac:dyDescent="0.2">
      <c r="A2947" t="s">
        <v>364</v>
      </c>
      <c r="B2947" s="10">
        <v>51770</v>
      </c>
      <c r="C2947" t="s">
        <v>2168</v>
      </c>
      <c r="D2947" s="4">
        <v>24473</v>
      </c>
      <c r="E2947" s="4">
        <v>15334</v>
      </c>
      <c r="F2947">
        <v>26773</v>
      </c>
      <c r="G2947">
        <v>15607</v>
      </c>
      <c r="H2947" s="5">
        <f t="shared" ref="H2947:H3010" si="92">((D2947-F2947)/F2947)</f>
        <v>-8.5907444066783703E-2</v>
      </c>
      <c r="I2947" s="5">
        <f t="shared" ref="I2947:I3010" si="93">((E2947-G2947)/G2947)</f>
        <v>-1.7492150957903504E-2</v>
      </c>
    </row>
    <row r="2948" spans="1:9" hidden="1" x14ac:dyDescent="0.2">
      <c r="A2948" t="s">
        <v>364</v>
      </c>
      <c r="B2948" s="10">
        <v>51775</v>
      </c>
      <c r="C2948" t="s">
        <v>2169</v>
      </c>
      <c r="D2948" s="4">
        <v>4772</v>
      </c>
      <c r="E2948" s="4">
        <v>7314</v>
      </c>
      <c r="F2948">
        <v>5148</v>
      </c>
      <c r="G2948">
        <v>7683</v>
      </c>
      <c r="H2948" s="5">
        <f t="shared" si="92"/>
        <v>-7.303807303807304E-2</v>
      </c>
      <c r="I2948" s="5">
        <f t="shared" si="93"/>
        <v>-4.8028114017961733E-2</v>
      </c>
    </row>
    <row r="2949" spans="1:9" hidden="1" x14ac:dyDescent="0.2">
      <c r="A2949" t="s">
        <v>364</v>
      </c>
      <c r="B2949" s="10">
        <v>51790</v>
      </c>
      <c r="C2949" t="s">
        <v>2170</v>
      </c>
      <c r="D2949" s="4">
        <v>7255</v>
      </c>
      <c r="E2949" s="4">
        <v>5491</v>
      </c>
      <c r="F2949">
        <v>6981</v>
      </c>
      <c r="G2949">
        <v>5695</v>
      </c>
      <c r="H2949" s="5">
        <f t="shared" si="92"/>
        <v>3.9249391204698468E-2</v>
      </c>
      <c r="I2949" s="5">
        <f t="shared" si="93"/>
        <v>-3.5820895522388062E-2</v>
      </c>
    </row>
    <row r="2950" spans="1:9" hidden="1" x14ac:dyDescent="0.2">
      <c r="A2950" t="s">
        <v>364</v>
      </c>
      <c r="B2950" s="10">
        <v>51800</v>
      </c>
      <c r="C2950" t="s">
        <v>2171</v>
      </c>
      <c r="D2950" s="4">
        <v>31268</v>
      </c>
      <c r="E2950" s="4">
        <v>21196</v>
      </c>
      <c r="F2950">
        <v>28676</v>
      </c>
      <c r="G2950">
        <v>20082</v>
      </c>
      <c r="H2950" s="5">
        <f t="shared" si="92"/>
        <v>9.0389175617240899E-2</v>
      </c>
      <c r="I2950" s="5">
        <f t="shared" si="93"/>
        <v>5.5472562493775524E-2</v>
      </c>
    </row>
    <row r="2951" spans="1:9" hidden="1" x14ac:dyDescent="0.2">
      <c r="A2951" t="s">
        <v>364</v>
      </c>
      <c r="B2951" s="10">
        <v>51810</v>
      </c>
      <c r="C2951" t="s">
        <v>2172</v>
      </c>
      <c r="D2951" s="4">
        <v>125780</v>
      </c>
      <c r="E2951" s="4">
        <v>105754</v>
      </c>
      <c r="F2951">
        <v>117393</v>
      </c>
      <c r="G2951">
        <v>105087</v>
      </c>
      <c r="H2951" s="5">
        <f t="shared" si="92"/>
        <v>7.1443782849062554E-2</v>
      </c>
      <c r="I2951" s="5">
        <f t="shared" si="93"/>
        <v>6.3471219085138976E-3</v>
      </c>
    </row>
    <row r="2952" spans="1:9" hidden="1" x14ac:dyDescent="0.2">
      <c r="A2952" t="s">
        <v>364</v>
      </c>
      <c r="B2952" s="10">
        <v>51820</v>
      </c>
      <c r="C2952" t="s">
        <v>2173</v>
      </c>
      <c r="D2952" s="4">
        <v>4971</v>
      </c>
      <c r="E2952" s="4">
        <v>5278</v>
      </c>
      <c r="F2952">
        <v>4961</v>
      </c>
      <c r="G2952">
        <v>5507</v>
      </c>
      <c r="H2952" s="5">
        <f t="shared" si="92"/>
        <v>2.0157226365652087E-3</v>
      </c>
      <c r="I2952" s="5">
        <f t="shared" si="93"/>
        <v>-4.1583439259124749E-2</v>
      </c>
    </row>
    <row r="2953" spans="1:9" hidden="1" x14ac:dyDescent="0.2">
      <c r="A2953" t="s">
        <v>364</v>
      </c>
      <c r="B2953" s="10">
        <v>51830</v>
      </c>
      <c r="C2953" t="s">
        <v>2174</v>
      </c>
      <c r="D2953" s="4">
        <v>5005</v>
      </c>
      <c r="E2953" s="4">
        <v>1931</v>
      </c>
      <c r="F2953">
        <v>4790</v>
      </c>
      <c r="G2953">
        <v>1963</v>
      </c>
      <c r="H2953" s="5">
        <f t="shared" si="92"/>
        <v>4.4885177453027142E-2</v>
      </c>
      <c r="I2953" s="5">
        <f t="shared" si="93"/>
        <v>-1.63015792154865E-2</v>
      </c>
    </row>
    <row r="2954" spans="1:9" hidden="1" x14ac:dyDescent="0.2">
      <c r="A2954" t="s">
        <v>364</v>
      </c>
      <c r="B2954" s="10">
        <v>51840</v>
      </c>
      <c r="C2954" t="s">
        <v>2175</v>
      </c>
      <c r="D2954" s="4">
        <v>7197</v>
      </c>
      <c r="E2954" s="4">
        <v>5009</v>
      </c>
      <c r="F2954">
        <v>6610</v>
      </c>
      <c r="G2954">
        <v>5221</v>
      </c>
      <c r="H2954" s="5">
        <f t="shared" si="92"/>
        <v>8.8804841149773064E-2</v>
      </c>
      <c r="I2954" s="5">
        <f t="shared" si="93"/>
        <v>-4.0605248036774566E-2</v>
      </c>
    </row>
    <row r="2955" spans="1:9" hidden="1" x14ac:dyDescent="0.2">
      <c r="A2955" t="s">
        <v>365</v>
      </c>
      <c r="B2955" s="10">
        <v>53001</v>
      </c>
      <c r="C2955" t="s">
        <v>658</v>
      </c>
      <c r="D2955" s="4">
        <v>1404</v>
      </c>
      <c r="E2955" s="4">
        <v>3403</v>
      </c>
      <c r="F2955">
        <v>1814</v>
      </c>
      <c r="G2955">
        <v>3907</v>
      </c>
      <c r="H2955" s="5">
        <f t="shared" si="92"/>
        <v>-0.22601984564498345</v>
      </c>
      <c r="I2955" s="5">
        <f t="shared" si="93"/>
        <v>-0.1289992321474277</v>
      </c>
    </row>
    <row r="2956" spans="1:9" hidden="1" x14ac:dyDescent="0.2">
      <c r="A2956" t="s">
        <v>365</v>
      </c>
      <c r="B2956" s="10">
        <v>53003</v>
      </c>
      <c r="C2956" t="s">
        <v>2176</v>
      </c>
      <c r="D2956" s="4">
        <v>3627</v>
      </c>
      <c r="E2956" s="4">
        <v>7769</v>
      </c>
      <c r="F2956">
        <v>4250</v>
      </c>
      <c r="G2956">
        <v>7319</v>
      </c>
      <c r="H2956" s="5">
        <f t="shared" si="92"/>
        <v>-0.14658823529411766</v>
      </c>
      <c r="I2956" s="5">
        <f t="shared" si="93"/>
        <v>6.1483809263560597E-2</v>
      </c>
    </row>
    <row r="2957" spans="1:9" hidden="1" x14ac:dyDescent="0.2">
      <c r="A2957" t="s">
        <v>365</v>
      </c>
      <c r="B2957" s="10">
        <v>53005</v>
      </c>
      <c r="C2957" t="s">
        <v>554</v>
      </c>
      <c r="D2957" s="4">
        <v>42034</v>
      </c>
      <c r="E2957" s="4">
        <v>63435</v>
      </c>
      <c r="F2957">
        <v>38706</v>
      </c>
      <c r="G2957">
        <v>60365</v>
      </c>
      <c r="H2957" s="5">
        <f t="shared" si="92"/>
        <v>8.5981501575983055E-2</v>
      </c>
      <c r="I2957" s="5">
        <f t="shared" si="93"/>
        <v>5.0857284850492838E-2</v>
      </c>
    </row>
    <row r="2958" spans="1:9" hidden="1" x14ac:dyDescent="0.2">
      <c r="A2958" t="s">
        <v>365</v>
      </c>
      <c r="B2958" s="10">
        <v>53007</v>
      </c>
      <c r="C2958" t="s">
        <v>2177</v>
      </c>
      <c r="D2958" s="4">
        <v>15038</v>
      </c>
      <c r="E2958" s="4">
        <v>20091</v>
      </c>
      <c r="F2958">
        <v>19349</v>
      </c>
      <c r="G2958">
        <v>22746</v>
      </c>
      <c r="H2958" s="5">
        <f t="shared" si="92"/>
        <v>-0.2228022120006202</v>
      </c>
      <c r="I2958" s="5">
        <f t="shared" si="93"/>
        <v>-0.11672381957267212</v>
      </c>
    </row>
    <row r="2959" spans="1:9" hidden="1" x14ac:dyDescent="0.2">
      <c r="A2959" t="s">
        <v>365</v>
      </c>
      <c r="B2959" s="10">
        <v>53009</v>
      </c>
      <c r="C2959" t="s">
        <v>2178</v>
      </c>
      <c r="D2959" s="4">
        <v>25193</v>
      </c>
      <c r="E2959" s="4">
        <v>22802</v>
      </c>
      <c r="F2959">
        <v>24721</v>
      </c>
      <c r="G2959">
        <v>23062</v>
      </c>
      <c r="H2959" s="5">
        <f t="shared" si="92"/>
        <v>1.9093078758949882E-2</v>
      </c>
      <c r="I2959" s="5">
        <f t="shared" si="93"/>
        <v>-1.1273957158962795E-2</v>
      </c>
    </row>
    <row r="2960" spans="1:9" hidden="1" x14ac:dyDescent="0.2">
      <c r="A2960" t="s">
        <v>365</v>
      </c>
      <c r="B2960" s="10">
        <v>53011</v>
      </c>
      <c r="C2960" t="s">
        <v>559</v>
      </c>
      <c r="D2960" s="4">
        <v>165536</v>
      </c>
      <c r="E2960" s="4">
        <v>142806</v>
      </c>
      <c r="F2960">
        <v>140324</v>
      </c>
      <c r="G2960">
        <v>126303</v>
      </c>
      <c r="H2960" s="5">
        <f t="shared" si="92"/>
        <v>0.17966990678714975</v>
      </c>
      <c r="I2960" s="5">
        <f t="shared" si="93"/>
        <v>0.13066197952542694</v>
      </c>
    </row>
    <row r="2961" spans="1:9" hidden="1" x14ac:dyDescent="0.2">
      <c r="A2961" t="s">
        <v>365</v>
      </c>
      <c r="B2961" s="10">
        <v>53013</v>
      </c>
      <c r="C2961" t="s">
        <v>425</v>
      </c>
      <c r="D2961" s="4">
        <v>680</v>
      </c>
      <c r="E2961" s="4">
        <v>1515</v>
      </c>
      <c r="F2961">
        <v>668</v>
      </c>
      <c r="G2961">
        <v>1754</v>
      </c>
      <c r="H2961" s="5">
        <f t="shared" si="92"/>
        <v>1.7964071856287425E-2</v>
      </c>
      <c r="I2961" s="5">
        <f t="shared" si="93"/>
        <v>-0.1362599771949829</v>
      </c>
    </row>
    <row r="2962" spans="1:9" hidden="1" x14ac:dyDescent="0.2">
      <c r="A2962" t="s">
        <v>365</v>
      </c>
      <c r="B2962" s="10">
        <v>53015</v>
      </c>
      <c r="C2962" t="s">
        <v>2179</v>
      </c>
      <c r="D2962" s="4">
        <v>21038</v>
      </c>
      <c r="E2962" s="4">
        <v>39095</v>
      </c>
      <c r="F2962">
        <v>23938</v>
      </c>
      <c r="G2962">
        <v>34424</v>
      </c>
      <c r="H2962" s="5">
        <f t="shared" si="92"/>
        <v>-0.12114629459436879</v>
      </c>
      <c r="I2962" s="5">
        <f t="shared" si="93"/>
        <v>0.13569021612828258</v>
      </c>
    </row>
    <row r="2963" spans="1:9" hidden="1" x14ac:dyDescent="0.2">
      <c r="A2963" t="s">
        <v>365</v>
      </c>
      <c r="B2963" s="10">
        <v>53017</v>
      </c>
      <c r="C2963" t="s">
        <v>676</v>
      </c>
      <c r="D2963" s="4">
        <v>5637</v>
      </c>
      <c r="E2963" s="4">
        <v>12861</v>
      </c>
      <c r="F2963">
        <v>7811</v>
      </c>
      <c r="G2963">
        <v>12955</v>
      </c>
      <c r="H2963" s="5">
        <f t="shared" si="92"/>
        <v>-0.27832543848418895</v>
      </c>
      <c r="I2963" s="5">
        <f t="shared" si="93"/>
        <v>-7.255885758394442E-3</v>
      </c>
    </row>
    <row r="2964" spans="1:9" hidden="1" x14ac:dyDescent="0.2">
      <c r="A2964" t="s">
        <v>365</v>
      </c>
      <c r="B2964" s="10">
        <v>53019</v>
      </c>
      <c r="C2964" t="s">
        <v>2180</v>
      </c>
      <c r="D2964" s="4">
        <v>1329</v>
      </c>
      <c r="E2964" s="4">
        <v>2962</v>
      </c>
      <c r="F2964">
        <v>1486</v>
      </c>
      <c r="G2964">
        <v>2771</v>
      </c>
      <c r="H2964" s="5">
        <f t="shared" si="92"/>
        <v>-0.10565275908479138</v>
      </c>
      <c r="I2964" s="5">
        <f t="shared" si="93"/>
        <v>6.8928184770840853E-2</v>
      </c>
    </row>
    <row r="2965" spans="1:9" hidden="1" x14ac:dyDescent="0.2">
      <c r="A2965" t="s">
        <v>365</v>
      </c>
      <c r="B2965" s="10">
        <v>53021</v>
      </c>
      <c r="C2965" t="s">
        <v>431</v>
      </c>
      <c r="D2965" s="4">
        <v>11967</v>
      </c>
      <c r="E2965" s="4">
        <v>17634</v>
      </c>
      <c r="F2965">
        <v>13340</v>
      </c>
      <c r="G2965">
        <v>18039</v>
      </c>
      <c r="H2965" s="5">
        <f t="shared" si="92"/>
        <v>-0.10292353823088456</v>
      </c>
      <c r="I2965" s="5">
        <f t="shared" si="93"/>
        <v>-2.2451355396640612E-2</v>
      </c>
    </row>
    <row r="2966" spans="1:9" hidden="1" x14ac:dyDescent="0.2">
      <c r="A2966" t="s">
        <v>365</v>
      </c>
      <c r="B2966" s="10">
        <v>53023</v>
      </c>
      <c r="C2966" t="s">
        <v>681</v>
      </c>
      <c r="D2966" s="4">
        <v>385</v>
      </c>
      <c r="E2966" s="4">
        <v>938</v>
      </c>
      <c r="F2966">
        <v>366</v>
      </c>
      <c r="G2966">
        <v>1069</v>
      </c>
      <c r="H2966" s="5">
        <f t="shared" si="92"/>
        <v>5.1912568306010931E-2</v>
      </c>
      <c r="I2966" s="5">
        <f t="shared" si="93"/>
        <v>-0.1225444340505145</v>
      </c>
    </row>
    <row r="2967" spans="1:9" hidden="1" x14ac:dyDescent="0.2">
      <c r="A2967" t="s">
        <v>365</v>
      </c>
      <c r="B2967" s="10">
        <v>53025</v>
      </c>
      <c r="C2967" t="s">
        <v>571</v>
      </c>
      <c r="D2967" s="4">
        <v>8933</v>
      </c>
      <c r="E2967" s="4">
        <v>26978</v>
      </c>
      <c r="F2967">
        <v>11819</v>
      </c>
      <c r="G2967">
        <v>24764</v>
      </c>
      <c r="H2967" s="5">
        <f t="shared" si="92"/>
        <v>-0.24418309501649885</v>
      </c>
      <c r="I2967" s="5">
        <f t="shared" si="93"/>
        <v>8.9403973509933773E-2</v>
      </c>
    </row>
    <row r="2968" spans="1:9" hidden="1" x14ac:dyDescent="0.2">
      <c r="A2968" t="s">
        <v>365</v>
      </c>
      <c r="B2968" s="10">
        <v>53027</v>
      </c>
      <c r="C2968" t="s">
        <v>2181</v>
      </c>
      <c r="D2968" s="4">
        <v>12934</v>
      </c>
      <c r="E2968" s="4">
        <v>18315</v>
      </c>
      <c r="F2968">
        <v>17354</v>
      </c>
      <c r="G2968">
        <v>19877</v>
      </c>
      <c r="H2968" s="5">
        <f t="shared" si="92"/>
        <v>-0.25469632361415234</v>
      </c>
      <c r="I2968" s="5">
        <f t="shared" si="93"/>
        <v>-7.8583287216380748E-2</v>
      </c>
    </row>
    <row r="2969" spans="1:9" hidden="1" x14ac:dyDescent="0.2">
      <c r="A2969" t="s">
        <v>365</v>
      </c>
      <c r="B2969" s="10">
        <v>53029</v>
      </c>
      <c r="C2969" t="s">
        <v>2182</v>
      </c>
      <c r="D2969" s="4">
        <v>32949</v>
      </c>
      <c r="E2969" s="4">
        <v>23421</v>
      </c>
      <c r="F2969">
        <v>29213</v>
      </c>
      <c r="G2969">
        <v>22746</v>
      </c>
      <c r="H2969" s="5">
        <f t="shared" si="92"/>
        <v>0.12788826892137062</v>
      </c>
      <c r="I2969" s="5">
        <f t="shared" si="93"/>
        <v>2.9675547348984435E-2</v>
      </c>
    </row>
    <row r="2970" spans="1:9" hidden="1" x14ac:dyDescent="0.2">
      <c r="A2970" t="s">
        <v>365</v>
      </c>
      <c r="B2970" s="10">
        <v>53031</v>
      </c>
      <c r="C2970" t="s">
        <v>445</v>
      </c>
      <c r="D2970" s="4">
        <v>19347</v>
      </c>
      <c r="E2970" s="4">
        <v>7067</v>
      </c>
      <c r="F2970">
        <v>17204</v>
      </c>
      <c r="G2970">
        <v>6931</v>
      </c>
      <c r="H2970" s="5">
        <f t="shared" si="92"/>
        <v>0.12456405487096024</v>
      </c>
      <c r="I2970" s="5">
        <f t="shared" si="93"/>
        <v>1.962198816909537E-2</v>
      </c>
    </row>
    <row r="2971" spans="1:9" hidden="1" x14ac:dyDescent="0.2">
      <c r="A2971" t="s">
        <v>365</v>
      </c>
      <c r="B2971" s="10">
        <v>53033</v>
      </c>
      <c r="C2971" t="s">
        <v>1991</v>
      </c>
      <c r="D2971" s="4">
        <v>1042420</v>
      </c>
      <c r="E2971" s="4">
        <v>262189</v>
      </c>
      <c r="F2971">
        <v>907310</v>
      </c>
      <c r="G2971">
        <v>269167</v>
      </c>
      <c r="H2971" s="5">
        <f t="shared" si="92"/>
        <v>0.14891272001851627</v>
      </c>
      <c r="I2971" s="5">
        <f t="shared" si="93"/>
        <v>-2.5924426099781919E-2</v>
      </c>
    </row>
    <row r="2972" spans="1:9" hidden="1" x14ac:dyDescent="0.2">
      <c r="A2972" t="s">
        <v>365</v>
      </c>
      <c r="B2972" s="10">
        <v>53035</v>
      </c>
      <c r="C2972" t="s">
        <v>2183</v>
      </c>
      <c r="D2972" s="4">
        <v>98732</v>
      </c>
      <c r="E2972" s="4">
        <v>62329</v>
      </c>
      <c r="F2972">
        <v>90277</v>
      </c>
      <c r="G2972">
        <v>61563</v>
      </c>
      <c r="H2972" s="5">
        <f t="shared" si="92"/>
        <v>9.3656191499496E-2</v>
      </c>
      <c r="I2972" s="5">
        <f t="shared" si="93"/>
        <v>1.2442538537758068E-2</v>
      </c>
    </row>
    <row r="2973" spans="1:9" hidden="1" x14ac:dyDescent="0.2">
      <c r="A2973" t="s">
        <v>365</v>
      </c>
      <c r="B2973" s="10">
        <v>53037</v>
      </c>
      <c r="C2973" t="s">
        <v>2184</v>
      </c>
      <c r="D2973" s="4">
        <v>9761</v>
      </c>
      <c r="E2973" s="4">
        <v>14583</v>
      </c>
      <c r="F2973">
        <v>11421</v>
      </c>
      <c r="G2973">
        <v>14105</v>
      </c>
      <c r="H2973" s="5">
        <f t="shared" si="92"/>
        <v>-0.14534629191839593</v>
      </c>
      <c r="I2973" s="5">
        <f t="shared" si="93"/>
        <v>3.388869195320808E-2</v>
      </c>
    </row>
    <row r="2974" spans="1:9" hidden="1" x14ac:dyDescent="0.2">
      <c r="A2974" t="s">
        <v>365</v>
      </c>
      <c r="B2974" s="10">
        <v>53039</v>
      </c>
      <c r="C2974" t="s">
        <v>2185</v>
      </c>
      <c r="D2974" s="4">
        <v>4870</v>
      </c>
      <c r="E2974" s="4">
        <v>7217</v>
      </c>
      <c r="F2974">
        <v>5959</v>
      </c>
      <c r="G2974">
        <v>7237</v>
      </c>
      <c r="H2974" s="5">
        <f t="shared" si="92"/>
        <v>-0.18274878335291156</v>
      </c>
      <c r="I2974" s="5">
        <f t="shared" si="93"/>
        <v>-2.7635760674312561E-3</v>
      </c>
    </row>
    <row r="2975" spans="1:9" hidden="1" x14ac:dyDescent="0.2">
      <c r="A2975" t="s">
        <v>365</v>
      </c>
      <c r="B2975" s="10">
        <v>53041</v>
      </c>
      <c r="C2975" t="s">
        <v>855</v>
      </c>
      <c r="D2975" s="4">
        <v>8839</v>
      </c>
      <c r="E2975" s="4">
        <v>24723</v>
      </c>
      <c r="F2975">
        <v>14520</v>
      </c>
      <c r="G2975">
        <v>29391</v>
      </c>
      <c r="H2975" s="5">
        <f t="shared" si="92"/>
        <v>-0.39125344352617081</v>
      </c>
      <c r="I2975" s="5">
        <f t="shared" si="93"/>
        <v>-0.15882412983566399</v>
      </c>
    </row>
    <row r="2976" spans="1:9" hidden="1" x14ac:dyDescent="0.2">
      <c r="A2976" t="s">
        <v>365</v>
      </c>
      <c r="B2976" s="10">
        <v>53043</v>
      </c>
      <c r="C2976" t="s">
        <v>578</v>
      </c>
      <c r="D2976" s="4">
        <v>1714</v>
      </c>
      <c r="E2976" s="4">
        <v>5020</v>
      </c>
      <c r="F2976">
        <v>1713</v>
      </c>
      <c r="G2976">
        <v>5150</v>
      </c>
      <c r="H2976" s="5">
        <f t="shared" si="92"/>
        <v>5.837711617046118E-4</v>
      </c>
      <c r="I2976" s="5">
        <f t="shared" si="93"/>
        <v>-2.524271844660194E-2</v>
      </c>
    </row>
    <row r="2977" spans="1:9" hidden="1" x14ac:dyDescent="0.2">
      <c r="A2977" t="s">
        <v>365</v>
      </c>
      <c r="B2977" s="10">
        <v>53045</v>
      </c>
      <c r="C2977" t="s">
        <v>905</v>
      </c>
      <c r="D2977" s="4">
        <v>17956</v>
      </c>
      <c r="E2977" s="4">
        <v>21047</v>
      </c>
      <c r="F2977">
        <v>17269</v>
      </c>
      <c r="G2977">
        <v>18710</v>
      </c>
      <c r="H2977" s="5">
        <f t="shared" si="92"/>
        <v>3.9782268805373791E-2</v>
      </c>
      <c r="I2977" s="5">
        <f t="shared" si="93"/>
        <v>0.12490646712987707</v>
      </c>
    </row>
    <row r="2978" spans="1:9" hidden="1" x14ac:dyDescent="0.2">
      <c r="A2978" t="s">
        <v>365</v>
      </c>
      <c r="B2978" s="10">
        <v>53047</v>
      </c>
      <c r="C2978" t="s">
        <v>2186</v>
      </c>
      <c r="D2978" s="4">
        <v>3938</v>
      </c>
      <c r="E2978" s="4">
        <v>8378</v>
      </c>
      <c r="F2978">
        <v>8900</v>
      </c>
      <c r="G2978">
        <v>11840</v>
      </c>
      <c r="H2978" s="5">
        <f t="shared" si="92"/>
        <v>-0.55752808988764047</v>
      </c>
      <c r="I2978" s="5">
        <f t="shared" si="93"/>
        <v>-0.29239864864864867</v>
      </c>
    </row>
    <row r="2979" spans="1:9" hidden="1" x14ac:dyDescent="0.2">
      <c r="A2979" t="s">
        <v>365</v>
      </c>
      <c r="B2979" s="10">
        <v>53049</v>
      </c>
      <c r="C2979" t="s">
        <v>2187</v>
      </c>
      <c r="D2979" s="4">
        <v>5268</v>
      </c>
      <c r="E2979" s="4">
        <v>7054</v>
      </c>
      <c r="F2979">
        <v>6794</v>
      </c>
      <c r="G2979">
        <v>6953</v>
      </c>
      <c r="H2979" s="5">
        <f t="shared" si="92"/>
        <v>-0.22460994995584338</v>
      </c>
      <c r="I2979" s="5">
        <f t="shared" si="93"/>
        <v>1.4526103840069035E-2</v>
      </c>
    </row>
    <row r="2980" spans="1:9" hidden="1" x14ac:dyDescent="0.2">
      <c r="A2980" t="s">
        <v>365</v>
      </c>
      <c r="B2980" s="10">
        <v>53051</v>
      </c>
      <c r="C2980" t="s">
        <v>2188</v>
      </c>
      <c r="D2980" s="4">
        <v>2405</v>
      </c>
      <c r="E2980" s="4">
        <v>6504</v>
      </c>
      <c r="F2980">
        <v>2593</v>
      </c>
      <c r="G2980">
        <v>5728</v>
      </c>
      <c r="H2980" s="5">
        <f t="shared" si="92"/>
        <v>-7.2502892402622449E-2</v>
      </c>
      <c r="I2980" s="5">
        <f t="shared" si="93"/>
        <v>0.13547486033519554</v>
      </c>
    </row>
    <row r="2981" spans="1:9" hidden="1" x14ac:dyDescent="0.2">
      <c r="A2981" t="s">
        <v>365</v>
      </c>
      <c r="B2981" s="10">
        <v>53053</v>
      </c>
      <c r="C2981" t="s">
        <v>796</v>
      </c>
      <c r="D2981" s="4">
        <v>270495</v>
      </c>
      <c r="E2981" s="4">
        <v>201155</v>
      </c>
      <c r="F2981">
        <v>249506</v>
      </c>
      <c r="G2981">
        <v>197730</v>
      </c>
      <c r="H2981" s="5">
        <f t="shared" si="92"/>
        <v>8.4122225517622828E-2</v>
      </c>
      <c r="I2981" s="5">
        <f t="shared" si="93"/>
        <v>1.7321600161836849E-2</v>
      </c>
    </row>
    <row r="2982" spans="1:9" hidden="1" x14ac:dyDescent="0.2">
      <c r="A2982" t="s">
        <v>365</v>
      </c>
      <c r="B2982" s="10">
        <v>53055</v>
      </c>
      <c r="C2982" t="s">
        <v>707</v>
      </c>
      <c r="D2982" s="4">
        <v>10911</v>
      </c>
      <c r="E2982" s="4">
        <v>3010</v>
      </c>
      <c r="F2982">
        <v>9725</v>
      </c>
      <c r="G2982">
        <v>3057</v>
      </c>
      <c r="H2982" s="5">
        <f t="shared" si="92"/>
        <v>0.12195372750642673</v>
      </c>
      <c r="I2982" s="5">
        <f t="shared" si="93"/>
        <v>-1.5374550212626759E-2</v>
      </c>
    </row>
    <row r="2983" spans="1:9" hidden="1" x14ac:dyDescent="0.2">
      <c r="A2983" t="s">
        <v>365</v>
      </c>
      <c r="B2983" s="10">
        <v>53057</v>
      </c>
      <c r="C2983" t="s">
        <v>2189</v>
      </c>
      <c r="D2983" s="4">
        <v>36408</v>
      </c>
      <c r="E2983" s="4">
        <v>29138</v>
      </c>
      <c r="F2983">
        <v>38252</v>
      </c>
      <c r="G2983">
        <v>32762</v>
      </c>
      <c r="H2983" s="5">
        <f t="shared" si="92"/>
        <v>-4.8206629718707518E-2</v>
      </c>
      <c r="I2983" s="5">
        <f t="shared" si="93"/>
        <v>-0.11061595751175142</v>
      </c>
    </row>
    <row r="2984" spans="1:9" hidden="1" x14ac:dyDescent="0.2">
      <c r="A2984" t="s">
        <v>365</v>
      </c>
      <c r="B2984" s="10">
        <v>53059</v>
      </c>
      <c r="C2984" t="s">
        <v>2190</v>
      </c>
      <c r="D2984" s="4">
        <v>3106</v>
      </c>
      <c r="E2984" s="4">
        <v>4320</v>
      </c>
      <c r="F2984">
        <v>3192</v>
      </c>
      <c r="G2984">
        <v>3885</v>
      </c>
      <c r="H2984" s="5">
        <f t="shared" si="92"/>
        <v>-2.6942355889724309E-2</v>
      </c>
      <c r="I2984" s="5">
        <f t="shared" si="93"/>
        <v>0.11196911196911197</v>
      </c>
    </row>
    <row r="2985" spans="1:9" hidden="1" x14ac:dyDescent="0.2">
      <c r="A2985" t="s">
        <v>365</v>
      </c>
      <c r="B2985" s="10">
        <v>53061</v>
      </c>
      <c r="C2985" t="s">
        <v>2191</v>
      </c>
      <c r="D2985" s="4">
        <v>292395</v>
      </c>
      <c r="E2985" s="4">
        <v>173025</v>
      </c>
      <c r="F2985">
        <v>256728</v>
      </c>
      <c r="G2985">
        <v>166428</v>
      </c>
      <c r="H2985" s="5">
        <f t="shared" si="92"/>
        <v>0.13892913901093765</v>
      </c>
      <c r="I2985" s="5">
        <f t="shared" si="93"/>
        <v>3.963876270819814E-2</v>
      </c>
    </row>
    <row r="2986" spans="1:9" hidden="1" x14ac:dyDescent="0.2">
      <c r="A2986" t="s">
        <v>365</v>
      </c>
      <c r="B2986" s="10">
        <v>53063</v>
      </c>
      <c r="C2986" t="s">
        <v>2192</v>
      </c>
      <c r="D2986" s="4">
        <v>143382</v>
      </c>
      <c r="E2986" s="4">
        <v>153704</v>
      </c>
      <c r="F2986">
        <v>135765</v>
      </c>
      <c r="G2986">
        <v>148576</v>
      </c>
      <c r="H2986" s="5">
        <f t="shared" si="92"/>
        <v>5.6104297867638937E-2</v>
      </c>
      <c r="I2986" s="5">
        <f t="shared" si="93"/>
        <v>3.4514322636226578E-2</v>
      </c>
    </row>
    <row r="2987" spans="1:9" hidden="1" x14ac:dyDescent="0.2">
      <c r="A2987" t="s">
        <v>365</v>
      </c>
      <c r="B2987" s="10">
        <v>53065</v>
      </c>
      <c r="C2987" t="s">
        <v>1071</v>
      </c>
      <c r="D2987" s="4">
        <v>6655</v>
      </c>
      <c r="E2987" s="4">
        <v>19549</v>
      </c>
      <c r="F2987">
        <v>7839</v>
      </c>
      <c r="G2987">
        <v>19808</v>
      </c>
      <c r="H2987" s="5">
        <f t="shared" si="92"/>
        <v>-0.15103967342773314</v>
      </c>
      <c r="I2987" s="5">
        <f t="shared" si="93"/>
        <v>-1.3075525040387722E-2</v>
      </c>
    </row>
    <row r="2988" spans="1:9" hidden="1" x14ac:dyDescent="0.2">
      <c r="A2988" t="s">
        <v>365</v>
      </c>
      <c r="B2988" s="10">
        <v>53067</v>
      </c>
      <c r="C2988" t="s">
        <v>1510</v>
      </c>
      <c r="D2988" s="4">
        <v>106511</v>
      </c>
      <c r="E2988" s="4">
        <v>69197</v>
      </c>
      <c r="F2988">
        <v>96608</v>
      </c>
      <c r="G2988">
        <v>65277</v>
      </c>
      <c r="H2988" s="5">
        <f t="shared" si="92"/>
        <v>0.10250703875455448</v>
      </c>
      <c r="I2988" s="5">
        <f t="shared" si="93"/>
        <v>6.0051779340349588E-2</v>
      </c>
    </row>
    <row r="2989" spans="1:9" hidden="1" x14ac:dyDescent="0.2">
      <c r="A2989" t="s">
        <v>365</v>
      </c>
      <c r="B2989" s="10">
        <v>53069</v>
      </c>
      <c r="C2989" t="s">
        <v>2193</v>
      </c>
      <c r="D2989" s="4">
        <v>923</v>
      </c>
      <c r="E2989" s="4">
        <v>1865</v>
      </c>
      <c r="F2989">
        <v>1165</v>
      </c>
      <c r="G2989">
        <v>1741</v>
      </c>
      <c r="H2989" s="5">
        <f t="shared" si="92"/>
        <v>-0.20772532188841203</v>
      </c>
      <c r="I2989" s="5">
        <f t="shared" si="93"/>
        <v>7.1223434807581851E-2</v>
      </c>
    </row>
    <row r="2990" spans="1:9" hidden="1" x14ac:dyDescent="0.2">
      <c r="A2990" t="s">
        <v>365</v>
      </c>
      <c r="B2990" s="10">
        <v>53071</v>
      </c>
      <c r="C2990" t="s">
        <v>2194</v>
      </c>
      <c r="D2990" s="4">
        <v>6062</v>
      </c>
      <c r="E2990" s="4">
        <v>11888</v>
      </c>
      <c r="F2990">
        <v>13690</v>
      </c>
      <c r="G2990">
        <v>16400</v>
      </c>
      <c r="H2990" s="5">
        <f t="shared" si="92"/>
        <v>-0.5571950328707086</v>
      </c>
      <c r="I2990" s="5">
        <f t="shared" si="93"/>
        <v>-0.27512195121951222</v>
      </c>
    </row>
    <row r="2991" spans="1:9" hidden="1" x14ac:dyDescent="0.2">
      <c r="A2991" t="s">
        <v>365</v>
      </c>
      <c r="B2991" s="10">
        <v>53073</v>
      </c>
      <c r="C2991" t="s">
        <v>2195</v>
      </c>
      <c r="D2991" s="4">
        <v>98551</v>
      </c>
      <c r="E2991" s="4">
        <v>53346</v>
      </c>
      <c r="F2991">
        <v>83660</v>
      </c>
      <c r="G2991">
        <v>50489</v>
      </c>
      <c r="H2991" s="5">
        <f t="shared" si="92"/>
        <v>0.17799426249103514</v>
      </c>
      <c r="I2991" s="5">
        <f t="shared" si="93"/>
        <v>5.658658321614609E-2</v>
      </c>
    </row>
    <row r="2992" spans="1:9" hidden="1" x14ac:dyDescent="0.2">
      <c r="A2992" t="s">
        <v>365</v>
      </c>
      <c r="B2992" s="10">
        <v>53075</v>
      </c>
      <c r="C2992" t="s">
        <v>2196</v>
      </c>
      <c r="D2992" s="4">
        <v>5697</v>
      </c>
      <c r="E2992" s="4">
        <v>7943</v>
      </c>
      <c r="F2992">
        <v>11184</v>
      </c>
      <c r="G2992">
        <v>9067</v>
      </c>
      <c r="H2992" s="5">
        <f t="shared" si="92"/>
        <v>-0.49061158798283261</v>
      </c>
      <c r="I2992" s="5">
        <f t="shared" si="93"/>
        <v>-0.12396603066063748</v>
      </c>
    </row>
    <row r="2993" spans="1:9" hidden="1" x14ac:dyDescent="0.2">
      <c r="A2993" t="s">
        <v>365</v>
      </c>
      <c r="B2993" s="10">
        <v>53077</v>
      </c>
      <c r="C2993" t="s">
        <v>2197</v>
      </c>
      <c r="D2993" s="4">
        <v>22094</v>
      </c>
      <c r="E2993" s="4">
        <v>40532</v>
      </c>
      <c r="F2993">
        <v>43179</v>
      </c>
      <c r="G2993">
        <v>50555</v>
      </c>
      <c r="H2993" s="5">
        <f t="shared" si="92"/>
        <v>-0.48831607957571965</v>
      </c>
      <c r="I2993" s="5">
        <f t="shared" si="93"/>
        <v>-0.19825932153100584</v>
      </c>
    </row>
    <row r="2994" spans="1:9" hidden="1" x14ac:dyDescent="0.2">
      <c r="A2994" t="s">
        <v>366</v>
      </c>
      <c r="B2994" s="10">
        <v>54001</v>
      </c>
      <c r="C2994" t="s">
        <v>483</v>
      </c>
      <c r="D2994" s="4">
        <v>1730</v>
      </c>
      <c r="E2994" s="4">
        <v>4304</v>
      </c>
      <c r="F2994">
        <v>1457</v>
      </c>
      <c r="G2994">
        <v>5116</v>
      </c>
      <c r="H2994" s="5">
        <f t="shared" si="92"/>
        <v>0.1873713109128346</v>
      </c>
      <c r="I2994" s="5">
        <f t="shared" si="93"/>
        <v>-0.15871774824081314</v>
      </c>
    </row>
    <row r="2995" spans="1:9" hidden="1" x14ac:dyDescent="0.2">
      <c r="A2995" t="s">
        <v>366</v>
      </c>
      <c r="B2995" s="10">
        <v>54003</v>
      </c>
      <c r="C2995" t="s">
        <v>1823</v>
      </c>
      <c r="D2995" s="4">
        <v>17244</v>
      </c>
      <c r="E2995" s="4">
        <v>38020</v>
      </c>
      <c r="F2995">
        <v>17186</v>
      </c>
      <c r="G2995">
        <v>33279</v>
      </c>
      <c r="H2995" s="5">
        <f t="shared" si="92"/>
        <v>3.3748399860351447E-3</v>
      </c>
      <c r="I2995" s="5">
        <f t="shared" si="93"/>
        <v>0.14246221340785481</v>
      </c>
    </row>
    <row r="2996" spans="1:9" hidden="1" x14ac:dyDescent="0.2">
      <c r="A2996" t="s">
        <v>366</v>
      </c>
      <c r="B2996" s="10">
        <v>54005</v>
      </c>
      <c r="C2996" t="s">
        <v>555</v>
      </c>
      <c r="D2996" s="4">
        <v>2104</v>
      </c>
      <c r="E2996" s="4">
        <v>5609</v>
      </c>
      <c r="F2996">
        <v>2041</v>
      </c>
      <c r="G2996">
        <v>6816</v>
      </c>
      <c r="H2996" s="5">
        <f t="shared" si="92"/>
        <v>3.0867221950024497E-2</v>
      </c>
      <c r="I2996" s="5">
        <f t="shared" si="93"/>
        <v>-0.17708333333333334</v>
      </c>
    </row>
    <row r="2997" spans="1:9" hidden="1" x14ac:dyDescent="0.2">
      <c r="A2997" t="s">
        <v>366</v>
      </c>
      <c r="B2997" s="10">
        <v>54007</v>
      </c>
      <c r="C2997" t="s">
        <v>2198</v>
      </c>
      <c r="D2997" s="4">
        <v>1623</v>
      </c>
      <c r="E2997" s="4">
        <v>3361</v>
      </c>
      <c r="F2997">
        <v>1457</v>
      </c>
      <c r="G2997">
        <v>4120</v>
      </c>
      <c r="H2997" s="5">
        <f t="shared" si="92"/>
        <v>0.11393273850377487</v>
      </c>
      <c r="I2997" s="5">
        <f t="shared" si="93"/>
        <v>-0.18422330097087378</v>
      </c>
    </row>
    <row r="2998" spans="1:9" hidden="1" x14ac:dyDescent="0.2">
      <c r="A2998" t="s">
        <v>366</v>
      </c>
      <c r="B2998" s="10">
        <v>54009</v>
      </c>
      <c r="C2998" t="s">
        <v>2199</v>
      </c>
      <c r="D2998" s="4">
        <v>3462</v>
      </c>
      <c r="E2998" s="4">
        <v>6045</v>
      </c>
      <c r="F2998">
        <v>2947</v>
      </c>
      <c r="G2998">
        <v>7545</v>
      </c>
      <c r="H2998" s="5">
        <f t="shared" si="92"/>
        <v>0.17475398710553106</v>
      </c>
      <c r="I2998" s="5">
        <f t="shared" si="93"/>
        <v>-0.19880715705765409</v>
      </c>
    </row>
    <row r="2999" spans="1:9" hidden="1" x14ac:dyDescent="0.2">
      <c r="A2999" t="s">
        <v>366</v>
      </c>
      <c r="B2999" s="10">
        <v>54011</v>
      </c>
      <c r="C2999" t="s">
        <v>2200</v>
      </c>
      <c r="D2999" s="4">
        <v>15731</v>
      </c>
      <c r="E2999" s="4">
        <v>19445</v>
      </c>
      <c r="F2999">
        <v>14994</v>
      </c>
      <c r="G2999">
        <v>21721</v>
      </c>
      <c r="H2999" s="5">
        <f t="shared" si="92"/>
        <v>4.9152994531145792E-2</v>
      </c>
      <c r="I2999" s="5">
        <f t="shared" si="93"/>
        <v>-0.10478338934671516</v>
      </c>
    </row>
    <row r="3000" spans="1:9" hidden="1" x14ac:dyDescent="0.2">
      <c r="A3000" t="s">
        <v>366</v>
      </c>
      <c r="B3000" s="10">
        <v>54013</v>
      </c>
      <c r="C3000" t="s">
        <v>420</v>
      </c>
      <c r="D3000" s="4">
        <v>679</v>
      </c>
      <c r="E3000" s="4">
        <v>1798</v>
      </c>
      <c r="F3000">
        <v>568</v>
      </c>
      <c r="G3000">
        <v>2364</v>
      </c>
      <c r="H3000" s="5">
        <f t="shared" si="92"/>
        <v>0.1954225352112676</v>
      </c>
      <c r="I3000" s="5">
        <f t="shared" si="93"/>
        <v>-0.23942470389170897</v>
      </c>
    </row>
    <row r="3001" spans="1:9" hidden="1" x14ac:dyDescent="0.2">
      <c r="A3001" t="s">
        <v>366</v>
      </c>
      <c r="B3001" s="10">
        <v>54015</v>
      </c>
      <c r="C3001" t="s">
        <v>423</v>
      </c>
      <c r="D3001" s="4">
        <v>767</v>
      </c>
      <c r="E3001" s="4">
        <v>2035</v>
      </c>
      <c r="F3001">
        <v>641</v>
      </c>
      <c r="G3001">
        <v>2679</v>
      </c>
      <c r="H3001" s="5">
        <f t="shared" si="92"/>
        <v>0.19656786271450857</v>
      </c>
      <c r="I3001" s="5">
        <f t="shared" si="93"/>
        <v>-0.24038820455393803</v>
      </c>
    </row>
    <row r="3002" spans="1:9" hidden="1" x14ac:dyDescent="0.2">
      <c r="A3002" t="s">
        <v>366</v>
      </c>
      <c r="B3002" s="10">
        <v>54017</v>
      </c>
      <c r="C3002" t="s">
        <v>2201</v>
      </c>
      <c r="D3002" s="4">
        <v>637</v>
      </c>
      <c r="E3002" s="4">
        <v>2198</v>
      </c>
      <c r="F3002">
        <v>435</v>
      </c>
      <c r="G3002">
        <v>2619</v>
      </c>
      <c r="H3002" s="5">
        <f t="shared" si="92"/>
        <v>0.46436781609195404</v>
      </c>
      <c r="I3002" s="5">
        <f t="shared" si="93"/>
        <v>-0.16074837724322261</v>
      </c>
    </row>
    <row r="3003" spans="1:9" hidden="1" x14ac:dyDescent="0.2">
      <c r="A3003" t="s">
        <v>366</v>
      </c>
      <c r="B3003" s="10">
        <v>54019</v>
      </c>
      <c r="C3003" t="s">
        <v>506</v>
      </c>
      <c r="D3003" s="4">
        <v>5472</v>
      </c>
      <c r="E3003" s="4">
        <v>8671</v>
      </c>
      <c r="F3003">
        <v>5063</v>
      </c>
      <c r="G3003">
        <v>11580</v>
      </c>
      <c r="H3003" s="5">
        <f t="shared" si="92"/>
        <v>8.0782144973335968E-2</v>
      </c>
      <c r="I3003" s="5">
        <f t="shared" si="93"/>
        <v>-0.25120898100172712</v>
      </c>
    </row>
    <row r="3004" spans="1:9" hidden="1" x14ac:dyDescent="0.2">
      <c r="A3004" t="s">
        <v>366</v>
      </c>
      <c r="B3004" s="10">
        <v>54021</v>
      </c>
      <c r="C3004" t="s">
        <v>764</v>
      </c>
      <c r="D3004" s="4">
        <v>793</v>
      </c>
      <c r="E3004" s="4">
        <v>1657</v>
      </c>
      <c r="F3004">
        <v>599</v>
      </c>
      <c r="G3004">
        <v>2012</v>
      </c>
      <c r="H3004" s="5">
        <f t="shared" si="92"/>
        <v>0.32387312186978295</v>
      </c>
      <c r="I3004" s="5">
        <f t="shared" si="93"/>
        <v>-0.176441351888668</v>
      </c>
    </row>
    <row r="3005" spans="1:9" hidden="1" x14ac:dyDescent="0.2">
      <c r="A3005" t="s">
        <v>366</v>
      </c>
      <c r="B3005" s="10">
        <v>54023</v>
      </c>
      <c r="C3005" t="s">
        <v>571</v>
      </c>
      <c r="D3005" s="4">
        <v>894</v>
      </c>
      <c r="E3005" s="4">
        <v>4376</v>
      </c>
      <c r="F3005">
        <v>607</v>
      </c>
      <c r="G3005">
        <v>4871</v>
      </c>
      <c r="H3005" s="5">
        <f t="shared" si="92"/>
        <v>0.47281713344316312</v>
      </c>
      <c r="I3005" s="5">
        <f t="shared" si="93"/>
        <v>-0.1016218435639499</v>
      </c>
    </row>
    <row r="3006" spans="1:9" hidden="1" x14ac:dyDescent="0.2">
      <c r="A3006" t="s">
        <v>366</v>
      </c>
      <c r="B3006" s="10">
        <v>54025</v>
      </c>
      <c r="C3006" t="s">
        <v>2202</v>
      </c>
      <c r="D3006" s="4">
        <v>5407</v>
      </c>
      <c r="E3006" s="4">
        <v>9678</v>
      </c>
      <c r="F3006">
        <v>4655</v>
      </c>
      <c r="G3006">
        <v>10925</v>
      </c>
      <c r="H3006" s="5">
        <f t="shared" si="92"/>
        <v>0.161546723952739</v>
      </c>
      <c r="I3006" s="5">
        <f t="shared" si="93"/>
        <v>-0.11414187643020594</v>
      </c>
    </row>
    <row r="3007" spans="1:9" hidden="1" x14ac:dyDescent="0.2">
      <c r="A3007" t="s">
        <v>366</v>
      </c>
      <c r="B3007" s="10">
        <v>54027</v>
      </c>
      <c r="C3007" t="s">
        <v>1232</v>
      </c>
      <c r="D3007" s="4">
        <v>2274</v>
      </c>
      <c r="E3007" s="4">
        <v>8754</v>
      </c>
      <c r="F3007">
        <v>1939</v>
      </c>
      <c r="G3007">
        <v>8033</v>
      </c>
      <c r="H3007" s="5">
        <f t="shared" si="92"/>
        <v>0.17276946879834967</v>
      </c>
      <c r="I3007" s="5">
        <f t="shared" si="93"/>
        <v>8.9754761608365499E-2</v>
      </c>
    </row>
    <row r="3008" spans="1:9" hidden="1" x14ac:dyDescent="0.2">
      <c r="A3008" t="s">
        <v>366</v>
      </c>
      <c r="B3008" s="10">
        <v>54029</v>
      </c>
      <c r="C3008" t="s">
        <v>772</v>
      </c>
      <c r="D3008" s="4">
        <v>4350</v>
      </c>
      <c r="E3008" s="4">
        <v>7949</v>
      </c>
      <c r="F3008">
        <v>3790</v>
      </c>
      <c r="G3008">
        <v>9806</v>
      </c>
      <c r="H3008" s="5">
        <f t="shared" si="92"/>
        <v>0.14775725593667546</v>
      </c>
      <c r="I3008" s="5">
        <f t="shared" si="93"/>
        <v>-0.18937385274321844</v>
      </c>
    </row>
    <row r="3009" spans="1:9" hidden="1" x14ac:dyDescent="0.2">
      <c r="A3009" t="s">
        <v>366</v>
      </c>
      <c r="B3009" s="10">
        <v>54031</v>
      </c>
      <c r="C3009" t="s">
        <v>2203</v>
      </c>
      <c r="D3009" s="4">
        <v>1708</v>
      </c>
      <c r="E3009" s="4">
        <v>4930</v>
      </c>
      <c r="F3009">
        <v>1381</v>
      </c>
      <c r="G3009">
        <v>4859</v>
      </c>
      <c r="H3009" s="5">
        <f t="shared" si="92"/>
        <v>0.23678493845039827</v>
      </c>
      <c r="I3009" s="5">
        <f t="shared" si="93"/>
        <v>1.4612060094669685E-2</v>
      </c>
    </row>
    <row r="3010" spans="1:9" hidden="1" x14ac:dyDescent="0.2">
      <c r="A3010" t="s">
        <v>366</v>
      </c>
      <c r="B3010" s="10">
        <v>54033</v>
      </c>
      <c r="C3010" t="s">
        <v>937</v>
      </c>
      <c r="D3010" s="4">
        <v>10750</v>
      </c>
      <c r="E3010" s="4">
        <v>16672</v>
      </c>
      <c r="F3010">
        <v>9215</v>
      </c>
      <c r="G3010">
        <v>20683</v>
      </c>
      <c r="H3010" s="5">
        <f t="shared" si="92"/>
        <v>0.16657623440043406</v>
      </c>
      <c r="I3010" s="5">
        <f t="shared" si="93"/>
        <v>-0.19392737997389159</v>
      </c>
    </row>
    <row r="3011" spans="1:9" hidden="1" x14ac:dyDescent="0.2">
      <c r="A3011" t="s">
        <v>366</v>
      </c>
      <c r="B3011" s="10">
        <v>54035</v>
      </c>
      <c r="C3011" t="s">
        <v>444</v>
      </c>
      <c r="D3011" s="4">
        <v>3963</v>
      </c>
      <c r="E3011" s="4">
        <v>9616</v>
      </c>
      <c r="F3011">
        <v>3207</v>
      </c>
      <c r="G3011">
        <v>10093</v>
      </c>
      <c r="H3011" s="5">
        <f t="shared" ref="H3011:H3074" si="94">((D3011-F3011)/F3011)</f>
        <v>0.23573433115060805</v>
      </c>
      <c r="I3011" s="5">
        <f t="shared" ref="I3011:I3074" si="95">((E3011-G3011)/G3011)</f>
        <v>-4.726047755870405E-2</v>
      </c>
    </row>
    <row r="3012" spans="1:9" hidden="1" x14ac:dyDescent="0.2">
      <c r="A3012" t="s">
        <v>366</v>
      </c>
      <c r="B3012" s="10">
        <v>54037</v>
      </c>
      <c r="C3012" t="s">
        <v>445</v>
      </c>
      <c r="D3012" s="4">
        <v>12601</v>
      </c>
      <c r="E3012" s="4">
        <v>16659</v>
      </c>
      <c r="F3012">
        <v>12127</v>
      </c>
      <c r="G3012">
        <v>15033</v>
      </c>
      <c r="H3012" s="5">
        <f t="shared" si="94"/>
        <v>3.9086336274428958E-2</v>
      </c>
      <c r="I3012" s="5">
        <f t="shared" si="95"/>
        <v>0.10816204350429057</v>
      </c>
    </row>
    <row r="3013" spans="1:9" hidden="1" x14ac:dyDescent="0.2">
      <c r="A3013" t="s">
        <v>366</v>
      </c>
      <c r="B3013" s="10">
        <v>54039</v>
      </c>
      <c r="C3013" t="s">
        <v>2204</v>
      </c>
      <c r="D3013" s="4">
        <v>37522</v>
      </c>
      <c r="E3013" s="4">
        <v>42645</v>
      </c>
      <c r="F3013">
        <v>34344</v>
      </c>
      <c r="G3013">
        <v>46398</v>
      </c>
      <c r="H3013" s="5">
        <f t="shared" si="94"/>
        <v>9.2534358257628693E-2</v>
      </c>
      <c r="I3013" s="5">
        <f t="shared" si="95"/>
        <v>-8.0887107202896671E-2</v>
      </c>
    </row>
    <row r="3014" spans="1:9" hidden="1" x14ac:dyDescent="0.2">
      <c r="A3014" t="s">
        <v>366</v>
      </c>
      <c r="B3014" s="10">
        <v>54041</v>
      </c>
      <c r="C3014" t="s">
        <v>855</v>
      </c>
      <c r="D3014" s="4">
        <v>2027</v>
      </c>
      <c r="E3014" s="4">
        <v>4594</v>
      </c>
      <c r="F3014">
        <v>1538</v>
      </c>
      <c r="G3014">
        <v>5782</v>
      </c>
      <c r="H3014" s="5">
        <f t="shared" si="94"/>
        <v>0.31794538361508451</v>
      </c>
      <c r="I3014" s="5">
        <f t="shared" si="95"/>
        <v>-0.20546523694223451</v>
      </c>
    </row>
    <row r="3015" spans="1:9" hidden="1" x14ac:dyDescent="0.2">
      <c r="A3015" t="s">
        <v>366</v>
      </c>
      <c r="B3015" s="10">
        <v>54043</v>
      </c>
      <c r="C3015" t="s">
        <v>578</v>
      </c>
      <c r="D3015" s="4">
        <v>1675</v>
      </c>
      <c r="E3015" s="4">
        <v>5176</v>
      </c>
      <c r="F3015">
        <v>1711</v>
      </c>
      <c r="G3015">
        <v>6012</v>
      </c>
      <c r="H3015" s="5">
        <f t="shared" si="94"/>
        <v>-2.1040327293980129E-2</v>
      </c>
      <c r="I3015" s="5">
        <f t="shared" si="95"/>
        <v>-0.13905522288755823</v>
      </c>
    </row>
    <row r="3016" spans="1:9" hidden="1" x14ac:dyDescent="0.2">
      <c r="A3016" t="s">
        <v>366</v>
      </c>
      <c r="B3016" s="10">
        <v>54045</v>
      </c>
      <c r="C3016" t="s">
        <v>580</v>
      </c>
      <c r="D3016" s="4">
        <v>1824</v>
      </c>
      <c r="E3016" s="4">
        <v>8277</v>
      </c>
      <c r="F3016">
        <v>2333</v>
      </c>
      <c r="G3016">
        <v>10534</v>
      </c>
      <c r="H3016" s="5">
        <f t="shared" si="94"/>
        <v>-0.21817402486069437</v>
      </c>
      <c r="I3016" s="5">
        <f t="shared" si="95"/>
        <v>-0.21425859122840327</v>
      </c>
    </row>
    <row r="3017" spans="1:9" hidden="1" x14ac:dyDescent="0.2">
      <c r="A3017" t="s">
        <v>366</v>
      </c>
      <c r="B3017" s="10">
        <v>54047</v>
      </c>
      <c r="C3017" t="s">
        <v>1632</v>
      </c>
      <c r="D3017" s="4">
        <v>1604</v>
      </c>
      <c r="E3017" s="4">
        <v>4167</v>
      </c>
      <c r="F3017">
        <v>1333</v>
      </c>
      <c r="G3017">
        <v>5148</v>
      </c>
      <c r="H3017" s="5">
        <f t="shared" si="94"/>
        <v>0.20330082520630158</v>
      </c>
      <c r="I3017" s="5">
        <f t="shared" si="95"/>
        <v>-0.19055944055944055</v>
      </c>
    </row>
    <row r="3018" spans="1:9" hidden="1" x14ac:dyDescent="0.2">
      <c r="A3018" t="s">
        <v>366</v>
      </c>
      <c r="B3018" s="10">
        <v>54049</v>
      </c>
      <c r="C3018" t="s">
        <v>454</v>
      </c>
      <c r="D3018" s="4">
        <v>9922</v>
      </c>
      <c r="E3018" s="4">
        <v>12911</v>
      </c>
      <c r="F3018">
        <v>8901</v>
      </c>
      <c r="G3018">
        <v>16300</v>
      </c>
      <c r="H3018" s="5">
        <f t="shared" si="94"/>
        <v>0.11470621278508032</v>
      </c>
      <c r="I3018" s="5">
        <f t="shared" si="95"/>
        <v>-0.20791411042944785</v>
      </c>
    </row>
    <row r="3019" spans="1:9" hidden="1" x14ac:dyDescent="0.2">
      <c r="A3019" t="s">
        <v>366</v>
      </c>
      <c r="B3019" s="10">
        <v>54051</v>
      </c>
      <c r="C3019" t="s">
        <v>519</v>
      </c>
      <c r="D3019" s="4">
        <v>3827</v>
      </c>
      <c r="E3019" s="4">
        <v>8124</v>
      </c>
      <c r="F3019">
        <v>3455</v>
      </c>
      <c r="G3019">
        <v>10435</v>
      </c>
      <c r="H3019" s="5">
        <f t="shared" si="94"/>
        <v>0.10767004341534009</v>
      </c>
      <c r="I3019" s="5">
        <f t="shared" si="95"/>
        <v>-0.22146621945376138</v>
      </c>
    </row>
    <row r="3020" spans="1:9" hidden="1" x14ac:dyDescent="0.2">
      <c r="A3020" t="s">
        <v>366</v>
      </c>
      <c r="B3020" s="10">
        <v>54053</v>
      </c>
      <c r="C3020" t="s">
        <v>905</v>
      </c>
      <c r="D3020" s="4">
        <v>3427</v>
      </c>
      <c r="E3020" s="4">
        <v>7051</v>
      </c>
      <c r="F3020">
        <v>2526</v>
      </c>
      <c r="G3020">
        <v>8491</v>
      </c>
      <c r="H3020" s="5">
        <f t="shared" si="94"/>
        <v>0.35669041963578779</v>
      </c>
      <c r="I3020" s="5">
        <f t="shared" si="95"/>
        <v>-0.16959133199858673</v>
      </c>
    </row>
    <row r="3021" spans="1:9" hidden="1" x14ac:dyDescent="0.2">
      <c r="A3021" t="s">
        <v>366</v>
      </c>
      <c r="B3021" s="10">
        <v>54055</v>
      </c>
      <c r="C3021" t="s">
        <v>908</v>
      </c>
      <c r="D3021" s="4">
        <v>6477</v>
      </c>
      <c r="E3021" s="4">
        <v>16618</v>
      </c>
      <c r="F3021">
        <v>5556</v>
      </c>
      <c r="G3021">
        <v>19237</v>
      </c>
      <c r="H3021" s="5">
        <f t="shared" si="94"/>
        <v>0.16576673866090713</v>
      </c>
      <c r="I3021" s="5">
        <f t="shared" si="95"/>
        <v>-0.13614388937984093</v>
      </c>
    </row>
    <row r="3022" spans="1:9" hidden="1" x14ac:dyDescent="0.2">
      <c r="A3022" t="s">
        <v>366</v>
      </c>
      <c r="B3022" s="10">
        <v>54057</v>
      </c>
      <c r="C3022" t="s">
        <v>693</v>
      </c>
      <c r="D3022" s="4">
        <v>3348</v>
      </c>
      <c r="E3022" s="4">
        <v>9214</v>
      </c>
      <c r="F3022">
        <v>2660</v>
      </c>
      <c r="G3022">
        <v>10040</v>
      </c>
      <c r="H3022" s="5">
        <f t="shared" si="94"/>
        <v>0.2586466165413534</v>
      </c>
      <c r="I3022" s="5">
        <f t="shared" si="95"/>
        <v>-8.2270916334661354E-2</v>
      </c>
    </row>
    <row r="3023" spans="1:9" hidden="1" x14ac:dyDescent="0.2">
      <c r="A3023" t="s">
        <v>366</v>
      </c>
      <c r="B3023" s="10">
        <v>54059</v>
      </c>
      <c r="C3023" t="s">
        <v>2205</v>
      </c>
      <c r="D3023" s="4">
        <v>1433</v>
      </c>
      <c r="E3023" s="4">
        <v>7163</v>
      </c>
      <c r="F3023">
        <v>1397</v>
      </c>
      <c r="G3023">
        <v>8544</v>
      </c>
      <c r="H3023" s="5">
        <f t="shared" si="94"/>
        <v>2.5769506084466716E-2</v>
      </c>
      <c r="I3023" s="5">
        <f t="shared" si="95"/>
        <v>-0.16163389513108614</v>
      </c>
    </row>
    <row r="3024" spans="1:9" hidden="1" x14ac:dyDescent="0.2">
      <c r="A3024" t="s">
        <v>366</v>
      </c>
      <c r="B3024" s="10">
        <v>54061</v>
      </c>
      <c r="C3024" t="s">
        <v>2206</v>
      </c>
      <c r="D3024" s="4">
        <v>13800</v>
      </c>
      <c r="E3024" s="4">
        <v>18660</v>
      </c>
      <c r="F3024">
        <v>20282</v>
      </c>
      <c r="G3024">
        <v>20803</v>
      </c>
      <c r="H3024" s="5">
        <f t="shared" si="94"/>
        <v>-0.31959372842914902</v>
      </c>
      <c r="I3024" s="5">
        <f t="shared" si="95"/>
        <v>-0.10301398836706244</v>
      </c>
    </row>
    <row r="3025" spans="1:9" hidden="1" x14ac:dyDescent="0.2">
      <c r="A3025" t="s">
        <v>366</v>
      </c>
      <c r="B3025" s="10">
        <v>54063</v>
      </c>
      <c r="C3025" t="s">
        <v>457</v>
      </c>
      <c r="D3025" s="4">
        <v>1544</v>
      </c>
      <c r="E3025" s="4">
        <v>4765</v>
      </c>
      <c r="F3025">
        <v>1345</v>
      </c>
      <c r="G3025">
        <v>5068</v>
      </c>
      <c r="H3025" s="5">
        <f t="shared" si="94"/>
        <v>0.1479553903345725</v>
      </c>
      <c r="I3025" s="5">
        <f t="shared" si="95"/>
        <v>-5.9786898184688242E-2</v>
      </c>
    </row>
    <row r="3026" spans="1:9" hidden="1" x14ac:dyDescent="0.2">
      <c r="A3026" t="s">
        <v>366</v>
      </c>
      <c r="B3026" s="10">
        <v>54065</v>
      </c>
      <c r="C3026" t="s">
        <v>522</v>
      </c>
      <c r="D3026" s="4">
        <v>1918</v>
      </c>
      <c r="E3026" s="4">
        <v>7117</v>
      </c>
      <c r="F3026">
        <v>1998</v>
      </c>
      <c r="G3026">
        <v>6537</v>
      </c>
      <c r="H3026" s="5">
        <f t="shared" si="94"/>
        <v>-4.004004004004004E-2</v>
      </c>
      <c r="I3026" s="5">
        <f t="shared" si="95"/>
        <v>8.8725715159859261E-2</v>
      </c>
    </row>
    <row r="3027" spans="1:9" hidden="1" x14ac:dyDescent="0.2">
      <c r="A3027" t="s">
        <v>366</v>
      </c>
      <c r="B3027" s="10">
        <v>54067</v>
      </c>
      <c r="C3027" t="s">
        <v>1122</v>
      </c>
      <c r="D3027" s="4">
        <v>2818</v>
      </c>
      <c r="E3027" s="4">
        <v>7673</v>
      </c>
      <c r="F3027">
        <v>2226</v>
      </c>
      <c r="G3027">
        <v>8279</v>
      </c>
      <c r="H3027" s="5">
        <f t="shared" si="94"/>
        <v>0.265947888589398</v>
      </c>
      <c r="I3027" s="5">
        <f t="shared" si="95"/>
        <v>-7.3197246044208242E-2</v>
      </c>
    </row>
    <row r="3028" spans="1:9" hidden="1" x14ac:dyDescent="0.2">
      <c r="A3028" t="s">
        <v>366</v>
      </c>
      <c r="B3028" s="10">
        <v>54069</v>
      </c>
      <c r="C3028" t="s">
        <v>947</v>
      </c>
      <c r="D3028" s="4">
        <v>7359</v>
      </c>
      <c r="E3028" s="4">
        <v>11672</v>
      </c>
      <c r="F3028">
        <v>7223</v>
      </c>
      <c r="G3028">
        <v>12354</v>
      </c>
      <c r="H3028" s="5">
        <f t="shared" si="94"/>
        <v>1.8828741520143983E-2</v>
      </c>
      <c r="I3028" s="5">
        <f t="shared" si="95"/>
        <v>-5.520479197021208E-2</v>
      </c>
    </row>
    <row r="3029" spans="1:9" hidden="1" x14ac:dyDescent="0.2">
      <c r="A3029" t="s">
        <v>366</v>
      </c>
      <c r="B3029" s="10">
        <v>54071</v>
      </c>
      <c r="C3029" t="s">
        <v>1125</v>
      </c>
      <c r="D3029" s="4">
        <v>1026</v>
      </c>
      <c r="E3029" s="4">
        <v>2395</v>
      </c>
      <c r="F3029">
        <v>820</v>
      </c>
      <c r="G3029">
        <v>2782</v>
      </c>
      <c r="H3029" s="5">
        <f t="shared" si="94"/>
        <v>0.25121951219512195</v>
      </c>
      <c r="I3029" s="5">
        <f t="shared" si="95"/>
        <v>-0.13910855499640545</v>
      </c>
    </row>
    <row r="3030" spans="1:9" hidden="1" x14ac:dyDescent="0.2">
      <c r="A3030" t="s">
        <v>366</v>
      </c>
      <c r="B3030" s="10">
        <v>54073</v>
      </c>
      <c r="C3030" t="s">
        <v>2207</v>
      </c>
      <c r="D3030" s="4">
        <v>834</v>
      </c>
      <c r="E3030" s="4">
        <v>2285</v>
      </c>
      <c r="F3030">
        <v>699</v>
      </c>
      <c r="G3030">
        <v>2742</v>
      </c>
      <c r="H3030" s="5">
        <f t="shared" si="94"/>
        <v>0.19313304721030042</v>
      </c>
      <c r="I3030" s="5">
        <f t="shared" si="95"/>
        <v>-0.16666666666666666</v>
      </c>
    </row>
    <row r="3031" spans="1:9" hidden="1" x14ac:dyDescent="0.2">
      <c r="A3031" t="s">
        <v>366</v>
      </c>
      <c r="B3031" s="10">
        <v>54075</v>
      </c>
      <c r="C3031" t="s">
        <v>1001</v>
      </c>
      <c r="D3031" s="4">
        <v>1215</v>
      </c>
      <c r="E3031" s="4">
        <v>2370</v>
      </c>
      <c r="F3031">
        <v>1047</v>
      </c>
      <c r="G3031">
        <v>2895</v>
      </c>
      <c r="H3031" s="5">
        <f t="shared" si="94"/>
        <v>0.16045845272206305</v>
      </c>
      <c r="I3031" s="5">
        <f t="shared" si="95"/>
        <v>-0.18134715025906736</v>
      </c>
    </row>
    <row r="3032" spans="1:9" hidden="1" x14ac:dyDescent="0.2">
      <c r="A3032" t="s">
        <v>366</v>
      </c>
      <c r="B3032" s="10">
        <v>54077</v>
      </c>
      <c r="C3032" t="s">
        <v>2208</v>
      </c>
      <c r="D3032" s="4">
        <v>3855</v>
      </c>
      <c r="E3032" s="4">
        <v>10368</v>
      </c>
      <c r="F3032">
        <v>3163</v>
      </c>
      <c r="G3032">
        <v>11190</v>
      </c>
      <c r="H3032" s="5">
        <f t="shared" si="94"/>
        <v>0.21877963958267468</v>
      </c>
      <c r="I3032" s="5">
        <f t="shared" si="95"/>
        <v>-7.3458445040214482E-2</v>
      </c>
    </row>
    <row r="3033" spans="1:9" hidden="1" x14ac:dyDescent="0.2">
      <c r="A3033" t="s">
        <v>366</v>
      </c>
      <c r="B3033" s="10">
        <v>54079</v>
      </c>
      <c r="C3033" t="s">
        <v>467</v>
      </c>
      <c r="D3033" s="4">
        <v>7369</v>
      </c>
      <c r="E3033" s="4">
        <v>21565</v>
      </c>
      <c r="F3033">
        <v>7878</v>
      </c>
      <c r="G3033">
        <v>20034</v>
      </c>
      <c r="H3033" s="5">
        <f t="shared" si="94"/>
        <v>-6.4610307184564605E-2</v>
      </c>
      <c r="I3033" s="5">
        <f t="shared" si="95"/>
        <v>7.6420085854048123E-2</v>
      </c>
    </row>
    <row r="3034" spans="1:9" hidden="1" x14ac:dyDescent="0.2">
      <c r="A3034" t="s">
        <v>366</v>
      </c>
      <c r="B3034" s="10">
        <v>54081</v>
      </c>
      <c r="C3034" t="s">
        <v>2209</v>
      </c>
      <c r="D3034" s="4">
        <v>9133</v>
      </c>
      <c r="E3034" s="4">
        <v>22285</v>
      </c>
      <c r="F3034">
        <v>7982</v>
      </c>
      <c r="G3034">
        <v>24673</v>
      </c>
      <c r="H3034" s="5">
        <f t="shared" si="94"/>
        <v>0.14419944875970936</v>
      </c>
      <c r="I3034" s="5">
        <f t="shared" si="95"/>
        <v>-9.6785960361528797E-2</v>
      </c>
    </row>
    <row r="3035" spans="1:9" hidden="1" x14ac:dyDescent="0.2">
      <c r="A3035" t="s">
        <v>366</v>
      </c>
      <c r="B3035" s="10">
        <v>54083</v>
      </c>
      <c r="C3035" t="s">
        <v>526</v>
      </c>
      <c r="D3035" s="4">
        <v>4053</v>
      </c>
      <c r="E3035" s="4">
        <v>7566</v>
      </c>
      <c r="F3035">
        <v>3362</v>
      </c>
      <c r="G3035">
        <v>8673</v>
      </c>
      <c r="H3035" s="5">
        <f t="shared" si="94"/>
        <v>0.20553242117787032</v>
      </c>
      <c r="I3035" s="5">
        <f t="shared" si="95"/>
        <v>-0.12763749567623658</v>
      </c>
    </row>
    <row r="3036" spans="1:9" hidden="1" x14ac:dyDescent="0.2">
      <c r="A3036" t="s">
        <v>366</v>
      </c>
      <c r="B3036" s="10">
        <v>54085</v>
      </c>
      <c r="C3036" t="s">
        <v>2210</v>
      </c>
      <c r="D3036" s="4">
        <v>849</v>
      </c>
      <c r="E3036" s="4">
        <v>3152</v>
      </c>
      <c r="F3036">
        <v>586</v>
      </c>
      <c r="G3036">
        <v>3649</v>
      </c>
      <c r="H3036" s="5">
        <f t="shared" si="94"/>
        <v>0.44880546075085326</v>
      </c>
      <c r="I3036" s="5">
        <f t="shared" si="95"/>
        <v>-0.13620169909564264</v>
      </c>
    </row>
    <row r="3037" spans="1:9" hidden="1" x14ac:dyDescent="0.2">
      <c r="A3037" t="s">
        <v>366</v>
      </c>
      <c r="B3037" s="10">
        <v>54087</v>
      </c>
      <c r="C3037" t="s">
        <v>1903</v>
      </c>
      <c r="D3037" s="4">
        <v>1795</v>
      </c>
      <c r="E3037" s="4">
        <v>3702</v>
      </c>
      <c r="F3037">
        <v>1455</v>
      </c>
      <c r="G3037">
        <v>4213</v>
      </c>
      <c r="H3037" s="5">
        <f t="shared" si="94"/>
        <v>0.23367697594501718</v>
      </c>
      <c r="I3037" s="5">
        <f t="shared" si="95"/>
        <v>-0.12129124139568004</v>
      </c>
    </row>
    <row r="3038" spans="1:9" hidden="1" x14ac:dyDescent="0.2">
      <c r="A3038" t="s">
        <v>366</v>
      </c>
      <c r="B3038" s="10">
        <v>54089</v>
      </c>
      <c r="C3038" t="s">
        <v>2211</v>
      </c>
      <c r="D3038" s="4">
        <v>1644</v>
      </c>
      <c r="E3038" s="4">
        <v>3200</v>
      </c>
      <c r="F3038">
        <v>1448</v>
      </c>
      <c r="G3038">
        <v>4074</v>
      </c>
      <c r="H3038" s="5">
        <f t="shared" si="94"/>
        <v>0.13535911602209943</v>
      </c>
      <c r="I3038" s="5">
        <f t="shared" si="95"/>
        <v>-0.21453117329405988</v>
      </c>
    </row>
    <row r="3039" spans="1:9" hidden="1" x14ac:dyDescent="0.2">
      <c r="A3039" t="s">
        <v>366</v>
      </c>
      <c r="B3039" s="10">
        <v>54091</v>
      </c>
      <c r="C3039" t="s">
        <v>475</v>
      </c>
      <c r="D3039" s="4">
        <v>2202</v>
      </c>
      <c r="E3039" s="4">
        <v>4500</v>
      </c>
      <c r="F3039">
        <v>1796</v>
      </c>
      <c r="G3039">
        <v>5477</v>
      </c>
      <c r="H3039" s="5">
        <f t="shared" si="94"/>
        <v>0.22605790645879734</v>
      </c>
      <c r="I3039" s="5">
        <f t="shared" si="95"/>
        <v>-0.17838232609092569</v>
      </c>
    </row>
    <row r="3040" spans="1:9" hidden="1" x14ac:dyDescent="0.2">
      <c r="A3040" t="s">
        <v>366</v>
      </c>
      <c r="B3040" s="10">
        <v>54093</v>
      </c>
      <c r="C3040" t="s">
        <v>2212</v>
      </c>
      <c r="D3040" s="4">
        <v>1090</v>
      </c>
      <c r="E3040" s="4">
        <v>2481</v>
      </c>
      <c r="F3040">
        <v>938</v>
      </c>
      <c r="G3040">
        <v>2841</v>
      </c>
      <c r="H3040" s="5">
        <f t="shared" si="94"/>
        <v>0.16204690831556504</v>
      </c>
      <c r="I3040" s="5">
        <f t="shared" si="95"/>
        <v>-0.12671594508975711</v>
      </c>
    </row>
    <row r="3041" spans="1:9" hidden="1" x14ac:dyDescent="0.2">
      <c r="A3041" t="s">
        <v>366</v>
      </c>
      <c r="B3041" s="10">
        <v>54095</v>
      </c>
      <c r="C3041" t="s">
        <v>2052</v>
      </c>
      <c r="D3041" s="4">
        <v>901</v>
      </c>
      <c r="E3041" s="4">
        <v>2763</v>
      </c>
      <c r="F3041">
        <v>631</v>
      </c>
      <c r="G3041">
        <v>3226</v>
      </c>
      <c r="H3041" s="5">
        <f t="shared" si="94"/>
        <v>0.42789223454833597</v>
      </c>
      <c r="I3041" s="5">
        <f t="shared" si="95"/>
        <v>-0.143521388716677</v>
      </c>
    </row>
    <row r="3042" spans="1:9" hidden="1" x14ac:dyDescent="0.2">
      <c r="A3042" t="s">
        <v>366</v>
      </c>
      <c r="B3042" s="10">
        <v>54097</v>
      </c>
      <c r="C3042" t="s">
        <v>2053</v>
      </c>
      <c r="D3042" s="4">
        <v>2691</v>
      </c>
      <c r="E3042" s="4">
        <v>6908</v>
      </c>
      <c r="F3042">
        <v>2256</v>
      </c>
      <c r="G3042">
        <v>7771</v>
      </c>
      <c r="H3042" s="5">
        <f t="shared" si="94"/>
        <v>0.19281914893617022</v>
      </c>
      <c r="I3042" s="5">
        <f t="shared" si="95"/>
        <v>-0.11105391841461845</v>
      </c>
    </row>
    <row r="3043" spans="1:9" hidden="1" x14ac:dyDescent="0.2">
      <c r="A3043" t="s">
        <v>366</v>
      </c>
      <c r="B3043" s="10">
        <v>54099</v>
      </c>
      <c r="C3043" t="s">
        <v>822</v>
      </c>
      <c r="D3043" s="4">
        <v>4880</v>
      </c>
      <c r="E3043" s="4">
        <v>10650</v>
      </c>
      <c r="F3043">
        <v>4088</v>
      </c>
      <c r="G3043">
        <v>12585</v>
      </c>
      <c r="H3043" s="5">
        <f t="shared" si="94"/>
        <v>0.19373776908023482</v>
      </c>
      <c r="I3043" s="5">
        <f t="shared" si="95"/>
        <v>-0.1537544696066746</v>
      </c>
    </row>
    <row r="3044" spans="1:9" hidden="1" x14ac:dyDescent="0.2">
      <c r="A3044" t="s">
        <v>366</v>
      </c>
      <c r="B3044" s="10">
        <v>54101</v>
      </c>
      <c r="C3044" t="s">
        <v>823</v>
      </c>
      <c r="D3044" s="4">
        <v>637</v>
      </c>
      <c r="E3044" s="4">
        <v>2166</v>
      </c>
      <c r="F3044">
        <v>610</v>
      </c>
      <c r="G3044">
        <v>2759</v>
      </c>
      <c r="H3044" s="5">
        <f t="shared" si="94"/>
        <v>4.4262295081967211E-2</v>
      </c>
      <c r="I3044" s="5">
        <f t="shared" si="95"/>
        <v>-0.21493294671982602</v>
      </c>
    </row>
    <row r="3045" spans="1:9" hidden="1" x14ac:dyDescent="0.2">
      <c r="A3045" t="s">
        <v>366</v>
      </c>
      <c r="B3045" s="10">
        <v>54103</v>
      </c>
      <c r="C3045" t="s">
        <v>2213</v>
      </c>
      <c r="D3045" s="4">
        <v>2022</v>
      </c>
      <c r="E3045" s="4">
        <v>4114</v>
      </c>
      <c r="F3045">
        <v>1539</v>
      </c>
      <c r="G3045">
        <v>4993</v>
      </c>
      <c r="H3045" s="5">
        <f t="shared" si="94"/>
        <v>0.31384015594541909</v>
      </c>
      <c r="I3045" s="5">
        <f t="shared" si="95"/>
        <v>-0.17604646505107149</v>
      </c>
    </row>
    <row r="3046" spans="1:9" hidden="1" x14ac:dyDescent="0.2">
      <c r="A3046" t="s">
        <v>366</v>
      </c>
      <c r="B3046" s="10">
        <v>54105</v>
      </c>
      <c r="C3046" t="s">
        <v>2214</v>
      </c>
      <c r="D3046" s="4">
        <v>611</v>
      </c>
      <c r="E3046" s="4">
        <v>1923</v>
      </c>
      <c r="F3046">
        <v>466</v>
      </c>
      <c r="G3046">
        <v>2134</v>
      </c>
      <c r="H3046" s="5">
        <f t="shared" si="94"/>
        <v>0.31115879828326182</v>
      </c>
      <c r="I3046" s="5">
        <f t="shared" si="95"/>
        <v>-9.887535145267104E-2</v>
      </c>
    </row>
    <row r="3047" spans="1:9" hidden="1" x14ac:dyDescent="0.2">
      <c r="A3047" t="s">
        <v>366</v>
      </c>
      <c r="B3047" s="10">
        <v>54107</v>
      </c>
      <c r="C3047" t="s">
        <v>1723</v>
      </c>
      <c r="D3047" s="4">
        <v>12423</v>
      </c>
      <c r="E3047" s="4">
        <v>22684</v>
      </c>
      <c r="F3047">
        <v>10926</v>
      </c>
      <c r="G3047">
        <v>27202</v>
      </c>
      <c r="H3047" s="5">
        <f t="shared" si="94"/>
        <v>0.13701263042284459</v>
      </c>
      <c r="I3047" s="5">
        <f t="shared" si="95"/>
        <v>-0.16609072862289537</v>
      </c>
    </row>
    <row r="3048" spans="1:9" hidden="1" x14ac:dyDescent="0.2">
      <c r="A3048" t="s">
        <v>366</v>
      </c>
      <c r="B3048" s="10">
        <v>54109</v>
      </c>
      <c r="C3048" t="s">
        <v>1593</v>
      </c>
      <c r="D3048" s="4">
        <v>1262</v>
      </c>
      <c r="E3048" s="4">
        <v>5834</v>
      </c>
      <c r="F3048">
        <v>1157</v>
      </c>
      <c r="G3048">
        <v>7353</v>
      </c>
      <c r="H3048" s="5">
        <f t="shared" si="94"/>
        <v>9.0751944684528948E-2</v>
      </c>
      <c r="I3048" s="5">
        <f t="shared" si="95"/>
        <v>-0.20658234734122127</v>
      </c>
    </row>
    <row r="3049" spans="1:9" hidden="1" x14ac:dyDescent="0.2">
      <c r="A3049" t="s">
        <v>367</v>
      </c>
      <c r="B3049" s="10">
        <v>55001</v>
      </c>
      <c r="C3049" t="s">
        <v>658</v>
      </c>
      <c r="D3049" s="4">
        <v>4349</v>
      </c>
      <c r="E3049" s="4">
        <v>8133</v>
      </c>
      <c r="F3049">
        <v>4329</v>
      </c>
      <c r="G3049">
        <v>7362</v>
      </c>
      <c r="H3049" s="5">
        <f t="shared" si="94"/>
        <v>4.6200046200046202E-3</v>
      </c>
      <c r="I3049" s="5">
        <f t="shared" si="95"/>
        <v>0.10472697636511817</v>
      </c>
    </row>
    <row r="3050" spans="1:9" hidden="1" x14ac:dyDescent="0.2">
      <c r="A3050" t="s">
        <v>367</v>
      </c>
      <c r="B3050" s="10">
        <v>55003</v>
      </c>
      <c r="C3050" t="s">
        <v>1690</v>
      </c>
      <c r="D3050" s="4">
        <v>4716</v>
      </c>
      <c r="E3050" s="4">
        <v>3153</v>
      </c>
      <c r="F3050">
        <v>4801</v>
      </c>
      <c r="G3050">
        <v>3841</v>
      </c>
      <c r="H3050" s="5">
        <f t="shared" si="94"/>
        <v>-1.7704644865652989E-2</v>
      </c>
      <c r="I3050" s="5">
        <f t="shared" si="95"/>
        <v>-0.1791200208279094</v>
      </c>
    </row>
    <row r="3051" spans="1:9" hidden="1" x14ac:dyDescent="0.2">
      <c r="A3051" t="s">
        <v>367</v>
      </c>
      <c r="B3051" s="10">
        <v>55005</v>
      </c>
      <c r="C3051" t="s">
        <v>2215</v>
      </c>
      <c r="D3051" s="4">
        <v>9049</v>
      </c>
      <c r="E3051" s="4">
        <v>15965</v>
      </c>
      <c r="F3051">
        <v>9194</v>
      </c>
      <c r="G3051">
        <v>15803</v>
      </c>
      <c r="H3051" s="5">
        <f t="shared" si="94"/>
        <v>-1.5771155101152925E-2</v>
      </c>
      <c r="I3051" s="5">
        <f t="shared" si="95"/>
        <v>1.0251218123141176E-2</v>
      </c>
    </row>
    <row r="3052" spans="1:9" hidden="1" x14ac:dyDescent="0.2">
      <c r="A3052" t="s">
        <v>367</v>
      </c>
      <c r="B3052" s="10">
        <v>55007</v>
      </c>
      <c r="C3052" t="s">
        <v>2216</v>
      </c>
      <c r="D3052" s="4">
        <v>6001</v>
      </c>
      <c r="E3052" s="4">
        <v>4386</v>
      </c>
      <c r="F3052">
        <v>6147</v>
      </c>
      <c r="G3052">
        <v>4617</v>
      </c>
      <c r="H3052" s="5">
        <f t="shared" si="94"/>
        <v>-2.3751423458597688E-2</v>
      </c>
      <c r="I3052" s="5">
        <f t="shared" si="95"/>
        <v>-5.0032488628979854E-2</v>
      </c>
    </row>
    <row r="3053" spans="1:9" hidden="1" x14ac:dyDescent="0.2">
      <c r="A3053" t="s">
        <v>367</v>
      </c>
      <c r="B3053" s="10">
        <v>55009</v>
      </c>
      <c r="C3053" t="s">
        <v>875</v>
      </c>
      <c r="D3053" s="4">
        <v>66196</v>
      </c>
      <c r="E3053" s="4">
        <v>76546</v>
      </c>
      <c r="F3053">
        <v>65511</v>
      </c>
      <c r="G3053">
        <v>75871</v>
      </c>
      <c r="H3053" s="5">
        <f t="shared" si="94"/>
        <v>1.0456259254171055E-2</v>
      </c>
      <c r="I3053" s="5">
        <f t="shared" si="95"/>
        <v>8.8966798908673931E-3</v>
      </c>
    </row>
    <row r="3054" spans="1:9" hidden="1" x14ac:dyDescent="0.2">
      <c r="A3054" t="s">
        <v>367</v>
      </c>
      <c r="B3054" s="10">
        <v>55011</v>
      </c>
      <c r="C3054" t="s">
        <v>1475</v>
      </c>
      <c r="D3054" s="4">
        <v>3100</v>
      </c>
      <c r="E3054" s="4">
        <v>4167</v>
      </c>
      <c r="F3054">
        <v>2860</v>
      </c>
      <c r="G3054">
        <v>4834</v>
      </c>
      <c r="H3054" s="5">
        <f t="shared" si="94"/>
        <v>8.3916083916083919E-2</v>
      </c>
      <c r="I3054" s="5">
        <f t="shared" si="95"/>
        <v>-0.13798096814232519</v>
      </c>
    </row>
    <row r="3055" spans="1:9" hidden="1" x14ac:dyDescent="0.2">
      <c r="A3055" t="s">
        <v>367</v>
      </c>
      <c r="B3055" s="10">
        <v>55013</v>
      </c>
      <c r="C3055" t="s">
        <v>2217</v>
      </c>
      <c r="D3055" s="4">
        <v>3526</v>
      </c>
      <c r="E3055" s="4">
        <v>6842</v>
      </c>
      <c r="F3055">
        <v>3569</v>
      </c>
      <c r="G3055">
        <v>6462</v>
      </c>
      <c r="H3055" s="5">
        <f t="shared" si="94"/>
        <v>-1.2048192771084338E-2</v>
      </c>
      <c r="I3055" s="5">
        <f t="shared" si="95"/>
        <v>5.8805323429278862E-2</v>
      </c>
    </row>
    <row r="3056" spans="1:9" hidden="1" x14ac:dyDescent="0.2">
      <c r="A3056" t="s">
        <v>367</v>
      </c>
      <c r="B3056" s="10">
        <v>55015</v>
      </c>
      <c r="C3056" t="s">
        <v>2218</v>
      </c>
      <c r="D3056" s="4">
        <v>12108</v>
      </c>
      <c r="E3056" s="4">
        <v>19333</v>
      </c>
      <c r="F3056">
        <v>12116</v>
      </c>
      <c r="G3056">
        <v>18156</v>
      </c>
      <c r="H3056" s="5">
        <f t="shared" si="94"/>
        <v>-6.6028392208649722E-4</v>
      </c>
      <c r="I3056" s="5">
        <f t="shared" si="95"/>
        <v>6.4827054417272531E-2</v>
      </c>
    </row>
    <row r="3057" spans="1:9" hidden="1" x14ac:dyDescent="0.2">
      <c r="A3057" t="s">
        <v>367</v>
      </c>
      <c r="B3057" s="10">
        <v>55017</v>
      </c>
      <c r="C3057" t="s">
        <v>1248</v>
      </c>
      <c r="D3057" s="4">
        <v>13354</v>
      </c>
      <c r="E3057" s="4">
        <v>23021</v>
      </c>
      <c r="F3057">
        <v>13983</v>
      </c>
      <c r="G3057">
        <v>21317</v>
      </c>
      <c r="H3057" s="5">
        <f t="shared" si="94"/>
        <v>-4.4983193878280772E-2</v>
      </c>
      <c r="I3057" s="5">
        <f t="shared" si="95"/>
        <v>7.993620115400854E-2</v>
      </c>
    </row>
    <row r="3058" spans="1:9" hidden="1" x14ac:dyDescent="0.2">
      <c r="A3058" t="s">
        <v>367</v>
      </c>
      <c r="B3058" s="10">
        <v>55019</v>
      </c>
      <c r="C3058" t="s">
        <v>559</v>
      </c>
      <c r="D3058" s="4">
        <v>5803</v>
      </c>
      <c r="E3058" s="4">
        <v>8430</v>
      </c>
      <c r="F3058">
        <v>4524</v>
      </c>
      <c r="G3058">
        <v>10002</v>
      </c>
      <c r="H3058" s="5">
        <f t="shared" si="94"/>
        <v>0.28271441202475683</v>
      </c>
      <c r="I3058" s="5">
        <f t="shared" si="95"/>
        <v>-0.15716856628674264</v>
      </c>
    </row>
    <row r="3059" spans="1:9" hidden="1" x14ac:dyDescent="0.2">
      <c r="A3059" t="s">
        <v>367</v>
      </c>
      <c r="B3059" s="10">
        <v>55021</v>
      </c>
      <c r="C3059" t="s">
        <v>425</v>
      </c>
      <c r="D3059" s="4">
        <v>16166</v>
      </c>
      <c r="E3059" s="4">
        <v>16062</v>
      </c>
      <c r="F3059">
        <v>16410</v>
      </c>
      <c r="G3059">
        <v>16927</v>
      </c>
      <c r="H3059" s="5">
        <f t="shared" si="94"/>
        <v>-1.4868982327848872E-2</v>
      </c>
      <c r="I3059" s="5">
        <f t="shared" si="95"/>
        <v>-5.1101790039581735E-2</v>
      </c>
    </row>
    <row r="3060" spans="1:9" hidden="1" x14ac:dyDescent="0.2">
      <c r="A3060" t="s">
        <v>367</v>
      </c>
      <c r="B3060" s="10">
        <v>55023</v>
      </c>
      <c r="C3060" t="s">
        <v>563</v>
      </c>
      <c r="D3060" s="4">
        <v>3864</v>
      </c>
      <c r="E3060" s="4">
        <v>3942</v>
      </c>
      <c r="F3060">
        <v>3953</v>
      </c>
      <c r="G3060">
        <v>4620</v>
      </c>
      <c r="H3060" s="5">
        <f t="shared" si="94"/>
        <v>-2.251454591449532E-2</v>
      </c>
      <c r="I3060" s="5">
        <f t="shared" si="95"/>
        <v>-0.14675324675324675</v>
      </c>
    </row>
    <row r="3061" spans="1:9" hidden="1" x14ac:dyDescent="0.2">
      <c r="A3061" t="s">
        <v>367</v>
      </c>
      <c r="B3061" s="10">
        <v>55025</v>
      </c>
      <c r="C3061" t="s">
        <v>2219</v>
      </c>
      <c r="D3061" s="4">
        <v>285845</v>
      </c>
      <c r="E3061" s="4">
        <v>76438</v>
      </c>
      <c r="F3061">
        <v>260185</v>
      </c>
      <c r="G3061">
        <v>78800</v>
      </c>
      <c r="H3061" s="5">
        <f t="shared" si="94"/>
        <v>9.8622134250629365E-2</v>
      </c>
      <c r="I3061" s="5">
        <f t="shared" si="95"/>
        <v>-2.9974619289340101E-2</v>
      </c>
    </row>
    <row r="3062" spans="1:9" hidden="1" x14ac:dyDescent="0.2">
      <c r="A3062" t="s">
        <v>367</v>
      </c>
      <c r="B3062" s="10">
        <v>55027</v>
      </c>
      <c r="C3062" t="s">
        <v>753</v>
      </c>
      <c r="D3062" s="4">
        <v>15220</v>
      </c>
      <c r="E3062" s="4">
        <v>30592</v>
      </c>
      <c r="F3062">
        <v>16356</v>
      </c>
      <c r="G3062">
        <v>31355</v>
      </c>
      <c r="H3062" s="5">
        <f t="shared" si="94"/>
        <v>-6.9454634384935196E-2</v>
      </c>
      <c r="I3062" s="5">
        <f t="shared" si="95"/>
        <v>-2.4334236963801627E-2</v>
      </c>
    </row>
    <row r="3063" spans="1:9" hidden="1" x14ac:dyDescent="0.2">
      <c r="A3063" t="s">
        <v>367</v>
      </c>
      <c r="B3063" s="10">
        <v>55029</v>
      </c>
      <c r="C3063" t="s">
        <v>2220</v>
      </c>
      <c r="D3063" s="4">
        <v>10187</v>
      </c>
      <c r="E3063" s="4">
        <v>9017</v>
      </c>
      <c r="F3063">
        <v>10044</v>
      </c>
      <c r="G3063">
        <v>9752</v>
      </c>
      <c r="H3063" s="5">
        <f t="shared" si="94"/>
        <v>1.4237355635205097E-2</v>
      </c>
      <c r="I3063" s="5">
        <f t="shared" si="95"/>
        <v>-7.5369155045118943E-2</v>
      </c>
    </row>
    <row r="3064" spans="1:9" hidden="1" x14ac:dyDescent="0.2">
      <c r="A3064" t="s">
        <v>367</v>
      </c>
      <c r="B3064" s="10">
        <v>55031</v>
      </c>
      <c r="C3064" t="s">
        <v>676</v>
      </c>
      <c r="D3064" s="4">
        <v>13358</v>
      </c>
      <c r="E3064" s="4">
        <v>9396</v>
      </c>
      <c r="F3064">
        <v>13218</v>
      </c>
      <c r="G3064">
        <v>10923</v>
      </c>
      <c r="H3064" s="5">
        <f t="shared" si="94"/>
        <v>1.0591617491299743E-2</v>
      </c>
      <c r="I3064" s="5">
        <f t="shared" si="95"/>
        <v>-0.13979675913210657</v>
      </c>
    </row>
    <row r="3065" spans="1:9" hidden="1" x14ac:dyDescent="0.2">
      <c r="A3065" t="s">
        <v>367</v>
      </c>
      <c r="B3065" s="10">
        <v>55033</v>
      </c>
      <c r="C3065" t="s">
        <v>1668</v>
      </c>
      <c r="D3065" s="4">
        <v>9784</v>
      </c>
      <c r="E3065" s="4">
        <v>13044</v>
      </c>
      <c r="F3065">
        <v>9897</v>
      </c>
      <c r="G3065">
        <v>13173</v>
      </c>
      <c r="H3065" s="5">
        <f t="shared" si="94"/>
        <v>-1.1417601293321209E-2</v>
      </c>
      <c r="I3065" s="5">
        <f t="shared" si="95"/>
        <v>-9.7927579139148249E-3</v>
      </c>
    </row>
    <row r="3066" spans="1:9" hidden="1" x14ac:dyDescent="0.2">
      <c r="A3066" t="s">
        <v>367</v>
      </c>
      <c r="B3066" s="10">
        <v>55035</v>
      </c>
      <c r="C3066" t="s">
        <v>2221</v>
      </c>
      <c r="D3066" s="4">
        <v>31797</v>
      </c>
      <c r="E3066" s="4">
        <v>24438</v>
      </c>
      <c r="F3066">
        <v>31620</v>
      </c>
      <c r="G3066">
        <v>25341</v>
      </c>
      <c r="H3066" s="5">
        <f t="shared" si="94"/>
        <v>5.597722960151803E-3</v>
      </c>
      <c r="I3066" s="5">
        <f t="shared" si="95"/>
        <v>-3.5633952882680245E-2</v>
      </c>
    </row>
    <row r="3067" spans="1:9" hidden="1" x14ac:dyDescent="0.2">
      <c r="A3067" t="s">
        <v>367</v>
      </c>
      <c r="B3067" s="10">
        <v>55037</v>
      </c>
      <c r="C3067" t="s">
        <v>1831</v>
      </c>
      <c r="D3067" s="4">
        <v>879</v>
      </c>
      <c r="E3067" s="4">
        <v>2201</v>
      </c>
      <c r="F3067">
        <v>781</v>
      </c>
      <c r="G3067">
        <v>2133</v>
      </c>
      <c r="H3067" s="5">
        <f t="shared" si="94"/>
        <v>0.12548015364916773</v>
      </c>
      <c r="I3067" s="5">
        <f t="shared" si="95"/>
        <v>3.1879981247069852E-2</v>
      </c>
    </row>
    <row r="3068" spans="1:9" hidden="1" x14ac:dyDescent="0.2">
      <c r="A3068" t="s">
        <v>367</v>
      </c>
      <c r="B3068" s="10">
        <v>55039</v>
      </c>
      <c r="C3068" t="s">
        <v>2222</v>
      </c>
      <c r="D3068" s="4">
        <v>19208</v>
      </c>
      <c r="E3068" s="4">
        <v>34362</v>
      </c>
      <c r="F3068">
        <v>20588</v>
      </c>
      <c r="G3068">
        <v>35754</v>
      </c>
      <c r="H3068" s="5">
        <f t="shared" si="94"/>
        <v>-6.7029337478142603E-2</v>
      </c>
      <c r="I3068" s="5">
        <f t="shared" si="95"/>
        <v>-3.8932706830005034E-2</v>
      </c>
    </row>
    <row r="3069" spans="1:9" hidden="1" x14ac:dyDescent="0.2">
      <c r="A3069" t="s">
        <v>367</v>
      </c>
      <c r="B3069" s="10">
        <v>55041</v>
      </c>
      <c r="C3069" t="s">
        <v>1796</v>
      </c>
      <c r="D3069" s="4">
        <v>2059</v>
      </c>
      <c r="E3069" s="4">
        <v>2982</v>
      </c>
      <c r="F3069">
        <v>1721</v>
      </c>
      <c r="G3069">
        <v>3285</v>
      </c>
      <c r="H3069" s="5">
        <f t="shared" si="94"/>
        <v>0.19639744334689135</v>
      </c>
      <c r="I3069" s="5">
        <f t="shared" si="95"/>
        <v>-9.223744292237443E-2</v>
      </c>
    </row>
    <row r="3070" spans="1:9" hidden="1" x14ac:dyDescent="0.2">
      <c r="A3070" t="s">
        <v>367</v>
      </c>
      <c r="B3070" s="10">
        <v>55043</v>
      </c>
      <c r="C3070" t="s">
        <v>571</v>
      </c>
      <c r="D3070" s="4">
        <v>10767</v>
      </c>
      <c r="E3070" s="4">
        <v>12351</v>
      </c>
      <c r="F3070">
        <v>10998</v>
      </c>
      <c r="G3070">
        <v>14142</v>
      </c>
      <c r="H3070" s="5">
        <f t="shared" si="94"/>
        <v>-2.1003818876159302E-2</v>
      </c>
      <c r="I3070" s="5">
        <f t="shared" si="95"/>
        <v>-0.12664403903266866</v>
      </c>
    </row>
    <row r="3071" spans="1:9" hidden="1" x14ac:dyDescent="0.2">
      <c r="A3071" t="s">
        <v>367</v>
      </c>
      <c r="B3071" s="10">
        <v>55045</v>
      </c>
      <c r="C3071" t="s">
        <v>1103</v>
      </c>
      <c r="D3071" s="4">
        <v>10905</v>
      </c>
      <c r="E3071" s="4">
        <v>8867</v>
      </c>
      <c r="F3071">
        <v>10851</v>
      </c>
      <c r="G3071">
        <v>10169</v>
      </c>
      <c r="H3071" s="5">
        <f t="shared" si="94"/>
        <v>4.9764998617638926E-3</v>
      </c>
      <c r="I3071" s="5">
        <f t="shared" si="95"/>
        <v>-0.12803618841577344</v>
      </c>
    </row>
    <row r="3072" spans="1:9" hidden="1" x14ac:dyDescent="0.2">
      <c r="A3072" t="s">
        <v>367</v>
      </c>
      <c r="B3072" s="10">
        <v>55047</v>
      </c>
      <c r="C3072" t="s">
        <v>2223</v>
      </c>
      <c r="D3072" s="4">
        <v>3147</v>
      </c>
      <c r="E3072" s="4">
        <v>6450</v>
      </c>
      <c r="F3072">
        <v>3344</v>
      </c>
      <c r="G3072">
        <v>7168</v>
      </c>
      <c r="H3072" s="5">
        <f t="shared" si="94"/>
        <v>-5.8911483253588519E-2</v>
      </c>
      <c r="I3072" s="5">
        <f t="shared" si="95"/>
        <v>-0.10016741071428571</v>
      </c>
    </row>
    <row r="3073" spans="1:9" hidden="1" x14ac:dyDescent="0.2">
      <c r="A3073" t="s">
        <v>367</v>
      </c>
      <c r="B3073" s="10">
        <v>55049</v>
      </c>
      <c r="C3073" t="s">
        <v>986</v>
      </c>
      <c r="D3073" s="4">
        <v>7858</v>
      </c>
      <c r="E3073" s="4">
        <v>4501</v>
      </c>
      <c r="F3073">
        <v>7828</v>
      </c>
      <c r="G3073">
        <v>5909</v>
      </c>
      <c r="H3073" s="5">
        <f t="shared" si="94"/>
        <v>3.8323965252938172E-3</v>
      </c>
      <c r="I3073" s="5">
        <f t="shared" si="95"/>
        <v>-0.23828058893213741</v>
      </c>
    </row>
    <row r="3074" spans="1:9" hidden="1" x14ac:dyDescent="0.2">
      <c r="A3074" t="s">
        <v>367</v>
      </c>
      <c r="B3074" s="10">
        <v>55051</v>
      </c>
      <c r="C3074" t="s">
        <v>1262</v>
      </c>
      <c r="D3074" s="4">
        <v>1698</v>
      </c>
      <c r="E3074" s="4">
        <v>2203</v>
      </c>
      <c r="F3074">
        <v>1533</v>
      </c>
      <c r="G3074">
        <v>2438</v>
      </c>
      <c r="H3074" s="5">
        <f t="shared" si="94"/>
        <v>0.10763209393346379</v>
      </c>
      <c r="I3074" s="5">
        <f t="shared" si="95"/>
        <v>-9.6390484003281374E-2</v>
      </c>
    </row>
    <row r="3075" spans="1:9" hidden="1" x14ac:dyDescent="0.2">
      <c r="A3075" t="s">
        <v>367</v>
      </c>
      <c r="B3075" s="10">
        <v>55053</v>
      </c>
      <c r="C3075" t="s">
        <v>444</v>
      </c>
      <c r="D3075" s="4">
        <v>4197</v>
      </c>
      <c r="E3075" s="4">
        <v>5039</v>
      </c>
      <c r="F3075">
        <v>4256</v>
      </c>
      <c r="G3075">
        <v>5791</v>
      </c>
      <c r="H3075" s="5">
        <f t="shared" ref="H3075:H3138" si="96">((D3075-F3075)/F3075)</f>
        <v>-1.3862781954887217E-2</v>
      </c>
      <c r="I3075" s="5">
        <f t="shared" ref="I3075:I3138" si="97">((E3075-G3075)/G3075)</f>
        <v>-0.12985667414954238</v>
      </c>
    </row>
    <row r="3076" spans="1:9" hidden="1" x14ac:dyDescent="0.2">
      <c r="A3076" t="s">
        <v>367</v>
      </c>
      <c r="B3076" s="10">
        <v>55055</v>
      </c>
      <c r="C3076" t="s">
        <v>445</v>
      </c>
      <c r="D3076" s="4">
        <v>19357</v>
      </c>
      <c r="E3076" s="4">
        <v>27156</v>
      </c>
      <c r="F3076">
        <v>19904</v>
      </c>
      <c r="G3076">
        <v>27208</v>
      </c>
      <c r="H3076" s="5">
        <f t="shared" si="96"/>
        <v>-2.7481913183279742E-2</v>
      </c>
      <c r="I3076" s="5">
        <f t="shared" si="97"/>
        <v>-1.9112025874742722E-3</v>
      </c>
    </row>
    <row r="3077" spans="1:9" hidden="1" x14ac:dyDescent="0.2">
      <c r="A3077" t="s">
        <v>367</v>
      </c>
      <c r="B3077" s="10">
        <v>55057</v>
      </c>
      <c r="C3077" t="s">
        <v>2224</v>
      </c>
      <c r="D3077" s="4">
        <v>4621</v>
      </c>
      <c r="E3077" s="4">
        <v>8159</v>
      </c>
      <c r="F3077">
        <v>4746</v>
      </c>
      <c r="G3077">
        <v>8749</v>
      </c>
      <c r="H3077" s="5">
        <f t="shared" si="96"/>
        <v>-2.6337968815844923E-2</v>
      </c>
      <c r="I3077" s="5">
        <f t="shared" si="97"/>
        <v>-6.7436278431820776E-2</v>
      </c>
    </row>
    <row r="3078" spans="1:9" hidden="1" x14ac:dyDescent="0.2">
      <c r="A3078" t="s">
        <v>367</v>
      </c>
      <c r="B3078" s="10">
        <v>55059</v>
      </c>
      <c r="C3078" t="s">
        <v>2225</v>
      </c>
      <c r="D3078" s="4">
        <v>40883</v>
      </c>
      <c r="E3078" s="4">
        <v>46486</v>
      </c>
      <c r="F3078">
        <v>42193</v>
      </c>
      <c r="G3078">
        <v>44972</v>
      </c>
      <c r="H3078" s="5">
        <f t="shared" si="96"/>
        <v>-3.1047804138127178E-2</v>
      </c>
      <c r="I3078" s="5">
        <f t="shared" si="97"/>
        <v>3.3665391799341811E-2</v>
      </c>
    </row>
    <row r="3079" spans="1:9" hidden="1" x14ac:dyDescent="0.2">
      <c r="A3079" t="s">
        <v>367</v>
      </c>
      <c r="B3079" s="10">
        <v>55061</v>
      </c>
      <c r="C3079" t="s">
        <v>2226</v>
      </c>
      <c r="D3079" s="4">
        <v>4184</v>
      </c>
      <c r="E3079" s="4">
        <v>7537</v>
      </c>
      <c r="F3079">
        <v>3976</v>
      </c>
      <c r="G3079">
        <v>7927</v>
      </c>
      <c r="H3079" s="5">
        <f t="shared" si="96"/>
        <v>5.2313883299798795E-2</v>
      </c>
      <c r="I3079" s="5">
        <f t="shared" si="97"/>
        <v>-4.9198940330515958E-2</v>
      </c>
    </row>
    <row r="3080" spans="1:9" hidden="1" x14ac:dyDescent="0.2">
      <c r="A3080" t="s">
        <v>367</v>
      </c>
      <c r="B3080" s="10">
        <v>55063</v>
      </c>
      <c r="C3080" t="s">
        <v>2227</v>
      </c>
      <c r="D3080" s="4">
        <v>39075</v>
      </c>
      <c r="E3080" s="4">
        <v>26959</v>
      </c>
      <c r="F3080">
        <v>37846</v>
      </c>
      <c r="G3080">
        <v>28684</v>
      </c>
      <c r="H3080" s="5">
        <f t="shared" si="96"/>
        <v>3.24737092427205E-2</v>
      </c>
      <c r="I3080" s="5">
        <f t="shared" si="97"/>
        <v>-6.0138056059127039E-2</v>
      </c>
    </row>
    <row r="3081" spans="1:9" hidden="1" x14ac:dyDescent="0.2">
      <c r="A3081" t="s">
        <v>367</v>
      </c>
      <c r="B3081" s="10">
        <v>55065</v>
      </c>
      <c r="C3081" t="s">
        <v>446</v>
      </c>
      <c r="D3081" s="4">
        <v>3651</v>
      </c>
      <c r="E3081" s="4">
        <v>4195</v>
      </c>
      <c r="F3081">
        <v>3647</v>
      </c>
      <c r="G3081">
        <v>4821</v>
      </c>
      <c r="H3081" s="5">
        <f t="shared" si="96"/>
        <v>1.0967918837400603E-3</v>
      </c>
      <c r="I3081" s="5">
        <f t="shared" si="97"/>
        <v>-0.12984857913295997</v>
      </c>
    </row>
    <row r="3082" spans="1:9" hidden="1" x14ac:dyDescent="0.2">
      <c r="A3082" t="s">
        <v>367</v>
      </c>
      <c r="B3082" s="10">
        <v>55067</v>
      </c>
      <c r="C3082" t="s">
        <v>2228</v>
      </c>
      <c r="D3082" s="4">
        <v>4015</v>
      </c>
      <c r="E3082" s="4">
        <v>6795</v>
      </c>
      <c r="F3082">
        <v>3704</v>
      </c>
      <c r="G3082">
        <v>7330</v>
      </c>
      <c r="H3082" s="5">
        <f t="shared" si="96"/>
        <v>8.3963282937365005E-2</v>
      </c>
      <c r="I3082" s="5">
        <f t="shared" si="97"/>
        <v>-7.298772169167804E-2</v>
      </c>
    </row>
    <row r="3083" spans="1:9" hidden="1" x14ac:dyDescent="0.2">
      <c r="A3083" t="s">
        <v>367</v>
      </c>
      <c r="B3083" s="10">
        <v>55069</v>
      </c>
      <c r="C3083" t="s">
        <v>578</v>
      </c>
      <c r="D3083" s="4">
        <v>6200</v>
      </c>
      <c r="E3083" s="4">
        <v>9422</v>
      </c>
      <c r="F3083">
        <v>6261</v>
      </c>
      <c r="G3083">
        <v>10017</v>
      </c>
      <c r="H3083" s="5">
        <f t="shared" si="96"/>
        <v>-9.7428525794601498E-3</v>
      </c>
      <c r="I3083" s="5">
        <f t="shared" si="97"/>
        <v>-5.9399021663172603E-2</v>
      </c>
    </row>
    <row r="3084" spans="1:9" hidden="1" x14ac:dyDescent="0.2">
      <c r="A3084" t="s">
        <v>367</v>
      </c>
      <c r="B3084" s="10">
        <v>55071</v>
      </c>
      <c r="C3084" t="s">
        <v>2229</v>
      </c>
      <c r="D3084" s="4">
        <v>18152</v>
      </c>
      <c r="E3084" s="4">
        <v>26432</v>
      </c>
      <c r="F3084">
        <v>16818</v>
      </c>
      <c r="G3084">
        <v>27218</v>
      </c>
      <c r="H3084" s="5">
        <f t="shared" si="96"/>
        <v>7.9319776430015462E-2</v>
      </c>
      <c r="I3084" s="5">
        <f t="shared" si="97"/>
        <v>-2.8877948416489087E-2</v>
      </c>
    </row>
    <row r="3085" spans="1:9" hidden="1" x14ac:dyDescent="0.2">
      <c r="A3085" t="s">
        <v>367</v>
      </c>
      <c r="B3085" s="10">
        <v>55073</v>
      </c>
      <c r="C3085" t="s">
        <v>2230</v>
      </c>
      <c r="D3085" s="4">
        <v>29307</v>
      </c>
      <c r="E3085" s="4">
        <v>45396</v>
      </c>
      <c r="F3085">
        <v>30808</v>
      </c>
      <c r="G3085">
        <v>44624</v>
      </c>
      <c r="H3085" s="5">
        <f t="shared" si="96"/>
        <v>-4.872111139963646E-2</v>
      </c>
      <c r="I3085" s="5">
        <f t="shared" si="97"/>
        <v>1.7300107565435641E-2</v>
      </c>
    </row>
    <row r="3086" spans="1:9" hidden="1" x14ac:dyDescent="0.2">
      <c r="A3086" t="s">
        <v>367</v>
      </c>
      <c r="B3086" s="10">
        <v>55075</v>
      </c>
      <c r="C3086" t="s">
        <v>2231</v>
      </c>
      <c r="D3086" s="4">
        <v>7912</v>
      </c>
      <c r="E3086" s="4">
        <v>14742</v>
      </c>
      <c r="F3086">
        <v>7366</v>
      </c>
      <c r="G3086">
        <v>15304</v>
      </c>
      <c r="H3086" s="5">
        <f t="shared" si="96"/>
        <v>7.4124355145262014E-2</v>
      </c>
      <c r="I3086" s="5">
        <f t="shared" si="97"/>
        <v>-3.6722425509670677E-2</v>
      </c>
    </row>
    <row r="3087" spans="1:9" hidden="1" x14ac:dyDescent="0.2">
      <c r="A3087" t="s">
        <v>367</v>
      </c>
      <c r="B3087" s="10">
        <v>55077</v>
      </c>
      <c r="C3087" t="s">
        <v>1274</v>
      </c>
      <c r="D3087" s="4">
        <v>3208</v>
      </c>
      <c r="E3087" s="4">
        <v>5694</v>
      </c>
      <c r="F3087">
        <v>3239</v>
      </c>
      <c r="G3087">
        <v>5719</v>
      </c>
      <c r="H3087" s="5">
        <f t="shared" si="96"/>
        <v>-9.5708552022229082E-3</v>
      </c>
      <c r="I3087" s="5">
        <f t="shared" si="97"/>
        <v>-4.3713936002797689E-3</v>
      </c>
    </row>
    <row r="3088" spans="1:9" hidden="1" x14ac:dyDescent="0.2">
      <c r="A3088" t="s">
        <v>367</v>
      </c>
      <c r="B3088" s="10">
        <v>55078</v>
      </c>
      <c r="C3088" t="s">
        <v>1276</v>
      </c>
      <c r="D3088" s="4">
        <v>1208</v>
      </c>
      <c r="E3088" s="4">
        <v>281</v>
      </c>
      <c r="F3088">
        <v>1303</v>
      </c>
      <c r="G3088">
        <v>278</v>
      </c>
      <c r="H3088" s="5">
        <f t="shared" si="96"/>
        <v>-7.2908672294704532E-2</v>
      </c>
      <c r="I3088" s="5">
        <f t="shared" si="97"/>
        <v>1.0791366906474821E-2</v>
      </c>
    </row>
    <row r="3089" spans="1:9" hidden="1" x14ac:dyDescent="0.2">
      <c r="A3089" t="s">
        <v>367</v>
      </c>
      <c r="B3089" s="10">
        <v>55079</v>
      </c>
      <c r="C3089" t="s">
        <v>2232</v>
      </c>
      <c r="D3089" s="4">
        <v>300837</v>
      </c>
      <c r="E3089" s="4">
        <v>148021</v>
      </c>
      <c r="F3089">
        <v>317270</v>
      </c>
      <c r="G3089">
        <v>134357</v>
      </c>
      <c r="H3089" s="5">
        <f t="shared" si="96"/>
        <v>-5.1795001103161348E-2</v>
      </c>
      <c r="I3089" s="5">
        <f t="shared" si="97"/>
        <v>0.10169920435853733</v>
      </c>
    </row>
    <row r="3090" spans="1:9" hidden="1" x14ac:dyDescent="0.2">
      <c r="A3090" t="s">
        <v>367</v>
      </c>
      <c r="B3090" s="10">
        <v>55081</v>
      </c>
      <c r="C3090" t="s">
        <v>457</v>
      </c>
      <c r="D3090" s="4">
        <v>8114</v>
      </c>
      <c r="E3090" s="4">
        <v>13956</v>
      </c>
      <c r="F3090">
        <v>8433</v>
      </c>
      <c r="G3090">
        <v>13775</v>
      </c>
      <c r="H3090" s="5">
        <f t="shared" si="96"/>
        <v>-3.7827582117870275E-2</v>
      </c>
      <c r="I3090" s="5">
        <f t="shared" si="97"/>
        <v>1.3139745916515427E-2</v>
      </c>
    </row>
    <row r="3091" spans="1:9" hidden="1" x14ac:dyDescent="0.2">
      <c r="A3091" t="s">
        <v>367</v>
      </c>
      <c r="B3091" s="10">
        <v>55083</v>
      </c>
      <c r="C3091" t="s">
        <v>2233</v>
      </c>
      <c r="D3091" s="4">
        <v>6690</v>
      </c>
      <c r="E3091" s="4">
        <v>17561</v>
      </c>
      <c r="F3091">
        <v>6715</v>
      </c>
      <c r="G3091">
        <v>16226</v>
      </c>
      <c r="H3091" s="5">
        <f t="shared" si="96"/>
        <v>-3.7230081906180195E-3</v>
      </c>
      <c r="I3091" s="5">
        <f t="shared" si="97"/>
        <v>8.2275360532478733E-2</v>
      </c>
    </row>
    <row r="3092" spans="1:9" hidden="1" x14ac:dyDescent="0.2">
      <c r="A3092" t="s">
        <v>367</v>
      </c>
      <c r="B3092" s="10">
        <v>55085</v>
      </c>
      <c r="C3092" t="s">
        <v>858</v>
      </c>
      <c r="D3092" s="4">
        <v>9768</v>
      </c>
      <c r="E3092" s="4">
        <v>13740</v>
      </c>
      <c r="F3092">
        <v>10105</v>
      </c>
      <c r="G3092">
        <v>13671</v>
      </c>
      <c r="H3092" s="5">
        <f t="shared" si="96"/>
        <v>-3.334982681840673E-2</v>
      </c>
      <c r="I3092" s="5">
        <f t="shared" si="97"/>
        <v>5.0471801623875358E-3</v>
      </c>
    </row>
    <row r="3093" spans="1:9" hidden="1" x14ac:dyDescent="0.2">
      <c r="A3093" t="s">
        <v>367</v>
      </c>
      <c r="B3093" s="10">
        <v>55087</v>
      </c>
      <c r="C3093" t="s">
        <v>2234</v>
      </c>
      <c r="D3093" s="4">
        <v>47941</v>
      </c>
      <c r="E3093" s="4">
        <v>59913</v>
      </c>
      <c r="F3093">
        <v>47667</v>
      </c>
      <c r="G3093">
        <v>58385</v>
      </c>
      <c r="H3093" s="5">
        <f t="shared" si="96"/>
        <v>5.7482115509681752E-3</v>
      </c>
      <c r="I3093" s="5">
        <f t="shared" si="97"/>
        <v>2.6171105592189776E-2</v>
      </c>
    </row>
    <row r="3094" spans="1:9" hidden="1" x14ac:dyDescent="0.2">
      <c r="A3094" t="s">
        <v>367</v>
      </c>
      <c r="B3094" s="10">
        <v>55089</v>
      </c>
      <c r="C3094" t="s">
        <v>2235</v>
      </c>
      <c r="D3094" s="4">
        <v>29204</v>
      </c>
      <c r="E3094" s="4">
        <v>34173</v>
      </c>
      <c r="F3094">
        <v>26517</v>
      </c>
      <c r="G3094">
        <v>33912</v>
      </c>
      <c r="H3094" s="5">
        <f t="shared" si="96"/>
        <v>0.10133122148055965</v>
      </c>
      <c r="I3094" s="5">
        <f t="shared" si="97"/>
        <v>7.6963906581740977E-3</v>
      </c>
    </row>
    <row r="3095" spans="1:9" hidden="1" x14ac:dyDescent="0.2">
      <c r="A3095" t="s">
        <v>367</v>
      </c>
      <c r="B3095" s="10">
        <v>55091</v>
      </c>
      <c r="C3095" t="s">
        <v>2236</v>
      </c>
      <c r="D3095" s="4">
        <v>1702</v>
      </c>
      <c r="E3095" s="4">
        <v>2518</v>
      </c>
      <c r="F3095">
        <v>1489</v>
      </c>
      <c r="G3095">
        <v>2584</v>
      </c>
      <c r="H3095" s="5">
        <f t="shared" si="96"/>
        <v>0.14304902619207521</v>
      </c>
      <c r="I3095" s="5">
        <f t="shared" si="97"/>
        <v>-2.5541795665634675E-2</v>
      </c>
    </row>
    <row r="3096" spans="1:9" hidden="1" x14ac:dyDescent="0.2">
      <c r="A3096" t="s">
        <v>367</v>
      </c>
      <c r="B3096" s="10">
        <v>55093</v>
      </c>
      <c r="C3096" t="s">
        <v>796</v>
      </c>
      <c r="D3096" s="4">
        <v>9546</v>
      </c>
      <c r="E3096" s="4">
        <v>13118</v>
      </c>
      <c r="F3096">
        <v>9796</v>
      </c>
      <c r="G3096">
        <v>12815</v>
      </c>
      <c r="H3096" s="5">
        <f t="shared" si="96"/>
        <v>-2.5520620661494488E-2</v>
      </c>
      <c r="I3096" s="5">
        <f t="shared" si="97"/>
        <v>2.3644166991806478E-2</v>
      </c>
    </row>
    <row r="3097" spans="1:9" hidden="1" x14ac:dyDescent="0.2">
      <c r="A3097" t="s">
        <v>367</v>
      </c>
      <c r="B3097" s="10">
        <v>55095</v>
      </c>
      <c r="C3097" t="s">
        <v>466</v>
      </c>
      <c r="D3097" s="4">
        <v>9067</v>
      </c>
      <c r="E3097" s="4">
        <v>17907</v>
      </c>
      <c r="F3097">
        <v>9370</v>
      </c>
      <c r="G3097">
        <v>16611</v>
      </c>
      <c r="H3097" s="5">
        <f t="shared" si="96"/>
        <v>-3.2337246531483455E-2</v>
      </c>
      <c r="I3097" s="5">
        <f t="shared" si="97"/>
        <v>7.8020588766480048E-2</v>
      </c>
    </row>
    <row r="3098" spans="1:9" hidden="1" x14ac:dyDescent="0.2">
      <c r="A3098" t="s">
        <v>367</v>
      </c>
      <c r="B3098" s="10">
        <v>55097</v>
      </c>
      <c r="C3098" t="s">
        <v>1714</v>
      </c>
      <c r="D3098" s="4">
        <v>20255</v>
      </c>
      <c r="E3098" s="4">
        <v>19472</v>
      </c>
      <c r="F3098">
        <v>20428</v>
      </c>
      <c r="G3098">
        <v>19299</v>
      </c>
      <c r="H3098" s="5">
        <f t="shared" si="96"/>
        <v>-8.4687683571568438E-3</v>
      </c>
      <c r="I3098" s="5">
        <f t="shared" si="97"/>
        <v>8.9641950360122291E-3</v>
      </c>
    </row>
    <row r="3099" spans="1:9" hidden="1" x14ac:dyDescent="0.2">
      <c r="A3099" t="s">
        <v>367</v>
      </c>
      <c r="B3099" s="10">
        <v>55099</v>
      </c>
      <c r="C3099" t="s">
        <v>2237</v>
      </c>
      <c r="D3099" s="4">
        <v>3515</v>
      </c>
      <c r="E3099" s="4">
        <v>4683</v>
      </c>
      <c r="F3099">
        <v>3032</v>
      </c>
      <c r="G3099">
        <v>5394</v>
      </c>
      <c r="H3099" s="5">
        <f t="shared" si="96"/>
        <v>0.15930079155672824</v>
      </c>
      <c r="I3099" s="5">
        <f t="shared" si="97"/>
        <v>-0.13181312569521692</v>
      </c>
    </row>
    <row r="3100" spans="1:9" hidden="1" x14ac:dyDescent="0.2">
      <c r="A3100" t="s">
        <v>367</v>
      </c>
      <c r="B3100" s="10">
        <v>55101</v>
      </c>
      <c r="C3100" t="s">
        <v>2238</v>
      </c>
      <c r="D3100" s="4">
        <v>48325</v>
      </c>
      <c r="E3100" s="4">
        <v>52463</v>
      </c>
      <c r="F3100">
        <v>50159</v>
      </c>
      <c r="G3100">
        <v>54479</v>
      </c>
      <c r="H3100" s="5">
        <f t="shared" si="96"/>
        <v>-3.6563727347036425E-2</v>
      </c>
      <c r="I3100" s="5">
        <f t="shared" si="97"/>
        <v>-3.7005084527983262E-2</v>
      </c>
    </row>
    <row r="3101" spans="1:9" hidden="1" x14ac:dyDescent="0.2">
      <c r="A3101" t="s">
        <v>367</v>
      </c>
      <c r="B3101" s="10">
        <v>55103</v>
      </c>
      <c r="C3101" t="s">
        <v>913</v>
      </c>
      <c r="D3101" s="4">
        <v>3837</v>
      </c>
      <c r="E3101" s="4">
        <v>4162</v>
      </c>
      <c r="F3101">
        <v>3995</v>
      </c>
      <c r="G3101">
        <v>4871</v>
      </c>
      <c r="H3101" s="5">
        <f t="shared" si="96"/>
        <v>-3.9549436795994992E-2</v>
      </c>
      <c r="I3101" s="5">
        <f t="shared" si="97"/>
        <v>-0.1455553274481626</v>
      </c>
    </row>
    <row r="3102" spans="1:9" hidden="1" x14ac:dyDescent="0.2">
      <c r="A3102" t="s">
        <v>367</v>
      </c>
      <c r="B3102" s="10">
        <v>55105</v>
      </c>
      <c r="C3102" t="s">
        <v>1343</v>
      </c>
      <c r="D3102" s="4">
        <v>46308</v>
      </c>
      <c r="E3102" s="4">
        <v>32180</v>
      </c>
      <c r="F3102">
        <v>46658</v>
      </c>
      <c r="G3102">
        <v>37138</v>
      </c>
      <c r="H3102" s="5">
        <f t="shared" si="96"/>
        <v>-7.5013931158643748E-3</v>
      </c>
      <c r="I3102" s="5">
        <f t="shared" si="97"/>
        <v>-0.1335020733480532</v>
      </c>
    </row>
    <row r="3103" spans="1:9" hidden="1" x14ac:dyDescent="0.2">
      <c r="A3103" t="s">
        <v>367</v>
      </c>
      <c r="B3103" s="10">
        <v>55107</v>
      </c>
      <c r="C3103" t="s">
        <v>2031</v>
      </c>
      <c r="D3103" s="4">
        <v>3082</v>
      </c>
      <c r="E3103" s="4">
        <v>4828</v>
      </c>
      <c r="F3103">
        <v>2517</v>
      </c>
      <c r="G3103">
        <v>5257</v>
      </c>
      <c r="H3103" s="5">
        <f t="shared" si="96"/>
        <v>0.2244735796583234</v>
      </c>
      <c r="I3103" s="5">
        <f t="shared" si="97"/>
        <v>-8.160547840973939E-2</v>
      </c>
    </row>
    <row r="3104" spans="1:9" hidden="1" x14ac:dyDescent="0.2">
      <c r="A3104" t="s">
        <v>367</v>
      </c>
      <c r="B3104" s="10">
        <v>55109</v>
      </c>
      <c r="C3104" t="s">
        <v>2239</v>
      </c>
      <c r="D3104" s="4">
        <v>23951</v>
      </c>
      <c r="E3104" s="4">
        <v>35846</v>
      </c>
      <c r="F3104">
        <v>23190</v>
      </c>
      <c r="G3104">
        <v>32199</v>
      </c>
      <c r="H3104" s="5">
        <f t="shared" si="96"/>
        <v>3.2815868909012502E-2</v>
      </c>
      <c r="I3104" s="5">
        <f t="shared" si="97"/>
        <v>0.11326438709276686</v>
      </c>
    </row>
    <row r="3105" spans="1:9" hidden="1" x14ac:dyDescent="0.2">
      <c r="A3105" t="s">
        <v>367</v>
      </c>
      <c r="B3105" s="10">
        <v>55111</v>
      </c>
      <c r="C3105" t="s">
        <v>2240</v>
      </c>
      <c r="D3105" s="4">
        <v>18491</v>
      </c>
      <c r="E3105" s="4">
        <v>16758</v>
      </c>
      <c r="F3105">
        <v>18108</v>
      </c>
      <c r="G3105">
        <v>17493</v>
      </c>
      <c r="H3105" s="5">
        <f t="shared" si="96"/>
        <v>2.1150872542522643E-2</v>
      </c>
      <c r="I3105" s="5">
        <f t="shared" si="97"/>
        <v>-4.2016806722689079E-2</v>
      </c>
    </row>
    <row r="3106" spans="1:9" hidden="1" x14ac:dyDescent="0.2">
      <c r="A3106" t="s">
        <v>367</v>
      </c>
      <c r="B3106" s="10">
        <v>55113</v>
      </c>
      <c r="C3106" t="s">
        <v>2241</v>
      </c>
      <c r="D3106" s="4">
        <v>4113</v>
      </c>
      <c r="E3106" s="4">
        <v>5880</v>
      </c>
      <c r="F3106">
        <v>4498</v>
      </c>
      <c r="G3106">
        <v>5909</v>
      </c>
      <c r="H3106" s="5">
        <f t="shared" si="96"/>
        <v>-8.5593597154290796E-2</v>
      </c>
      <c r="I3106" s="5">
        <f t="shared" si="97"/>
        <v>-4.9077678118124891E-3</v>
      </c>
    </row>
    <row r="3107" spans="1:9" hidden="1" x14ac:dyDescent="0.2">
      <c r="A3107" t="s">
        <v>367</v>
      </c>
      <c r="B3107" s="10">
        <v>55115</v>
      </c>
      <c r="C3107" t="s">
        <v>2242</v>
      </c>
      <c r="D3107" s="4">
        <v>6995</v>
      </c>
      <c r="E3107" s="4">
        <v>14060</v>
      </c>
      <c r="F3107">
        <v>7131</v>
      </c>
      <c r="G3107">
        <v>15173</v>
      </c>
      <c r="H3107" s="5">
        <f t="shared" si="96"/>
        <v>-1.9071658953863414E-2</v>
      </c>
      <c r="I3107" s="5">
        <f t="shared" si="97"/>
        <v>-7.3353984050616231E-2</v>
      </c>
    </row>
    <row r="3108" spans="1:9" hidden="1" x14ac:dyDescent="0.2">
      <c r="A3108" t="s">
        <v>367</v>
      </c>
      <c r="B3108" s="10">
        <v>55117</v>
      </c>
      <c r="C3108" t="s">
        <v>2243</v>
      </c>
      <c r="D3108" s="4">
        <v>25025</v>
      </c>
      <c r="E3108" s="4">
        <v>36823</v>
      </c>
      <c r="F3108">
        <v>27101</v>
      </c>
      <c r="G3108">
        <v>37609</v>
      </c>
      <c r="H3108" s="5">
        <f t="shared" si="96"/>
        <v>-7.6602339397070215E-2</v>
      </c>
      <c r="I3108" s="5">
        <f t="shared" si="97"/>
        <v>-2.0899252838416336E-2</v>
      </c>
    </row>
    <row r="3109" spans="1:9" hidden="1" x14ac:dyDescent="0.2">
      <c r="A3109" t="s">
        <v>367</v>
      </c>
      <c r="B3109" s="10">
        <v>55119</v>
      </c>
      <c r="C3109" t="s">
        <v>475</v>
      </c>
      <c r="D3109" s="4">
        <v>3349</v>
      </c>
      <c r="E3109" s="4">
        <v>7574</v>
      </c>
      <c r="F3109">
        <v>2693</v>
      </c>
      <c r="G3109">
        <v>7657</v>
      </c>
      <c r="H3109" s="5">
        <f t="shared" si="96"/>
        <v>0.2435945042703305</v>
      </c>
      <c r="I3109" s="5">
        <f t="shared" si="97"/>
        <v>-1.0839754473031213E-2</v>
      </c>
    </row>
    <row r="3110" spans="1:9" hidden="1" x14ac:dyDescent="0.2">
      <c r="A3110" t="s">
        <v>367</v>
      </c>
      <c r="B3110" s="10">
        <v>55121</v>
      </c>
      <c r="C3110" t="s">
        <v>2244</v>
      </c>
      <c r="D3110" s="4">
        <v>6264</v>
      </c>
      <c r="E3110" s="4">
        <v>8024</v>
      </c>
      <c r="F3110">
        <v>6285</v>
      </c>
      <c r="G3110">
        <v>8833</v>
      </c>
      <c r="H3110" s="5">
        <f t="shared" si="96"/>
        <v>-3.3412887828162289E-3</v>
      </c>
      <c r="I3110" s="5">
        <f t="shared" si="97"/>
        <v>-9.1588361824974526E-2</v>
      </c>
    </row>
    <row r="3111" spans="1:9" hidden="1" x14ac:dyDescent="0.2">
      <c r="A3111" t="s">
        <v>367</v>
      </c>
      <c r="B3111" s="10">
        <v>55123</v>
      </c>
      <c r="C3111" t="s">
        <v>1433</v>
      </c>
      <c r="D3111" s="4">
        <v>7106</v>
      </c>
      <c r="E3111" s="4">
        <v>6970</v>
      </c>
      <c r="F3111">
        <v>7457</v>
      </c>
      <c r="G3111">
        <v>8218</v>
      </c>
      <c r="H3111" s="5">
        <f t="shared" si="96"/>
        <v>-4.7069867238835994E-2</v>
      </c>
      <c r="I3111" s="5">
        <f t="shared" si="97"/>
        <v>-0.15186176685324895</v>
      </c>
    </row>
    <row r="3112" spans="1:9" hidden="1" x14ac:dyDescent="0.2">
      <c r="A3112" t="s">
        <v>367</v>
      </c>
      <c r="B3112" s="10">
        <v>55125</v>
      </c>
      <c r="C3112" t="s">
        <v>2245</v>
      </c>
      <c r="D3112" s="4">
        <v>5874</v>
      </c>
      <c r="E3112" s="4">
        <v>9371</v>
      </c>
      <c r="F3112">
        <v>5903</v>
      </c>
      <c r="G3112">
        <v>9261</v>
      </c>
      <c r="H3112" s="5">
        <f t="shared" si="96"/>
        <v>-4.9127562256479759E-3</v>
      </c>
      <c r="I3112" s="5">
        <f t="shared" si="97"/>
        <v>1.1877766979807795E-2</v>
      </c>
    </row>
    <row r="3113" spans="1:9" hidden="1" x14ac:dyDescent="0.2">
      <c r="A3113" t="s">
        <v>367</v>
      </c>
      <c r="B3113" s="10">
        <v>55127</v>
      </c>
      <c r="C3113" t="s">
        <v>1879</v>
      </c>
      <c r="D3113" s="4">
        <v>22706</v>
      </c>
      <c r="E3113" s="4">
        <v>34678</v>
      </c>
      <c r="F3113">
        <v>22789</v>
      </c>
      <c r="G3113">
        <v>33851</v>
      </c>
      <c r="H3113" s="5">
        <f t="shared" si="96"/>
        <v>-3.6421080345780859E-3</v>
      </c>
      <c r="I3113" s="5">
        <f t="shared" si="97"/>
        <v>2.4430592892381319E-2</v>
      </c>
    </row>
    <row r="3114" spans="1:9" hidden="1" x14ac:dyDescent="0.2">
      <c r="A3114" t="s">
        <v>367</v>
      </c>
      <c r="B3114" s="10">
        <v>55129</v>
      </c>
      <c r="C3114" t="s">
        <v>2246</v>
      </c>
      <c r="D3114" s="4">
        <v>3762</v>
      </c>
      <c r="E3114" s="4">
        <v>6623</v>
      </c>
      <c r="F3114">
        <v>3867</v>
      </c>
      <c r="G3114">
        <v>6334</v>
      </c>
      <c r="H3114" s="5">
        <f t="shared" si="96"/>
        <v>-2.7152831652443754E-2</v>
      </c>
      <c r="I3114" s="5">
        <f t="shared" si="97"/>
        <v>4.5626776128828546E-2</v>
      </c>
    </row>
    <row r="3115" spans="1:9" hidden="1" x14ac:dyDescent="0.2">
      <c r="A3115" t="s">
        <v>367</v>
      </c>
      <c r="B3115" s="10">
        <v>55131</v>
      </c>
      <c r="C3115" t="s">
        <v>480</v>
      </c>
      <c r="D3115" s="4">
        <v>26752</v>
      </c>
      <c r="E3115" s="4">
        <v>64085</v>
      </c>
      <c r="F3115">
        <v>26650</v>
      </c>
      <c r="G3115">
        <v>60237</v>
      </c>
      <c r="H3115" s="5">
        <f t="shared" si="96"/>
        <v>3.8273921200750469E-3</v>
      </c>
      <c r="I3115" s="5">
        <f t="shared" si="97"/>
        <v>6.3881003370021741E-2</v>
      </c>
    </row>
    <row r="3116" spans="1:9" hidden="1" x14ac:dyDescent="0.2">
      <c r="A3116" t="s">
        <v>367</v>
      </c>
      <c r="B3116" s="10">
        <v>55133</v>
      </c>
      <c r="C3116" t="s">
        <v>2247</v>
      </c>
      <c r="D3116" s="4">
        <v>110178</v>
      </c>
      <c r="E3116" s="4">
        <v>164139</v>
      </c>
      <c r="F3116">
        <v>103906</v>
      </c>
      <c r="G3116">
        <v>159649</v>
      </c>
      <c r="H3116" s="5">
        <f t="shared" si="96"/>
        <v>6.0362250495640292E-2</v>
      </c>
      <c r="I3116" s="5">
        <f t="shared" si="97"/>
        <v>2.812419745817387E-2</v>
      </c>
    </row>
    <row r="3117" spans="1:9" hidden="1" x14ac:dyDescent="0.2">
      <c r="A3117" t="s">
        <v>367</v>
      </c>
      <c r="B3117" s="10">
        <v>55135</v>
      </c>
      <c r="C3117" t="s">
        <v>2248</v>
      </c>
      <c r="D3117" s="4">
        <v>9447</v>
      </c>
      <c r="E3117" s="4">
        <v>17470</v>
      </c>
      <c r="F3117">
        <v>9703</v>
      </c>
      <c r="G3117">
        <v>18952</v>
      </c>
      <c r="H3117" s="5">
        <f t="shared" si="96"/>
        <v>-2.6383592703287644E-2</v>
      </c>
      <c r="I3117" s="5">
        <f t="shared" si="97"/>
        <v>-7.8197551709582105E-2</v>
      </c>
    </row>
    <row r="3118" spans="1:9" hidden="1" x14ac:dyDescent="0.2">
      <c r="A3118" t="s">
        <v>367</v>
      </c>
      <c r="B3118" s="10">
        <v>55137</v>
      </c>
      <c r="C3118" t="s">
        <v>2249</v>
      </c>
      <c r="D3118" s="4">
        <v>4306</v>
      </c>
      <c r="E3118" s="4">
        <v>9118</v>
      </c>
      <c r="F3118">
        <v>4388</v>
      </c>
      <c r="G3118">
        <v>9016</v>
      </c>
      <c r="H3118" s="5">
        <f t="shared" si="96"/>
        <v>-1.8687329079307202E-2</v>
      </c>
      <c r="I3118" s="5">
        <f t="shared" si="97"/>
        <v>1.1313220940550133E-2</v>
      </c>
    </row>
    <row r="3119" spans="1:9" hidden="1" x14ac:dyDescent="0.2">
      <c r="A3119" t="s">
        <v>367</v>
      </c>
      <c r="B3119" s="10">
        <v>55139</v>
      </c>
      <c r="C3119" t="s">
        <v>925</v>
      </c>
      <c r="D3119" s="4">
        <v>44138</v>
      </c>
      <c r="E3119" s="4">
        <v>46038</v>
      </c>
      <c r="F3119">
        <v>44060</v>
      </c>
      <c r="G3119">
        <v>47796</v>
      </c>
      <c r="H3119" s="5">
        <f t="shared" si="96"/>
        <v>1.7703132092600998E-3</v>
      </c>
      <c r="I3119" s="5">
        <f t="shared" si="97"/>
        <v>-3.6781320612603564E-2</v>
      </c>
    </row>
    <row r="3120" spans="1:9" hidden="1" x14ac:dyDescent="0.2">
      <c r="A3120" t="s">
        <v>367</v>
      </c>
      <c r="B3120" s="10">
        <v>55141</v>
      </c>
      <c r="C3120" t="s">
        <v>1723</v>
      </c>
      <c r="D3120" s="4">
        <v>15873</v>
      </c>
      <c r="E3120" s="4">
        <v>22751</v>
      </c>
      <c r="F3120">
        <v>16365</v>
      </c>
      <c r="G3120">
        <v>24308</v>
      </c>
      <c r="H3120" s="5">
        <f t="shared" si="96"/>
        <v>-3.0064161319890009E-2</v>
      </c>
      <c r="I3120" s="5">
        <f t="shared" si="97"/>
        <v>-6.4052986671054801E-2</v>
      </c>
    </row>
    <row r="3121" spans="1:9" hidden="1" x14ac:dyDescent="0.2">
      <c r="A3121" t="s">
        <v>368</v>
      </c>
      <c r="B3121" s="10">
        <v>56001</v>
      </c>
      <c r="C3121" t="s">
        <v>1564</v>
      </c>
      <c r="D3121" s="4">
        <v>8446</v>
      </c>
      <c r="E3121" s="4">
        <v>8088</v>
      </c>
      <c r="F3121">
        <v>9092</v>
      </c>
      <c r="G3121">
        <v>8579</v>
      </c>
      <c r="H3121" s="5">
        <f t="shared" si="96"/>
        <v>-7.1051473823141226E-2</v>
      </c>
      <c r="I3121" s="5">
        <f t="shared" si="97"/>
        <v>-5.7232777713020162E-2</v>
      </c>
    </row>
    <row r="3122" spans="1:9" hidden="1" x14ac:dyDescent="0.2">
      <c r="A3122" t="s">
        <v>368</v>
      </c>
      <c r="B3122" s="10">
        <v>56003</v>
      </c>
      <c r="C3122" t="s">
        <v>1436</v>
      </c>
      <c r="D3122" s="4">
        <v>989</v>
      </c>
      <c r="E3122" s="4">
        <v>4509</v>
      </c>
      <c r="F3122">
        <v>788</v>
      </c>
      <c r="G3122">
        <v>4806</v>
      </c>
      <c r="H3122" s="5">
        <f t="shared" si="96"/>
        <v>0.25507614213197971</v>
      </c>
      <c r="I3122" s="5">
        <f t="shared" si="97"/>
        <v>-6.1797752808988762E-2</v>
      </c>
    </row>
    <row r="3123" spans="1:9" hidden="1" x14ac:dyDescent="0.2">
      <c r="A3123" t="s">
        <v>368</v>
      </c>
      <c r="B3123" s="10">
        <v>56005</v>
      </c>
      <c r="C3123" t="s">
        <v>1092</v>
      </c>
      <c r="D3123" s="4">
        <v>1961</v>
      </c>
      <c r="E3123" s="4">
        <v>18196</v>
      </c>
      <c r="F3123">
        <v>1935</v>
      </c>
      <c r="G3123">
        <v>16975</v>
      </c>
      <c r="H3123" s="5">
        <f t="shared" si="96"/>
        <v>1.3436692506459949E-2</v>
      </c>
      <c r="I3123" s="5">
        <f t="shared" si="97"/>
        <v>7.1929307805596462E-2</v>
      </c>
    </row>
    <row r="3124" spans="1:9" hidden="1" x14ac:dyDescent="0.2">
      <c r="A3124" t="s">
        <v>368</v>
      </c>
      <c r="B3124" s="10">
        <v>56007</v>
      </c>
      <c r="C3124" t="s">
        <v>1438</v>
      </c>
      <c r="D3124" s="4">
        <v>1689</v>
      </c>
      <c r="E3124" s="4">
        <v>4591</v>
      </c>
      <c r="F3124">
        <v>1427</v>
      </c>
      <c r="G3124">
        <v>5014</v>
      </c>
      <c r="H3124" s="5">
        <f t="shared" si="96"/>
        <v>0.18360196215837421</v>
      </c>
      <c r="I3124" s="5">
        <f t="shared" si="97"/>
        <v>-8.4363781412046271E-2</v>
      </c>
    </row>
    <row r="3125" spans="1:9" hidden="1" x14ac:dyDescent="0.2">
      <c r="A3125" t="s">
        <v>368</v>
      </c>
      <c r="B3125" s="10">
        <v>56009</v>
      </c>
      <c r="C3125" t="s">
        <v>2250</v>
      </c>
      <c r="D3125" s="4">
        <v>1000</v>
      </c>
      <c r="E3125" s="4">
        <v>6224</v>
      </c>
      <c r="F3125">
        <v>861</v>
      </c>
      <c r="G3125">
        <v>5917</v>
      </c>
      <c r="H3125" s="5">
        <f t="shared" si="96"/>
        <v>0.16144018583042974</v>
      </c>
      <c r="I3125" s="5">
        <f t="shared" si="97"/>
        <v>5.1884400878823726E-2</v>
      </c>
    </row>
    <row r="3126" spans="1:9" hidden="1" x14ac:dyDescent="0.2">
      <c r="A3126" t="s">
        <v>368</v>
      </c>
      <c r="B3126" s="10">
        <v>56011</v>
      </c>
      <c r="C3126" t="s">
        <v>1769</v>
      </c>
      <c r="D3126" s="4">
        <v>488</v>
      </c>
      <c r="E3126" s="4">
        <v>3795</v>
      </c>
      <c r="F3126">
        <v>378</v>
      </c>
      <c r="G3126">
        <v>3651</v>
      </c>
      <c r="H3126" s="5">
        <f t="shared" si="96"/>
        <v>0.29100529100529099</v>
      </c>
      <c r="I3126" s="5">
        <f t="shared" si="97"/>
        <v>3.944124897288414E-2</v>
      </c>
    </row>
    <row r="3127" spans="1:9" hidden="1" x14ac:dyDescent="0.2">
      <c r="A3127" t="s">
        <v>368</v>
      </c>
      <c r="B3127" s="10">
        <v>56013</v>
      </c>
      <c r="C3127" t="s">
        <v>680</v>
      </c>
      <c r="D3127" s="4">
        <v>4766</v>
      </c>
      <c r="E3127" s="4">
        <v>11728</v>
      </c>
      <c r="F3127">
        <v>5519</v>
      </c>
      <c r="G3127">
        <v>12007</v>
      </c>
      <c r="H3127" s="5">
        <f t="shared" si="96"/>
        <v>-0.13643776046385214</v>
      </c>
      <c r="I3127" s="5">
        <f t="shared" si="97"/>
        <v>-2.3236445406846006E-2</v>
      </c>
    </row>
    <row r="3128" spans="1:9" hidden="1" x14ac:dyDescent="0.2">
      <c r="A3128" t="s">
        <v>368</v>
      </c>
      <c r="B3128" s="10">
        <v>56015</v>
      </c>
      <c r="C3128" t="s">
        <v>2251</v>
      </c>
      <c r="D3128" s="4">
        <v>1493</v>
      </c>
      <c r="E3128" s="4">
        <v>4598</v>
      </c>
      <c r="F3128">
        <v>1203</v>
      </c>
      <c r="G3128">
        <v>4878</v>
      </c>
      <c r="H3128" s="5">
        <f t="shared" si="96"/>
        <v>0.24106400665004157</v>
      </c>
      <c r="I3128" s="5">
        <f t="shared" si="97"/>
        <v>-5.7400574005740057E-2</v>
      </c>
    </row>
    <row r="3129" spans="1:9" hidden="1" x14ac:dyDescent="0.2">
      <c r="A3129" t="s">
        <v>368</v>
      </c>
      <c r="B3129" s="10">
        <v>56017</v>
      </c>
      <c r="C3129" t="s">
        <v>2252</v>
      </c>
      <c r="D3129" s="4">
        <v>569</v>
      </c>
      <c r="E3129" s="4">
        <v>1818</v>
      </c>
      <c r="F3129">
        <v>482</v>
      </c>
      <c r="G3129">
        <v>1999</v>
      </c>
      <c r="H3129" s="5">
        <f t="shared" si="96"/>
        <v>0.18049792531120332</v>
      </c>
      <c r="I3129" s="5">
        <f t="shared" si="97"/>
        <v>-9.0545272636318161E-2</v>
      </c>
    </row>
    <row r="3130" spans="1:9" hidden="1" x14ac:dyDescent="0.2">
      <c r="A3130" t="s">
        <v>368</v>
      </c>
      <c r="B3130" s="10">
        <v>56019</v>
      </c>
      <c r="C3130" t="s">
        <v>577</v>
      </c>
      <c r="D3130" s="4">
        <v>679</v>
      </c>
      <c r="E3130" s="4">
        <v>3969</v>
      </c>
      <c r="F3130">
        <v>897</v>
      </c>
      <c r="G3130">
        <v>3881</v>
      </c>
      <c r="H3130" s="5">
        <f t="shared" si="96"/>
        <v>-0.24303232998885171</v>
      </c>
      <c r="I3130" s="5">
        <f t="shared" si="97"/>
        <v>2.2674568410203554E-2</v>
      </c>
    </row>
    <row r="3131" spans="1:9" hidden="1" x14ac:dyDescent="0.2">
      <c r="A3131" t="s">
        <v>368</v>
      </c>
      <c r="B3131" s="10">
        <v>56021</v>
      </c>
      <c r="C3131" t="s">
        <v>2253</v>
      </c>
      <c r="D3131" s="4">
        <v>12971</v>
      </c>
      <c r="E3131" s="4">
        <v>28144</v>
      </c>
      <c r="F3131">
        <v>15217</v>
      </c>
      <c r="G3131">
        <v>27891</v>
      </c>
      <c r="H3131" s="5">
        <f t="shared" si="96"/>
        <v>-0.14759808109351383</v>
      </c>
      <c r="I3131" s="5">
        <f t="shared" si="97"/>
        <v>9.0710264960022942E-3</v>
      </c>
    </row>
    <row r="3132" spans="1:9" hidden="1" x14ac:dyDescent="0.2">
      <c r="A3132" t="s">
        <v>368</v>
      </c>
      <c r="B3132" s="10">
        <v>56023</v>
      </c>
      <c r="C3132" t="s">
        <v>578</v>
      </c>
      <c r="D3132" s="4">
        <v>1422</v>
      </c>
      <c r="E3132" s="4">
        <v>9371</v>
      </c>
      <c r="F3132">
        <v>1509</v>
      </c>
      <c r="G3132">
        <v>8643</v>
      </c>
      <c r="H3132" s="5">
        <f t="shared" si="96"/>
        <v>-5.7654075546719682E-2</v>
      </c>
      <c r="I3132" s="5">
        <f t="shared" si="97"/>
        <v>8.4230012727062362E-2</v>
      </c>
    </row>
    <row r="3133" spans="1:9" hidden="1" x14ac:dyDescent="0.2">
      <c r="A3133" t="s">
        <v>368</v>
      </c>
      <c r="B3133" s="10">
        <v>56025</v>
      </c>
      <c r="C3133" t="s">
        <v>2254</v>
      </c>
      <c r="D3133" s="4">
        <v>8647</v>
      </c>
      <c r="E3133" s="4">
        <v>25117</v>
      </c>
      <c r="F3133">
        <v>8530</v>
      </c>
      <c r="G3133">
        <v>25271</v>
      </c>
      <c r="H3133" s="5">
        <f t="shared" si="96"/>
        <v>1.3716295427901525E-2</v>
      </c>
      <c r="I3133" s="5">
        <f t="shared" si="97"/>
        <v>-6.0939416722725652E-3</v>
      </c>
    </row>
    <row r="3134" spans="1:9" hidden="1" x14ac:dyDescent="0.2">
      <c r="A3134" t="s">
        <v>368</v>
      </c>
      <c r="B3134" s="10">
        <v>56027</v>
      </c>
      <c r="C3134" t="s">
        <v>2255</v>
      </c>
      <c r="D3134" s="4">
        <v>231</v>
      </c>
      <c r="E3134" s="4">
        <v>1064</v>
      </c>
      <c r="F3134">
        <v>155</v>
      </c>
      <c r="G3134">
        <v>1118</v>
      </c>
      <c r="H3134" s="5">
        <f t="shared" si="96"/>
        <v>0.49032258064516127</v>
      </c>
      <c r="I3134" s="5">
        <f t="shared" si="97"/>
        <v>-4.8300536672629693E-2</v>
      </c>
    </row>
    <row r="3135" spans="1:9" hidden="1" x14ac:dyDescent="0.2">
      <c r="A3135" t="s">
        <v>368</v>
      </c>
      <c r="B3135" s="10">
        <v>56029</v>
      </c>
      <c r="C3135" t="s">
        <v>699</v>
      </c>
      <c r="D3135" s="4">
        <v>2788</v>
      </c>
      <c r="E3135" s="4">
        <v>13214</v>
      </c>
      <c r="F3135">
        <v>3410</v>
      </c>
      <c r="G3135">
        <v>12813</v>
      </c>
      <c r="H3135" s="5">
        <f t="shared" si="96"/>
        <v>-0.18240469208211144</v>
      </c>
      <c r="I3135" s="5">
        <f t="shared" si="97"/>
        <v>3.129633965503785E-2</v>
      </c>
    </row>
    <row r="3136" spans="1:9" hidden="1" x14ac:dyDescent="0.2">
      <c r="A3136" t="s">
        <v>368</v>
      </c>
      <c r="B3136" s="10">
        <v>56031</v>
      </c>
      <c r="C3136" t="s">
        <v>1422</v>
      </c>
      <c r="D3136" s="4">
        <v>1181</v>
      </c>
      <c r="E3136" s="4">
        <v>3875</v>
      </c>
      <c r="F3136">
        <v>890</v>
      </c>
      <c r="G3136">
        <v>3898</v>
      </c>
      <c r="H3136" s="5">
        <f t="shared" si="96"/>
        <v>0.32696629213483147</v>
      </c>
      <c r="I3136" s="5">
        <f t="shared" si="97"/>
        <v>-5.9004617752693687E-3</v>
      </c>
    </row>
    <row r="3137" spans="1:9" hidden="1" x14ac:dyDescent="0.2">
      <c r="A3137" t="s">
        <v>368</v>
      </c>
      <c r="B3137" s="10">
        <v>56033</v>
      </c>
      <c r="C3137" t="s">
        <v>1066</v>
      </c>
      <c r="D3137" s="4">
        <v>3777</v>
      </c>
      <c r="E3137" s="4">
        <v>12083</v>
      </c>
      <c r="F3137">
        <v>4043</v>
      </c>
      <c r="G3137">
        <v>11843</v>
      </c>
      <c r="H3137" s="5">
        <f t="shared" si="96"/>
        <v>-6.5792728172149401E-2</v>
      </c>
      <c r="I3137" s="5">
        <f t="shared" si="97"/>
        <v>2.0265135523093811E-2</v>
      </c>
    </row>
    <row r="3138" spans="1:9" hidden="1" x14ac:dyDescent="0.2">
      <c r="A3138" t="s">
        <v>368</v>
      </c>
      <c r="B3138" s="10">
        <v>56035</v>
      </c>
      <c r="C3138" t="s">
        <v>2256</v>
      </c>
      <c r="D3138" s="4">
        <v>725</v>
      </c>
      <c r="E3138" s="4">
        <v>4207</v>
      </c>
      <c r="F3138">
        <v>882</v>
      </c>
      <c r="G3138">
        <v>3957</v>
      </c>
      <c r="H3138" s="5">
        <f t="shared" si="96"/>
        <v>-0.17800453514739228</v>
      </c>
      <c r="I3138" s="5">
        <f t="shared" si="97"/>
        <v>6.3179176143543084E-2</v>
      </c>
    </row>
    <row r="3139" spans="1:9" hidden="1" x14ac:dyDescent="0.2">
      <c r="A3139" t="s">
        <v>368</v>
      </c>
      <c r="B3139" s="10">
        <v>56037</v>
      </c>
      <c r="C3139" t="s">
        <v>2257</v>
      </c>
      <c r="D3139" s="4">
        <v>4430</v>
      </c>
      <c r="E3139" s="4">
        <v>12374</v>
      </c>
      <c r="F3139">
        <v>3823</v>
      </c>
      <c r="G3139">
        <v>12229</v>
      </c>
      <c r="H3139" s="5">
        <f t="shared" ref="H3139:H3143" si="98">((D3139-F3139)/F3139)</f>
        <v>0.15877583049960764</v>
      </c>
      <c r="I3139" s="5">
        <f t="shared" ref="I3139:I3143" si="99">((E3139-G3139)/G3139)</f>
        <v>1.1857061084307794E-2</v>
      </c>
    </row>
    <row r="3140" spans="1:9" hidden="1" x14ac:dyDescent="0.2">
      <c r="A3140" t="s">
        <v>368</v>
      </c>
      <c r="B3140" s="10">
        <v>56039</v>
      </c>
      <c r="C3140" t="s">
        <v>863</v>
      </c>
      <c r="D3140" s="4">
        <v>11217</v>
      </c>
      <c r="E3140" s="4">
        <v>4357</v>
      </c>
      <c r="F3140">
        <v>9848</v>
      </c>
      <c r="G3140">
        <v>4341</v>
      </c>
      <c r="H3140" s="5">
        <f t="shared" si="98"/>
        <v>0.13901299756295696</v>
      </c>
      <c r="I3140" s="5">
        <f t="shared" si="99"/>
        <v>3.6857866850956E-3</v>
      </c>
    </row>
    <row r="3141" spans="1:9" hidden="1" x14ac:dyDescent="0.2">
      <c r="A3141" t="s">
        <v>368</v>
      </c>
      <c r="B3141" s="10">
        <v>56041</v>
      </c>
      <c r="C3141" t="s">
        <v>2258</v>
      </c>
      <c r="D3141" s="4">
        <v>1625</v>
      </c>
      <c r="E3141" s="4">
        <v>7850</v>
      </c>
      <c r="F3141">
        <v>1591</v>
      </c>
      <c r="G3141">
        <v>7496</v>
      </c>
      <c r="H3141" s="5">
        <f t="shared" si="98"/>
        <v>2.1370207416719043E-2</v>
      </c>
      <c r="I3141" s="5">
        <f t="shared" si="99"/>
        <v>4.7225186766275344E-2</v>
      </c>
    </row>
    <row r="3142" spans="1:9" hidden="1" x14ac:dyDescent="0.2">
      <c r="A3142" t="s">
        <v>368</v>
      </c>
      <c r="B3142" s="10">
        <v>56043</v>
      </c>
      <c r="C3142" t="s">
        <v>2259</v>
      </c>
      <c r="D3142" s="4">
        <v>822</v>
      </c>
      <c r="E3142" s="4">
        <v>3005</v>
      </c>
      <c r="F3142">
        <v>651</v>
      </c>
      <c r="G3142">
        <v>3245</v>
      </c>
      <c r="H3142" s="5">
        <f t="shared" si="98"/>
        <v>0.26267281105990781</v>
      </c>
      <c r="I3142" s="5">
        <f t="shared" si="99"/>
        <v>-7.3959938366718034E-2</v>
      </c>
    </row>
    <row r="3143" spans="1:9" hidden="1" x14ac:dyDescent="0.2">
      <c r="A3143" t="s">
        <v>368</v>
      </c>
      <c r="B3143" s="10">
        <v>56045</v>
      </c>
      <c r="C3143" t="s">
        <v>2260</v>
      </c>
      <c r="D3143" s="4">
        <v>502</v>
      </c>
      <c r="E3143" s="4">
        <v>3000</v>
      </c>
      <c r="F3143">
        <v>360</v>
      </c>
      <c r="G3143">
        <v>3107</v>
      </c>
      <c r="H3143" s="5">
        <f t="shared" si="98"/>
        <v>0.39444444444444443</v>
      </c>
      <c r="I3143" s="5">
        <f t="shared" si="99"/>
        <v>-3.4438364982298034E-2</v>
      </c>
    </row>
  </sheetData>
  <autoFilter ref="A1:I3143" xr:uid="{95B4DD6E-63FF-E24C-A1E7-F2433D85E1CD}">
    <filterColumn colId="8">
      <filters>
        <filter val="124.1%"/>
        <filter val="34.7%"/>
        <filter val="38.9%"/>
        <filter val="39.9%"/>
        <filter val="41.6%"/>
        <filter val="42.9%"/>
        <filter val="45.1%"/>
        <filter val="53.0%"/>
        <filter val="53.3%"/>
        <filter val="54.2%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preds</vt:lpstr>
      <vt:lpstr>Sheet1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 Zimmerman</cp:lastModifiedBy>
  <dcterms:created xsi:type="dcterms:W3CDTF">2021-06-15T13:42:25Z</dcterms:created>
  <dcterms:modified xsi:type="dcterms:W3CDTF">2021-06-22T16:03:05Z</dcterms:modified>
</cp:coreProperties>
</file>