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ving Dex" sheetId="1" r:id="rId1"/>
  </sheets>
  <calcPr calcId="124519" fullCalcOnLoad="1"/>
</workbook>
</file>

<file path=xl/sharedStrings.xml><?xml version="1.0" encoding="utf-8"?>
<sst xmlns="http://schemas.openxmlformats.org/spreadsheetml/2006/main" count="1031" uniqueCount="1031">
  <si>
    <t>#</t>
  </si>
  <si>
    <t>Pokémon</t>
  </si>
  <si>
    <t>Top Pick</t>
  </si>
  <si>
    <t>Second Pick</t>
  </si>
  <si>
    <t>Third Pick</t>
  </si>
  <si>
    <t>Fourth Pick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</si>
  <si>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</si>
  <si>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</si>
  <si>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</si>
  <si>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</si>
  <si>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</si>
  <si>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</si>
  <si>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</si>
  <si>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</si>
  <si>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</si>
  <si>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</si>
  <si>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</si>
  <si>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</si>
  <si>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</si>
  <si>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</si>
  <si>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</si>
  <si>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</si>
  <si>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</si>
  <si>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</si>
  <si>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</si>
  <si>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</si>
  <si>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</si>
  <si>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</si>
  <si>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</si>
  <si>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</si>
  <si>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</si>
  <si>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</si>
  <si>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</si>
  <si>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</si>
  <si>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Nidoran-F</t>
  </si>
  <si>
    <t>Nidorina</t>
  </si>
  <si>
    <t>Nidoqueen</t>
  </si>
  <si>
    <t>Nidoran-M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</si>
  <si>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</si>
  <si>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</si>
  <si>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</si>
  <si>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</si>
  <si>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</si>
  <si>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</si>
  <si>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</si>
  <si>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</si>
  <si>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</si>
  <si>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</si>
  <si>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</si>
  <si>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</si>
  <si>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</si>
  <si>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</si>
  <si>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</si>
  <si>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</si>
  <si>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</si>
  <si>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</si>
  <si>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</si>
  <si>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</si>
  <si>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</si>
  <si>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</si>
  <si>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</si>
  <si>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</si>
  <si>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</si>
  <si>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</si>
  <si>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</si>
  <si>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</si>
  <si>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</si>
  <si>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</si>
  <si>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</si>
  <si>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</si>
  <si>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</si>
  <si>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</si>
  <si>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</si>
  <si>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</si>
  <si>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</si>
  <si>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</si>
  <si>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</si>
  <si>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</si>
  <si>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</si>
  <si>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</si>
  <si>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</si>
  <si>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</si>
  <si>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</si>
  <si>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</si>
  <si>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</si>
  <si>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</si>
  <si>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</si>
  <si>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</si>
  <si>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</si>
  <si>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</si>
  <si>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</si>
  <si>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</si>
  <si>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</si>
  <si>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</si>
  <si>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</si>
  <si>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</si>
  <si>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</si>
  <si>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</si>
  <si>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</si>
  <si>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</si>
  <si>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</si>
  <si>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</si>
  <si>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</si>
  <si>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</si>
  <si>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</si>
  <si>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</si>
  <si>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</si>
  <si>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</si>
  <si>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</si>
  <si>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</si>
  <si>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</si>
  <si>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</si>
  <si>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</si>
  <si>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</si>
  <si>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</si>
  <si>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</si>
  <si>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</si>
  <si>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</si>
  <si>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</si>
  <si>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</si>
  <si>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</si>
  <si>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</si>
  <si>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</si>
  <si>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</si>
  <si>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</si>
  <si>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</si>
  <si>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</si>
  <si>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Mr-Mime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</si>
  <si>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</si>
  <si>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</si>
  <si>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</si>
  <si>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</si>
  <si>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</si>
  <si>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</si>
  <si>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</si>
  <si>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</si>
  <si>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</si>
  <si>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</si>
  <si>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</si>
  <si>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</si>
  <si>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</si>
  <si>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</si>
  <si>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</si>
  <si>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</si>
  <si>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</si>
  <si>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</si>
  <si>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</si>
  <si>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</si>
  <si>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</si>
  <si>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</si>
  <si>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</si>
  <si>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</si>
  <si>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</si>
  <si>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</si>
  <si>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</si>
  <si>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</si>
  <si>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</si>
  <si>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</si>
  <si>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</si>
  <si>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</si>
  <si>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</si>
  <si>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</si>
  <si>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</si>
  <si>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</si>
  <si>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</si>
  <si>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</si>
  <si>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</si>
  <si>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</si>
  <si>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</si>
  <si>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</si>
  <si>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</si>
  <si>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</si>
  <si>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</si>
  <si>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</si>
  <si>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</si>
  <si>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</si>
  <si>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</si>
  <si>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</si>
  <si>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</si>
  <si>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</si>
  <si>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</si>
  <si>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</si>
  <si>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</si>
  <si>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</si>
  <si>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</si>
  <si>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</si>
  <si>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</si>
  <si>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</si>
  <si>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</si>
  <si>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</si>
  <si>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</si>
  <si>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</si>
  <si>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</si>
  <si>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</si>
  <si>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</si>
  <si>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</si>
  <si>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</si>
  <si>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</si>
  <si>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</si>
  <si>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</si>
  <si>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</si>
  <si>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</si>
  <si>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</si>
  <si>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</si>
  <si>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</si>
  <si>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</si>
  <si>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</si>
  <si>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</si>
  <si>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</si>
  <si>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</si>
  <si>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</si>
  <si>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</si>
  <si>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</si>
  <si>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</si>
  <si>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</si>
  <si>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</si>
  <si>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</si>
  <si>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</si>
  <si>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</si>
  <si>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</si>
  <si>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</si>
  <si>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</si>
  <si>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</si>
  <si>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</si>
  <si>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</si>
  <si>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</si>
  <si>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</si>
  <si>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</si>
  <si>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</si>
  <si>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</si>
  <si>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</si>
  <si>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</si>
  <si>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</si>
  <si>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</si>
  <si>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</si>
  <si>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</si>
  <si>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</si>
  <si>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</si>
  <si>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</si>
  <si>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</si>
  <si>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</si>
  <si>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</si>
  <si>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</si>
  <si>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</si>
  <si>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</si>
  <si>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</si>
  <si>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</si>
  <si>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</si>
  <si>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</si>
  <si>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</si>
  <si>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</si>
  <si>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</si>
  <si>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</si>
  <si>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</si>
  <si>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</si>
  <si>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</si>
  <si>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</si>
  <si>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</si>
  <si>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</si>
  <si>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</si>
  <si>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</si>
  <si>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</si>
  <si>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</si>
  <si>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</si>
  <si>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</si>
  <si>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</si>
  <si>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</si>
  <si>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</si>
  <si>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</si>
  <si>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</si>
  <si>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</si>
  <si>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</si>
  <si>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</si>
  <si>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</si>
  <si>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</si>
  <si>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</si>
  <si>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</si>
  <si>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</si>
  <si>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</si>
  <si>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</si>
  <si>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</si>
  <si>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</si>
  <si>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</si>
  <si>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</si>
  <si>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</si>
  <si>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</si>
  <si>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</si>
  <si>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</si>
  <si>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</si>
  <si>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</si>
  <si>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</si>
  <si>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</si>
  <si>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</si>
  <si>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</si>
  <si>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</si>
  <si>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</si>
  <si>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</si>
  <si>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</si>
  <si>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</si>
  <si>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</si>
  <si>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</si>
  <si>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</si>
  <si>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</si>
  <si>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</si>
  <si>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</si>
  <si>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</si>
  <si>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</si>
  <si>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</si>
  <si>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</si>
  <si>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</si>
  <si>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</si>
  <si>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</si>
  <si>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</si>
  <si>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</si>
  <si>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</si>
  <si>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</si>
  <si>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</si>
  <si>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</si>
  <si>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</si>
  <si>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</si>
  <si>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</si>
  <si>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</si>
  <si>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</si>
  <si>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</si>
  <si>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</si>
  <si>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</si>
  <si>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</si>
  <si>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</si>
  <si>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</si>
  <si>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</si>
  <si>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</si>
  <si>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</si>
  <si>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</si>
  <si>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</si>
  <si>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</si>
  <si>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</si>
  <si>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</si>
  <si>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</si>
  <si>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</si>
  <si>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</si>
  <si>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</si>
  <si>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</si>
  <si>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</si>
  <si>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</si>
  <si>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</si>
  <si>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</si>
  <si>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</si>
  <si>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</si>
  <si>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</si>
  <si>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</si>
  <si>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</si>
  <si>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</si>
  <si>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</si>
  <si>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</si>
  <si>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</si>
  <si>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</si>
  <si>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</si>
  <si>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</si>
  <si>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</si>
  <si>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</si>
  <si>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</si>
  <si>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</si>
  <si>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</si>
  <si>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</si>
  <si>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</si>
  <si>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</si>
  <si>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</si>
  <si>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</si>
  <si>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</si>
  <si>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</si>
  <si>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</si>
  <si>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</si>
  <si>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</si>
  <si>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</si>
  <si>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</si>
  <si>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</si>
  <si>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</si>
  <si>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</si>
  <si>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</si>
  <si>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</si>
  <si>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</si>
  <si>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</si>
  <si>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</si>
  <si>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</si>
  <si>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</si>
  <si>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</si>
  <si>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</si>
  <si>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</si>
  <si>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</si>
  <si>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</si>
  <si>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</si>
  <si>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Deoxys-Normal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</si>
  <si>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</si>
  <si>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</si>
  <si>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</si>
  <si>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</si>
  <si>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</si>
  <si>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</si>
  <si>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</si>
  <si>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</si>
  <si>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</si>
  <si>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</si>
  <si>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</si>
  <si>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</si>
  <si>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</si>
  <si>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</si>
  <si>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</si>
  <si>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</si>
  <si>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</si>
  <si>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</si>
  <si>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</si>
  <si>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</si>
  <si>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</si>
  <si>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</si>
  <si>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</si>
  <si>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</si>
  <si>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</si>
  <si>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</si>
  <si>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Wormadam-Plant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</si>
  <si>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</si>
  <si>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</si>
  <si>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</si>
  <si>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</si>
  <si>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</si>
  <si>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</si>
  <si>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</si>
  <si>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</si>
  <si>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</si>
  <si>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</si>
  <si>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</si>
  <si>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</si>
  <si>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</si>
  <si>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</si>
  <si>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</si>
  <si>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</si>
  <si>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</si>
  <si>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</si>
  <si>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</si>
  <si>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</si>
  <si>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</si>
  <si>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</si>
  <si>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</si>
  <si>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</si>
  <si>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</si>
  <si>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Mime-Jr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</si>
  <si>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</si>
  <si>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</si>
  <si>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</si>
  <si>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</si>
  <si>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</si>
  <si>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</si>
  <si>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</si>
  <si>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</si>
  <si>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</si>
  <si>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</si>
  <si>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</si>
  <si>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</si>
  <si>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</si>
  <si>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</si>
  <si>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</si>
  <si>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</si>
  <si>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</si>
  <si>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</si>
  <si>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</si>
  <si>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</si>
  <si>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</si>
  <si>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</si>
  <si>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</si>
  <si>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</si>
  <si>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</si>
  <si>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</si>
  <si>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</si>
  <si>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</si>
  <si>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</si>
  <si>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</si>
  <si>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</si>
  <si>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</si>
  <si>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</si>
  <si>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</si>
  <si>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</si>
  <si>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</si>
  <si>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</si>
  <si>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</si>
  <si>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</si>
  <si>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</si>
  <si>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</si>
  <si>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</si>
  <si>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</si>
  <si>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</si>
  <si>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</si>
  <si>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</si>
  <si>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</si>
  <si>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Giratina-Altered</t>
  </si>
  <si>
    <t>Cresselia</t>
  </si>
  <si>
    <t>Phione</t>
  </si>
  <si>
    <t>Manaphy</t>
  </si>
  <si>
    <t>Darkrai</t>
  </si>
  <si>
    <t>Shaymin-Land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</si>
  <si>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</si>
  <si>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</si>
  <si>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</si>
  <si>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</si>
  <si>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</si>
  <si>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</si>
  <si>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</si>
  <si>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</si>
  <si>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</si>
  <si>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</si>
  <si>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</si>
  <si>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</si>
  <si>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</si>
  <si>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</si>
  <si>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</si>
  <si>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</si>
  <si>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</si>
  <si>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</si>
  <si>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</si>
  <si>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</si>
  <si>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</si>
  <si>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</si>
  <si>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</si>
  <si>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</si>
  <si>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</si>
  <si>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</si>
  <si>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</si>
  <si>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</si>
  <si>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</si>
  <si>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</si>
  <si>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</si>
  <si>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</si>
  <si>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</si>
  <si>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</si>
  <si>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</si>
  <si>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</si>
  <si>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</si>
  <si>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</si>
  <si>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</si>
  <si>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</si>
  <si>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</si>
  <si>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</si>
  <si>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</si>
  <si>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</si>
  <si>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</si>
  <si>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</si>
  <si>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</si>
  <si>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</si>
  <si>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</si>
  <si>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</si>
  <si>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</si>
  <si>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</si>
  <si>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</si>
  <si>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</si>
  <si>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</si>
  <si>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</si>
  <si>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</si>
  <si>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Basculin-Red-Striped</t>
  </si>
  <si>
    <t>Sandile</t>
  </si>
  <si>
    <t>Krokorok</t>
  </si>
  <si>
    <t>Krookodile</t>
  </si>
  <si>
    <t>Darumaka</t>
  </si>
  <si>
    <t>Darmanitan-Standard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</si>
  <si>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</si>
  <si>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</si>
  <si>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</si>
  <si>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</si>
  <si>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</si>
  <si>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</si>
  <si>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</si>
  <si>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</si>
  <si>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</si>
  <si>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</si>
  <si>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</si>
  <si>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</si>
  <si>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</si>
  <si>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</si>
  <si>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</si>
  <si>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</si>
  <si>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</si>
  <si>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</si>
  <si>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</si>
  <si>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</si>
  <si>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</si>
  <si>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</si>
  <si>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</si>
  <si>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</si>
  <si>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</si>
  <si>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</si>
  <si>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</si>
  <si>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</si>
  <si>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</si>
  <si>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</si>
  <si>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</si>
  <si>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</si>
  <si>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</si>
  <si>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</si>
  <si>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</si>
  <si>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</si>
  <si>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</si>
  <si>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</si>
  <si>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</si>
  <si>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</si>
  <si>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</si>
  <si>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</si>
  <si>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</si>
  <si>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</si>
  <si>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</si>
  <si>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</si>
  <si>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</si>
  <si>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</si>
  <si>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</si>
  <si>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</si>
  <si>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</si>
  <si>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</si>
  <si>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</si>
  <si>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</si>
  <si>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</si>
  <si>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</si>
  <si>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</si>
  <si>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</si>
  <si>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</si>
  <si>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</si>
  <si>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</si>
  <si>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</si>
  <si>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</si>
  <si>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</si>
  <si>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</si>
  <si>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</si>
  <si>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</si>
  <si>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</si>
  <si>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</si>
  <si>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</si>
  <si>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</si>
  <si>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</si>
  <si>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</si>
  <si>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</si>
  <si>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</si>
  <si>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</si>
  <si>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</si>
  <si>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</si>
  <si>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</si>
  <si>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</si>
  <si>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</si>
  <si>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</si>
  <si>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</si>
  <si>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</si>
  <si>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</si>
  <si>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Tornadus-Incarnate</t>
  </si>
  <si>
    <t>Thundurus-Incarnate</t>
  </si>
  <si>
    <t>Reshiram</t>
  </si>
  <si>
    <t>Zekrom</t>
  </si>
  <si>
    <t>Landorus-Incarnate</t>
  </si>
  <si>
    <t>Kyurem</t>
  </si>
  <si>
    <t>Keldeo-Ordinary</t>
  </si>
  <si>
    <t>Meloetta-Aria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</si>
  <si>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</si>
  <si>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</si>
  <si>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</si>
  <si>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</si>
  <si>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</si>
  <si>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</si>
  <si>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</si>
  <si>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</si>
  <si>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</si>
  <si>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</si>
  <si>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</si>
  <si>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</si>
  <si>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</si>
  <si>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</si>
  <si>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</si>
  <si>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</si>
  <si>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</si>
  <si>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</si>
  <si>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</si>
  <si>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</si>
  <si>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Flabebe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</si>
  <si>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</si>
  <si>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</si>
  <si>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</si>
  <si>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</si>
  <si>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</si>
  <si>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</si>
  <si>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</si>
  <si>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</si>
  <si>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Meowstic-Male</t>
  </si>
  <si>
    <t>Honedge</t>
  </si>
  <si>
    <t>Doublade</t>
  </si>
  <si>
    <t>Aegislash-Shield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</si>
  <si>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</si>
  <si>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</si>
  <si>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</si>
  <si>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</si>
  <si>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</si>
  <si>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</si>
  <si>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</si>
  <si>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</si>
  <si>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</si>
  <si>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</si>
  <si>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</si>
  <si>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</si>
  <si>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</si>
  <si>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</si>
  <si>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</si>
  <si>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</si>
  <si>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</si>
  <si>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</si>
  <si>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</si>
  <si>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</si>
  <si>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</si>
  <si>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</si>
  <si>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</si>
  <si>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</si>
  <si>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</si>
  <si>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</si>
  <si>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</si>
  <si>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</si>
  <si>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Pumpkaboo-Average</t>
  </si>
  <si>
    <t>Gourgeist-Average</t>
  </si>
  <si>
    <t>Bergmite</t>
  </si>
  <si>
    <t>Avalugg</t>
  </si>
  <si>
    <t>Noibat</t>
  </si>
  <si>
    <t>Noivern</t>
  </si>
  <si>
    <t>Xerneas</t>
  </si>
  <si>
    <t>Yveltal</t>
  </si>
  <si>
    <t>Zygarde-50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</si>
  <si>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</si>
  <si>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</si>
  <si>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</si>
  <si>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</si>
  <si>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</si>
  <si>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</si>
  <si>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</si>
  <si>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</si>
  <si>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</si>
  <si>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</si>
  <si>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</si>
  <si>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</si>
  <si>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</si>
  <si>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</si>
  <si>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</si>
  <si>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</si>
  <si>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</si>
  <si>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</si>
  <si>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</si>
  <si>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</si>
  <si>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</si>
  <si>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</si>
  <si>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Oricorio-Baile</t>
  </si>
  <si>
    <t>Cutiefly</t>
  </si>
  <si>
    <t>Ribombee</t>
  </si>
  <si>
    <t>Rockruff</t>
  </si>
  <si>
    <t>Lycanroc-Midday</t>
  </si>
  <si>
    <t>Wishiwashi-Solo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</si>
  <si>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</si>
  <si>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</si>
  <si>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</si>
  <si>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</si>
  <si>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</si>
  <si>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</si>
  <si>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</si>
  <si>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</si>
  <si>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</si>
  <si>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</si>
  <si>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</si>
  <si>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</si>
  <si>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</si>
  <si>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</si>
  <si>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</si>
  <si>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</si>
  <si>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</si>
  <si>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</si>
  <si>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</si>
  <si>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</si>
  <si>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</si>
  <si>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</si>
  <si>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</si>
  <si>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</si>
  <si>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</si>
  <si>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Type-Null</t>
  </si>
  <si>
    <t>Silvally</t>
  </si>
  <si>
    <t>Minior-Red-Meteor</t>
  </si>
  <si>
    <t>Komala</t>
  </si>
  <si>
    <t>Turtonator</t>
  </si>
  <si>
    <t>Togedemaru</t>
  </si>
  <si>
    <t>Mimikyu-Disguised</t>
  </si>
  <si>
    <t>Bruxish</t>
  </si>
  <si>
    <t>Drampa</t>
  </si>
  <si>
    <t>Dhelmise</t>
  </si>
  <si>
    <t>Jangmo-O</t>
  </si>
  <si>
    <t>Hakamo-O</t>
  </si>
  <si>
    <t>Kommo-O</t>
  </si>
  <si>
    <t>Tapu-Koko</t>
  </si>
  <si>
    <t>Tapu-Lele</t>
  </si>
  <si>
    <t>Tapu-Bulu</t>
  </si>
  <si>
    <t>Tapu-Fini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</si>
  <si>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</si>
  <si>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</si>
  <si>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</si>
  <si>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</si>
  <si>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</si>
  <si>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</si>
  <si>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</si>
  <si>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</si>
  <si>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</si>
  <si>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</si>
  <si>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</si>
  <si>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</si>
  <si>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</si>
  <si>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</si>
  <si>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</si>
  <si>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</si>
  <si>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</si>
  <si>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</si>
  <si>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</si>
  <si>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</si>
  <si>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</si>
  <si>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</si>
  <si>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</si>
  <si>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</si>
  <si>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</si>
  <si>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</si>
  <si>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</si>
  <si>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</si>
  <si>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</si>
  <si>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</si>
  <si>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</si>
  <si>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</si>
  <si>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</si>
  <si>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</si>
  <si>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</si>
  <si>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</si>
  <si>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</si>
  <si>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</si>
  <si>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</si>
  <si>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</si>
  <si>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</si>
  <si>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</si>
  <si>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</si>
  <si>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</si>
  <si>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</si>
  <si>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</si>
  <si>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</si>
  <si>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</si>
  <si>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</si>
  <si>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</si>
  <si>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</si>
  <si>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</si>
  <si>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</si>
  <si>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</si>
  <si>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</si>
  <si>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</si>
  <si>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</si>
  <si>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</si>
  <si>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</si>
  <si>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</si>
  <si>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Toxtricity-Amped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</si>
  <si>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</si>
  <si>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</si>
  <si>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</si>
  <si>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</si>
  <si>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</si>
  <si>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</si>
  <si>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</si>
  <si>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</si>
  <si>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</si>
  <si>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</si>
  <si>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</si>
  <si>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</si>
  <si>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</si>
  <si>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</si>
  <si>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</si>
  <si>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Sirfetchd</t>
  </si>
  <si>
    <t>Mr-Rime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</si>
  <si>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</si>
  <si>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</si>
  <si>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</si>
  <si>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</si>
  <si>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</si>
  <si>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</si>
  <si>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</si>
  <si>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</si>
  <si>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Eiscue-Ice</t>
  </si>
  <si>
    <t>Indeedee-Male</t>
  </si>
  <si>
    <t>Morpeko-Full-Belly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</si>
  <si>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</si>
  <si>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</si>
  <si>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</si>
  <si>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</si>
  <si>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</si>
  <si>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</si>
  <si>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</si>
  <si>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</si>
  <si>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</si>
  <si>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</si>
  <si>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</t>
  </si>
  <si>
    <t>Zamazenta</t>
  </si>
  <si>
    <t>Eternatus</t>
  </si>
  <si>
    <t>Kubfu</t>
  </si>
  <si>
    <t>Urshifu-Single-Strike</t>
  </si>
  <si>
    <t>Zarude</t>
  </si>
  <si>
    <t>Regieleki</t>
  </si>
  <si>
    <t>Regidrago</t>
  </si>
  <si>
    <t>Glastrier</t>
  </si>
  <si>
    <t>Spectrier</t>
  </si>
  <si>
    <t>Calyrex</t>
  </si>
  <si>
    <t>Wyrdeer</t>
  </si>
  <si>
    <t>Kleavor</t>
  </si>
  <si>
    <t>Ursaluna</t>
  </si>
  <si>
    <t>Basculegion-Male</t>
  </si>
  <si>
    <t>Sneasler</t>
  </si>
  <si>
    <t>Overqwil</t>
  </si>
  <si>
    <t>Enamorus-Incarnate</t>
  </si>
  <si>
    <t>Sprigatito</t>
  </si>
  <si>
    <t>Floragato</t>
  </si>
  <si>
    <t>Meowscarada</t>
  </si>
  <si>
    <t>Fuecoco</t>
  </si>
  <si>
    <t>Crocalor</t>
  </si>
  <si>
    <t>Skeledirge</t>
  </si>
  <si>
    <t>Quaxly</t>
  </si>
  <si>
    <t>Quaxwell</t>
  </si>
  <si>
    <t>Quaquaval</t>
  </si>
  <si>
    <t>Lechonk</t>
  </si>
  <si>
    <t>Oinkologne</t>
  </si>
  <si>
    <t>Tarountula</t>
  </si>
  <si>
    <t>Spidops</t>
  </si>
  <si>
    <t>Nymble</t>
  </si>
  <si>
    <t>Lokix</t>
  </si>
  <si>
    <t>Pawmi</t>
  </si>
  <si>
    <t>Pawmo</t>
  </si>
  <si>
    <t>Pawmot</t>
  </si>
  <si>
    <t>Tandemaus</t>
  </si>
  <si>
    <t>Maushold</t>
  </si>
  <si>
    <t>Fidough</t>
  </si>
  <si>
    <t>Dachsbun</t>
  </si>
  <si>
    <t>Smoliv</t>
  </si>
  <si>
    <t>Dolliv</t>
  </si>
  <si>
    <t>Arboliva</t>
  </si>
  <si>
    <t>Squawkabilly</t>
  </si>
  <si>
    <t>Nacli</t>
  </si>
  <si>
    <t>Naclstack</t>
  </si>
  <si>
    <t>Garganacl</t>
  </si>
  <si>
    <t>Charcadet</t>
  </si>
  <si>
    <t>Armarouge</t>
  </si>
  <si>
    <t>Ceruledge</t>
  </si>
  <si>
    <t>Tadbulb</t>
  </si>
  <si>
    <t>Bellibolt</t>
  </si>
  <si>
    <t>Wattrel</t>
  </si>
  <si>
    <t>Kilowattrel</t>
  </si>
  <si>
    <t>Maschiff</t>
  </si>
  <si>
    <t>Mabosstiff</t>
  </si>
  <si>
    <t>Shroodle</t>
  </si>
  <si>
    <t>Grafaiai</t>
  </si>
  <si>
    <t>Bramblin</t>
  </si>
  <si>
    <t>Brambleghast</t>
  </si>
  <si>
    <t>Toedscool</t>
  </si>
  <si>
    <t>Toedscruel</t>
  </si>
  <si>
    <t>Klawf</t>
  </si>
  <si>
    <t>Capsakid</t>
  </si>
  <si>
    <t>Scovillain</t>
  </si>
  <si>
    <t>Rellor</t>
  </si>
  <si>
    <t>Rabsca</t>
  </si>
  <si>
    <t>Flittle</t>
  </si>
  <si>
    <t>Espathra</t>
  </si>
  <si>
    <t>Tinkatink</t>
  </si>
  <si>
    <t>Tinkatuff</t>
  </si>
  <si>
    <t>Tinkaton</t>
  </si>
  <si>
    <t>Wiglett</t>
  </si>
  <si>
    <t>Wugtrio</t>
  </si>
  <si>
    <t>Bombirdier</t>
  </si>
  <si>
    <t>Finizen</t>
  </si>
  <si>
    <t>Palafin</t>
  </si>
  <si>
    <t>Varoom</t>
  </si>
  <si>
    <t>Revavroom</t>
  </si>
  <si>
    <t>Cyclizar</t>
  </si>
  <si>
    <t>Orthworm</t>
  </si>
  <si>
    <t>Glimmet</t>
  </si>
  <si>
    <t>Glimmora</t>
  </si>
  <si>
    <t>Greavard</t>
  </si>
  <si>
    <t>Houndstone</t>
  </si>
  <si>
    <t>Flamigo</t>
  </si>
  <si>
    <t>Cetoddle</t>
  </si>
  <si>
    <t>Cetitan</t>
  </si>
  <si>
    <t>Veluza</t>
  </si>
  <si>
    <t>Dondozo</t>
  </si>
  <si>
    <t>Tatsugiri</t>
  </si>
  <si>
    <t>Annihilape</t>
  </si>
  <si>
    <t>Clodsire</t>
  </si>
  <si>
    <t>Farigiraf</t>
  </si>
  <si>
    <t>Dudunsparce</t>
  </si>
  <si>
    <t>Kingambit</t>
  </si>
  <si>
    <t>Great-Tusk</t>
  </si>
  <si>
    <t>Scream-Tail</t>
  </si>
  <si>
    <t>Brute-Bonnet</t>
  </si>
  <si>
    <t>Flutter-Mane</t>
  </si>
  <si>
    <t>Slither-Wing</t>
  </si>
  <si>
    <t>Sandy-Shocks</t>
  </si>
  <si>
    <t>Iron-Treads</t>
  </si>
  <si>
    <t>Iron-Bundle</t>
  </si>
  <si>
    <t>Iron-Hands</t>
  </si>
  <si>
    <t>Iron-Jugulis</t>
  </si>
  <si>
    <t>Iron-Moth</t>
  </si>
  <si>
    <t>Iron-Thorns</t>
  </si>
  <si>
    <t>Frigibax</t>
  </si>
  <si>
    <t>Arctibax</t>
  </si>
  <si>
    <t>Baxcalibur</t>
  </si>
  <si>
    <t>Gimmighoul</t>
  </si>
  <si>
    <t>Gholdengo</t>
  </si>
  <si>
    <t>Wo-Chien</t>
  </si>
  <si>
    <t>Chien-Pao</t>
  </si>
  <si>
    <t>Ting-Lu</t>
  </si>
  <si>
    <t>Chi-Yu</t>
  </si>
  <si>
    <t>Roaring-Moon</t>
  </si>
  <si>
    <t>Iron-Valiant</t>
  </si>
  <si>
    <t>Koraidon</t>
  </si>
  <si>
    <t>Miraidon</t>
  </si>
  <si>
    <t>Walking-Wake</t>
  </si>
  <si>
    <t>Iron-Leaves</t>
  </si>
  <si>
    <t>Dipplin</t>
  </si>
  <si>
    <t>Poltchageist</t>
  </si>
  <si>
    <t>Sinistcha</t>
  </si>
  <si>
    <t>Okidogi</t>
  </si>
  <si>
    <t>Munkidori</t>
  </si>
  <si>
    <t>Fezandipiti</t>
  </si>
  <si>
    <t>Ogerpon</t>
  </si>
  <si>
    <t>Archaludon</t>
  </si>
  <si>
    <t>Hydrapple</t>
  </si>
  <si>
    <t>Gouging-Fire</t>
  </si>
  <si>
    <t>Raging-Bolt</t>
  </si>
  <si>
    <t>Iron-Boulder</t>
  </si>
  <si>
    <t>Iron-Crown</t>
  </si>
  <si>
    <t>Terapagos</t>
  </si>
  <si>
    <t>Pecharunt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</si>
</sst>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26"/>
  <sheetViews>
    <sheetView tabSelected="1" workbookViewId="0"/>
  </sheetViews>
  <sheetFormatPr defaultRowHeight="15"/>
  <cols>
    <col min="3" max="3" width="36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64" customHeight="1">
      <c r="A2" s="2">
        <v>1</v>
      </c>
      <c r="B2" s="2" t="s">
        <v>6</v>
      </c>
      <c r="C2">
        <f>IMAGE("https://raw.githubusercontent.com/stautonico/tcg-livingdex/main/images/1/1.jpg", 2)</f>
        <v>0</v>
      </c>
    </row>
    <row r="3" spans="1:6" ht="264" customHeight="1">
      <c r="A3" s="2">
        <v>2</v>
      </c>
      <c r="B3" s="2" t="s">
        <v>7</v>
      </c>
      <c r="C3">
        <f>IMAGE("https://raw.githubusercontent.com/stautonico/tcg-livingdex/main/images/2/1.jpg", 2)</f>
        <v>0</v>
      </c>
    </row>
    <row r="4" spans="1:6" ht="264" customHeight="1">
      <c r="A4" s="2">
        <v>3</v>
      </c>
      <c r="B4" s="2" t="s">
        <v>8</v>
      </c>
      <c r="C4">
        <f>IMAGE("https://raw.githubusercontent.com/stautonico/tcg-livingdex/main/images/3/1.jpg", 2)</f>
        <v>0</v>
      </c>
    </row>
    <row r="5" spans="1:6" ht="264" customHeight="1">
      <c r="A5" s="2">
        <v>4</v>
      </c>
      <c r="B5" s="2" t="s">
        <v>9</v>
      </c>
      <c r="C5">
        <f>IMAGE("https://raw.githubusercontent.com/stautonico/tcg-livingdex/main/images/4/1.jpg", 2)</f>
        <v>0</v>
      </c>
    </row>
    <row r="6" spans="1:6" ht="264" customHeight="1">
      <c r="A6" s="2">
        <v>5</v>
      </c>
      <c r="B6" s="2" t="s">
        <v>10</v>
      </c>
      <c r="C6">
        <f>IMAGE("https://raw.githubusercontent.com/stautonico/tcg-livingdex/main/images/5/1.jpg", 2)</f>
        <v>0</v>
      </c>
    </row>
    <row r="7" spans="1:6" ht="264" customHeight="1">
      <c r="A7" s="2">
        <v>6</v>
      </c>
      <c r="B7" s="2" t="s">
        <v>11</v>
      </c>
      <c r="C7">
        <f>IMAGE("https://raw.githubusercontent.com/stautonico/tcg-livingdex/main/images/6/1.jpg", 2)</f>
        <v>0</v>
      </c>
    </row>
    <row r="8" spans="1:6" ht="264" customHeight="1">
      <c r="A8" s="2">
        <v>7</v>
      </c>
      <c r="B8" s="2" t="s">
        <v>12</v>
      </c>
      <c r="C8">
        <f>IMAGE("https://raw.githubusercontent.com/stautonico/tcg-livingdex/main/images/7/1.jpg", 2)</f>
        <v>0</v>
      </c>
    </row>
    <row r="9" spans="1:6" ht="264" customHeight="1">
      <c r="A9" s="2">
        <v>8</v>
      </c>
      <c r="B9" s="2" t="s">
        <v>13</v>
      </c>
      <c r="C9">
        <f>IMAGE("https://raw.githubusercontent.com/stautonico/tcg-livingdex/main/images/8/1.jpg", 2)</f>
        <v>0</v>
      </c>
    </row>
    <row r="10" spans="1:6" ht="264" customHeight="1">
      <c r="A10" s="2">
        <v>9</v>
      </c>
      <c r="B10" s="2" t="s">
        <v>14</v>
      </c>
      <c r="C10">
        <f>IMAGE("https://raw.githubusercontent.com/stautonico/tcg-livingdex/main/images/9/1.jpg", 2)</f>
        <v>0</v>
      </c>
    </row>
    <row r="11" spans="1:6" ht="264" customHeight="1">
      <c r="A11" s="2">
        <v>10</v>
      </c>
      <c r="B11" s="2" t="s">
        <v>15</v>
      </c>
      <c r="C11">
        <f>IMAGE("https://raw.githubusercontent.com/stautonico/tcg-livingdex/main/images/10/1.jpg", 2)</f>
        <v>0</v>
      </c>
    </row>
    <row r="12" spans="1:6" ht="264" customHeight="1">
      <c r="A12" s="2">
        <v>11</v>
      </c>
      <c r="B12" s="2" t="s">
        <v>16</v>
      </c>
      <c r="C12">
        <f>IMAGE("https://raw.githubusercontent.com/stautonico/tcg-livingdex/main/images/11/1.jpg", 2)</f>
        <v>0</v>
      </c>
    </row>
    <row r="13" spans="1:6" ht="264" customHeight="1">
      <c r="A13" s="2">
        <v>12</v>
      </c>
      <c r="B13" s="2" t="s">
        <v>17</v>
      </c>
      <c r="C13">
        <f>IMAGE("https://raw.githubusercontent.com/stautonico/tcg-livingdex/main/images/12/1.jpg", 2)</f>
        <v>0</v>
      </c>
    </row>
    <row r="14" spans="1:6" ht="264" customHeight="1">
      <c r="A14" s="2">
        <v>13</v>
      </c>
      <c r="B14" s="2" t="s">
        <v>18</v>
      </c>
      <c r="C14">
        <f>IMAGE("https://raw.githubusercontent.com/stautonico/tcg-livingdex/main/images/13/1.jpg", 2)</f>
        <v>0</v>
      </c>
    </row>
    <row r="15" spans="1:6" ht="264" customHeight="1">
      <c r="A15" s="2">
        <v>14</v>
      </c>
      <c r="B15" s="2" t="s">
        <v>19</v>
      </c>
      <c r="C15">
        <f>IMAGE("https://raw.githubusercontent.com/stautonico/tcg-livingdex/main/images/14/1.jpg", 2)</f>
        <v>0</v>
      </c>
    </row>
    <row r="16" spans="1:6" ht="264" customHeight="1">
      <c r="A16" s="2">
        <v>15</v>
      </c>
      <c r="B16" s="2" t="s">
        <v>20</v>
      </c>
      <c r="C16">
        <f>IMAGE("https://raw.githubusercontent.com/stautonico/tcg-livingdex/main/images/15/1.jpg", 2)</f>
        <v>0</v>
      </c>
    </row>
    <row r="17" spans="1:3" ht="264" customHeight="1">
      <c r="A17" s="2">
        <v>16</v>
      </c>
      <c r="B17" s="2" t="s">
        <v>21</v>
      </c>
      <c r="C17">
        <f>IMAGE("https://raw.githubusercontent.com/stautonico/tcg-livingdex/main/images/16/1.jpg", 2)</f>
        <v>0</v>
      </c>
    </row>
    <row r="18" spans="1:3" ht="264" customHeight="1">
      <c r="A18" s="2">
        <v>17</v>
      </c>
      <c r="B18" s="2" t="s">
        <v>22</v>
      </c>
      <c r="C18">
        <f>IMAGE("https://raw.githubusercontent.com/stautonico/tcg-livingdex/main/images/17/1.jpg", 2)</f>
        <v>0</v>
      </c>
    </row>
    <row r="19" spans="1:3" ht="264" customHeight="1">
      <c r="A19" s="2">
        <v>18</v>
      </c>
      <c r="B19" s="2" t="s">
        <v>23</v>
      </c>
      <c r="C19">
        <f>IMAGE("https://raw.githubusercontent.com/stautonico/tcg-livingdex/main/images/18/1.jpg", 2)</f>
        <v>0</v>
      </c>
    </row>
    <row r="20" spans="1:3" ht="264" customHeight="1">
      <c r="A20" s="2">
        <v>19</v>
      </c>
      <c r="B20" s="2" t="s">
        <v>24</v>
      </c>
      <c r="C20">
        <f>IMAGE("https://raw.githubusercontent.com/stautonico/tcg-livingdex/main/images/19/1.jpg", 2)</f>
        <v>0</v>
      </c>
    </row>
    <row r="21" spans="1:3" ht="264" customHeight="1">
      <c r="A21" s="2">
        <v>20</v>
      </c>
      <c r="B21" s="2" t="s">
        <v>25</v>
      </c>
      <c r="C21">
        <f>IMAGE("https://raw.githubusercontent.com/stautonico/tcg-livingdex/main/images/20/1.jpg", 2)</f>
        <v>0</v>
      </c>
    </row>
    <row r="22" spans="1:3" ht="264" customHeight="1">
      <c r="A22" s="2">
        <v>21</v>
      </c>
      <c r="B22" s="2" t="s">
        <v>26</v>
      </c>
      <c r="C22">
        <f>IMAGE("https://raw.githubusercontent.com/stautonico/tcg-livingdex/main/images/21/1.jpg", 2)</f>
        <v>0</v>
      </c>
    </row>
    <row r="23" spans="1:3" ht="264" customHeight="1">
      <c r="A23" s="2">
        <v>22</v>
      </c>
      <c r="B23" s="2" t="s">
        <v>27</v>
      </c>
      <c r="C23">
        <f>IMAGE("https://raw.githubusercontent.com/stautonico/tcg-livingdex/main/images/22/1.jpg", 2)</f>
        <v>0</v>
      </c>
    </row>
    <row r="24" spans="1:3" ht="264" customHeight="1">
      <c r="A24" s="2">
        <v>23</v>
      </c>
      <c r="B24" s="2" t="s">
        <v>28</v>
      </c>
      <c r="C24">
        <f>IMAGE("https://raw.githubusercontent.com/stautonico/tcg-livingdex/main/images/23/1.jpg", 2)</f>
        <v>0</v>
      </c>
    </row>
    <row r="25" spans="1:3" ht="264" customHeight="1">
      <c r="A25" s="2">
        <v>24</v>
      </c>
      <c r="B25" s="2" t="s">
        <v>29</v>
      </c>
      <c r="C25">
        <f>IMAGE("https://raw.githubusercontent.com/stautonico/tcg-livingdex/main/images/24/1.jpg", 2)</f>
        <v>0</v>
      </c>
    </row>
    <row r="26" spans="1:3" ht="264" customHeight="1">
      <c r="A26" s="2">
        <v>25</v>
      </c>
      <c r="B26" s="2" t="s">
        <v>30</v>
      </c>
      <c r="C26">
        <f>IMAGE("https://raw.githubusercontent.com/stautonico/tcg-livingdex/main/images/25/1.jpg", 2)</f>
        <v>0</v>
      </c>
    </row>
    <row r="27" spans="1:3" ht="264" customHeight="1">
      <c r="A27" s="2">
        <v>26</v>
      </c>
      <c r="B27" s="2" t="s">
        <v>31</v>
      </c>
      <c r="C27">
        <f>IMAGE("https://raw.githubusercontent.com/stautonico/tcg-livingdex/main/images/26/1.jpg", 2)</f>
        <v>0</v>
      </c>
    </row>
    <row r="28" spans="1:3" ht="264" customHeight="1">
      <c r="A28" s="2">
        <v>27</v>
      </c>
      <c r="B28" s="2" t="s">
        <v>32</v>
      </c>
      <c r="C28">
        <f>IMAGE("https://raw.githubusercontent.com/stautonico/tcg-livingdex/main/images/27/1.jpg", 2)</f>
        <v>0</v>
      </c>
    </row>
    <row r="29" spans="1:3" ht="264" customHeight="1">
      <c r="A29" s="2">
        <v>28</v>
      </c>
      <c r="B29" s="2" t="s">
        <v>33</v>
      </c>
      <c r="C29">
        <f>IMAGE("https://raw.githubusercontent.com/stautonico/tcg-livingdex/main/images/28/1.jpg", 2)</f>
        <v>0</v>
      </c>
    </row>
    <row r="30" spans="1:3" ht="264" customHeight="1">
      <c r="A30" s="2">
        <v>29</v>
      </c>
      <c r="B30" s="2" t="s">
        <v>34</v>
      </c>
      <c r="C30">
        <f>IMAGE("https://raw.githubusercontent.com/stautonico/tcg-livingdex/main/images/29/1.jpg", 2)</f>
        <v>0</v>
      </c>
    </row>
    <row r="31" spans="1:3" ht="264" customHeight="1">
      <c r="A31" s="2">
        <v>30</v>
      </c>
      <c r="B31" s="2" t="s">
        <v>35</v>
      </c>
      <c r="C31">
        <f>IMAGE("https://raw.githubusercontent.com/stautonico/tcg-livingdex/main/images/30/1.jpg", 2)</f>
        <v>0</v>
      </c>
    </row>
    <row r="32" spans="1:3" ht="264" customHeight="1">
      <c r="A32" s="2">
        <v>31</v>
      </c>
      <c r="B32" s="2" t="s">
        <v>36</v>
      </c>
      <c r="C32">
        <f>IMAGE("https://raw.githubusercontent.com/stautonico/tcg-livingdex/main/images/31/1.jpg", 2)</f>
        <v>0</v>
      </c>
    </row>
    <row r="33" spans="1:3" ht="264" customHeight="1">
      <c r="A33" s="2">
        <v>32</v>
      </c>
      <c r="B33" s="2" t="s">
        <v>37</v>
      </c>
      <c r="C33">
        <f>IMAGE("https://raw.githubusercontent.com/stautonico/tcg-livingdex/main/images/32/1.jpg", 2)</f>
        <v>0</v>
      </c>
    </row>
    <row r="34" spans="1:3" ht="264" customHeight="1">
      <c r="A34" s="2">
        <v>33</v>
      </c>
      <c r="B34" s="2" t="s">
        <v>38</v>
      </c>
      <c r="C34">
        <f>IMAGE("https://raw.githubusercontent.com/stautonico/tcg-livingdex/main/images/33/1.jpg", 2)</f>
        <v>0</v>
      </c>
    </row>
    <row r="35" spans="1:3" ht="264" customHeight="1">
      <c r="A35" s="2">
        <v>34</v>
      </c>
      <c r="B35" s="2" t="s">
        <v>39</v>
      </c>
      <c r="C35">
        <f>IMAGE("https://raw.githubusercontent.com/stautonico/tcg-livingdex/main/images/34/1.jpg", 2)</f>
        <v>0</v>
      </c>
    </row>
    <row r="36" spans="1:3" ht="264" customHeight="1">
      <c r="A36" s="2">
        <v>35</v>
      </c>
      <c r="B36" s="2" t="s">
        <v>40</v>
      </c>
      <c r="C36">
        <f>IMAGE("https://raw.githubusercontent.com/stautonico/tcg-livingdex/main/images/35/1.jpg", 2)</f>
        <v>0</v>
      </c>
    </row>
    <row r="37" spans="1:3" ht="264" customHeight="1">
      <c r="A37" s="2">
        <v>36</v>
      </c>
      <c r="B37" s="2" t="s">
        <v>41</v>
      </c>
      <c r="C37">
        <f>IMAGE("https://raw.githubusercontent.com/stautonico/tcg-livingdex/main/images/36/1.jpg", 2)</f>
        <v>0</v>
      </c>
    </row>
    <row r="38" spans="1:3" ht="264" customHeight="1">
      <c r="A38" s="2">
        <v>37</v>
      </c>
      <c r="B38" s="2" t="s">
        <v>42</v>
      </c>
      <c r="C38">
        <f>IMAGE("https://raw.githubusercontent.com/stautonico/tcg-livingdex/main/images/37/1.jpg", 2)</f>
        <v>0</v>
      </c>
    </row>
    <row r="39" spans="1:3" ht="264" customHeight="1">
      <c r="A39" s="2">
        <v>38</v>
      </c>
      <c r="B39" s="2" t="s">
        <v>43</v>
      </c>
      <c r="C39">
        <f>IMAGE("https://raw.githubusercontent.com/stautonico/tcg-livingdex/main/images/38/1.jpg", 2)</f>
        <v>0</v>
      </c>
    </row>
    <row r="40" spans="1:3" ht="264" customHeight="1">
      <c r="A40" s="2">
        <v>39</v>
      </c>
      <c r="B40" s="2" t="s">
        <v>44</v>
      </c>
      <c r="C40">
        <f>IMAGE("https://raw.githubusercontent.com/stautonico/tcg-livingdex/main/images/39/1.jpg", 2)</f>
        <v>0</v>
      </c>
    </row>
    <row r="41" spans="1:3" ht="264" customHeight="1">
      <c r="A41" s="2">
        <v>40</v>
      </c>
      <c r="B41" s="2" t="s">
        <v>45</v>
      </c>
      <c r="C41">
        <f>IMAGE("https://raw.githubusercontent.com/stautonico/tcg-livingdex/main/images/40/1.jpg", 2)</f>
        <v>0</v>
      </c>
    </row>
    <row r="42" spans="1:3" ht="264" customHeight="1">
      <c r="A42" s="2">
        <v>41</v>
      </c>
      <c r="B42" s="2" t="s">
        <v>46</v>
      </c>
      <c r="C42">
        <f>IMAGE("https://raw.githubusercontent.com/stautonico/tcg-livingdex/main/images/41/1.jpg", 2)</f>
        <v>0</v>
      </c>
    </row>
    <row r="43" spans="1:3" ht="264" customHeight="1">
      <c r="A43" s="2">
        <v>42</v>
      </c>
      <c r="B43" s="2" t="s">
        <v>47</v>
      </c>
      <c r="C43">
        <f>IMAGE("https://raw.githubusercontent.com/stautonico/tcg-livingdex/main/images/42/1.jpg", 2)</f>
        <v>0</v>
      </c>
    </row>
    <row r="44" spans="1:3" ht="264" customHeight="1">
      <c r="A44" s="2">
        <v>43</v>
      </c>
      <c r="B44" s="2" t="s">
        <v>48</v>
      </c>
      <c r="C44">
        <f>IMAGE("https://raw.githubusercontent.com/stautonico/tcg-livingdex/main/images/43/1.jpg", 2)</f>
        <v>0</v>
      </c>
    </row>
    <row r="45" spans="1:3" ht="264" customHeight="1">
      <c r="A45" s="2">
        <v>44</v>
      </c>
      <c r="B45" s="2" t="s">
        <v>49</v>
      </c>
      <c r="C45">
        <f>IMAGE("https://raw.githubusercontent.com/stautonico/tcg-livingdex/main/images/44/1.jpg", 2)</f>
        <v>0</v>
      </c>
    </row>
    <row r="46" spans="1:3" ht="264" customHeight="1">
      <c r="A46" s="2">
        <v>45</v>
      </c>
      <c r="B46" s="2" t="s">
        <v>50</v>
      </c>
      <c r="C46">
        <f>IMAGE("https://raw.githubusercontent.com/stautonico/tcg-livingdex/main/images/45/1.jpg", 2)</f>
        <v>0</v>
      </c>
    </row>
    <row r="47" spans="1:3" ht="264" customHeight="1">
      <c r="A47" s="2">
        <v>46</v>
      </c>
      <c r="B47" s="2" t="s">
        <v>51</v>
      </c>
      <c r="C47">
        <f>IMAGE("https://raw.githubusercontent.com/stautonico/tcg-livingdex/main/images/46/1.jpg", 2)</f>
        <v>0</v>
      </c>
    </row>
    <row r="48" spans="1:3" ht="264" customHeight="1">
      <c r="A48" s="2">
        <v>47</v>
      </c>
      <c r="B48" s="2" t="s">
        <v>52</v>
      </c>
      <c r="C48">
        <f>IMAGE("https://raw.githubusercontent.com/stautonico/tcg-livingdex/main/images/47/1.jpg", 2)</f>
        <v>0</v>
      </c>
    </row>
    <row r="49" spans="1:3" ht="264" customHeight="1">
      <c r="A49" s="2">
        <v>48</v>
      </c>
      <c r="B49" s="2" t="s">
        <v>53</v>
      </c>
      <c r="C49">
        <f>IMAGE("https://raw.githubusercontent.com/stautonico/tcg-livingdex/main/images/48/1.jpg", 2)</f>
        <v>0</v>
      </c>
    </row>
    <row r="50" spans="1:3" ht="264" customHeight="1">
      <c r="A50" s="2">
        <v>49</v>
      </c>
      <c r="B50" s="2" t="s">
        <v>54</v>
      </c>
      <c r="C50">
        <f>IMAGE("https://raw.githubusercontent.com/stautonico/tcg-livingdex/main/images/49/1.jpg", 2)</f>
        <v>0</v>
      </c>
    </row>
    <row r="51" spans="1:3" ht="264" customHeight="1">
      <c r="A51" s="2">
        <v>50</v>
      </c>
      <c r="B51" s="2" t="s">
        <v>55</v>
      </c>
      <c r="C51">
        <f>IMAGE("https://raw.githubusercontent.com/stautonico/tcg-livingdex/main/images/50/1.jpg", 2)</f>
        <v>0</v>
      </c>
    </row>
    <row r="52" spans="1:3" ht="264" customHeight="1">
      <c r="A52" s="2">
        <v>51</v>
      </c>
      <c r="B52" s="2" t="s">
        <v>56</v>
      </c>
      <c r="C52">
        <f>IMAGE("https://raw.githubusercontent.com/stautonico/tcg-livingdex/main/images/51/1.jpg", 2)</f>
        <v>0</v>
      </c>
    </row>
    <row r="53" spans="1:3" ht="264" customHeight="1">
      <c r="A53" s="2">
        <v>52</v>
      </c>
      <c r="B53" s="2" t="s">
        <v>57</v>
      </c>
      <c r="C53">
        <f>IMAGE("https://raw.githubusercontent.com/stautonico/tcg-livingdex/main/images/52/1.jpg", 2)</f>
        <v>0</v>
      </c>
    </row>
    <row r="54" spans="1:3" ht="264" customHeight="1">
      <c r="A54" s="2">
        <v>53</v>
      </c>
      <c r="B54" s="2" t="s">
        <v>58</v>
      </c>
      <c r="C54">
        <f>IMAGE("https://raw.githubusercontent.com/stautonico/tcg-livingdex/main/images/53/1.jpg", 2)</f>
        <v>0</v>
      </c>
    </row>
    <row r="55" spans="1:3" ht="264" customHeight="1">
      <c r="A55" s="2">
        <v>54</v>
      </c>
      <c r="B55" s="2" t="s">
        <v>59</v>
      </c>
      <c r="C55">
        <f>IMAGE("https://raw.githubusercontent.com/stautonico/tcg-livingdex/main/images/54/1.jpg", 2)</f>
        <v>0</v>
      </c>
    </row>
    <row r="56" spans="1:3" ht="264" customHeight="1">
      <c r="A56" s="2">
        <v>55</v>
      </c>
      <c r="B56" s="2" t="s">
        <v>60</v>
      </c>
      <c r="C56">
        <f>IMAGE("https://raw.githubusercontent.com/stautonico/tcg-livingdex/main/images/55/1.jpg", 2)</f>
        <v>0</v>
      </c>
    </row>
    <row r="57" spans="1:3" ht="264" customHeight="1">
      <c r="A57" s="2">
        <v>56</v>
      </c>
      <c r="B57" s="2" t="s">
        <v>61</v>
      </c>
      <c r="C57">
        <f>IMAGE("https://raw.githubusercontent.com/stautonico/tcg-livingdex/main/images/56/1.jpg", 2)</f>
        <v>0</v>
      </c>
    </row>
    <row r="58" spans="1:3" ht="264" customHeight="1">
      <c r="A58" s="2">
        <v>57</v>
      </c>
      <c r="B58" s="2" t="s">
        <v>62</v>
      </c>
      <c r="C58">
        <f>IMAGE("https://raw.githubusercontent.com/stautonico/tcg-livingdex/main/images/57/1.jpg", 2)</f>
        <v>0</v>
      </c>
    </row>
    <row r="59" spans="1:3" ht="264" customHeight="1">
      <c r="A59" s="2">
        <v>58</v>
      </c>
      <c r="B59" s="2" t="s">
        <v>63</v>
      </c>
      <c r="C59">
        <f>IMAGE("https://raw.githubusercontent.com/stautonico/tcg-livingdex/main/images/58/1.jpg", 2)</f>
        <v>0</v>
      </c>
    </row>
    <row r="60" spans="1:3" ht="264" customHeight="1">
      <c r="A60" s="2">
        <v>59</v>
      </c>
      <c r="B60" s="2" t="s">
        <v>64</v>
      </c>
      <c r="C60">
        <f>IMAGE("https://raw.githubusercontent.com/stautonico/tcg-livingdex/main/images/59/1.jpg", 2)</f>
        <v>0</v>
      </c>
    </row>
    <row r="61" spans="1:3" ht="264" customHeight="1">
      <c r="A61" s="2">
        <v>60</v>
      </c>
      <c r="B61" s="2" t="s">
        <v>65</v>
      </c>
      <c r="C61">
        <f>IMAGE("https://raw.githubusercontent.com/stautonico/tcg-livingdex/main/images/60/1.jpg", 2)</f>
        <v>0</v>
      </c>
    </row>
    <row r="62" spans="1:3" ht="264" customHeight="1">
      <c r="A62" s="2">
        <v>61</v>
      </c>
      <c r="B62" s="2" t="s">
        <v>66</v>
      </c>
      <c r="C62">
        <f>IMAGE("https://raw.githubusercontent.com/stautonico/tcg-livingdex/main/images/61/1.jpg", 2)</f>
        <v>0</v>
      </c>
    </row>
    <row r="63" spans="1:3" ht="264" customHeight="1">
      <c r="A63" s="2">
        <v>62</v>
      </c>
      <c r="B63" s="2" t="s">
        <v>67</v>
      </c>
      <c r="C63">
        <f>IMAGE("https://raw.githubusercontent.com/stautonico/tcg-livingdex/main/images/62/1.jpg", 2)</f>
        <v>0</v>
      </c>
    </row>
    <row r="64" spans="1:3" ht="264" customHeight="1">
      <c r="A64" s="2">
        <v>63</v>
      </c>
      <c r="B64" s="2" t="s">
        <v>68</v>
      </c>
      <c r="C64">
        <f>IMAGE("https://raw.githubusercontent.com/stautonico/tcg-livingdex/main/images/63/1.jpg", 2)</f>
        <v>0</v>
      </c>
    </row>
    <row r="65" spans="1:3" ht="264" customHeight="1">
      <c r="A65" s="2">
        <v>64</v>
      </c>
      <c r="B65" s="2" t="s">
        <v>69</v>
      </c>
      <c r="C65">
        <f>IMAGE("https://raw.githubusercontent.com/stautonico/tcg-livingdex/main/images/64/1.jpg", 2)</f>
        <v>0</v>
      </c>
    </row>
    <row r="66" spans="1:3" ht="264" customHeight="1">
      <c r="A66" s="2">
        <v>65</v>
      </c>
      <c r="B66" s="2" t="s">
        <v>70</v>
      </c>
      <c r="C66">
        <f>IMAGE("https://raw.githubusercontent.com/stautonico/tcg-livingdex/main/images/65/1.jpg", 2)</f>
        <v>0</v>
      </c>
    </row>
    <row r="67" spans="1:3" ht="264" customHeight="1">
      <c r="A67" s="2">
        <v>66</v>
      </c>
      <c r="B67" s="2" t="s">
        <v>71</v>
      </c>
      <c r="C67">
        <f>IMAGE("https://raw.githubusercontent.com/stautonico/tcg-livingdex/main/images/66/1.jpg", 2)</f>
        <v>0</v>
      </c>
    </row>
    <row r="68" spans="1:3" ht="264" customHeight="1">
      <c r="A68" s="2">
        <v>67</v>
      </c>
      <c r="B68" s="2" t="s">
        <v>72</v>
      </c>
      <c r="C68">
        <f>IMAGE("https://raw.githubusercontent.com/stautonico/tcg-livingdex/main/images/67/1.jpg", 2)</f>
        <v>0</v>
      </c>
    </row>
    <row r="69" spans="1:3" ht="264" customHeight="1">
      <c r="A69" s="2">
        <v>68</v>
      </c>
      <c r="B69" s="2" t="s">
        <v>73</v>
      </c>
      <c r="C69">
        <f>IMAGE("https://raw.githubusercontent.com/stautonico/tcg-livingdex/main/images/68/1.jpg", 2)</f>
        <v>0</v>
      </c>
    </row>
    <row r="70" spans="1:3" ht="264" customHeight="1">
      <c r="A70" s="2">
        <v>69</v>
      </c>
      <c r="B70" s="2" t="s">
        <v>74</v>
      </c>
      <c r="C70">
        <f>IMAGE("https://raw.githubusercontent.com/stautonico/tcg-livingdex/main/images/69/1.jpg", 2)</f>
        <v>0</v>
      </c>
    </row>
    <row r="71" spans="1:3" ht="264" customHeight="1">
      <c r="A71" s="2">
        <v>70</v>
      </c>
      <c r="B71" s="2" t="s">
        <v>75</v>
      </c>
      <c r="C71">
        <f>IMAGE("https://raw.githubusercontent.com/stautonico/tcg-livingdex/main/images/70/1.jpg", 2)</f>
        <v>0</v>
      </c>
    </row>
    <row r="72" spans="1:3" ht="264" customHeight="1">
      <c r="A72" s="2">
        <v>71</v>
      </c>
      <c r="B72" s="2" t="s">
        <v>76</v>
      </c>
      <c r="C72">
        <f>IMAGE("https://raw.githubusercontent.com/stautonico/tcg-livingdex/main/images/71/1.jpg", 2)</f>
        <v>0</v>
      </c>
    </row>
    <row r="73" spans="1:3" ht="264" customHeight="1">
      <c r="A73" s="2">
        <v>72</v>
      </c>
      <c r="B73" s="2" t="s">
        <v>77</v>
      </c>
      <c r="C73">
        <f>IMAGE("https://raw.githubusercontent.com/stautonico/tcg-livingdex/main/images/72/1.jpg", 2)</f>
        <v>0</v>
      </c>
    </row>
    <row r="74" spans="1:3" ht="264" customHeight="1">
      <c r="A74" s="2">
        <v>73</v>
      </c>
      <c r="B74" s="2" t="s">
        <v>78</v>
      </c>
      <c r="C74">
        <f>IMAGE("https://raw.githubusercontent.com/stautonico/tcg-livingdex/main/images/73/1.jpg", 2)</f>
        <v>0</v>
      </c>
    </row>
    <row r="75" spans="1:3" ht="264" customHeight="1">
      <c r="A75" s="2">
        <v>74</v>
      </c>
      <c r="B75" s="2" t="s">
        <v>79</v>
      </c>
      <c r="C75">
        <f>IMAGE("https://raw.githubusercontent.com/stautonico/tcg-livingdex/main/images/74/1.jpg", 2)</f>
        <v>0</v>
      </c>
    </row>
    <row r="76" spans="1:3" ht="264" customHeight="1">
      <c r="A76" s="2">
        <v>75</v>
      </c>
      <c r="B76" s="2" t="s">
        <v>80</v>
      </c>
      <c r="C76">
        <f>IMAGE("https://raw.githubusercontent.com/stautonico/tcg-livingdex/main/images/75/1.jpg", 2)</f>
        <v>0</v>
      </c>
    </row>
    <row r="77" spans="1:3" ht="264" customHeight="1">
      <c r="A77" s="2">
        <v>76</v>
      </c>
      <c r="B77" s="2" t="s">
        <v>81</v>
      </c>
      <c r="C77">
        <f>IMAGE("https://raw.githubusercontent.com/stautonico/tcg-livingdex/main/images/76/1.jpg", 2)</f>
        <v>0</v>
      </c>
    </row>
    <row r="78" spans="1:3" ht="264" customHeight="1">
      <c r="A78" s="2">
        <v>77</v>
      </c>
      <c r="B78" s="2" t="s">
        <v>82</v>
      </c>
      <c r="C78">
        <f>IMAGE("https://raw.githubusercontent.com/stautonico/tcg-livingdex/main/images/77/1.jpg", 2)</f>
        <v>0</v>
      </c>
    </row>
    <row r="79" spans="1:3" ht="264" customHeight="1">
      <c r="A79" s="2">
        <v>78</v>
      </c>
      <c r="B79" s="2" t="s">
        <v>83</v>
      </c>
      <c r="C79">
        <f>IMAGE("https://raw.githubusercontent.com/stautonico/tcg-livingdex/main/images/78/1.jpg", 2)</f>
        <v>0</v>
      </c>
    </row>
    <row r="80" spans="1:3" ht="264" customHeight="1">
      <c r="A80" s="2">
        <v>79</v>
      </c>
      <c r="B80" s="2" t="s">
        <v>84</v>
      </c>
      <c r="C80">
        <f>IMAGE("https://raw.githubusercontent.com/stautonico/tcg-livingdex/main/images/79/1.jpg", 2)</f>
        <v>0</v>
      </c>
    </row>
    <row r="81" spans="1:3" ht="264" customHeight="1">
      <c r="A81" s="2">
        <v>80</v>
      </c>
      <c r="B81" s="2" t="s">
        <v>85</v>
      </c>
      <c r="C81">
        <f>IMAGE("https://raw.githubusercontent.com/stautonico/tcg-livingdex/main/images/80/1.jpg", 2)</f>
        <v>0</v>
      </c>
    </row>
    <row r="82" spans="1:3" ht="264" customHeight="1">
      <c r="A82" s="2">
        <v>81</v>
      </c>
      <c r="B82" s="2" t="s">
        <v>86</v>
      </c>
      <c r="C82">
        <f>IMAGE("https://raw.githubusercontent.com/stautonico/tcg-livingdex/main/images/81/1.jpg", 2)</f>
        <v>0</v>
      </c>
    </row>
    <row r="83" spans="1:3" ht="264" customHeight="1">
      <c r="A83" s="2">
        <v>82</v>
      </c>
      <c r="B83" s="2" t="s">
        <v>87</v>
      </c>
      <c r="C83">
        <f>IMAGE("https://raw.githubusercontent.com/stautonico/tcg-livingdex/main/images/82/1.jpg", 2)</f>
        <v>0</v>
      </c>
    </row>
    <row r="84" spans="1:3" ht="264" customHeight="1">
      <c r="A84" s="2">
        <v>83</v>
      </c>
      <c r="B84" s="2" t="s">
        <v>88</v>
      </c>
      <c r="C84">
        <f>IMAGE("https://raw.githubusercontent.com/stautonico/tcg-livingdex/main/images/83/1.jpg", 2)</f>
        <v>0</v>
      </c>
    </row>
    <row r="85" spans="1:3" ht="264" customHeight="1">
      <c r="A85" s="2">
        <v>84</v>
      </c>
      <c r="B85" s="2" t="s">
        <v>89</v>
      </c>
      <c r="C85">
        <f>IMAGE("https://raw.githubusercontent.com/stautonico/tcg-livingdex/main/images/84/1.jpg", 2)</f>
        <v>0</v>
      </c>
    </row>
    <row r="86" spans="1:3" ht="264" customHeight="1">
      <c r="A86" s="2">
        <v>85</v>
      </c>
      <c r="B86" s="2" t="s">
        <v>90</v>
      </c>
      <c r="C86">
        <f>IMAGE("https://raw.githubusercontent.com/stautonico/tcg-livingdex/main/images/85/1.jpg", 2)</f>
        <v>0</v>
      </c>
    </row>
    <row r="87" spans="1:3" ht="264" customHeight="1">
      <c r="A87" s="2">
        <v>86</v>
      </c>
      <c r="B87" s="2" t="s">
        <v>91</v>
      </c>
      <c r="C87">
        <f>IMAGE("https://raw.githubusercontent.com/stautonico/tcg-livingdex/main/images/86/1.jpg", 2)</f>
        <v>0</v>
      </c>
    </row>
    <row r="88" spans="1:3" ht="264" customHeight="1">
      <c r="A88" s="2">
        <v>87</v>
      </c>
      <c r="B88" s="2" t="s">
        <v>92</v>
      </c>
      <c r="C88">
        <f>IMAGE("https://raw.githubusercontent.com/stautonico/tcg-livingdex/main/images/87/1.jpg", 2)</f>
        <v>0</v>
      </c>
    </row>
    <row r="89" spans="1:3" ht="264" customHeight="1">
      <c r="A89" s="2">
        <v>88</v>
      </c>
      <c r="B89" s="2" t="s">
        <v>93</v>
      </c>
      <c r="C89">
        <f>IMAGE("https://raw.githubusercontent.com/stautonico/tcg-livingdex/main/images/88/1.jpg", 2)</f>
        <v>0</v>
      </c>
    </row>
    <row r="90" spans="1:3" ht="264" customHeight="1">
      <c r="A90" s="2">
        <v>89</v>
      </c>
      <c r="B90" s="2" t="s">
        <v>94</v>
      </c>
      <c r="C90">
        <f>IMAGE("https://raw.githubusercontent.com/stautonico/tcg-livingdex/main/images/89/1.jpg", 2)</f>
        <v>0</v>
      </c>
    </row>
    <row r="91" spans="1:3" ht="264" customHeight="1">
      <c r="A91" s="2">
        <v>90</v>
      </c>
      <c r="B91" s="2" t="s">
        <v>95</v>
      </c>
      <c r="C91">
        <f>IMAGE("https://raw.githubusercontent.com/stautonico/tcg-livingdex/main/images/90/1.jpg", 2)</f>
        <v>0</v>
      </c>
    </row>
    <row r="92" spans="1:3" ht="264" customHeight="1">
      <c r="A92" s="2">
        <v>91</v>
      </c>
      <c r="B92" s="2" t="s">
        <v>96</v>
      </c>
      <c r="C92">
        <f>IMAGE("https://raw.githubusercontent.com/stautonico/tcg-livingdex/main/images/91/1.jpg", 2)</f>
        <v>0</v>
      </c>
    </row>
    <row r="93" spans="1:3" ht="264" customHeight="1">
      <c r="A93" s="2">
        <v>92</v>
      </c>
      <c r="B93" s="2" t="s">
        <v>97</v>
      </c>
      <c r="C93">
        <f>IMAGE("https://raw.githubusercontent.com/stautonico/tcg-livingdex/main/images/92/1.jpg", 2)</f>
        <v>0</v>
      </c>
    </row>
    <row r="94" spans="1:3" ht="264" customHeight="1">
      <c r="A94" s="2">
        <v>93</v>
      </c>
      <c r="B94" s="2" t="s">
        <v>98</v>
      </c>
      <c r="C94">
        <f>IMAGE("https://raw.githubusercontent.com/stautonico/tcg-livingdex/main/images/93/1.jpg", 2)</f>
        <v>0</v>
      </c>
    </row>
    <row r="95" spans="1:3" ht="264" customHeight="1">
      <c r="A95" s="2">
        <v>94</v>
      </c>
      <c r="B95" s="2" t="s">
        <v>99</v>
      </c>
      <c r="C95">
        <f>IMAGE("https://raw.githubusercontent.com/stautonico/tcg-livingdex/main/images/94/1.jpg", 2)</f>
        <v>0</v>
      </c>
    </row>
    <row r="96" spans="1:3" ht="264" customHeight="1">
      <c r="A96" s="2">
        <v>95</v>
      </c>
      <c r="B96" s="2" t="s">
        <v>100</v>
      </c>
      <c r="C96">
        <f>IMAGE("https://raw.githubusercontent.com/stautonico/tcg-livingdex/main/images/95/1.jpg", 2)</f>
        <v>0</v>
      </c>
    </row>
    <row r="97" spans="1:3" ht="264" customHeight="1">
      <c r="A97" s="2">
        <v>96</v>
      </c>
      <c r="B97" s="2" t="s">
        <v>101</v>
      </c>
      <c r="C97">
        <f>IMAGE("https://raw.githubusercontent.com/stautonico/tcg-livingdex/main/images/96/1.jpg", 2)</f>
        <v>0</v>
      </c>
    </row>
    <row r="98" spans="1:3" ht="264" customHeight="1">
      <c r="A98" s="2">
        <v>97</v>
      </c>
      <c r="B98" s="2" t="s">
        <v>102</v>
      </c>
      <c r="C98">
        <f>IMAGE("https://raw.githubusercontent.com/stautonico/tcg-livingdex/main/images/97/1.jpg", 2)</f>
        <v>0</v>
      </c>
    </row>
    <row r="99" spans="1:3" ht="264" customHeight="1">
      <c r="A99" s="2">
        <v>98</v>
      </c>
      <c r="B99" s="2" t="s">
        <v>103</v>
      </c>
      <c r="C99">
        <f>IMAGE("https://raw.githubusercontent.com/stautonico/tcg-livingdex/main/images/98/1.jpg", 2)</f>
        <v>0</v>
      </c>
    </row>
    <row r="100" spans="1:3" ht="264" customHeight="1">
      <c r="A100" s="2">
        <v>99</v>
      </c>
      <c r="B100" s="2" t="s">
        <v>104</v>
      </c>
      <c r="C100">
        <f>IMAGE("https://raw.githubusercontent.com/stautonico/tcg-livingdex/main/images/99/1.jpg", 2)</f>
        <v>0</v>
      </c>
    </row>
    <row r="101" spans="1:3" ht="264" customHeight="1">
      <c r="A101" s="2">
        <v>100</v>
      </c>
      <c r="B101" s="2" t="s">
        <v>105</v>
      </c>
      <c r="C101">
        <f>IMAGE("https://raw.githubusercontent.com/stautonico/tcg-livingdex/main/images/100/1.jpg", 2)</f>
        <v>0</v>
      </c>
    </row>
    <row r="102" spans="1:3" ht="264" customHeight="1">
      <c r="A102" s="2">
        <v>101</v>
      </c>
      <c r="B102" s="2" t="s">
        <v>106</v>
      </c>
      <c r="C102">
        <f>IMAGE("https://raw.githubusercontent.com/stautonico/tcg-livingdex/main/images/101/1.jpg", 2)</f>
        <v>0</v>
      </c>
    </row>
    <row r="103" spans="1:3" ht="264" customHeight="1">
      <c r="A103" s="2">
        <v>102</v>
      </c>
      <c r="B103" s="2" t="s">
        <v>107</v>
      </c>
      <c r="C103">
        <f>IMAGE("https://raw.githubusercontent.com/stautonico/tcg-livingdex/main/images/102/1.jpg", 2)</f>
        <v>0</v>
      </c>
    </row>
    <row r="104" spans="1:3" ht="264" customHeight="1">
      <c r="A104" s="2">
        <v>103</v>
      </c>
      <c r="B104" s="2" t="s">
        <v>108</v>
      </c>
      <c r="C104">
        <f>IMAGE("https://raw.githubusercontent.com/stautonico/tcg-livingdex/main/images/103/1.jpg", 2)</f>
        <v>0</v>
      </c>
    </row>
    <row r="105" spans="1:3" ht="264" customHeight="1">
      <c r="A105" s="2">
        <v>104</v>
      </c>
      <c r="B105" s="2" t="s">
        <v>109</v>
      </c>
      <c r="C105">
        <f>IMAGE("https://raw.githubusercontent.com/stautonico/tcg-livingdex/main/images/104/1.jpg", 2)</f>
        <v>0</v>
      </c>
    </row>
    <row r="106" spans="1:3" ht="264" customHeight="1">
      <c r="A106" s="2">
        <v>105</v>
      </c>
      <c r="B106" s="2" t="s">
        <v>110</v>
      </c>
      <c r="C106">
        <f>IMAGE("https://raw.githubusercontent.com/stautonico/tcg-livingdex/main/images/105/1.jpg", 2)</f>
        <v>0</v>
      </c>
    </row>
    <row r="107" spans="1:3" ht="264" customHeight="1">
      <c r="A107" s="2">
        <v>106</v>
      </c>
      <c r="B107" s="2" t="s">
        <v>111</v>
      </c>
      <c r="C107">
        <f>IMAGE("https://raw.githubusercontent.com/stautonico/tcg-livingdex/main/images/106/1.jpg", 2)</f>
        <v>0</v>
      </c>
    </row>
    <row r="108" spans="1:3" ht="264" customHeight="1">
      <c r="A108" s="2">
        <v>107</v>
      </c>
      <c r="B108" s="2" t="s">
        <v>112</v>
      </c>
      <c r="C108">
        <f>IMAGE("https://raw.githubusercontent.com/stautonico/tcg-livingdex/main/images/107/1.jpg", 2)</f>
        <v>0</v>
      </c>
    </row>
    <row r="109" spans="1:3" ht="264" customHeight="1">
      <c r="A109" s="2">
        <v>108</v>
      </c>
      <c r="B109" s="2" t="s">
        <v>113</v>
      </c>
      <c r="C109">
        <f>IMAGE("https://raw.githubusercontent.com/stautonico/tcg-livingdex/main/images/108/1.jpg", 2)</f>
        <v>0</v>
      </c>
    </row>
    <row r="110" spans="1:3" ht="264" customHeight="1">
      <c r="A110" s="2">
        <v>109</v>
      </c>
      <c r="B110" s="2" t="s">
        <v>114</v>
      </c>
      <c r="C110">
        <f>IMAGE("https://raw.githubusercontent.com/stautonico/tcg-livingdex/main/images/109/1.jpg", 2)</f>
        <v>0</v>
      </c>
    </row>
    <row r="111" spans="1:3" ht="264" customHeight="1">
      <c r="A111" s="2">
        <v>110</v>
      </c>
      <c r="B111" s="2" t="s">
        <v>115</v>
      </c>
      <c r="C111">
        <f>IMAGE("https://raw.githubusercontent.com/stautonico/tcg-livingdex/main/images/110/1.jpg", 2)</f>
        <v>0</v>
      </c>
    </row>
    <row r="112" spans="1:3" ht="264" customHeight="1">
      <c r="A112" s="2">
        <v>111</v>
      </c>
      <c r="B112" s="2" t="s">
        <v>116</v>
      </c>
      <c r="C112">
        <f>IMAGE("https://raw.githubusercontent.com/stautonico/tcg-livingdex/main/images/111/1.jpg", 2)</f>
        <v>0</v>
      </c>
    </row>
    <row r="113" spans="1:3" ht="264" customHeight="1">
      <c r="A113" s="2">
        <v>112</v>
      </c>
      <c r="B113" s="2" t="s">
        <v>117</v>
      </c>
      <c r="C113">
        <f>IMAGE("https://raw.githubusercontent.com/stautonico/tcg-livingdex/main/images/112/1.jpg", 2)</f>
        <v>0</v>
      </c>
    </row>
    <row r="114" spans="1:3" ht="264" customHeight="1">
      <c r="A114" s="2">
        <v>113</v>
      </c>
      <c r="B114" s="2" t="s">
        <v>118</v>
      </c>
      <c r="C114">
        <f>IMAGE("https://raw.githubusercontent.com/stautonico/tcg-livingdex/main/images/113/1.jpg", 2)</f>
        <v>0</v>
      </c>
    </row>
    <row r="115" spans="1:3" ht="264" customHeight="1">
      <c r="A115" s="2">
        <v>114</v>
      </c>
      <c r="B115" s="2" t="s">
        <v>119</v>
      </c>
      <c r="C115">
        <f>IMAGE("https://raw.githubusercontent.com/stautonico/tcg-livingdex/main/images/114/1.jpg", 2)</f>
        <v>0</v>
      </c>
    </row>
    <row r="116" spans="1:3" ht="264" customHeight="1">
      <c r="A116" s="2">
        <v>115</v>
      </c>
      <c r="B116" s="2" t="s">
        <v>120</v>
      </c>
      <c r="C116">
        <f>IMAGE("https://raw.githubusercontent.com/stautonico/tcg-livingdex/main/images/115/1.jpg", 2)</f>
        <v>0</v>
      </c>
    </row>
    <row r="117" spans="1:3" ht="264" customHeight="1">
      <c r="A117" s="2">
        <v>116</v>
      </c>
      <c r="B117" s="2" t="s">
        <v>121</v>
      </c>
      <c r="C117">
        <f>IMAGE("https://raw.githubusercontent.com/stautonico/tcg-livingdex/main/images/116/1.jpg", 2)</f>
        <v>0</v>
      </c>
    </row>
    <row r="118" spans="1:3" ht="264" customHeight="1">
      <c r="A118" s="2">
        <v>117</v>
      </c>
      <c r="B118" s="2" t="s">
        <v>122</v>
      </c>
      <c r="C118">
        <f>IMAGE("https://raw.githubusercontent.com/stautonico/tcg-livingdex/main/images/117/1.jpg", 2)</f>
        <v>0</v>
      </c>
    </row>
    <row r="119" spans="1:3" ht="264" customHeight="1">
      <c r="A119" s="2">
        <v>118</v>
      </c>
      <c r="B119" s="2" t="s">
        <v>123</v>
      </c>
      <c r="C119">
        <f>IMAGE("https://raw.githubusercontent.com/stautonico/tcg-livingdex/main/images/118/1.jpg", 2)</f>
        <v>0</v>
      </c>
    </row>
    <row r="120" spans="1:3" ht="264" customHeight="1">
      <c r="A120" s="2">
        <v>119</v>
      </c>
      <c r="B120" s="2" t="s">
        <v>124</v>
      </c>
      <c r="C120">
        <f>IMAGE("https://raw.githubusercontent.com/stautonico/tcg-livingdex/main/images/119/1.jpg", 2)</f>
        <v>0</v>
      </c>
    </row>
    <row r="121" spans="1:3" ht="264" customHeight="1">
      <c r="A121" s="2">
        <v>120</v>
      </c>
      <c r="B121" s="2" t="s">
        <v>125</v>
      </c>
      <c r="C121">
        <f>IMAGE("https://raw.githubusercontent.com/stautonico/tcg-livingdex/main/images/120/1.jpg", 2)</f>
        <v>0</v>
      </c>
    </row>
    <row r="122" spans="1:3" ht="264" customHeight="1">
      <c r="A122" s="2">
        <v>121</v>
      </c>
      <c r="B122" s="2" t="s">
        <v>126</v>
      </c>
      <c r="C122">
        <f>IMAGE("https://raw.githubusercontent.com/stautonico/tcg-livingdex/main/images/121/1.jpg", 2)</f>
        <v>0</v>
      </c>
    </row>
    <row r="123" spans="1:3" ht="264" customHeight="1">
      <c r="A123" s="2">
        <v>122</v>
      </c>
      <c r="B123" s="2" t="s">
        <v>127</v>
      </c>
      <c r="C123">
        <f>IMAGE("https://raw.githubusercontent.com/stautonico/tcg-livingdex/main/images/122/1.jpg", 2)</f>
        <v>0</v>
      </c>
    </row>
    <row r="124" spans="1:3" ht="264" customHeight="1">
      <c r="A124" s="2">
        <v>123</v>
      </c>
      <c r="B124" s="2" t="s">
        <v>128</v>
      </c>
      <c r="C124">
        <f>IMAGE("https://raw.githubusercontent.com/stautonico/tcg-livingdex/main/images/123/1.jpg", 2)</f>
        <v>0</v>
      </c>
    </row>
    <row r="125" spans="1:3" ht="264" customHeight="1">
      <c r="A125" s="2">
        <v>124</v>
      </c>
      <c r="B125" s="2" t="s">
        <v>129</v>
      </c>
      <c r="C125">
        <f>IMAGE("https://raw.githubusercontent.com/stautonico/tcg-livingdex/main/images/124/1.jpg", 2)</f>
        <v>0</v>
      </c>
    </row>
    <row r="126" spans="1:3" ht="264" customHeight="1">
      <c r="A126" s="2">
        <v>125</v>
      </c>
      <c r="B126" s="2" t="s">
        <v>130</v>
      </c>
      <c r="C126">
        <f>IMAGE("https://raw.githubusercontent.com/stautonico/tcg-livingdex/main/images/125/1.jpg", 2)</f>
        <v>0</v>
      </c>
    </row>
    <row r="127" spans="1:3" ht="264" customHeight="1">
      <c r="A127" s="2">
        <v>126</v>
      </c>
      <c r="B127" s="2" t="s">
        <v>131</v>
      </c>
      <c r="C127">
        <f>IMAGE("https://raw.githubusercontent.com/stautonico/tcg-livingdex/main/images/126/1.jpg", 2)</f>
        <v>0</v>
      </c>
    </row>
    <row r="128" spans="1:3" ht="264" customHeight="1">
      <c r="A128" s="2">
        <v>127</v>
      </c>
      <c r="B128" s="2" t="s">
        <v>132</v>
      </c>
      <c r="C128">
        <f>IMAGE("https://raw.githubusercontent.com/stautonico/tcg-livingdex/main/images/127/1.jpg", 2)</f>
        <v>0</v>
      </c>
    </row>
    <row r="129" spans="1:3" ht="264" customHeight="1">
      <c r="A129" s="2">
        <v>128</v>
      </c>
      <c r="B129" s="2" t="s">
        <v>133</v>
      </c>
      <c r="C129">
        <f>IMAGE("https://raw.githubusercontent.com/stautonico/tcg-livingdex/main/images/128/1.jpg", 2)</f>
        <v>0</v>
      </c>
    </row>
    <row r="130" spans="1:3" ht="264" customHeight="1">
      <c r="A130" s="2">
        <v>129</v>
      </c>
      <c r="B130" s="2" t="s">
        <v>134</v>
      </c>
      <c r="C130">
        <f>IMAGE("https://raw.githubusercontent.com/stautonico/tcg-livingdex/main/images/129/1.jpg", 2)</f>
        <v>0</v>
      </c>
    </row>
    <row r="131" spans="1:3" ht="264" customHeight="1">
      <c r="A131" s="2">
        <v>130</v>
      </c>
      <c r="B131" s="2" t="s">
        <v>135</v>
      </c>
      <c r="C131">
        <f>IMAGE("https://raw.githubusercontent.com/stautonico/tcg-livingdex/main/images/130/1.jpg", 2)</f>
        <v>0</v>
      </c>
    </row>
    <row r="132" spans="1:3" ht="264" customHeight="1">
      <c r="A132" s="2">
        <v>131</v>
      </c>
      <c r="B132" s="2" t="s">
        <v>136</v>
      </c>
      <c r="C132">
        <f>IMAGE("https://raw.githubusercontent.com/stautonico/tcg-livingdex/main/images/131/1.jpg", 2)</f>
        <v>0</v>
      </c>
    </row>
    <row r="133" spans="1:3" ht="264" customHeight="1">
      <c r="A133" s="2">
        <v>132</v>
      </c>
      <c r="B133" s="2" t="s">
        <v>137</v>
      </c>
      <c r="C133">
        <f>IMAGE("https://raw.githubusercontent.com/stautonico/tcg-livingdex/main/images/132/1.jpg", 2)</f>
        <v>0</v>
      </c>
    </row>
    <row r="134" spans="1:3" ht="264" customHeight="1">
      <c r="A134" s="2">
        <v>133</v>
      </c>
      <c r="B134" s="2" t="s">
        <v>138</v>
      </c>
      <c r="C134">
        <f>IMAGE("https://raw.githubusercontent.com/stautonico/tcg-livingdex/main/images/133/1.jpg", 2)</f>
        <v>0</v>
      </c>
    </row>
    <row r="135" spans="1:3" ht="264" customHeight="1">
      <c r="A135" s="2">
        <v>134</v>
      </c>
      <c r="B135" s="2" t="s">
        <v>139</v>
      </c>
      <c r="C135">
        <f>IMAGE("https://raw.githubusercontent.com/stautonico/tcg-livingdex/main/images/134/1.jpg", 2)</f>
        <v>0</v>
      </c>
    </row>
    <row r="136" spans="1:3" ht="264" customHeight="1">
      <c r="A136" s="2">
        <v>135</v>
      </c>
      <c r="B136" s="2" t="s">
        <v>140</v>
      </c>
      <c r="C136">
        <f>IMAGE("https://raw.githubusercontent.com/stautonico/tcg-livingdex/main/images/135/1.jpg", 2)</f>
        <v>0</v>
      </c>
    </row>
    <row r="137" spans="1:3" ht="264" customHeight="1">
      <c r="A137" s="2">
        <v>136</v>
      </c>
      <c r="B137" s="2" t="s">
        <v>141</v>
      </c>
      <c r="C137">
        <f>IMAGE("https://raw.githubusercontent.com/stautonico/tcg-livingdex/main/images/136/1.jpg", 2)</f>
        <v>0</v>
      </c>
    </row>
    <row r="138" spans="1:3" ht="264" customHeight="1">
      <c r="A138" s="2">
        <v>137</v>
      </c>
      <c r="B138" s="2" t="s">
        <v>142</v>
      </c>
      <c r="C138">
        <f>IMAGE("https://raw.githubusercontent.com/stautonico/tcg-livingdex/main/images/137/1.jpg", 2)</f>
        <v>0</v>
      </c>
    </row>
    <row r="139" spans="1:3" ht="264" customHeight="1">
      <c r="A139" s="2">
        <v>138</v>
      </c>
      <c r="B139" s="2" t="s">
        <v>143</v>
      </c>
      <c r="C139">
        <f>IMAGE("https://raw.githubusercontent.com/stautonico/tcg-livingdex/main/images/138/1.jpg", 2)</f>
        <v>0</v>
      </c>
    </row>
    <row r="140" spans="1:3" ht="264" customHeight="1">
      <c r="A140" s="2">
        <v>139</v>
      </c>
      <c r="B140" s="2" t="s">
        <v>144</v>
      </c>
      <c r="C140">
        <f>IMAGE("https://raw.githubusercontent.com/stautonico/tcg-livingdex/main/images/139/1.jpg", 2)</f>
        <v>0</v>
      </c>
    </row>
    <row r="141" spans="1:3" ht="264" customHeight="1">
      <c r="A141" s="2">
        <v>140</v>
      </c>
      <c r="B141" s="2" t="s">
        <v>145</v>
      </c>
      <c r="C141">
        <f>IMAGE("https://raw.githubusercontent.com/stautonico/tcg-livingdex/main/images/140/1.jpg", 2)</f>
        <v>0</v>
      </c>
    </row>
    <row r="142" spans="1:3" ht="264" customHeight="1">
      <c r="A142" s="2">
        <v>141</v>
      </c>
      <c r="B142" s="2" t="s">
        <v>146</v>
      </c>
      <c r="C142">
        <f>IMAGE("https://raw.githubusercontent.com/stautonico/tcg-livingdex/main/images/141/1.jpg", 2)</f>
        <v>0</v>
      </c>
    </row>
    <row r="143" spans="1:3" ht="264" customHeight="1">
      <c r="A143" s="2">
        <v>142</v>
      </c>
      <c r="B143" s="2" t="s">
        <v>147</v>
      </c>
      <c r="C143">
        <f>IMAGE("https://raw.githubusercontent.com/stautonico/tcg-livingdex/main/images/142/1.jpg", 2)</f>
        <v>0</v>
      </c>
    </row>
    <row r="144" spans="1:3" ht="264" customHeight="1">
      <c r="A144" s="2">
        <v>143</v>
      </c>
      <c r="B144" s="2" t="s">
        <v>148</v>
      </c>
      <c r="C144">
        <f>IMAGE("https://raw.githubusercontent.com/stautonico/tcg-livingdex/main/images/143/1.jpg", 2)</f>
        <v>0</v>
      </c>
    </row>
    <row r="145" spans="1:3" ht="264" customHeight="1">
      <c r="A145" s="2">
        <v>144</v>
      </c>
      <c r="B145" s="2" t="s">
        <v>149</v>
      </c>
      <c r="C145">
        <f>IMAGE("https://raw.githubusercontent.com/stautonico/tcg-livingdex/main/images/144/1.jpg", 2)</f>
        <v>0</v>
      </c>
    </row>
    <row r="146" spans="1:3" ht="264" customHeight="1">
      <c r="A146" s="2">
        <v>145</v>
      </c>
      <c r="B146" s="2" t="s">
        <v>150</v>
      </c>
      <c r="C146">
        <f>IMAGE("https://raw.githubusercontent.com/stautonico/tcg-livingdex/main/images/145/1.jpg", 2)</f>
        <v>0</v>
      </c>
    </row>
    <row r="147" spans="1:3" ht="264" customHeight="1">
      <c r="A147" s="2">
        <v>146</v>
      </c>
      <c r="B147" s="2" t="s">
        <v>151</v>
      </c>
      <c r="C147">
        <f>IMAGE("https://raw.githubusercontent.com/stautonico/tcg-livingdex/main/images/146/1.jpg", 2)</f>
        <v>0</v>
      </c>
    </row>
    <row r="148" spans="1:3" ht="264" customHeight="1">
      <c r="A148" s="2">
        <v>147</v>
      </c>
      <c r="B148" s="2" t="s">
        <v>152</v>
      </c>
      <c r="C148">
        <f>IMAGE("https://raw.githubusercontent.com/stautonico/tcg-livingdex/main/images/147/1.jpg", 2)</f>
        <v>0</v>
      </c>
    </row>
    <row r="149" spans="1:3" ht="264" customHeight="1">
      <c r="A149" s="2">
        <v>148</v>
      </c>
      <c r="B149" s="2" t="s">
        <v>153</v>
      </c>
      <c r="C149">
        <f>IMAGE("https://raw.githubusercontent.com/stautonico/tcg-livingdex/main/images/148/1.jpg", 2)</f>
        <v>0</v>
      </c>
    </row>
    <row r="150" spans="1:3" ht="264" customHeight="1">
      <c r="A150" s="2">
        <v>149</v>
      </c>
      <c r="B150" s="2" t="s">
        <v>154</v>
      </c>
      <c r="C150">
        <f>IMAGE("https://raw.githubusercontent.com/stautonico/tcg-livingdex/main/images/149/1.jpg", 2)</f>
        <v>0</v>
      </c>
    </row>
    <row r="151" spans="1:3" ht="264" customHeight="1">
      <c r="A151" s="2">
        <v>150</v>
      </c>
      <c r="B151" s="2" t="s">
        <v>155</v>
      </c>
      <c r="C151">
        <f>IMAGE("https://raw.githubusercontent.com/stautonico/tcg-livingdex/main/images/150/1.jpg", 2)</f>
        <v>0</v>
      </c>
    </row>
    <row r="152" spans="1:3" ht="264" customHeight="1">
      <c r="A152" s="2">
        <v>151</v>
      </c>
      <c r="B152" s="2" t="s">
        <v>156</v>
      </c>
      <c r="C152">
        <f>IMAGE("https://raw.githubusercontent.com/stautonico/tcg-livingdex/main/images/151/1.jpg", 2)</f>
        <v>0</v>
      </c>
    </row>
    <row r="153" spans="1:3" ht="264" customHeight="1">
      <c r="A153" s="2">
        <v>152</v>
      </c>
      <c r="B153" s="2" t="s">
        <v>157</v>
      </c>
      <c r="C153">
        <f>IMAGE("https://raw.githubusercontent.com/stautonico/tcg-livingdex/main/images/152/1.jpg", 2)</f>
        <v>0</v>
      </c>
    </row>
    <row r="154" spans="1:3" ht="264" customHeight="1">
      <c r="A154" s="2">
        <v>153</v>
      </c>
      <c r="B154" s="2" t="s">
        <v>158</v>
      </c>
      <c r="C154">
        <f>IMAGE("https://raw.githubusercontent.com/stautonico/tcg-livingdex/main/images/153/1.jpg", 2)</f>
        <v>0</v>
      </c>
    </row>
    <row r="155" spans="1:3" ht="264" customHeight="1">
      <c r="A155" s="2">
        <v>154</v>
      </c>
      <c r="B155" s="2" t="s">
        <v>159</v>
      </c>
      <c r="C155">
        <f>IMAGE("https://raw.githubusercontent.com/stautonico/tcg-livingdex/main/images/154/1.jpg", 2)</f>
        <v>0</v>
      </c>
    </row>
    <row r="156" spans="1:3" ht="264" customHeight="1">
      <c r="A156" s="2">
        <v>155</v>
      </c>
      <c r="B156" s="2" t="s">
        <v>160</v>
      </c>
      <c r="C156">
        <f>IMAGE("https://raw.githubusercontent.com/stautonico/tcg-livingdex/main/images/155/1.jpg", 2)</f>
        <v>0</v>
      </c>
    </row>
    <row r="157" spans="1:3" ht="264" customHeight="1">
      <c r="A157" s="2">
        <v>156</v>
      </c>
      <c r="B157" s="2" t="s">
        <v>161</v>
      </c>
      <c r="C157">
        <f>IMAGE("https://raw.githubusercontent.com/stautonico/tcg-livingdex/main/images/156/1.jpg", 2)</f>
        <v>0</v>
      </c>
    </row>
    <row r="158" spans="1:3" ht="264" customHeight="1">
      <c r="A158" s="2">
        <v>157</v>
      </c>
      <c r="B158" s="2" t="s">
        <v>162</v>
      </c>
      <c r="C158">
        <f>IMAGE("https://raw.githubusercontent.com/stautonico/tcg-livingdex/main/images/157/1.jpg", 2)</f>
        <v>0</v>
      </c>
    </row>
    <row r="159" spans="1:3" ht="264" customHeight="1">
      <c r="A159" s="2">
        <v>158</v>
      </c>
      <c r="B159" s="2" t="s">
        <v>163</v>
      </c>
      <c r="C159">
        <f>IMAGE("https://raw.githubusercontent.com/stautonico/tcg-livingdex/main/images/158/1.jpg", 2)</f>
        <v>0</v>
      </c>
    </row>
    <row r="160" spans="1:3" ht="264" customHeight="1">
      <c r="A160" s="2">
        <v>159</v>
      </c>
      <c r="B160" s="2" t="s">
        <v>164</v>
      </c>
      <c r="C160">
        <f>IMAGE("https://raw.githubusercontent.com/stautonico/tcg-livingdex/main/images/159/1.jpg", 2)</f>
        <v>0</v>
      </c>
    </row>
    <row r="161" spans="1:3" ht="264" customHeight="1">
      <c r="A161" s="2">
        <v>160</v>
      </c>
      <c r="B161" s="2" t="s">
        <v>165</v>
      </c>
      <c r="C161">
        <f>IMAGE("https://raw.githubusercontent.com/stautonico/tcg-livingdex/main/images/160/1.jpg", 2)</f>
        <v>0</v>
      </c>
    </row>
    <row r="162" spans="1:3" ht="264" customHeight="1">
      <c r="A162" s="2">
        <v>161</v>
      </c>
      <c r="B162" s="2" t="s">
        <v>166</v>
      </c>
      <c r="C162">
        <f>IMAGE("https://raw.githubusercontent.com/stautonico/tcg-livingdex/main/images/161/1.jpg", 2)</f>
        <v>0</v>
      </c>
    </row>
    <row r="163" spans="1:3" ht="264" customHeight="1">
      <c r="A163" s="2">
        <v>162</v>
      </c>
      <c r="B163" s="2" t="s">
        <v>167</v>
      </c>
      <c r="C163">
        <f>IMAGE("https://raw.githubusercontent.com/stautonico/tcg-livingdex/main/images/162/1.jpg", 2)</f>
        <v>0</v>
      </c>
    </row>
    <row r="164" spans="1:3" ht="264" customHeight="1">
      <c r="A164" s="2">
        <v>163</v>
      </c>
      <c r="B164" s="2" t="s">
        <v>168</v>
      </c>
      <c r="C164">
        <f>IMAGE("https://raw.githubusercontent.com/stautonico/tcg-livingdex/main/images/163/1.jpg", 2)</f>
        <v>0</v>
      </c>
    </row>
    <row r="165" spans="1:3" ht="264" customHeight="1">
      <c r="A165" s="2">
        <v>164</v>
      </c>
      <c r="B165" s="2" t="s">
        <v>169</v>
      </c>
      <c r="C165">
        <f>IMAGE("https://raw.githubusercontent.com/stautonico/tcg-livingdex/main/images/164/1.jpg", 2)</f>
        <v>0</v>
      </c>
    </row>
    <row r="166" spans="1:3" ht="264" customHeight="1">
      <c r="A166" s="2">
        <v>165</v>
      </c>
      <c r="B166" s="2" t="s">
        <v>170</v>
      </c>
      <c r="C166">
        <f>IMAGE("https://raw.githubusercontent.com/stautonico/tcg-livingdex/main/images/165/1.jpg", 2)</f>
        <v>0</v>
      </c>
    </row>
    <row r="167" spans="1:3" ht="264" customHeight="1">
      <c r="A167" s="2">
        <v>166</v>
      </c>
      <c r="B167" s="2" t="s">
        <v>171</v>
      </c>
      <c r="C167">
        <f>IMAGE("https://raw.githubusercontent.com/stautonico/tcg-livingdex/main/images/166/1.jpg", 2)</f>
        <v>0</v>
      </c>
    </row>
    <row r="168" spans="1:3" ht="264" customHeight="1">
      <c r="A168" s="2">
        <v>167</v>
      </c>
      <c r="B168" s="2" t="s">
        <v>172</v>
      </c>
      <c r="C168">
        <f>IMAGE("https://raw.githubusercontent.com/stautonico/tcg-livingdex/main/images/167/1.jpg", 2)</f>
        <v>0</v>
      </c>
    </row>
    <row r="169" spans="1:3" ht="264" customHeight="1">
      <c r="A169" s="2">
        <v>168</v>
      </c>
      <c r="B169" s="2" t="s">
        <v>173</v>
      </c>
      <c r="C169">
        <f>IMAGE("https://raw.githubusercontent.com/stautonico/tcg-livingdex/main/images/168/1.jpg", 2)</f>
        <v>0</v>
      </c>
    </row>
    <row r="170" spans="1:3" ht="264" customHeight="1">
      <c r="A170" s="2">
        <v>169</v>
      </c>
      <c r="B170" s="2" t="s">
        <v>174</v>
      </c>
      <c r="C170">
        <f>IMAGE("https://raw.githubusercontent.com/stautonico/tcg-livingdex/main/images/169/1.jpg", 2)</f>
        <v>0</v>
      </c>
    </row>
    <row r="171" spans="1:3" ht="264" customHeight="1">
      <c r="A171" s="2">
        <v>170</v>
      </c>
      <c r="B171" s="2" t="s">
        <v>175</v>
      </c>
      <c r="C171">
        <f>IMAGE("https://raw.githubusercontent.com/stautonico/tcg-livingdex/main/images/170/1.jpg", 2)</f>
        <v>0</v>
      </c>
    </row>
    <row r="172" spans="1:3" ht="264" customHeight="1">
      <c r="A172" s="2">
        <v>171</v>
      </c>
      <c r="B172" s="2" t="s">
        <v>176</v>
      </c>
      <c r="C172">
        <f>IMAGE("https://raw.githubusercontent.com/stautonico/tcg-livingdex/main/images/171/1.jpg", 2)</f>
        <v>0</v>
      </c>
    </row>
    <row r="173" spans="1:3" ht="264" customHeight="1">
      <c r="A173" s="2">
        <v>172</v>
      </c>
      <c r="B173" s="2" t="s">
        <v>177</v>
      </c>
      <c r="C173">
        <f>IMAGE("https://raw.githubusercontent.com/stautonico/tcg-livingdex/main/images/172/1.jpg", 2)</f>
        <v>0</v>
      </c>
    </row>
    <row r="174" spans="1:3" ht="264" customHeight="1">
      <c r="A174" s="2">
        <v>173</v>
      </c>
      <c r="B174" s="2" t="s">
        <v>178</v>
      </c>
      <c r="C174">
        <f>IMAGE("https://raw.githubusercontent.com/stautonico/tcg-livingdex/main/images/173/1.jpg", 2)</f>
        <v>0</v>
      </c>
    </row>
    <row r="175" spans="1:3" ht="264" customHeight="1">
      <c r="A175" s="2">
        <v>174</v>
      </c>
      <c r="B175" s="2" t="s">
        <v>179</v>
      </c>
      <c r="C175">
        <f>IMAGE("https://raw.githubusercontent.com/stautonico/tcg-livingdex/main/images/174/1.jpg", 2)</f>
        <v>0</v>
      </c>
    </row>
    <row r="176" spans="1:3" ht="264" customHeight="1">
      <c r="A176" s="2">
        <v>175</v>
      </c>
      <c r="B176" s="2" t="s">
        <v>180</v>
      </c>
      <c r="C176">
        <f>IMAGE("https://raw.githubusercontent.com/stautonico/tcg-livingdex/main/images/175/1.jpg", 2)</f>
        <v>0</v>
      </c>
    </row>
    <row r="177" spans="1:3" ht="264" customHeight="1">
      <c r="A177" s="2">
        <v>176</v>
      </c>
      <c r="B177" s="2" t="s">
        <v>181</v>
      </c>
      <c r="C177">
        <f>IMAGE("https://raw.githubusercontent.com/stautonico/tcg-livingdex/main/images/176/1.jpg", 2)</f>
        <v>0</v>
      </c>
    </row>
    <row r="178" spans="1:3" ht="264" customHeight="1">
      <c r="A178" s="2">
        <v>177</v>
      </c>
      <c r="B178" s="2" t="s">
        <v>182</v>
      </c>
      <c r="C178">
        <f>IMAGE("https://raw.githubusercontent.com/stautonico/tcg-livingdex/main/images/177/1.jpg", 2)</f>
        <v>0</v>
      </c>
    </row>
    <row r="179" spans="1:3" ht="264" customHeight="1">
      <c r="A179" s="2">
        <v>178</v>
      </c>
      <c r="B179" s="2" t="s">
        <v>183</v>
      </c>
      <c r="C179">
        <f>IMAGE("https://raw.githubusercontent.com/stautonico/tcg-livingdex/main/images/178/1.jpg", 2)</f>
        <v>0</v>
      </c>
    </row>
    <row r="180" spans="1:3" ht="264" customHeight="1">
      <c r="A180" s="2">
        <v>179</v>
      </c>
      <c r="B180" s="2" t="s">
        <v>184</v>
      </c>
      <c r="C180">
        <f>IMAGE("https://raw.githubusercontent.com/stautonico/tcg-livingdex/main/images/179/1.jpg", 2)</f>
        <v>0</v>
      </c>
    </row>
    <row r="181" spans="1:3" ht="264" customHeight="1">
      <c r="A181" s="2">
        <v>180</v>
      </c>
      <c r="B181" s="2" t="s">
        <v>185</v>
      </c>
      <c r="C181">
        <f>IMAGE("https://raw.githubusercontent.com/stautonico/tcg-livingdex/main/images/180/1.jpg", 2)</f>
        <v>0</v>
      </c>
    </row>
    <row r="182" spans="1:3" ht="264" customHeight="1">
      <c r="A182" s="2">
        <v>181</v>
      </c>
      <c r="B182" s="2" t="s">
        <v>186</v>
      </c>
      <c r="C182">
        <f>IMAGE("https://raw.githubusercontent.com/stautonico/tcg-livingdex/main/images/181/1.jpg", 2)</f>
        <v>0</v>
      </c>
    </row>
    <row r="183" spans="1:3" ht="264" customHeight="1">
      <c r="A183" s="2">
        <v>182</v>
      </c>
      <c r="B183" s="2" t="s">
        <v>187</v>
      </c>
      <c r="C183">
        <f>IMAGE("https://raw.githubusercontent.com/stautonico/tcg-livingdex/main/images/182/1.jpg", 2)</f>
        <v>0</v>
      </c>
    </row>
    <row r="184" spans="1:3" ht="264" customHeight="1">
      <c r="A184" s="2">
        <v>183</v>
      </c>
      <c r="B184" s="2" t="s">
        <v>188</v>
      </c>
      <c r="C184">
        <f>IMAGE("https://raw.githubusercontent.com/stautonico/tcg-livingdex/main/images/183/1.jpg", 2)</f>
        <v>0</v>
      </c>
    </row>
    <row r="185" spans="1:3" ht="264" customHeight="1">
      <c r="A185" s="2">
        <v>184</v>
      </c>
      <c r="B185" s="2" t="s">
        <v>189</v>
      </c>
      <c r="C185">
        <f>IMAGE("https://raw.githubusercontent.com/stautonico/tcg-livingdex/main/images/184/1.jpg", 2)</f>
        <v>0</v>
      </c>
    </row>
    <row r="186" spans="1:3" ht="264" customHeight="1">
      <c r="A186" s="2">
        <v>185</v>
      </c>
      <c r="B186" s="2" t="s">
        <v>190</v>
      </c>
      <c r="C186">
        <f>IMAGE("https://raw.githubusercontent.com/stautonico/tcg-livingdex/main/images/185/1.jpg", 2)</f>
        <v>0</v>
      </c>
    </row>
    <row r="187" spans="1:3" ht="264" customHeight="1">
      <c r="A187" s="2">
        <v>186</v>
      </c>
      <c r="B187" s="2" t="s">
        <v>191</v>
      </c>
      <c r="C187">
        <f>IMAGE("https://raw.githubusercontent.com/stautonico/tcg-livingdex/main/images/186/1.jpg", 2)</f>
        <v>0</v>
      </c>
    </row>
    <row r="188" spans="1:3" ht="264" customHeight="1">
      <c r="A188" s="2">
        <v>187</v>
      </c>
      <c r="B188" s="2" t="s">
        <v>192</v>
      </c>
      <c r="C188">
        <f>IMAGE("https://raw.githubusercontent.com/stautonico/tcg-livingdex/main/images/187/1.jpg", 2)</f>
        <v>0</v>
      </c>
    </row>
    <row r="189" spans="1:3" ht="264" customHeight="1">
      <c r="A189" s="2">
        <v>188</v>
      </c>
      <c r="B189" s="2" t="s">
        <v>193</v>
      </c>
      <c r="C189">
        <f>IMAGE("https://raw.githubusercontent.com/stautonico/tcg-livingdex/main/images/188/1.jpg", 2)</f>
        <v>0</v>
      </c>
    </row>
    <row r="190" spans="1:3" ht="264" customHeight="1">
      <c r="A190" s="2">
        <v>189</v>
      </c>
      <c r="B190" s="2" t="s">
        <v>194</v>
      </c>
      <c r="C190">
        <f>IMAGE("https://raw.githubusercontent.com/stautonico/tcg-livingdex/main/images/189/1.jpg", 2)</f>
        <v>0</v>
      </c>
    </row>
    <row r="191" spans="1:3" ht="264" customHeight="1">
      <c r="A191" s="2">
        <v>190</v>
      </c>
      <c r="B191" s="2" t="s">
        <v>195</v>
      </c>
      <c r="C191">
        <f>IMAGE("https://raw.githubusercontent.com/stautonico/tcg-livingdex/main/images/190/1.jpg", 2)</f>
        <v>0</v>
      </c>
    </row>
    <row r="192" spans="1:3" ht="264" customHeight="1">
      <c r="A192" s="2">
        <v>191</v>
      </c>
      <c r="B192" s="2" t="s">
        <v>196</v>
      </c>
      <c r="C192">
        <f>IMAGE("https://raw.githubusercontent.com/stautonico/tcg-livingdex/main/images/191/1.jpg", 2)</f>
        <v>0</v>
      </c>
    </row>
    <row r="193" spans="1:3" ht="264" customHeight="1">
      <c r="A193" s="2">
        <v>192</v>
      </c>
      <c r="B193" s="2" t="s">
        <v>197</v>
      </c>
      <c r="C193">
        <f>IMAGE("https://raw.githubusercontent.com/stautonico/tcg-livingdex/main/images/192/1.jpg", 2)</f>
        <v>0</v>
      </c>
    </row>
    <row r="194" spans="1:3" ht="264" customHeight="1">
      <c r="A194" s="2">
        <v>193</v>
      </c>
      <c r="B194" s="2" t="s">
        <v>198</v>
      </c>
      <c r="C194">
        <f>IMAGE("https://raw.githubusercontent.com/stautonico/tcg-livingdex/main/images/193/1.jpg", 2)</f>
        <v>0</v>
      </c>
    </row>
    <row r="195" spans="1:3" ht="264" customHeight="1">
      <c r="A195" s="2">
        <v>194</v>
      </c>
      <c r="B195" s="2" t="s">
        <v>199</v>
      </c>
      <c r="C195">
        <f>IMAGE("https://raw.githubusercontent.com/stautonico/tcg-livingdex/main/images/194/1.jpg", 2)</f>
        <v>0</v>
      </c>
    </row>
    <row r="196" spans="1:3" ht="264" customHeight="1">
      <c r="A196" s="2">
        <v>195</v>
      </c>
      <c r="B196" s="2" t="s">
        <v>200</v>
      </c>
      <c r="C196">
        <f>IMAGE("https://raw.githubusercontent.com/stautonico/tcg-livingdex/main/images/195/1.jpg", 2)</f>
        <v>0</v>
      </c>
    </row>
    <row r="197" spans="1:3" ht="264" customHeight="1">
      <c r="A197" s="2">
        <v>196</v>
      </c>
      <c r="B197" s="2" t="s">
        <v>201</v>
      </c>
      <c r="C197">
        <f>IMAGE("https://raw.githubusercontent.com/stautonico/tcg-livingdex/main/images/196/1.jpg", 2)</f>
        <v>0</v>
      </c>
    </row>
    <row r="198" spans="1:3" ht="264" customHeight="1">
      <c r="A198" s="2">
        <v>197</v>
      </c>
      <c r="B198" s="2" t="s">
        <v>202</v>
      </c>
      <c r="C198">
        <f>IMAGE("https://raw.githubusercontent.com/stautonico/tcg-livingdex/main/images/197/1.jpg", 2)</f>
        <v>0</v>
      </c>
    </row>
    <row r="199" spans="1:3" ht="264" customHeight="1">
      <c r="A199" s="2">
        <v>198</v>
      </c>
      <c r="B199" s="2" t="s">
        <v>203</v>
      </c>
      <c r="C199">
        <f>IMAGE("https://raw.githubusercontent.com/stautonico/tcg-livingdex/main/images/198/1.jpg", 2)</f>
        <v>0</v>
      </c>
    </row>
    <row r="200" spans="1:3" ht="264" customHeight="1">
      <c r="A200" s="2">
        <v>199</v>
      </c>
      <c r="B200" s="2" t="s">
        <v>204</v>
      </c>
      <c r="C200">
        <f>IMAGE("https://raw.githubusercontent.com/stautonico/tcg-livingdex/main/images/199/1.jpg", 2)</f>
        <v>0</v>
      </c>
    </row>
    <row r="201" spans="1:3" ht="264" customHeight="1">
      <c r="A201" s="2">
        <v>200</v>
      </c>
      <c r="B201" s="2" t="s">
        <v>205</v>
      </c>
      <c r="C201">
        <f>IMAGE("https://raw.githubusercontent.com/stautonico/tcg-livingdex/main/images/200/1.jpg", 2)</f>
        <v>0</v>
      </c>
    </row>
    <row r="202" spans="1:3" ht="264" customHeight="1">
      <c r="A202" s="2">
        <v>201</v>
      </c>
      <c r="B202" s="2" t="s">
        <v>206</v>
      </c>
      <c r="C202">
        <f>IMAGE("https://raw.githubusercontent.com/stautonico/tcg-livingdex/main/images/201/1.jpg", 2)</f>
        <v>0</v>
      </c>
    </row>
    <row r="203" spans="1:3" ht="264" customHeight="1">
      <c r="A203" s="2">
        <v>202</v>
      </c>
      <c r="B203" s="2" t="s">
        <v>207</v>
      </c>
      <c r="C203">
        <f>IMAGE("https://raw.githubusercontent.com/stautonico/tcg-livingdex/main/images/202/1.jpg", 2)</f>
        <v>0</v>
      </c>
    </row>
    <row r="204" spans="1:3" ht="264" customHeight="1">
      <c r="A204" s="2">
        <v>203</v>
      </c>
      <c r="B204" s="2" t="s">
        <v>208</v>
      </c>
      <c r="C204">
        <f>IMAGE("https://raw.githubusercontent.com/stautonico/tcg-livingdex/main/images/203/1.jpg", 2)</f>
        <v>0</v>
      </c>
    </row>
    <row r="205" spans="1:3" ht="264" customHeight="1">
      <c r="A205" s="2">
        <v>204</v>
      </c>
      <c r="B205" s="2" t="s">
        <v>209</v>
      </c>
      <c r="C205">
        <f>IMAGE("https://raw.githubusercontent.com/stautonico/tcg-livingdex/main/images/204/1.jpg", 2)</f>
        <v>0</v>
      </c>
    </row>
    <row r="206" spans="1:3" ht="264" customHeight="1">
      <c r="A206" s="2">
        <v>205</v>
      </c>
      <c r="B206" s="2" t="s">
        <v>210</v>
      </c>
      <c r="C206">
        <f>IMAGE("https://raw.githubusercontent.com/stautonico/tcg-livingdex/main/images/205/1.jpg", 2)</f>
        <v>0</v>
      </c>
    </row>
    <row r="207" spans="1:3" ht="264" customHeight="1">
      <c r="A207" s="2">
        <v>206</v>
      </c>
      <c r="B207" s="2" t="s">
        <v>211</v>
      </c>
      <c r="C207">
        <f>IMAGE("https://raw.githubusercontent.com/stautonico/tcg-livingdex/main/images/206/1.jpg", 2)</f>
        <v>0</v>
      </c>
    </row>
    <row r="208" spans="1:3" ht="264" customHeight="1">
      <c r="A208" s="2">
        <v>207</v>
      </c>
      <c r="B208" s="2" t="s">
        <v>212</v>
      </c>
      <c r="C208">
        <f>IMAGE("https://raw.githubusercontent.com/stautonico/tcg-livingdex/main/images/207/1.jpg", 2)</f>
        <v>0</v>
      </c>
    </row>
    <row r="209" spans="1:3" ht="264" customHeight="1">
      <c r="A209" s="2">
        <v>208</v>
      </c>
      <c r="B209" s="2" t="s">
        <v>213</v>
      </c>
      <c r="C209">
        <f>IMAGE("https://raw.githubusercontent.com/stautonico/tcg-livingdex/main/images/208/1.jpg", 2)</f>
        <v>0</v>
      </c>
    </row>
    <row r="210" spans="1:3" ht="264" customHeight="1">
      <c r="A210" s="2">
        <v>209</v>
      </c>
      <c r="B210" s="2" t="s">
        <v>214</v>
      </c>
      <c r="C210">
        <f>IMAGE("https://raw.githubusercontent.com/stautonico/tcg-livingdex/main/images/209/1.jpg", 2)</f>
        <v>0</v>
      </c>
    </row>
    <row r="211" spans="1:3" ht="264" customHeight="1">
      <c r="A211" s="2">
        <v>210</v>
      </c>
      <c r="B211" s="2" t="s">
        <v>215</v>
      </c>
      <c r="C211">
        <f>IMAGE("https://raw.githubusercontent.com/stautonico/tcg-livingdex/main/images/210/1.jpg", 2)</f>
        <v>0</v>
      </c>
    </row>
    <row r="212" spans="1:3" ht="264" customHeight="1">
      <c r="A212" s="2">
        <v>211</v>
      </c>
      <c r="B212" s="2" t="s">
        <v>216</v>
      </c>
      <c r="C212">
        <f>IMAGE("https://raw.githubusercontent.com/stautonico/tcg-livingdex/main/images/211/1.jpg", 2)</f>
        <v>0</v>
      </c>
    </row>
    <row r="213" spans="1:3" ht="264" customHeight="1">
      <c r="A213" s="2">
        <v>212</v>
      </c>
      <c r="B213" s="2" t="s">
        <v>217</v>
      </c>
      <c r="C213">
        <f>IMAGE("https://raw.githubusercontent.com/stautonico/tcg-livingdex/main/images/212/1.jpg", 2)</f>
        <v>0</v>
      </c>
    </row>
    <row r="214" spans="1:3" ht="264" customHeight="1">
      <c r="A214" s="2">
        <v>213</v>
      </c>
      <c r="B214" s="2" t="s">
        <v>218</v>
      </c>
      <c r="C214">
        <f>IMAGE("https://raw.githubusercontent.com/stautonico/tcg-livingdex/main/images/213/1.jpg", 2)</f>
        <v>0</v>
      </c>
    </row>
    <row r="215" spans="1:3" ht="264" customHeight="1">
      <c r="A215" s="2">
        <v>214</v>
      </c>
      <c r="B215" s="2" t="s">
        <v>219</v>
      </c>
      <c r="C215">
        <f>IMAGE("https://raw.githubusercontent.com/stautonico/tcg-livingdex/main/images/214/1.jpg", 2)</f>
        <v>0</v>
      </c>
    </row>
    <row r="216" spans="1:3" ht="264" customHeight="1">
      <c r="A216" s="2">
        <v>215</v>
      </c>
      <c r="B216" s="2" t="s">
        <v>220</v>
      </c>
      <c r="C216">
        <f>IMAGE("https://raw.githubusercontent.com/stautonico/tcg-livingdex/main/images/215/1.jpg", 2)</f>
        <v>0</v>
      </c>
    </row>
    <row r="217" spans="1:3" ht="264" customHeight="1">
      <c r="A217" s="2">
        <v>216</v>
      </c>
      <c r="B217" s="2" t="s">
        <v>221</v>
      </c>
      <c r="C217">
        <f>IMAGE("https://raw.githubusercontent.com/stautonico/tcg-livingdex/main/images/216/1.jpg", 2)</f>
        <v>0</v>
      </c>
    </row>
    <row r="218" spans="1:3" ht="264" customHeight="1">
      <c r="A218" s="2">
        <v>217</v>
      </c>
      <c r="B218" s="2" t="s">
        <v>222</v>
      </c>
      <c r="C218">
        <f>IMAGE("https://raw.githubusercontent.com/stautonico/tcg-livingdex/main/images/217/1.jpg", 2)</f>
        <v>0</v>
      </c>
    </row>
    <row r="219" spans="1:3" ht="264" customHeight="1">
      <c r="A219" s="2">
        <v>218</v>
      </c>
      <c r="B219" s="2" t="s">
        <v>223</v>
      </c>
      <c r="C219">
        <f>IMAGE("https://raw.githubusercontent.com/stautonico/tcg-livingdex/main/images/218/1.jpg", 2)</f>
        <v>0</v>
      </c>
    </row>
    <row r="220" spans="1:3" ht="264" customHeight="1">
      <c r="A220" s="2">
        <v>219</v>
      </c>
      <c r="B220" s="2" t="s">
        <v>224</v>
      </c>
      <c r="C220">
        <f>IMAGE("https://raw.githubusercontent.com/stautonico/tcg-livingdex/main/images/219/1.jpg", 2)</f>
        <v>0</v>
      </c>
    </row>
    <row r="221" spans="1:3" ht="264" customHeight="1">
      <c r="A221" s="2">
        <v>220</v>
      </c>
      <c r="B221" s="2" t="s">
        <v>225</v>
      </c>
      <c r="C221">
        <f>IMAGE("https://raw.githubusercontent.com/stautonico/tcg-livingdex/main/images/220/1.jpg", 2)</f>
        <v>0</v>
      </c>
    </row>
    <row r="222" spans="1:3" ht="264" customHeight="1">
      <c r="A222" s="2">
        <v>221</v>
      </c>
      <c r="B222" s="2" t="s">
        <v>226</v>
      </c>
      <c r="C222">
        <f>IMAGE("https://raw.githubusercontent.com/stautonico/tcg-livingdex/main/images/221/1.jpg", 2)</f>
        <v>0</v>
      </c>
    </row>
    <row r="223" spans="1:3" ht="264" customHeight="1">
      <c r="A223" s="2">
        <v>222</v>
      </c>
      <c r="B223" s="2" t="s">
        <v>227</v>
      </c>
      <c r="C223">
        <f>IMAGE("https://raw.githubusercontent.com/stautonico/tcg-livingdex/main/images/222/1.jpg", 2)</f>
        <v>0</v>
      </c>
    </row>
    <row r="224" spans="1:3" ht="264" customHeight="1">
      <c r="A224" s="2">
        <v>223</v>
      </c>
      <c r="B224" s="2" t="s">
        <v>228</v>
      </c>
      <c r="C224">
        <f>IMAGE("https://raw.githubusercontent.com/stautonico/tcg-livingdex/main/images/223/1.jpg", 2)</f>
        <v>0</v>
      </c>
    </row>
    <row r="225" spans="1:3" ht="264" customHeight="1">
      <c r="A225" s="2">
        <v>224</v>
      </c>
      <c r="B225" s="2" t="s">
        <v>229</v>
      </c>
      <c r="C225">
        <f>IMAGE("https://raw.githubusercontent.com/stautonico/tcg-livingdex/main/images/224/1.jpg", 2)</f>
        <v>0</v>
      </c>
    </row>
    <row r="226" spans="1:3" ht="264" customHeight="1">
      <c r="A226" s="2">
        <v>225</v>
      </c>
      <c r="B226" s="2" t="s">
        <v>230</v>
      </c>
      <c r="C226">
        <f>IMAGE("https://raw.githubusercontent.com/stautonico/tcg-livingdex/main/images/225/1.jpg", 2)</f>
        <v>0</v>
      </c>
    </row>
    <row r="227" spans="1:3" ht="264" customHeight="1">
      <c r="A227" s="2">
        <v>226</v>
      </c>
      <c r="B227" s="2" t="s">
        <v>231</v>
      </c>
      <c r="C227">
        <f>IMAGE("https://raw.githubusercontent.com/stautonico/tcg-livingdex/main/images/226/1.jpg", 2)</f>
        <v>0</v>
      </c>
    </row>
    <row r="228" spans="1:3" ht="264" customHeight="1">
      <c r="A228" s="2">
        <v>227</v>
      </c>
      <c r="B228" s="2" t="s">
        <v>232</v>
      </c>
      <c r="C228">
        <f>IMAGE("https://raw.githubusercontent.com/stautonico/tcg-livingdex/main/images/227/1.jpg", 2)</f>
        <v>0</v>
      </c>
    </row>
    <row r="229" spans="1:3" ht="264" customHeight="1">
      <c r="A229" s="2">
        <v>228</v>
      </c>
      <c r="B229" s="2" t="s">
        <v>233</v>
      </c>
      <c r="C229">
        <f>IMAGE("https://raw.githubusercontent.com/stautonico/tcg-livingdex/main/images/228/1.jpg", 2)</f>
        <v>0</v>
      </c>
    </row>
    <row r="230" spans="1:3" ht="264" customHeight="1">
      <c r="A230" s="2">
        <v>229</v>
      </c>
      <c r="B230" s="2" t="s">
        <v>234</v>
      </c>
      <c r="C230">
        <f>IMAGE("https://raw.githubusercontent.com/stautonico/tcg-livingdex/main/images/229/1.jpg", 2)</f>
        <v>0</v>
      </c>
    </row>
    <row r="231" spans="1:3" ht="264" customHeight="1">
      <c r="A231" s="2">
        <v>230</v>
      </c>
      <c r="B231" s="2" t="s">
        <v>235</v>
      </c>
      <c r="C231">
        <f>IMAGE("https://raw.githubusercontent.com/stautonico/tcg-livingdex/main/images/230/1.jpg", 2)</f>
        <v>0</v>
      </c>
    </row>
    <row r="232" spans="1:3" ht="264" customHeight="1">
      <c r="A232" s="2">
        <v>231</v>
      </c>
      <c r="B232" s="2" t="s">
        <v>236</v>
      </c>
      <c r="C232">
        <f>IMAGE("https://raw.githubusercontent.com/stautonico/tcg-livingdex/main/images/231/1.jpg", 2)</f>
        <v>0</v>
      </c>
    </row>
    <row r="233" spans="1:3" ht="264" customHeight="1">
      <c r="A233" s="2">
        <v>232</v>
      </c>
      <c r="B233" s="2" t="s">
        <v>237</v>
      </c>
      <c r="C233">
        <f>IMAGE("https://raw.githubusercontent.com/stautonico/tcg-livingdex/main/images/232/1.jpg", 2)</f>
        <v>0</v>
      </c>
    </row>
    <row r="234" spans="1:3" ht="264" customHeight="1">
      <c r="A234" s="2">
        <v>233</v>
      </c>
      <c r="B234" s="2" t="s">
        <v>238</v>
      </c>
      <c r="C234">
        <f>IMAGE("https://raw.githubusercontent.com/stautonico/tcg-livingdex/main/images/233/1.jpg", 2)</f>
        <v>0</v>
      </c>
    </row>
    <row r="235" spans="1:3" ht="264" customHeight="1">
      <c r="A235" s="2">
        <v>234</v>
      </c>
      <c r="B235" s="2" t="s">
        <v>239</v>
      </c>
      <c r="C235">
        <f>IMAGE("https://raw.githubusercontent.com/stautonico/tcg-livingdex/main/images/234/1.jpg", 2)</f>
        <v>0</v>
      </c>
    </row>
    <row r="236" spans="1:3" ht="264" customHeight="1">
      <c r="A236" s="2">
        <v>235</v>
      </c>
      <c r="B236" s="2" t="s">
        <v>240</v>
      </c>
      <c r="C236">
        <f>IMAGE("https://raw.githubusercontent.com/stautonico/tcg-livingdex/main/images/235/1.jpg", 2)</f>
        <v>0</v>
      </c>
    </row>
    <row r="237" spans="1:3" ht="264" customHeight="1">
      <c r="A237" s="2">
        <v>236</v>
      </c>
      <c r="B237" s="2" t="s">
        <v>241</v>
      </c>
      <c r="C237">
        <f>IMAGE("https://raw.githubusercontent.com/stautonico/tcg-livingdex/main/images/236/1.jpg", 2)</f>
        <v>0</v>
      </c>
    </row>
    <row r="238" spans="1:3" ht="264" customHeight="1">
      <c r="A238" s="2">
        <v>237</v>
      </c>
      <c r="B238" s="2" t="s">
        <v>242</v>
      </c>
      <c r="C238">
        <f>IMAGE("https://raw.githubusercontent.com/stautonico/tcg-livingdex/main/images/237/1.jpg", 2)</f>
        <v>0</v>
      </c>
    </row>
    <row r="239" spans="1:3" ht="264" customHeight="1">
      <c r="A239" s="2">
        <v>238</v>
      </c>
      <c r="B239" s="2" t="s">
        <v>243</v>
      </c>
      <c r="C239">
        <f>IMAGE("https://raw.githubusercontent.com/stautonico/tcg-livingdex/main/images/238/1.jpg", 2)</f>
        <v>0</v>
      </c>
    </row>
    <row r="240" spans="1:3" ht="264" customHeight="1">
      <c r="A240" s="2">
        <v>239</v>
      </c>
      <c r="B240" s="2" t="s">
        <v>244</v>
      </c>
      <c r="C240">
        <f>IMAGE("https://raw.githubusercontent.com/stautonico/tcg-livingdex/main/images/239/1.jpg", 2)</f>
        <v>0</v>
      </c>
    </row>
    <row r="241" spans="1:3" ht="264" customHeight="1">
      <c r="A241" s="2">
        <v>240</v>
      </c>
      <c r="B241" s="2" t="s">
        <v>245</v>
      </c>
      <c r="C241">
        <f>IMAGE("https://raw.githubusercontent.com/stautonico/tcg-livingdex/main/images/240/1.jpg", 2)</f>
        <v>0</v>
      </c>
    </row>
    <row r="242" spans="1:3" ht="264" customHeight="1">
      <c r="A242" s="2">
        <v>241</v>
      </c>
      <c r="B242" s="2" t="s">
        <v>246</v>
      </c>
      <c r="C242">
        <f>IMAGE("https://raw.githubusercontent.com/stautonico/tcg-livingdex/main/images/241/1.jpg", 2)</f>
        <v>0</v>
      </c>
    </row>
    <row r="243" spans="1:3" ht="264" customHeight="1">
      <c r="A243" s="2">
        <v>242</v>
      </c>
      <c r="B243" s="2" t="s">
        <v>247</v>
      </c>
      <c r="C243">
        <f>IMAGE("https://raw.githubusercontent.com/stautonico/tcg-livingdex/main/images/242/1.jpg", 2)</f>
        <v>0</v>
      </c>
    </row>
    <row r="244" spans="1:3" ht="264" customHeight="1">
      <c r="A244" s="2">
        <v>243</v>
      </c>
      <c r="B244" s="2" t="s">
        <v>248</v>
      </c>
      <c r="C244">
        <f>IMAGE("https://raw.githubusercontent.com/stautonico/tcg-livingdex/main/images/243/1.jpg", 2)</f>
        <v>0</v>
      </c>
    </row>
    <row r="245" spans="1:3" ht="264" customHeight="1">
      <c r="A245" s="2">
        <v>244</v>
      </c>
      <c r="B245" s="2" t="s">
        <v>249</v>
      </c>
      <c r="C245">
        <f>IMAGE("https://raw.githubusercontent.com/stautonico/tcg-livingdex/main/images/244/1.jpg", 2)</f>
        <v>0</v>
      </c>
    </row>
    <row r="246" spans="1:3" ht="264" customHeight="1">
      <c r="A246" s="2">
        <v>245</v>
      </c>
      <c r="B246" s="2" t="s">
        <v>250</v>
      </c>
      <c r="C246">
        <f>IMAGE("https://raw.githubusercontent.com/stautonico/tcg-livingdex/main/images/245/1.jpg", 2)</f>
        <v>0</v>
      </c>
    </row>
    <row r="247" spans="1:3" ht="264" customHeight="1">
      <c r="A247" s="2">
        <v>246</v>
      </c>
      <c r="B247" s="2" t="s">
        <v>251</v>
      </c>
      <c r="C247">
        <f>IMAGE("https://raw.githubusercontent.com/stautonico/tcg-livingdex/main/images/246/1.jpg", 2)</f>
        <v>0</v>
      </c>
    </row>
    <row r="248" spans="1:3" ht="264" customHeight="1">
      <c r="A248" s="2">
        <v>247</v>
      </c>
      <c r="B248" s="2" t="s">
        <v>252</v>
      </c>
      <c r="C248">
        <f>IMAGE("https://raw.githubusercontent.com/stautonico/tcg-livingdex/main/images/247/1.jpg", 2)</f>
        <v>0</v>
      </c>
    </row>
    <row r="249" spans="1:3" ht="264" customHeight="1">
      <c r="A249" s="2">
        <v>248</v>
      </c>
      <c r="B249" s="2" t="s">
        <v>253</v>
      </c>
      <c r="C249">
        <f>IMAGE("https://raw.githubusercontent.com/stautonico/tcg-livingdex/main/images/248/1.jpg", 2)</f>
        <v>0</v>
      </c>
    </row>
    <row r="250" spans="1:3" ht="264" customHeight="1">
      <c r="A250" s="2">
        <v>249</v>
      </c>
      <c r="B250" s="2" t="s">
        <v>254</v>
      </c>
      <c r="C250">
        <f>IMAGE("https://raw.githubusercontent.com/stautonico/tcg-livingdex/main/images/249/1.jpg", 2)</f>
        <v>0</v>
      </c>
    </row>
    <row r="251" spans="1:3" ht="264" customHeight="1">
      <c r="A251" s="2">
        <v>250</v>
      </c>
      <c r="B251" s="2" t="s">
        <v>255</v>
      </c>
      <c r="C251">
        <f>IMAGE("https://raw.githubusercontent.com/stautonico/tcg-livingdex/main/images/250/1.jpg", 2)</f>
        <v>0</v>
      </c>
    </row>
    <row r="252" spans="1:3" ht="264" customHeight="1">
      <c r="A252" s="2">
        <v>251</v>
      </c>
      <c r="B252" s="2" t="s">
        <v>256</v>
      </c>
      <c r="C252">
        <f>IMAGE("https://raw.githubusercontent.com/stautonico/tcg-livingdex/main/images/251/1.jpg", 2)</f>
        <v>0</v>
      </c>
    </row>
    <row r="253" spans="1:3" ht="264" customHeight="1">
      <c r="A253" s="2">
        <v>252</v>
      </c>
      <c r="B253" s="2" t="s">
        <v>257</v>
      </c>
      <c r="C253">
        <f>IMAGE("https://raw.githubusercontent.com/stautonico/tcg-livingdex/main/images/252/1.jpg", 2)</f>
        <v>0</v>
      </c>
    </row>
    <row r="254" spans="1:3" ht="264" customHeight="1">
      <c r="A254" s="2">
        <v>253</v>
      </c>
      <c r="B254" s="2" t="s">
        <v>258</v>
      </c>
      <c r="C254">
        <f>IMAGE("https://raw.githubusercontent.com/stautonico/tcg-livingdex/main/images/253/1.jpg", 2)</f>
        <v>0</v>
      </c>
    </row>
    <row r="255" spans="1:3" ht="264" customHeight="1">
      <c r="A255" s="2">
        <v>254</v>
      </c>
      <c r="B255" s="2" t="s">
        <v>259</v>
      </c>
      <c r="C255">
        <f>IMAGE("https://raw.githubusercontent.com/stautonico/tcg-livingdex/main/images/254/1.jpg", 2)</f>
        <v>0</v>
      </c>
    </row>
    <row r="256" spans="1:3" ht="264" customHeight="1">
      <c r="A256" s="2">
        <v>255</v>
      </c>
      <c r="B256" s="2" t="s">
        <v>260</v>
      </c>
      <c r="C256">
        <f>IMAGE("https://raw.githubusercontent.com/stautonico/tcg-livingdex/main/images/255/1.jpg", 2)</f>
        <v>0</v>
      </c>
    </row>
    <row r="257" spans="1:3" ht="264" customHeight="1">
      <c r="A257" s="2">
        <v>256</v>
      </c>
      <c r="B257" s="2" t="s">
        <v>261</v>
      </c>
      <c r="C257">
        <f>IMAGE("https://raw.githubusercontent.com/stautonico/tcg-livingdex/main/images/256/1.jpg", 2)</f>
        <v>0</v>
      </c>
    </row>
    <row r="258" spans="1:3" ht="264" customHeight="1">
      <c r="A258" s="2">
        <v>257</v>
      </c>
      <c r="B258" s="2" t="s">
        <v>262</v>
      </c>
      <c r="C258">
        <f>IMAGE("https://raw.githubusercontent.com/stautonico/tcg-livingdex/main/images/257/1.jpg", 2)</f>
        <v>0</v>
      </c>
    </row>
    <row r="259" spans="1:3" ht="264" customHeight="1">
      <c r="A259" s="2">
        <v>258</v>
      </c>
      <c r="B259" s="2" t="s">
        <v>263</v>
      </c>
      <c r="C259">
        <f>IMAGE("https://raw.githubusercontent.com/stautonico/tcg-livingdex/main/images/258/1.jpg", 2)</f>
        <v>0</v>
      </c>
    </row>
    <row r="260" spans="1:3" ht="264" customHeight="1">
      <c r="A260" s="2">
        <v>259</v>
      </c>
      <c r="B260" s="2" t="s">
        <v>264</v>
      </c>
      <c r="C260">
        <f>IMAGE("https://raw.githubusercontent.com/stautonico/tcg-livingdex/main/images/259/1.jpg", 2)</f>
        <v>0</v>
      </c>
    </row>
    <row r="261" spans="1:3" ht="264" customHeight="1">
      <c r="A261" s="2">
        <v>260</v>
      </c>
      <c r="B261" s="2" t="s">
        <v>265</v>
      </c>
      <c r="C261">
        <f>IMAGE("https://raw.githubusercontent.com/stautonico/tcg-livingdex/main/images/260/1.jpg", 2)</f>
        <v>0</v>
      </c>
    </row>
    <row r="262" spans="1:3" ht="264" customHeight="1">
      <c r="A262" s="2">
        <v>261</v>
      </c>
      <c r="B262" s="2" t="s">
        <v>266</v>
      </c>
      <c r="C262">
        <f>IMAGE("https://raw.githubusercontent.com/stautonico/tcg-livingdex/main/images/261/1.jpg", 2)</f>
        <v>0</v>
      </c>
    </row>
    <row r="263" spans="1:3" ht="264" customHeight="1">
      <c r="A263" s="2">
        <v>262</v>
      </c>
      <c r="B263" s="2" t="s">
        <v>267</v>
      </c>
      <c r="C263">
        <f>IMAGE("https://raw.githubusercontent.com/stautonico/tcg-livingdex/main/images/262/1.jpg", 2)</f>
        <v>0</v>
      </c>
    </row>
    <row r="264" spans="1:3" ht="264" customHeight="1">
      <c r="A264" s="2">
        <v>263</v>
      </c>
      <c r="B264" s="2" t="s">
        <v>268</v>
      </c>
      <c r="C264">
        <f>IMAGE("https://raw.githubusercontent.com/stautonico/tcg-livingdex/main/images/263/1.jpg", 2)</f>
        <v>0</v>
      </c>
    </row>
    <row r="265" spans="1:3" ht="264" customHeight="1">
      <c r="A265" s="2">
        <v>264</v>
      </c>
      <c r="B265" s="2" t="s">
        <v>269</v>
      </c>
      <c r="C265">
        <f>IMAGE("https://raw.githubusercontent.com/stautonico/tcg-livingdex/main/images/264/1.jpg", 2)</f>
        <v>0</v>
      </c>
    </row>
    <row r="266" spans="1:3" ht="264" customHeight="1">
      <c r="A266" s="2">
        <v>265</v>
      </c>
      <c r="B266" s="2" t="s">
        <v>270</v>
      </c>
      <c r="C266">
        <f>IMAGE("https://raw.githubusercontent.com/stautonico/tcg-livingdex/main/images/265/1.jpg", 2)</f>
        <v>0</v>
      </c>
    </row>
    <row r="267" spans="1:3" ht="264" customHeight="1">
      <c r="A267" s="2">
        <v>266</v>
      </c>
      <c r="B267" s="2" t="s">
        <v>271</v>
      </c>
      <c r="C267">
        <f>IMAGE("https://raw.githubusercontent.com/stautonico/tcg-livingdex/main/images/266/1.jpg", 2)</f>
        <v>0</v>
      </c>
    </row>
    <row r="268" spans="1:3" ht="264" customHeight="1">
      <c r="A268" s="2">
        <v>267</v>
      </c>
      <c r="B268" s="2" t="s">
        <v>272</v>
      </c>
      <c r="C268">
        <f>IMAGE("https://raw.githubusercontent.com/stautonico/tcg-livingdex/main/images/267/1.jpg", 2)</f>
        <v>0</v>
      </c>
    </row>
    <row r="269" spans="1:3" ht="264" customHeight="1">
      <c r="A269" s="2">
        <v>268</v>
      </c>
      <c r="B269" s="2" t="s">
        <v>273</v>
      </c>
      <c r="C269">
        <f>IMAGE("https://raw.githubusercontent.com/stautonico/tcg-livingdex/main/images/268/1.jpg", 2)</f>
        <v>0</v>
      </c>
    </row>
    <row r="270" spans="1:3" ht="264" customHeight="1">
      <c r="A270" s="2">
        <v>269</v>
      </c>
      <c r="B270" s="2" t="s">
        <v>274</v>
      </c>
      <c r="C270">
        <f>IMAGE("https://raw.githubusercontent.com/stautonico/tcg-livingdex/main/images/269/1.jpg", 2)</f>
        <v>0</v>
      </c>
    </row>
    <row r="271" spans="1:3" ht="264" customHeight="1">
      <c r="A271" s="2">
        <v>270</v>
      </c>
      <c r="B271" s="2" t="s">
        <v>275</v>
      </c>
      <c r="C271">
        <f>IMAGE("https://raw.githubusercontent.com/stautonico/tcg-livingdex/main/images/270/1.jpg", 2)</f>
        <v>0</v>
      </c>
    </row>
    <row r="272" spans="1:3" ht="264" customHeight="1">
      <c r="A272" s="2">
        <v>271</v>
      </c>
      <c r="B272" s="2" t="s">
        <v>276</v>
      </c>
      <c r="C272">
        <f>IMAGE("https://raw.githubusercontent.com/stautonico/tcg-livingdex/main/images/271/1.jpg", 2)</f>
        <v>0</v>
      </c>
    </row>
    <row r="273" spans="1:3" ht="264" customHeight="1">
      <c r="A273" s="2">
        <v>272</v>
      </c>
      <c r="B273" s="2" t="s">
        <v>277</v>
      </c>
      <c r="C273">
        <f>IMAGE("https://raw.githubusercontent.com/stautonico/tcg-livingdex/main/images/272/1.jpg", 2)</f>
        <v>0</v>
      </c>
    </row>
    <row r="274" spans="1:3" ht="264" customHeight="1">
      <c r="A274" s="2">
        <v>273</v>
      </c>
      <c r="B274" s="2" t="s">
        <v>278</v>
      </c>
      <c r="C274">
        <f>IMAGE("https://raw.githubusercontent.com/stautonico/tcg-livingdex/main/images/273/1.jpg", 2)</f>
        <v>0</v>
      </c>
    </row>
    <row r="275" spans="1:3" ht="264" customHeight="1">
      <c r="A275" s="2">
        <v>274</v>
      </c>
      <c r="B275" s="2" t="s">
        <v>279</v>
      </c>
      <c r="C275">
        <f>IMAGE("https://raw.githubusercontent.com/stautonico/tcg-livingdex/main/images/274/1.jpg", 2)</f>
        <v>0</v>
      </c>
    </row>
    <row r="276" spans="1:3" ht="264" customHeight="1">
      <c r="A276" s="2">
        <v>275</v>
      </c>
      <c r="B276" s="2" t="s">
        <v>280</v>
      </c>
      <c r="C276">
        <f>IMAGE("https://raw.githubusercontent.com/stautonico/tcg-livingdex/main/images/275/1.jpg", 2)</f>
        <v>0</v>
      </c>
    </row>
    <row r="277" spans="1:3" ht="264" customHeight="1">
      <c r="A277" s="2">
        <v>276</v>
      </c>
      <c r="B277" s="2" t="s">
        <v>281</v>
      </c>
      <c r="C277">
        <f>IMAGE("https://raw.githubusercontent.com/stautonico/tcg-livingdex/main/images/276/1.jpg", 2)</f>
        <v>0</v>
      </c>
    </row>
    <row r="278" spans="1:3" ht="264" customHeight="1">
      <c r="A278" s="2">
        <v>277</v>
      </c>
      <c r="B278" s="2" t="s">
        <v>282</v>
      </c>
      <c r="C278">
        <f>IMAGE("https://raw.githubusercontent.com/stautonico/tcg-livingdex/main/images/277/1.jpg", 2)</f>
        <v>0</v>
      </c>
    </row>
    <row r="279" spans="1:3" ht="264" customHeight="1">
      <c r="A279" s="2">
        <v>278</v>
      </c>
      <c r="B279" s="2" t="s">
        <v>283</v>
      </c>
      <c r="C279">
        <f>IMAGE("https://raw.githubusercontent.com/stautonico/tcg-livingdex/main/images/278/1.jpg", 2)</f>
        <v>0</v>
      </c>
    </row>
    <row r="280" spans="1:3" ht="264" customHeight="1">
      <c r="A280" s="2">
        <v>279</v>
      </c>
      <c r="B280" s="2" t="s">
        <v>284</v>
      </c>
      <c r="C280">
        <f>IMAGE("https://raw.githubusercontent.com/stautonico/tcg-livingdex/main/images/279/1.jpg", 2)</f>
        <v>0</v>
      </c>
    </row>
    <row r="281" spans="1:3" ht="264" customHeight="1">
      <c r="A281" s="2">
        <v>280</v>
      </c>
      <c r="B281" s="2" t="s">
        <v>285</v>
      </c>
      <c r="C281">
        <f>IMAGE("https://raw.githubusercontent.com/stautonico/tcg-livingdex/main/images/280/1.jpg", 2)</f>
        <v>0</v>
      </c>
    </row>
    <row r="282" spans="1:3" ht="264" customHeight="1">
      <c r="A282" s="2">
        <v>281</v>
      </c>
      <c r="B282" s="2" t="s">
        <v>286</v>
      </c>
      <c r="C282">
        <f>IMAGE("https://raw.githubusercontent.com/stautonico/tcg-livingdex/main/images/281/1.jpg", 2)</f>
        <v>0</v>
      </c>
    </row>
    <row r="283" spans="1:3" ht="264" customHeight="1">
      <c r="A283" s="2">
        <v>282</v>
      </c>
      <c r="B283" s="2" t="s">
        <v>287</v>
      </c>
      <c r="C283">
        <f>IMAGE("https://raw.githubusercontent.com/stautonico/tcg-livingdex/main/images/282/1.jpg", 2)</f>
        <v>0</v>
      </c>
    </row>
    <row r="284" spans="1:3" ht="264" customHeight="1">
      <c r="A284" s="2">
        <v>283</v>
      </c>
      <c r="B284" s="2" t="s">
        <v>288</v>
      </c>
      <c r="C284">
        <f>IMAGE("https://raw.githubusercontent.com/stautonico/tcg-livingdex/main/images/283/1.jpg", 2)</f>
        <v>0</v>
      </c>
    </row>
    <row r="285" spans="1:3" ht="264" customHeight="1">
      <c r="A285" s="2">
        <v>284</v>
      </c>
      <c r="B285" s="2" t="s">
        <v>289</v>
      </c>
      <c r="C285">
        <f>IMAGE("https://raw.githubusercontent.com/stautonico/tcg-livingdex/main/images/284/1.jpg", 2)</f>
        <v>0</v>
      </c>
    </row>
    <row r="286" spans="1:3" ht="264" customHeight="1">
      <c r="A286" s="2">
        <v>285</v>
      </c>
      <c r="B286" s="2" t="s">
        <v>290</v>
      </c>
      <c r="C286">
        <f>IMAGE("https://raw.githubusercontent.com/stautonico/tcg-livingdex/main/images/285/1.jpg", 2)</f>
        <v>0</v>
      </c>
    </row>
    <row r="287" spans="1:3" ht="264" customHeight="1">
      <c r="A287" s="2">
        <v>286</v>
      </c>
      <c r="B287" s="2" t="s">
        <v>291</v>
      </c>
      <c r="C287">
        <f>IMAGE("https://raw.githubusercontent.com/stautonico/tcg-livingdex/main/images/286/1.jpg", 2)</f>
        <v>0</v>
      </c>
    </row>
    <row r="288" spans="1:3" ht="264" customHeight="1">
      <c r="A288" s="2">
        <v>287</v>
      </c>
      <c r="B288" s="2" t="s">
        <v>292</v>
      </c>
      <c r="C288">
        <f>IMAGE("https://raw.githubusercontent.com/stautonico/tcg-livingdex/main/images/287/1.jpg", 2)</f>
        <v>0</v>
      </c>
    </row>
    <row r="289" spans="1:3" ht="264" customHeight="1">
      <c r="A289" s="2">
        <v>288</v>
      </c>
      <c r="B289" s="2" t="s">
        <v>293</v>
      </c>
      <c r="C289">
        <f>IMAGE("https://raw.githubusercontent.com/stautonico/tcg-livingdex/main/images/288/1.jpg", 2)</f>
        <v>0</v>
      </c>
    </row>
    <row r="290" spans="1:3" ht="264" customHeight="1">
      <c r="A290" s="2">
        <v>289</v>
      </c>
      <c r="B290" s="2" t="s">
        <v>294</v>
      </c>
      <c r="C290">
        <f>IMAGE("https://raw.githubusercontent.com/stautonico/tcg-livingdex/main/images/289/1.jpg", 2)</f>
        <v>0</v>
      </c>
    </row>
    <row r="291" spans="1:3" ht="264" customHeight="1">
      <c r="A291" s="2">
        <v>290</v>
      </c>
      <c r="B291" s="2" t="s">
        <v>295</v>
      </c>
      <c r="C291">
        <f>IMAGE("https://raw.githubusercontent.com/stautonico/tcg-livingdex/main/images/290/1.jpg", 2)</f>
        <v>0</v>
      </c>
    </row>
    <row r="292" spans="1:3" ht="264" customHeight="1">
      <c r="A292" s="2">
        <v>291</v>
      </c>
      <c r="B292" s="2" t="s">
        <v>296</v>
      </c>
      <c r="C292">
        <f>IMAGE("https://raw.githubusercontent.com/stautonico/tcg-livingdex/main/images/291/1.jpg", 2)</f>
        <v>0</v>
      </c>
    </row>
    <row r="293" spans="1:3" ht="264" customHeight="1">
      <c r="A293" s="2">
        <v>292</v>
      </c>
      <c r="B293" s="2" t="s">
        <v>297</v>
      </c>
      <c r="C293">
        <f>IMAGE("https://raw.githubusercontent.com/stautonico/tcg-livingdex/main/images/292/1.jpg", 2)</f>
        <v>0</v>
      </c>
    </row>
    <row r="294" spans="1:3" ht="264" customHeight="1">
      <c r="A294" s="2">
        <v>293</v>
      </c>
      <c r="B294" s="2" t="s">
        <v>298</v>
      </c>
      <c r="C294">
        <f>IMAGE("https://raw.githubusercontent.com/stautonico/tcg-livingdex/main/images/293/1.jpg", 2)</f>
        <v>0</v>
      </c>
    </row>
    <row r="295" spans="1:3" ht="264" customHeight="1">
      <c r="A295" s="2">
        <v>294</v>
      </c>
      <c r="B295" s="2" t="s">
        <v>299</v>
      </c>
      <c r="C295">
        <f>IMAGE("https://raw.githubusercontent.com/stautonico/tcg-livingdex/main/images/294/1.jpg", 2)</f>
        <v>0</v>
      </c>
    </row>
    <row r="296" spans="1:3" ht="264" customHeight="1">
      <c r="A296" s="2">
        <v>295</v>
      </c>
      <c r="B296" s="2" t="s">
        <v>300</v>
      </c>
      <c r="C296">
        <f>IMAGE("https://raw.githubusercontent.com/stautonico/tcg-livingdex/main/images/295/1.jpg", 2)</f>
        <v>0</v>
      </c>
    </row>
    <row r="297" spans="1:3" ht="264" customHeight="1">
      <c r="A297" s="2">
        <v>296</v>
      </c>
      <c r="B297" s="2" t="s">
        <v>301</v>
      </c>
      <c r="C297">
        <f>IMAGE("https://raw.githubusercontent.com/stautonico/tcg-livingdex/main/images/296/1.jpg", 2)</f>
        <v>0</v>
      </c>
    </row>
    <row r="298" spans="1:3" ht="264" customHeight="1">
      <c r="A298" s="2">
        <v>297</v>
      </c>
      <c r="B298" s="2" t="s">
        <v>302</v>
      </c>
      <c r="C298">
        <f>IMAGE("https://raw.githubusercontent.com/stautonico/tcg-livingdex/main/images/297/1.jpg", 2)</f>
        <v>0</v>
      </c>
    </row>
    <row r="299" spans="1:3" ht="264" customHeight="1">
      <c r="A299" s="2">
        <v>298</v>
      </c>
      <c r="B299" s="2" t="s">
        <v>303</v>
      </c>
      <c r="C299">
        <f>IMAGE("https://raw.githubusercontent.com/stautonico/tcg-livingdex/main/images/298/1.jpg", 2)</f>
        <v>0</v>
      </c>
    </row>
    <row r="300" spans="1:3" ht="264" customHeight="1">
      <c r="A300" s="2">
        <v>299</v>
      </c>
      <c r="B300" s="2" t="s">
        <v>304</v>
      </c>
      <c r="C300">
        <f>IMAGE("https://raw.githubusercontent.com/stautonico/tcg-livingdex/main/images/299/1.jpg", 2)</f>
        <v>0</v>
      </c>
    </row>
    <row r="301" spans="1:3" ht="264" customHeight="1">
      <c r="A301" s="2">
        <v>300</v>
      </c>
      <c r="B301" s="2" t="s">
        <v>305</v>
      </c>
      <c r="C301">
        <f>IMAGE("https://raw.githubusercontent.com/stautonico/tcg-livingdex/main/images/300/1.jpg", 2)</f>
        <v>0</v>
      </c>
    </row>
    <row r="302" spans="1:3" ht="264" customHeight="1">
      <c r="A302" s="2">
        <v>301</v>
      </c>
      <c r="B302" s="2" t="s">
        <v>306</v>
      </c>
      <c r="C302">
        <f>IMAGE("https://raw.githubusercontent.com/stautonico/tcg-livingdex/main/images/301/1.jpg", 2)</f>
        <v>0</v>
      </c>
    </row>
    <row r="303" spans="1:3" ht="264" customHeight="1">
      <c r="A303" s="2">
        <v>302</v>
      </c>
      <c r="B303" s="2" t="s">
        <v>307</v>
      </c>
      <c r="C303">
        <f>IMAGE("https://raw.githubusercontent.com/stautonico/tcg-livingdex/main/images/302/1.jpg", 2)</f>
        <v>0</v>
      </c>
    </row>
    <row r="304" spans="1:3" ht="264" customHeight="1">
      <c r="A304" s="2">
        <v>303</v>
      </c>
      <c r="B304" s="2" t="s">
        <v>308</v>
      </c>
      <c r="C304">
        <f>IMAGE("https://raw.githubusercontent.com/stautonico/tcg-livingdex/main/images/303/1.jpg", 2)</f>
        <v>0</v>
      </c>
    </row>
    <row r="305" spans="1:3" ht="264" customHeight="1">
      <c r="A305" s="2">
        <v>304</v>
      </c>
      <c r="B305" s="2" t="s">
        <v>309</v>
      </c>
      <c r="C305">
        <f>IMAGE("https://raw.githubusercontent.com/stautonico/tcg-livingdex/main/images/304/1.jpg", 2)</f>
        <v>0</v>
      </c>
    </row>
    <row r="306" spans="1:3" ht="264" customHeight="1">
      <c r="A306" s="2">
        <v>305</v>
      </c>
      <c r="B306" s="2" t="s">
        <v>310</v>
      </c>
      <c r="C306">
        <f>IMAGE("https://raw.githubusercontent.com/stautonico/tcg-livingdex/main/images/305/1.jpg", 2)</f>
        <v>0</v>
      </c>
    </row>
    <row r="307" spans="1:3" ht="264" customHeight="1">
      <c r="A307" s="2">
        <v>306</v>
      </c>
      <c r="B307" s="2" t="s">
        <v>311</v>
      </c>
      <c r="C307">
        <f>IMAGE("https://raw.githubusercontent.com/stautonico/tcg-livingdex/main/images/306/1.jpg", 2)</f>
        <v>0</v>
      </c>
    </row>
    <row r="308" spans="1:3" ht="264" customHeight="1">
      <c r="A308" s="2">
        <v>307</v>
      </c>
      <c r="B308" s="2" t="s">
        <v>312</v>
      </c>
      <c r="C308">
        <f>IMAGE("https://raw.githubusercontent.com/stautonico/tcg-livingdex/main/images/307/1.jpg", 2)</f>
        <v>0</v>
      </c>
    </row>
    <row r="309" spans="1:3" ht="264" customHeight="1">
      <c r="A309" s="2">
        <v>308</v>
      </c>
      <c r="B309" s="2" t="s">
        <v>313</v>
      </c>
      <c r="C309">
        <f>IMAGE("https://raw.githubusercontent.com/stautonico/tcg-livingdex/main/images/308/1.jpg", 2)</f>
        <v>0</v>
      </c>
    </row>
    <row r="310" spans="1:3" ht="264" customHeight="1">
      <c r="A310" s="2">
        <v>309</v>
      </c>
      <c r="B310" s="2" t="s">
        <v>314</v>
      </c>
      <c r="C310">
        <f>IMAGE("https://raw.githubusercontent.com/stautonico/tcg-livingdex/main/images/309/1.jpg", 2)</f>
        <v>0</v>
      </c>
    </row>
    <row r="311" spans="1:3" ht="264" customHeight="1">
      <c r="A311" s="2">
        <v>310</v>
      </c>
      <c r="B311" s="2" t="s">
        <v>315</v>
      </c>
      <c r="C311">
        <f>IMAGE("https://raw.githubusercontent.com/stautonico/tcg-livingdex/main/images/310/1.jpg", 2)</f>
        <v>0</v>
      </c>
    </row>
    <row r="312" spans="1:3" ht="264" customHeight="1">
      <c r="A312" s="2">
        <v>311</v>
      </c>
      <c r="B312" s="2" t="s">
        <v>316</v>
      </c>
      <c r="C312">
        <f>IMAGE("https://raw.githubusercontent.com/stautonico/tcg-livingdex/main/images/311/1.jpg", 2)</f>
        <v>0</v>
      </c>
    </row>
    <row r="313" spans="1:3" ht="264" customHeight="1">
      <c r="A313" s="2">
        <v>312</v>
      </c>
      <c r="B313" s="2" t="s">
        <v>317</v>
      </c>
      <c r="C313">
        <f>IMAGE("https://raw.githubusercontent.com/stautonico/tcg-livingdex/main/images/312/1.jpg", 2)</f>
        <v>0</v>
      </c>
    </row>
    <row r="314" spans="1:3" ht="264" customHeight="1">
      <c r="A314" s="2">
        <v>313</v>
      </c>
      <c r="B314" s="2" t="s">
        <v>318</v>
      </c>
      <c r="C314">
        <f>IMAGE("https://raw.githubusercontent.com/stautonico/tcg-livingdex/main/images/313/1.jpg", 2)</f>
        <v>0</v>
      </c>
    </row>
    <row r="315" spans="1:3" ht="264" customHeight="1">
      <c r="A315" s="2">
        <v>314</v>
      </c>
      <c r="B315" s="2" t="s">
        <v>319</v>
      </c>
      <c r="C315">
        <f>IMAGE("https://raw.githubusercontent.com/stautonico/tcg-livingdex/main/images/314/1.jpg", 2)</f>
        <v>0</v>
      </c>
    </row>
    <row r="316" spans="1:3" ht="264" customHeight="1">
      <c r="A316" s="2">
        <v>315</v>
      </c>
      <c r="B316" s="2" t="s">
        <v>320</v>
      </c>
      <c r="C316">
        <f>IMAGE("https://raw.githubusercontent.com/stautonico/tcg-livingdex/main/images/315/1.jpg", 2)</f>
        <v>0</v>
      </c>
    </row>
    <row r="317" spans="1:3" ht="264" customHeight="1">
      <c r="A317" s="2">
        <v>316</v>
      </c>
      <c r="B317" s="2" t="s">
        <v>321</v>
      </c>
      <c r="C317">
        <f>IMAGE("https://raw.githubusercontent.com/stautonico/tcg-livingdex/main/images/316/1.jpg", 2)</f>
        <v>0</v>
      </c>
    </row>
    <row r="318" spans="1:3" ht="264" customHeight="1">
      <c r="A318" s="2">
        <v>317</v>
      </c>
      <c r="B318" s="2" t="s">
        <v>322</v>
      </c>
      <c r="C318">
        <f>IMAGE("https://raw.githubusercontent.com/stautonico/tcg-livingdex/main/images/317/1.jpg", 2)</f>
        <v>0</v>
      </c>
    </row>
    <row r="319" spans="1:3" ht="264" customHeight="1">
      <c r="A319" s="2">
        <v>318</v>
      </c>
      <c r="B319" s="2" t="s">
        <v>323</v>
      </c>
      <c r="C319">
        <f>IMAGE("https://raw.githubusercontent.com/stautonico/tcg-livingdex/main/images/318/1.jpg", 2)</f>
        <v>0</v>
      </c>
    </row>
    <row r="320" spans="1:3" ht="264" customHeight="1">
      <c r="A320" s="2">
        <v>319</v>
      </c>
      <c r="B320" s="2" t="s">
        <v>324</v>
      </c>
      <c r="C320">
        <f>IMAGE("https://raw.githubusercontent.com/stautonico/tcg-livingdex/main/images/319/1.jpg", 2)</f>
        <v>0</v>
      </c>
    </row>
    <row r="321" spans="1:3" ht="264" customHeight="1">
      <c r="A321" s="2">
        <v>320</v>
      </c>
      <c r="B321" s="2" t="s">
        <v>325</v>
      </c>
      <c r="C321">
        <f>IMAGE("https://raw.githubusercontent.com/stautonico/tcg-livingdex/main/images/320/1.jpg", 2)</f>
        <v>0</v>
      </c>
    </row>
    <row r="322" spans="1:3" ht="264" customHeight="1">
      <c r="A322" s="2">
        <v>321</v>
      </c>
      <c r="B322" s="2" t="s">
        <v>326</v>
      </c>
      <c r="C322">
        <f>IMAGE("https://raw.githubusercontent.com/stautonico/tcg-livingdex/main/images/321/1.jpg", 2)</f>
        <v>0</v>
      </c>
    </row>
    <row r="323" spans="1:3" ht="264" customHeight="1">
      <c r="A323" s="2">
        <v>322</v>
      </c>
      <c r="B323" s="2" t="s">
        <v>327</v>
      </c>
      <c r="C323">
        <f>IMAGE("https://raw.githubusercontent.com/stautonico/tcg-livingdex/main/images/322/1.jpg", 2)</f>
        <v>0</v>
      </c>
    </row>
    <row r="324" spans="1:3" ht="264" customHeight="1">
      <c r="A324" s="2">
        <v>323</v>
      </c>
      <c r="B324" s="2" t="s">
        <v>328</v>
      </c>
      <c r="C324">
        <f>IMAGE("https://raw.githubusercontent.com/stautonico/tcg-livingdex/main/images/323/1.jpg", 2)</f>
        <v>0</v>
      </c>
    </row>
    <row r="325" spans="1:3" ht="264" customHeight="1">
      <c r="A325" s="2">
        <v>324</v>
      </c>
      <c r="B325" s="2" t="s">
        <v>329</v>
      </c>
      <c r="C325">
        <f>IMAGE("https://raw.githubusercontent.com/stautonico/tcg-livingdex/main/images/324/1.jpg", 2)</f>
        <v>0</v>
      </c>
    </row>
    <row r="326" spans="1:3" ht="264" customHeight="1">
      <c r="A326" s="2">
        <v>325</v>
      </c>
      <c r="B326" s="2" t="s">
        <v>330</v>
      </c>
      <c r="C326">
        <f>IMAGE("https://raw.githubusercontent.com/stautonico/tcg-livingdex/main/images/325/1.jpg", 2)</f>
        <v>0</v>
      </c>
    </row>
    <row r="327" spans="1:3" ht="264" customHeight="1">
      <c r="A327" s="2">
        <v>326</v>
      </c>
      <c r="B327" s="2" t="s">
        <v>331</v>
      </c>
      <c r="C327">
        <f>IMAGE("https://raw.githubusercontent.com/stautonico/tcg-livingdex/main/images/326/1.jpg", 2)</f>
        <v>0</v>
      </c>
    </row>
    <row r="328" spans="1:3" ht="264" customHeight="1">
      <c r="A328" s="2">
        <v>327</v>
      </c>
      <c r="B328" s="2" t="s">
        <v>332</v>
      </c>
      <c r="C328">
        <f>IMAGE("https://raw.githubusercontent.com/stautonico/tcg-livingdex/main/images/327/1.jpg", 2)</f>
        <v>0</v>
      </c>
    </row>
    <row r="329" spans="1:3" ht="264" customHeight="1">
      <c r="A329" s="2">
        <v>328</v>
      </c>
      <c r="B329" s="2" t="s">
        <v>333</v>
      </c>
      <c r="C329">
        <f>IMAGE("https://raw.githubusercontent.com/stautonico/tcg-livingdex/main/images/328/1.jpg", 2)</f>
        <v>0</v>
      </c>
    </row>
    <row r="330" spans="1:3" ht="264" customHeight="1">
      <c r="A330" s="2">
        <v>329</v>
      </c>
      <c r="B330" s="2" t="s">
        <v>334</v>
      </c>
      <c r="C330">
        <f>IMAGE("https://raw.githubusercontent.com/stautonico/tcg-livingdex/main/images/329/1.jpg", 2)</f>
        <v>0</v>
      </c>
    </row>
    <row r="331" spans="1:3" ht="264" customHeight="1">
      <c r="A331" s="2">
        <v>330</v>
      </c>
      <c r="B331" s="2" t="s">
        <v>335</v>
      </c>
      <c r="C331">
        <f>IMAGE("https://raw.githubusercontent.com/stautonico/tcg-livingdex/main/images/330/1.jpg", 2)</f>
        <v>0</v>
      </c>
    </row>
    <row r="332" spans="1:3" ht="264" customHeight="1">
      <c r="A332" s="2">
        <v>331</v>
      </c>
      <c r="B332" s="2" t="s">
        <v>336</v>
      </c>
      <c r="C332">
        <f>IMAGE("https://raw.githubusercontent.com/stautonico/tcg-livingdex/main/images/331/1.jpg", 2)</f>
        <v>0</v>
      </c>
    </row>
    <row r="333" spans="1:3" ht="264" customHeight="1">
      <c r="A333" s="2">
        <v>332</v>
      </c>
      <c r="B333" s="2" t="s">
        <v>337</v>
      </c>
      <c r="C333">
        <f>IMAGE("https://raw.githubusercontent.com/stautonico/tcg-livingdex/main/images/332/1.jpg", 2)</f>
        <v>0</v>
      </c>
    </row>
    <row r="334" spans="1:3" ht="264" customHeight="1">
      <c r="A334" s="2">
        <v>333</v>
      </c>
      <c r="B334" s="2" t="s">
        <v>338</v>
      </c>
      <c r="C334">
        <f>IMAGE("https://raw.githubusercontent.com/stautonico/tcg-livingdex/main/images/333/1.jpg", 2)</f>
        <v>0</v>
      </c>
    </row>
    <row r="335" spans="1:3" ht="264" customHeight="1">
      <c r="A335" s="2">
        <v>334</v>
      </c>
      <c r="B335" s="2" t="s">
        <v>339</v>
      </c>
      <c r="C335">
        <f>IMAGE("https://raw.githubusercontent.com/stautonico/tcg-livingdex/main/images/334/1.jpg", 2)</f>
        <v>0</v>
      </c>
    </row>
    <row r="336" spans="1:3" ht="264" customHeight="1">
      <c r="A336" s="2">
        <v>335</v>
      </c>
      <c r="B336" s="2" t="s">
        <v>340</v>
      </c>
      <c r="C336">
        <f>IMAGE("https://raw.githubusercontent.com/stautonico/tcg-livingdex/main/images/335/1.jpg", 2)</f>
        <v>0</v>
      </c>
    </row>
    <row r="337" spans="1:3" ht="264" customHeight="1">
      <c r="A337" s="2">
        <v>336</v>
      </c>
      <c r="B337" s="2" t="s">
        <v>341</v>
      </c>
      <c r="C337">
        <f>IMAGE("https://raw.githubusercontent.com/stautonico/tcg-livingdex/main/images/336/1.jpg", 2)</f>
        <v>0</v>
      </c>
    </row>
    <row r="338" spans="1:3" ht="264" customHeight="1">
      <c r="A338" s="2">
        <v>337</v>
      </c>
      <c r="B338" s="2" t="s">
        <v>342</v>
      </c>
      <c r="C338">
        <f>IMAGE("https://raw.githubusercontent.com/stautonico/tcg-livingdex/main/images/337/1.jpg", 2)</f>
        <v>0</v>
      </c>
    </row>
    <row r="339" spans="1:3" ht="264" customHeight="1">
      <c r="A339" s="2">
        <v>338</v>
      </c>
      <c r="B339" s="2" t="s">
        <v>343</v>
      </c>
      <c r="C339">
        <f>IMAGE("https://raw.githubusercontent.com/stautonico/tcg-livingdex/main/images/338/1.jpg", 2)</f>
        <v>0</v>
      </c>
    </row>
    <row r="340" spans="1:3" ht="264" customHeight="1">
      <c r="A340" s="2">
        <v>339</v>
      </c>
      <c r="B340" s="2" t="s">
        <v>344</v>
      </c>
      <c r="C340">
        <f>IMAGE("https://raw.githubusercontent.com/stautonico/tcg-livingdex/main/images/339/1.jpg", 2)</f>
        <v>0</v>
      </c>
    </row>
    <row r="341" spans="1:3" ht="264" customHeight="1">
      <c r="A341" s="2">
        <v>340</v>
      </c>
      <c r="B341" s="2" t="s">
        <v>345</v>
      </c>
      <c r="C341">
        <f>IMAGE("https://raw.githubusercontent.com/stautonico/tcg-livingdex/main/images/340/1.jpg", 2)</f>
        <v>0</v>
      </c>
    </row>
    <row r="342" spans="1:3" ht="264" customHeight="1">
      <c r="A342" s="2">
        <v>341</v>
      </c>
      <c r="B342" s="2" t="s">
        <v>346</v>
      </c>
      <c r="C342">
        <f>IMAGE("https://raw.githubusercontent.com/stautonico/tcg-livingdex/main/images/341/1.jpg", 2)</f>
        <v>0</v>
      </c>
    </row>
    <row r="343" spans="1:3" ht="264" customHeight="1">
      <c r="A343" s="2">
        <v>342</v>
      </c>
      <c r="B343" s="2" t="s">
        <v>347</v>
      </c>
      <c r="C343">
        <f>IMAGE("https://raw.githubusercontent.com/stautonico/tcg-livingdex/main/images/342/1.jpg", 2)</f>
        <v>0</v>
      </c>
    </row>
    <row r="344" spans="1:3" ht="264" customHeight="1">
      <c r="A344" s="2">
        <v>343</v>
      </c>
      <c r="B344" s="2" t="s">
        <v>348</v>
      </c>
      <c r="C344">
        <f>IMAGE("https://raw.githubusercontent.com/stautonico/tcg-livingdex/main/images/343/1.jpg", 2)</f>
        <v>0</v>
      </c>
    </row>
    <row r="345" spans="1:3" ht="264" customHeight="1">
      <c r="A345" s="2">
        <v>344</v>
      </c>
      <c r="B345" s="2" t="s">
        <v>349</v>
      </c>
      <c r="C345">
        <f>IMAGE("https://raw.githubusercontent.com/stautonico/tcg-livingdex/main/images/344/1.jpg", 2)</f>
        <v>0</v>
      </c>
    </row>
    <row r="346" spans="1:3" ht="264" customHeight="1">
      <c r="A346" s="2">
        <v>345</v>
      </c>
      <c r="B346" s="2" t="s">
        <v>350</v>
      </c>
      <c r="C346">
        <f>IMAGE("https://raw.githubusercontent.com/stautonico/tcg-livingdex/main/images/345/1.jpg", 2)</f>
        <v>0</v>
      </c>
    </row>
    <row r="347" spans="1:3" ht="264" customHeight="1">
      <c r="A347" s="2">
        <v>346</v>
      </c>
      <c r="B347" s="2" t="s">
        <v>351</v>
      </c>
      <c r="C347">
        <f>IMAGE("https://raw.githubusercontent.com/stautonico/tcg-livingdex/main/images/346/1.jpg", 2)</f>
        <v>0</v>
      </c>
    </row>
    <row r="348" spans="1:3" ht="264" customHeight="1">
      <c r="A348" s="2">
        <v>347</v>
      </c>
      <c r="B348" s="2" t="s">
        <v>352</v>
      </c>
      <c r="C348">
        <f>IMAGE("https://raw.githubusercontent.com/stautonico/tcg-livingdex/main/images/347/1.jpg", 2)</f>
        <v>0</v>
      </c>
    </row>
    <row r="349" spans="1:3" ht="264" customHeight="1">
      <c r="A349" s="2">
        <v>348</v>
      </c>
      <c r="B349" s="2" t="s">
        <v>353</v>
      </c>
      <c r="C349">
        <f>IMAGE("https://raw.githubusercontent.com/stautonico/tcg-livingdex/main/images/348/1.jpg", 2)</f>
        <v>0</v>
      </c>
    </row>
    <row r="350" spans="1:3" ht="264" customHeight="1">
      <c r="A350" s="2">
        <v>349</v>
      </c>
      <c r="B350" s="2" t="s">
        <v>354</v>
      </c>
      <c r="C350">
        <f>IMAGE("https://raw.githubusercontent.com/stautonico/tcg-livingdex/main/images/349/1.jpg", 2)</f>
        <v>0</v>
      </c>
    </row>
    <row r="351" spans="1:3" ht="264" customHeight="1">
      <c r="A351" s="2">
        <v>350</v>
      </c>
      <c r="B351" s="2" t="s">
        <v>355</v>
      </c>
      <c r="C351">
        <f>IMAGE("https://raw.githubusercontent.com/stautonico/tcg-livingdex/main/images/350/1.jpg", 2)</f>
        <v>0</v>
      </c>
    </row>
    <row r="352" spans="1:3" ht="264" customHeight="1">
      <c r="A352" s="2">
        <v>351</v>
      </c>
      <c r="B352" s="2" t="s">
        <v>356</v>
      </c>
      <c r="C352">
        <f>IMAGE("https://raw.githubusercontent.com/stautonico/tcg-livingdex/main/images/351/1.jpg", 2)</f>
        <v>0</v>
      </c>
    </row>
    <row r="353" spans="1:3" ht="264" customHeight="1">
      <c r="A353" s="2">
        <v>352</v>
      </c>
      <c r="B353" s="2" t="s">
        <v>357</v>
      </c>
      <c r="C353">
        <f>IMAGE("https://raw.githubusercontent.com/stautonico/tcg-livingdex/main/images/352/1.jpg", 2)</f>
        <v>0</v>
      </c>
    </row>
    <row r="354" spans="1:3" ht="264" customHeight="1">
      <c r="A354" s="2">
        <v>353</v>
      </c>
      <c r="B354" s="2" t="s">
        <v>358</v>
      </c>
      <c r="C354">
        <f>IMAGE("https://raw.githubusercontent.com/stautonico/tcg-livingdex/main/images/353/1.jpg", 2)</f>
        <v>0</v>
      </c>
    </row>
    <row r="355" spans="1:3" ht="264" customHeight="1">
      <c r="A355" s="2">
        <v>354</v>
      </c>
      <c r="B355" s="2" t="s">
        <v>359</v>
      </c>
      <c r="C355">
        <f>IMAGE("https://raw.githubusercontent.com/stautonico/tcg-livingdex/main/images/354/1.jpg", 2)</f>
        <v>0</v>
      </c>
    </row>
    <row r="356" spans="1:3" ht="264" customHeight="1">
      <c r="A356" s="2">
        <v>355</v>
      </c>
      <c r="B356" s="2" t="s">
        <v>360</v>
      </c>
      <c r="C356">
        <f>IMAGE("https://raw.githubusercontent.com/stautonico/tcg-livingdex/main/images/355/1.jpg", 2)</f>
        <v>0</v>
      </c>
    </row>
    <row r="357" spans="1:3" ht="264" customHeight="1">
      <c r="A357" s="2">
        <v>356</v>
      </c>
      <c r="B357" s="2" t="s">
        <v>361</v>
      </c>
      <c r="C357">
        <f>IMAGE("https://raw.githubusercontent.com/stautonico/tcg-livingdex/main/images/356/1.jpg", 2)</f>
        <v>0</v>
      </c>
    </row>
    <row r="358" spans="1:3" ht="264" customHeight="1">
      <c r="A358" s="2">
        <v>357</v>
      </c>
      <c r="B358" s="2" t="s">
        <v>362</v>
      </c>
      <c r="C358">
        <f>IMAGE("https://raw.githubusercontent.com/stautonico/tcg-livingdex/main/images/357/1.jpg", 2)</f>
        <v>0</v>
      </c>
    </row>
    <row r="359" spans="1:3" ht="264" customHeight="1">
      <c r="A359" s="2">
        <v>358</v>
      </c>
      <c r="B359" s="2" t="s">
        <v>363</v>
      </c>
      <c r="C359">
        <f>IMAGE("https://raw.githubusercontent.com/stautonico/tcg-livingdex/main/images/358/1.jpg", 2)</f>
        <v>0</v>
      </c>
    </row>
    <row r="360" spans="1:3" ht="264" customHeight="1">
      <c r="A360" s="2">
        <v>359</v>
      </c>
      <c r="B360" s="2" t="s">
        <v>364</v>
      </c>
      <c r="C360">
        <f>IMAGE("https://raw.githubusercontent.com/stautonico/tcg-livingdex/main/images/359/1.jpg", 2)</f>
        <v>0</v>
      </c>
    </row>
    <row r="361" spans="1:3" ht="264" customHeight="1">
      <c r="A361" s="2">
        <v>360</v>
      </c>
      <c r="B361" s="2" t="s">
        <v>365</v>
      </c>
      <c r="C361">
        <f>IMAGE("https://raw.githubusercontent.com/stautonico/tcg-livingdex/main/images/360/1.jpg", 2)</f>
        <v>0</v>
      </c>
    </row>
    <row r="362" spans="1:3" ht="264" customHeight="1">
      <c r="A362" s="2">
        <v>361</v>
      </c>
      <c r="B362" s="2" t="s">
        <v>366</v>
      </c>
      <c r="C362">
        <f>IMAGE("https://raw.githubusercontent.com/stautonico/tcg-livingdex/main/images/361/1.jpg", 2)</f>
        <v>0</v>
      </c>
    </row>
    <row r="363" spans="1:3" ht="264" customHeight="1">
      <c r="A363" s="2">
        <v>362</v>
      </c>
      <c r="B363" s="2" t="s">
        <v>367</v>
      </c>
      <c r="C363">
        <f>IMAGE("https://raw.githubusercontent.com/stautonico/tcg-livingdex/main/images/362/1.jpg", 2)</f>
        <v>0</v>
      </c>
    </row>
    <row r="364" spans="1:3" ht="264" customHeight="1">
      <c r="A364" s="2">
        <v>363</v>
      </c>
      <c r="B364" s="2" t="s">
        <v>368</v>
      </c>
      <c r="C364">
        <f>IMAGE("https://raw.githubusercontent.com/stautonico/tcg-livingdex/main/images/363/1.jpg", 2)</f>
        <v>0</v>
      </c>
    </row>
    <row r="365" spans="1:3" ht="264" customHeight="1">
      <c r="A365" s="2">
        <v>364</v>
      </c>
      <c r="B365" s="2" t="s">
        <v>369</v>
      </c>
      <c r="C365">
        <f>IMAGE("https://raw.githubusercontent.com/stautonico/tcg-livingdex/main/images/364/1.jpg", 2)</f>
        <v>0</v>
      </c>
    </row>
    <row r="366" spans="1:3" ht="264" customHeight="1">
      <c r="A366" s="2">
        <v>365</v>
      </c>
      <c r="B366" s="2" t="s">
        <v>370</v>
      </c>
      <c r="C366">
        <f>IMAGE("https://raw.githubusercontent.com/stautonico/tcg-livingdex/main/images/365/1.jpg", 2)</f>
        <v>0</v>
      </c>
    </row>
    <row r="367" spans="1:3" ht="264" customHeight="1">
      <c r="A367" s="2">
        <v>366</v>
      </c>
      <c r="B367" s="2" t="s">
        <v>371</v>
      </c>
      <c r="C367">
        <f>IMAGE("https://raw.githubusercontent.com/stautonico/tcg-livingdex/main/images/366/1.jpg", 2)</f>
        <v>0</v>
      </c>
    </row>
    <row r="368" spans="1:3" ht="264" customHeight="1">
      <c r="A368" s="2">
        <v>367</v>
      </c>
      <c r="B368" s="2" t="s">
        <v>372</v>
      </c>
      <c r="C368">
        <f>IMAGE("https://raw.githubusercontent.com/stautonico/tcg-livingdex/main/images/367/1.jpg", 2)</f>
        <v>0</v>
      </c>
    </row>
    <row r="369" spans="1:3" ht="264" customHeight="1">
      <c r="A369" s="2">
        <v>368</v>
      </c>
      <c r="B369" s="2" t="s">
        <v>373</v>
      </c>
      <c r="C369">
        <f>IMAGE("https://raw.githubusercontent.com/stautonico/tcg-livingdex/main/images/368/1.jpg", 2)</f>
        <v>0</v>
      </c>
    </row>
    <row r="370" spans="1:3" ht="264" customHeight="1">
      <c r="A370" s="2">
        <v>369</v>
      </c>
      <c r="B370" s="2" t="s">
        <v>374</v>
      </c>
      <c r="C370">
        <f>IMAGE("https://raw.githubusercontent.com/stautonico/tcg-livingdex/main/images/369/1.jpg", 2)</f>
        <v>0</v>
      </c>
    </row>
    <row r="371" spans="1:3" ht="264" customHeight="1">
      <c r="A371" s="2">
        <v>370</v>
      </c>
      <c r="B371" s="2" t="s">
        <v>375</v>
      </c>
      <c r="C371">
        <f>IMAGE("https://raw.githubusercontent.com/stautonico/tcg-livingdex/main/images/370/1.jpg", 2)</f>
        <v>0</v>
      </c>
    </row>
    <row r="372" spans="1:3" ht="264" customHeight="1">
      <c r="A372" s="2">
        <v>371</v>
      </c>
      <c r="B372" s="2" t="s">
        <v>376</v>
      </c>
      <c r="C372">
        <f>IMAGE("https://raw.githubusercontent.com/stautonico/tcg-livingdex/main/images/371/1.jpg", 2)</f>
        <v>0</v>
      </c>
    </row>
    <row r="373" spans="1:3" ht="264" customHeight="1">
      <c r="A373" s="2">
        <v>372</v>
      </c>
      <c r="B373" s="2" t="s">
        <v>377</v>
      </c>
      <c r="C373">
        <f>IMAGE("https://raw.githubusercontent.com/stautonico/tcg-livingdex/main/images/372/1.jpg", 2)</f>
        <v>0</v>
      </c>
    </row>
    <row r="374" spans="1:3" ht="264" customHeight="1">
      <c r="A374" s="2">
        <v>373</v>
      </c>
      <c r="B374" s="2" t="s">
        <v>378</v>
      </c>
      <c r="C374">
        <f>IMAGE("https://raw.githubusercontent.com/stautonico/tcg-livingdex/main/images/373/1.jpg", 2)</f>
        <v>0</v>
      </c>
    </row>
    <row r="375" spans="1:3" ht="264" customHeight="1">
      <c r="A375" s="2">
        <v>374</v>
      </c>
      <c r="B375" s="2" t="s">
        <v>379</v>
      </c>
      <c r="C375">
        <f>IMAGE("https://raw.githubusercontent.com/stautonico/tcg-livingdex/main/images/374/1.jpg", 2)</f>
        <v>0</v>
      </c>
    </row>
    <row r="376" spans="1:3" ht="264" customHeight="1">
      <c r="A376" s="2">
        <v>375</v>
      </c>
      <c r="B376" s="2" t="s">
        <v>380</v>
      </c>
      <c r="C376">
        <f>IMAGE("https://raw.githubusercontent.com/stautonico/tcg-livingdex/main/images/375/1.jpg", 2)</f>
        <v>0</v>
      </c>
    </row>
    <row r="377" spans="1:3" ht="264" customHeight="1">
      <c r="A377" s="2">
        <v>376</v>
      </c>
      <c r="B377" s="2" t="s">
        <v>381</v>
      </c>
      <c r="C377">
        <f>IMAGE("https://raw.githubusercontent.com/stautonico/tcg-livingdex/main/images/376/1.jpg", 2)</f>
        <v>0</v>
      </c>
    </row>
    <row r="378" spans="1:3" ht="264" customHeight="1">
      <c r="A378" s="2">
        <v>377</v>
      </c>
      <c r="B378" s="2" t="s">
        <v>382</v>
      </c>
      <c r="C378">
        <f>IMAGE("https://raw.githubusercontent.com/stautonico/tcg-livingdex/main/images/377/1.jpg", 2)</f>
        <v>0</v>
      </c>
    </row>
    <row r="379" spans="1:3" ht="264" customHeight="1">
      <c r="A379" s="2">
        <v>378</v>
      </c>
      <c r="B379" s="2" t="s">
        <v>383</v>
      </c>
      <c r="C379">
        <f>IMAGE("https://raw.githubusercontent.com/stautonico/tcg-livingdex/main/images/378/1.jpg", 2)</f>
        <v>0</v>
      </c>
    </row>
    <row r="380" spans="1:3" ht="264" customHeight="1">
      <c r="A380" s="2">
        <v>379</v>
      </c>
      <c r="B380" s="2" t="s">
        <v>384</v>
      </c>
      <c r="C380">
        <f>IMAGE("https://raw.githubusercontent.com/stautonico/tcg-livingdex/main/images/379/1.jpg", 2)</f>
        <v>0</v>
      </c>
    </row>
    <row r="381" spans="1:3" ht="264" customHeight="1">
      <c r="A381" s="2">
        <v>380</v>
      </c>
      <c r="B381" s="2" t="s">
        <v>385</v>
      </c>
      <c r="C381">
        <f>IMAGE("https://raw.githubusercontent.com/stautonico/tcg-livingdex/main/images/380/1.jpg", 2)</f>
        <v>0</v>
      </c>
    </row>
    <row r="382" spans="1:3" ht="264" customHeight="1">
      <c r="A382" s="2">
        <v>381</v>
      </c>
      <c r="B382" s="2" t="s">
        <v>386</v>
      </c>
      <c r="C382">
        <f>IMAGE("https://raw.githubusercontent.com/stautonico/tcg-livingdex/main/images/381/1.jpg", 2)</f>
        <v>0</v>
      </c>
    </row>
    <row r="383" spans="1:3" ht="264" customHeight="1">
      <c r="A383" s="2">
        <v>382</v>
      </c>
      <c r="B383" s="2" t="s">
        <v>387</v>
      </c>
      <c r="C383">
        <f>IMAGE("https://raw.githubusercontent.com/stautonico/tcg-livingdex/main/images/382/1.jpg", 2)</f>
        <v>0</v>
      </c>
    </row>
    <row r="384" spans="1:3" ht="264" customHeight="1">
      <c r="A384" s="2">
        <v>383</v>
      </c>
      <c r="B384" s="2" t="s">
        <v>388</v>
      </c>
      <c r="C384">
        <f>IMAGE("https://raw.githubusercontent.com/stautonico/tcg-livingdex/main/images/383/1.jpg", 2)</f>
        <v>0</v>
      </c>
    </row>
    <row r="385" spans="1:3" ht="264" customHeight="1">
      <c r="A385" s="2">
        <v>384</v>
      </c>
      <c r="B385" s="2" t="s">
        <v>389</v>
      </c>
      <c r="C385">
        <f>IMAGE("https://raw.githubusercontent.com/stautonico/tcg-livingdex/main/images/384/1.jpg", 2)</f>
        <v>0</v>
      </c>
    </row>
    <row r="386" spans="1:3" ht="264" customHeight="1">
      <c r="A386" s="2">
        <v>385</v>
      </c>
      <c r="B386" s="2" t="s">
        <v>390</v>
      </c>
      <c r="C386">
        <f>IMAGE("https://raw.githubusercontent.com/stautonico/tcg-livingdex/main/images/385/1.jpg", 2)</f>
        <v>0</v>
      </c>
    </row>
    <row r="387" spans="1:3" ht="264" customHeight="1">
      <c r="A387" s="2">
        <v>386</v>
      </c>
      <c r="B387" s="2" t="s">
        <v>391</v>
      </c>
      <c r="C387">
        <f>IMAGE("https://raw.githubusercontent.com/stautonico/tcg-livingdex/main/images/386/1.jpg", 2)</f>
        <v>0</v>
      </c>
    </row>
    <row r="388" spans="1:3" ht="264" customHeight="1">
      <c r="A388" s="2">
        <v>387</v>
      </c>
      <c r="B388" s="2" t="s">
        <v>392</v>
      </c>
      <c r="C388">
        <f>IMAGE("https://raw.githubusercontent.com/stautonico/tcg-livingdex/main/images/387/1.jpg", 2)</f>
        <v>0</v>
      </c>
    </row>
    <row r="389" spans="1:3" ht="264" customHeight="1">
      <c r="A389" s="2">
        <v>388</v>
      </c>
      <c r="B389" s="2" t="s">
        <v>393</v>
      </c>
      <c r="C389">
        <f>IMAGE("https://raw.githubusercontent.com/stautonico/tcg-livingdex/main/images/388/1.jpg", 2)</f>
        <v>0</v>
      </c>
    </row>
    <row r="390" spans="1:3" ht="264" customHeight="1">
      <c r="A390" s="2">
        <v>389</v>
      </c>
      <c r="B390" s="2" t="s">
        <v>394</v>
      </c>
      <c r="C390">
        <f>IMAGE("https://raw.githubusercontent.com/stautonico/tcg-livingdex/main/images/389/1.jpg", 2)</f>
        <v>0</v>
      </c>
    </row>
    <row r="391" spans="1:3" ht="264" customHeight="1">
      <c r="A391" s="2">
        <v>390</v>
      </c>
      <c r="B391" s="2" t="s">
        <v>395</v>
      </c>
      <c r="C391">
        <f>IMAGE("https://raw.githubusercontent.com/stautonico/tcg-livingdex/main/images/390/1.jpg", 2)</f>
        <v>0</v>
      </c>
    </row>
    <row r="392" spans="1:3" ht="264" customHeight="1">
      <c r="A392" s="2">
        <v>391</v>
      </c>
      <c r="B392" s="2" t="s">
        <v>396</v>
      </c>
      <c r="C392">
        <f>IMAGE("https://raw.githubusercontent.com/stautonico/tcg-livingdex/main/images/391/1.jpg", 2)</f>
        <v>0</v>
      </c>
    </row>
    <row r="393" spans="1:3" ht="264" customHeight="1">
      <c r="A393" s="2">
        <v>392</v>
      </c>
      <c r="B393" s="2" t="s">
        <v>397</v>
      </c>
      <c r="C393">
        <f>IMAGE("https://raw.githubusercontent.com/stautonico/tcg-livingdex/main/images/392/1.jpg", 2)</f>
        <v>0</v>
      </c>
    </row>
    <row r="394" spans="1:3" ht="264" customHeight="1">
      <c r="A394" s="2">
        <v>393</v>
      </c>
      <c r="B394" s="2" t="s">
        <v>398</v>
      </c>
      <c r="C394">
        <f>IMAGE("https://raw.githubusercontent.com/stautonico/tcg-livingdex/main/images/393/1.jpg", 2)</f>
        <v>0</v>
      </c>
    </row>
    <row r="395" spans="1:3" ht="264" customHeight="1">
      <c r="A395" s="2">
        <v>394</v>
      </c>
      <c r="B395" s="2" t="s">
        <v>399</v>
      </c>
      <c r="C395">
        <f>IMAGE("https://raw.githubusercontent.com/stautonico/tcg-livingdex/main/images/394/1.jpg", 2)</f>
        <v>0</v>
      </c>
    </row>
    <row r="396" spans="1:3" ht="264" customHeight="1">
      <c r="A396" s="2">
        <v>395</v>
      </c>
      <c r="B396" s="2" t="s">
        <v>400</v>
      </c>
      <c r="C396">
        <f>IMAGE("https://raw.githubusercontent.com/stautonico/tcg-livingdex/main/images/395/1.jpg", 2)</f>
        <v>0</v>
      </c>
    </row>
    <row r="397" spans="1:3" ht="264" customHeight="1">
      <c r="A397" s="2">
        <v>396</v>
      </c>
      <c r="B397" s="2" t="s">
        <v>401</v>
      </c>
      <c r="C397">
        <f>IMAGE("https://raw.githubusercontent.com/stautonico/tcg-livingdex/main/images/396/1.jpg", 2)</f>
        <v>0</v>
      </c>
    </row>
    <row r="398" spans="1:3" ht="264" customHeight="1">
      <c r="A398" s="2">
        <v>397</v>
      </c>
      <c r="B398" s="2" t="s">
        <v>402</v>
      </c>
      <c r="C398">
        <f>IMAGE("https://raw.githubusercontent.com/stautonico/tcg-livingdex/main/images/397/1.jpg", 2)</f>
        <v>0</v>
      </c>
    </row>
    <row r="399" spans="1:3" ht="264" customHeight="1">
      <c r="A399" s="2">
        <v>398</v>
      </c>
      <c r="B399" s="2" t="s">
        <v>403</v>
      </c>
      <c r="C399">
        <f>IMAGE("https://raw.githubusercontent.com/stautonico/tcg-livingdex/main/images/398/1.jpg", 2)</f>
        <v>0</v>
      </c>
    </row>
    <row r="400" spans="1:3" ht="264" customHeight="1">
      <c r="A400" s="2">
        <v>399</v>
      </c>
      <c r="B400" s="2" t="s">
        <v>404</v>
      </c>
      <c r="C400">
        <f>IMAGE("https://raw.githubusercontent.com/stautonico/tcg-livingdex/main/images/399/1.jpg", 2)</f>
        <v>0</v>
      </c>
    </row>
    <row r="401" spans="1:3" ht="264" customHeight="1">
      <c r="A401" s="2">
        <v>400</v>
      </c>
      <c r="B401" s="2" t="s">
        <v>405</v>
      </c>
      <c r="C401">
        <f>IMAGE("https://raw.githubusercontent.com/stautonico/tcg-livingdex/main/images/400/1.jpg", 2)</f>
        <v>0</v>
      </c>
    </row>
    <row r="402" spans="1:3" ht="264" customHeight="1">
      <c r="A402" s="2">
        <v>401</v>
      </c>
      <c r="B402" s="2" t="s">
        <v>406</v>
      </c>
      <c r="C402">
        <f>IMAGE("https://raw.githubusercontent.com/stautonico/tcg-livingdex/main/images/401/1.jpg", 2)</f>
        <v>0</v>
      </c>
    </row>
    <row r="403" spans="1:3" ht="264" customHeight="1">
      <c r="A403" s="2">
        <v>402</v>
      </c>
      <c r="B403" s="2" t="s">
        <v>407</v>
      </c>
      <c r="C403">
        <f>IMAGE("https://raw.githubusercontent.com/stautonico/tcg-livingdex/main/images/402/1.jpg", 2)</f>
        <v>0</v>
      </c>
    </row>
    <row r="404" spans="1:3" ht="264" customHeight="1">
      <c r="A404" s="2">
        <v>403</v>
      </c>
      <c r="B404" s="2" t="s">
        <v>408</v>
      </c>
      <c r="C404">
        <f>IMAGE("https://raw.githubusercontent.com/stautonico/tcg-livingdex/main/images/403/1.jpg", 2)</f>
        <v>0</v>
      </c>
    </row>
    <row r="405" spans="1:3" ht="264" customHeight="1">
      <c r="A405" s="2">
        <v>404</v>
      </c>
      <c r="B405" s="2" t="s">
        <v>409</v>
      </c>
      <c r="C405">
        <f>IMAGE("https://raw.githubusercontent.com/stautonico/tcg-livingdex/main/images/404/1.jpg", 2)</f>
        <v>0</v>
      </c>
    </row>
    <row r="406" spans="1:3" ht="264" customHeight="1">
      <c r="A406" s="2">
        <v>405</v>
      </c>
      <c r="B406" s="2" t="s">
        <v>410</v>
      </c>
      <c r="C406">
        <f>IMAGE("https://raw.githubusercontent.com/stautonico/tcg-livingdex/main/images/405/1.jpg", 2)</f>
        <v>0</v>
      </c>
    </row>
    <row r="407" spans="1:3" ht="264" customHeight="1">
      <c r="A407" s="2">
        <v>406</v>
      </c>
      <c r="B407" s="2" t="s">
        <v>411</v>
      </c>
      <c r="C407">
        <f>IMAGE("https://raw.githubusercontent.com/stautonico/tcg-livingdex/main/images/406/1.jpg", 2)</f>
        <v>0</v>
      </c>
    </row>
    <row r="408" spans="1:3" ht="264" customHeight="1">
      <c r="A408" s="2">
        <v>407</v>
      </c>
      <c r="B408" s="2" t="s">
        <v>412</v>
      </c>
      <c r="C408">
        <f>IMAGE("https://raw.githubusercontent.com/stautonico/tcg-livingdex/main/images/407/1.jpg", 2)</f>
        <v>0</v>
      </c>
    </row>
    <row r="409" spans="1:3" ht="264" customHeight="1">
      <c r="A409" s="2">
        <v>408</v>
      </c>
      <c r="B409" s="2" t="s">
        <v>413</v>
      </c>
      <c r="C409">
        <f>IMAGE("https://raw.githubusercontent.com/stautonico/tcg-livingdex/main/images/408/1.jpg", 2)</f>
        <v>0</v>
      </c>
    </row>
    <row r="410" spans="1:3" ht="264" customHeight="1">
      <c r="A410" s="2">
        <v>409</v>
      </c>
      <c r="B410" s="2" t="s">
        <v>414</v>
      </c>
      <c r="C410">
        <f>IMAGE("https://raw.githubusercontent.com/stautonico/tcg-livingdex/main/images/409/1.jpg", 2)</f>
        <v>0</v>
      </c>
    </row>
    <row r="411" spans="1:3" ht="264" customHeight="1">
      <c r="A411" s="2">
        <v>410</v>
      </c>
      <c r="B411" s="2" t="s">
        <v>415</v>
      </c>
      <c r="C411">
        <f>IMAGE("https://raw.githubusercontent.com/stautonico/tcg-livingdex/main/images/410/1.jpg", 2)</f>
        <v>0</v>
      </c>
    </row>
    <row r="412" spans="1:3" ht="264" customHeight="1">
      <c r="A412" s="2">
        <v>411</v>
      </c>
      <c r="B412" s="2" t="s">
        <v>416</v>
      </c>
      <c r="C412">
        <f>IMAGE("https://raw.githubusercontent.com/stautonico/tcg-livingdex/main/images/411/1.jpg", 2)</f>
        <v>0</v>
      </c>
    </row>
    <row r="413" spans="1:3" ht="264" customHeight="1">
      <c r="A413" s="2">
        <v>412</v>
      </c>
      <c r="B413" s="2" t="s">
        <v>417</v>
      </c>
      <c r="C413">
        <f>IMAGE("https://raw.githubusercontent.com/stautonico/tcg-livingdex/main/images/412/1.jpg", 2)</f>
        <v>0</v>
      </c>
    </row>
    <row r="414" spans="1:3" ht="264" customHeight="1">
      <c r="A414" s="2">
        <v>413</v>
      </c>
      <c r="B414" s="2" t="s">
        <v>418</v>
      </c>
      <c r="C414">
        <f>IMAGE("https://raw.githubusercontent.com/stautonico/tcg-livingdex/main/images/413/1.jpg", 2)</f>
        <v>0</v>
      </c>
    </row>
    <row r="415" spans="1:3" ht="264" customHeight="1">
      <c r="A415" s="2">
        <v>414</v>
      </c>
      <c r="B415" s="2" t="s">
        <v>419</v>
      </c>
      <c r="C415">
        <f>IMAGE("https://raw.githubusercontent.com/stautonico/tcg-livingdex/main/images/414/1.jpg", 2)</f>
        <v>0</v>
      </c>
    </row>
    <row r="416" spans="1:3" ht="264" customHeight="1">
      <c r="A416" s="2">
        <v>415</v>
      </c>
      <c r="B416" s="2" t="s">
        <v>420</v>
      </c>
      <c r="C416">
        <f>IMAGE("https://raw.githubusercontent.com/stautonico/tcg-livingdex/main/images/415/1.jpg", 2)</f>
        <v>0</v>
      </c>
    </row>
    <row r="417" spans="1:3" ht="264" customHeight="1">
      <c r="A417" s="2">
        <v>416</v>
      </c>
      <c r="B417" s="2" t="s">
        <v>421</v>
      </c>
      <c r="C417">
        <f>IMAGE("https://raw.githubusercontent.com/stautonico/tcg-livingdex/main/images/416/1.jpg", 2)</f>
        <v>0</v>
      </c>
    </row>
    <row r="418" spans="1:3" ht="264" customHeight="1">
      <c r="A418" s="2">
        <v>417</v>
      </c>
      <c r="B418" s="2" t="s">
        <v>422</v>
      </c>
      <c r="C418">
        <f>IMAGE("https://raw.githubusercontent.com/stautonico/tcg-livingdex/main/images/417/1.jpg", 2)</f>
        <v>0</v>
      </c>
    </row>
    <row r="419" spans="1:3" ht="264" customHeight="1">
      <c r="A419" s="2">
        <v>418</v>
      </c>
      <c r="B419" s="2" t="s">
        <v>423</v>
      </c>
      <c r="C419">
        <f>IMAGE("https://raw.githubusercontent.com/stautonico/tcg-livingdex/main/images/418/1.jpg", 2)</f>
        <v>0</v>
      </c>
    </row>
    <row r="420" spans="1:3" ht="264" customHeight="1">
      <c r="A420" s="2">
        <v>419</v>
      </c>
      <c r="B420" s="2" t="s">
        <v>424</v>
      </c>
      <c r="C420">
        <f>IMAGE("https://raw.githubusercontent.com/stautonico/tcg-livingdex/main/images/419/1.jpg", 2)</f>
        <v>0</v>
      </c>
    </row>
    <row r="421" spans="1:3" ht="264" customHeight="1">
      <c r="A421" s="2">
        <v>420</v>
      </c>
      <c r="B421" s="2" t="s">
        <v>425</v>
      </c>
      <c r="C421">
        <f>IMAGE("https://raw.githubusercontent.com/stautonico/tcg-livingdex/main/images/420/1.jpg", 2)</f>
        <v>0</v>
      </c>
    </row>
    <row r="422" spans="1:3" ht="264" customHeight="1">
      <c r="A422" s="2">
        <v>421</v>
      </c>
      <c r="B422" s="2" t="s">
        <v>426</v>
      </c>
      <c r="C422">
        <f>IMAGE("https://raw.githubusercontent.com/stautonico/tcg-livingdex/main/images/421/1.jpg", 2)</f>
        <v>0</v>
      </c>
    </row>
    <row r="423" spans="1:3" ht="264" customHeight="1">
      <c r="A423" s="2">
        <v>422</v>
      </c>
      <c r="B423" s="2" t="s">
        <v>427</v>
      </c>
      <c r="C423">
        <f>IMAGE("https://raw.githubusercontent.com/stautonico/tcg-livingdex/main/images/422/1.jpg", 2)</f>
        <v>0</v>
      </c>
    </row>
    <row r="424" spans="1:3" ht="264" customHeight="1">
      <c r="A424" s="2">
        <v>423</v>
      </c>
      <c r="B424" s="2" t="s">
        <v>428</v>
      </c>
      <c r="C424">
        <f>IMAGE("https://raw.githubusercontent.com/stautonico/tcg-livingdex/main/images/423/1.jpg", 2)</f>
        <v>0</v>
      </c>
    </row>
    <row r="425" spans="1:3" ht="264" customHeight="1">
      <c r="A425" s="2">
        <v>424</v>
      </c>
      <c r="B425" s="2" t="s">
        <v>429</v>
      </c>
      <c r="C425">
        <f>IMAGE("https://raw.githubusercontent.com/stautonico/tcg-livingdex/main/images/424/1.jpg", 2)</f>
        <v>0</v>
      </c>
    </row>
    <row r="426" spans="1:3" ht="264" customHeight="1">
      <c r="A426" s="2">
        <v>425</v>
      </c>
      <c r="B426" s="2" t="s">
        <v>430</v>
      </c>
      <c r="C426">
        <f>IMAGE("https://raw.githubusercontent.com/stautonico/tcg-livingdex/main/images/425/1.jpg", 2)</f>
        <v>0</v>
      </c>
    </row>
    <row r="427" spans="1:3" ht="264" customHeight="1">
      <c r="A427" s="2">
        <v>426</v>
      </c>
      <c r="B427" s="2" t="s">
        <v>431</v>
      </c>
      <c r="C427">
        <f>IMAGE("https://raw.githubusercontent.com/stautonico/tcg-livingdex/main/images/426/1.jpg", 2)</f>
        <v>0</v>
      </c>
    </row>
    <row r="428" spans="1:3" ht="264" customHeight="1">
      <c r="A428" s="2">
        <v>427</v>
      </c>
      <c r="B428" s="2" t="s">
        <v>432</v>
      </c>
      <c r="C428">
        <f>IMAGE("https://raw.githubusercontent.com/stautonico/tcg-livingdex/main/images/427/1.jpg", 2)</f>
        <v>0</v>
      </c>
    </row>
    <row r="429" spans="1:3" ht="264" customHeight="1">
      <c r="A429" s="2">
        <v>428</v>
      </c>
      <c r="B429" s="2" t="s">
        <v>433</v>
      </c>
      <c r="C429">
        <f>IMAGE("https://raw.githubusercontent.com/stautonico/tcg-livingdex/main/images/428/1.jpg", 2)</f>
        <v>0</v>
      </c>
    </row>
    <row r="430" spans="1:3" ht="264" customHeight="1">
      <c r="A430" s="2">
        <v>429</v>
      </c>
      <c r="B430" s="2" t="s">
        <v>434</v>
      </c>
      <c r="C430">
        <f>IMAGE("https://raw.githubusercontent.com/stautonico/tcg-livingdex/main/images/429/1.jpg", 2)</f>
        <v>0</v>
      </c>
    </row>
    <row r="431" spans="1:3" ht="264" customHeight="1">
      <c r="A431" s="2">
        <v>430</v>
      </c>
      <c r="B431" s="2" t="s">
        <v>435</v>
      </c>
      <c r="C431">
        <f>IMAGE("https://raw.githubusercontent.com/stautonico/tcg-livingdex/main/images/430/1.jpg", 2)</f>
        <v>0</v>
      </c>
    </row>
    <row r="432" spans="1:3" ht="264" customHeight="1">
      <c r="A432" s="2">
        <v>431</v>
      </c>
      <c r="B432" s="2" t="s">
        <v>436</v>
      </c>
      <c r="C432">
        <f>IMAGE("https://raw.githubusercontent.com/stautonico/tcg-livingdex/main/images/431/1.jpg", 2)</f>
        <v>0</v>
      </c>
    </row>
    <row r="433" spans="1:3" ht="264" customHeight="1">
      <c r="A433" s="2">
        <v>432</v>
      </c>
      <c r="B433" s="2" t="s">
        <v>437</v>
      </c>
      <c r="C433">
        <f>IMAGE("https://raw.githubusercontent.com/stautonico/tcg-livingdex/main/images/432/1.jpg", 2)</f>
        <v>0</v>
      </c>
    </row>
    <row r="434" spans="1:3" ht="264" customHeight="1">
      <c r="A434" s="2">
        <v>433</v>
      </c>
      <c r="B434" s="2" t="s">
        <v>438</v>
      </c>
      <c r="C434">
        <f>IMAGE("https://raw.githubusercontent.com/stautonico/tcg-livingdex/main/images/433/1.jpg", 2)</f>
        <v>0</v>
      </c>
    </row>
    <row r="435" spans="1:3" ht="264" customHeight="1">
      <c r="A435" s="2">
        <v>434</v>
      </c>
      <c r="B435" s="2" t="s">
        <v>439</v>
      </c>
      <c r="C435">
        <f>IMAGE("https://raw.githubusercontent.com/stautonico/tcg-livingdex/main/images/434/1.jpg", 2)</f>
        <v>0</v>
      </c>
    </row>
    <row r="436" spans="1:3" ht="264" customHeight="1">
      <c r="A436" s="2">
        <v>435</v>
      </c>
      <c r="B436" s="2" t="s">
        <v>440</v>
      </c>
      <c r="C436">
        <f>IMAGE("https://raw.githubusercontent.com/stautonico/tcg-livingdex/main/images/435/1.jpg", 2)</f>
        <v>0</v>
      </c>
    </row>
    <row r="437" spans="1:3" ht="264" customHeight="1">
      <c r="A437" s="2">
        <v>436</v>
      </c>
      <c r="B437" s="2" t="s">
        <v>441</v>
      </c>
      <c r="C437">
        <f>IMAGE("https://raw.githubusercontent.com/stautonico/tcg-livingdex/main/images/436/1.jpg", 2)</f>
        <v>0</v>
      </c>
    </row>
    <row r="438" spans="1:3" ht="264" customHeight="1">
      <c r="A438" s="2">
        <v>437</v>
      </c>
      <c r="B438" s="2" t="s">
        <v>442</v>
      </c>
      <c r="C438">
        <f>IMAGE("https://raw.githubusercontent.com/stautonico/tcg-livingdex/main/images/437/1.jpg", 2)</f>
        <v>0</v>
      </c>
    </row>
    <row r="439" spans="1:3" ht="264" customHeight="1">
      <c r="A439" s="2">
        <v>438</v>
      </c>
      <c r="B439" s="2" t="s">
        <v>443</v>
      </c>
      <c r="C439">
        <f>IMAGE("https://raw.githubusercontent.com/stautonico/tcg-livingdex/main/images/438/1.jpg", 2)</f>
        <v>0</v>
      </c>
    </row>
    <row r="440" spans="1:3" ht="264" customHeight="1">
      <c r="A440" s="2">
        <v>439</v>
      </c>
      <c r="B440" s="2" t="s">
        <v>444</v>
      </c>
      <c r="C440">
        <f>IMAGE("https://raw.githubusercontent.com/stautonico/tcg-livingdex/main/images/439/1.jpg", 2)</f>
        <v>0</v>
      </c>
    </row>
    <row r="441" spans="1:3" ht="264" customHeight="1">
      <c r="A441" s="2">
        <v>440</v>
      </c>
      <c r="B441" s="2" t="s">
        <v>445</v>
      </c>
      <c r="C441">
        <f>IMAGE("https://raw.githubusercontent.com/stautonico/tcg-livingdex/main/images/440/1.jpg", 2)</f>
        <v>0</v>
      </c>
    </row>
    <row r="442" spans="1:3" ht="264" customHeight="1">
      <c r="A442" s="2">
        <v>441</v>
      </c>
      <c r="B442" s="2" t="s">
        <v>446</v>
      </c>
      <c r="C442">
        <f>IMAGE("https://raw.githubusercontent.com/stautonico/tcg-livingdex/main/images/441/1.jpg", 2)</f>
        <v>0</v>
      </c>
    </row>
    <row r="443" spans="1:3" ht="264" customHeight="1">
      <c r="A443" s="2">
        <v>442</v>
      </c>
      <c r="B443" s="2" t="s">
        <v>447</v>
      </c>
      <c r="C443">
        <f>IMAGE("https://raw.githubusercontent.com/stautonico/tcg-livingdex/main/images/442/1.jpg", 2)</f>
        <v>0</v>
      </c>
    </row>
    <row r="444" spans="1:3" ht="264" customHeight="1">
      <c r="A444" s="2">
        <v>443</v>
      </c>
      <c r="B444" s="2" t="s">
        <v>448</v>
      </c>
      <c r="C444">
        <f>IMAGE("https://raw.githubusercontent.com/stautonico/tcg-livingdex/main/images/443/1.jpg", 2)</f>
        <v>0</v>
      </c>
    </row>
    <row r="445" spans="1:3" ht="264" customHeight="1">
      <c r="A445" s="2">
        <v>444</v>
      </c>
      <c r="B445" s="2" t="s">
        <v>449</v>
      </c>
      <c r="C445">
        <f>IMAGE("https://raw.githubusercontent.com/stautonico/tcg-livingdex/main/images/444/1.jpg", 2)</f>
        <v>0</v>
      </c>
    </row>
    <row r="446" spans="1:3" ht="264" customHeight="1">
      <c r="A446" s="2">
        <v>445</v>
      </c>
      <c r="B446" s="2" t="s">
        <v>450</v>
      </c>
      <c r="C446">
        <f>IMAGE("https://raw.githubusercontent.com/stautonico/tcg-livingdex/main/images/445/1.jpg", 2)</f>
        <v>0</v>
      </c>
    </row>
    <row r="447" spans="1:3" ht="264" customHeight="1">
      <c r="A447" s="2">
        <v>446</v>
      </c>
      <c r="B447" s="2" t="s">
        <v>451</v>
      </c>
      <c r="C447">
        <f>IMAGE("https://raw.githubusercontent.com/stautonico/tcg-livingdex/main/images/446/1.jpg", 2)</f>
        <v>0</v>
      </c>
    </row>
    <row r="448" spans="1:3" ht="264" customHeight="1">
      <c r="A448" s="2">
        <v>447</v>
      </c>
      <c r="B448" s="2" t="s">
        <v>452</v>
      </c>
      <c r="C448">
        <f>IMAGE("https://raw.githubusercontent.com/stautonico/tcg-livingdex/main/images/447/1.jpg", 2)</f>
        <v>0</v>
      </c>
    </row>
    <row r="449" spans="1:3" ht="264" customHeight="1">
      <c r="A449" s="2">
        <v>448</v>
      </c>
      <c r="B449" s="2" t="s">
        <v>453</v>
      </c>
      <c r="C449">
        <f>IMAGE("https://raw.githubusercontent.com/stautonico/tcg-livingdex/main/images/448/1.jpg", 2)</f>
        <v>0</v>
      </c>
    </row>
    <row r="450" spans="1:3" ht="264" customHeight="1">
      <c r="A450" s="2">
        <v>449</v>
      </c>
      <c r="B450" s="2" t="s">
        <v>454</v>
      </c>
      <c r="C450">
        <f>IMAGE("https://raw.githubusercontent.com/stautonico/tcg-livingdex/main/images/449/1.jpg", 2)</f>
        <v>0</v>
      </c>
    </row>
    <row r="451" spans="1:3" ht="264" customHeight="1">
      <c r="A451" s="2">
        <v>450</v>
      </c>
      <c r="B451" s="2" t="s">
        <v>455</v>
      </c>
      <c r="C451">
        <f>IMAGE("https://raw.githubusercontent.com/stautonico/tcg-livingdex/main/images/450/1.jpg", 2)</f>
        <v>0</v>
      </c>
    </row>
    <row r="452" spans="1:3" ht="264" customHeight="1">
      <c r="A452" s="2">
        <v>451</v>
      </c>
      <c r="B452" s="2" t="s">
        <v>456</v>
      </c>
      <c r="C452">
        <f>IMAGE("https://raw.githubusercontent.com/stautonico/tcg-livingdex/main/images/451/1.jpg", 2)</f>
        <v>0</v>
      </c>
    </row>
    <row r="453" spans="1:3" ht="264" customHeight="1">
      <c r="A453" s="2">
        <v>452</v>
      </c>
      <c r="B453" s="2" t="s">
        <v>457</v>
      </c>
      <c r="C453">
        <f>IMAGE("https://raw.githubusercontent.com/stautonico/tcg-livingdex/main/images/452/1.jpg", 2)</f>
        <v>0</v>
      </c>
    </row>
    <row r="454" spans="1:3" ht="264" customHeight="1">
      <c r="A454" s="2">
        <v>453</v>
      </c>
      <c r="B454" s="2" t="s">
        <v>458</v>
      </c>
      <c r="C454">
        <f>IMAGE("https://raw.githubusercontent.com/stautonico/tcg-livingdex/main/images/453/1.jpg", 2)</f>
        <v>0</v>
      </c>
    </row>
    <row r="455" spans="1:3" ht="264" customHeight="1">
      <c r="A455" s="2">
        <v>454</v>
      </c>
      <c r="B455" s="2" t="s">
        <v>459</v>
      </c>
      <c r="C455">
        <f>IMAGE("https://raw.githubusercontent.com/stautonico/tcg-livingdex/main/images/454/1.jpg", 2)</f>
        <v>0</v>
      </c>
    </row>
    <row r="456" spans="1:3" ht="264" customHeight="1">
      <c r="A456" s="2">
        <v>455</v>
      </c>
      <c r="B456" s="2" t="s">
        <v>460</v>
      </c>
      <c r="C456">
        <f>IMAGE("https://raw.githubusercontent.com/stautonico/tcg-livingdex/main/images/455/1.jpg", 2)</f>
        <v>0</v>
      </c>
    </row>
    <row r="457" spans="1:3" ht="264" customHeight="1">
      <c r="A457" s="2">
        <v>456</v>
      </c>
      <c r="B457" s="2" t="s">
        <v>461</v>
      </c>
      <c r="C457">
        <f>IMAGE("https://raw.githubusercontent.com/stautonico/tcg-livingdex/main/images/456/1.jpg", 2)</f>
        <v>0</v>
      </c>
    </row>
    <row r="458" spans="1:3" ht="264" customHeight="1">
      <c r="A458" s="2">
        <v>457</v>
      </c>
      <c r="B458" s="2" t="s">
        <v>462</v>
      </c>
      <c r="C458">
        <f>IMAGE("https://raw.githubusercontent.com/stautonico/tcg-livingdex/main/images/457/1.jpg", 2)</f>
        <v>0</v>
      </c>
    </row>
    <row r="459" spans="1:3" ht="264" customHeight="1">
      <c r="A459" s="2">
        <v>458</v>
      </c>
      <c r="B459" s="2" t="s">
        <v>463</v>
      </c>
      <c r="C459">
        <f>IMAGE("https://raw.githubusercontent.com/stautonico/tcg-livingdex/main/images/458/1.jpg", 2)</f>
        <v>0</v>
      </c>
    </row>
    <row r="460" spans="1:3" ht="264" customHeight="1">
      <c r="A460" s="2">
        <v>459</v>
      </c>
      <c r="B460" s="2" t="s">
        <v>464</v>
      </c>
      <c r="C460">
        <f>IMAGE("https://raw.githubusercontent.com/stautonico/tcg-livingdex/main/images/459/1.jpg", 2)</f>
        <v>0</v>
      </c>
    </row>
    <row r="461" spans="1:3" ht="264" customHeight="1">
      <c r="A461" s="2">
        <v>460</v>
      </c>
      <c r="B461" s="2" t="s">
        <v>465</v>
      </c>
      <c r="C461">
        <f>IMAGE("https://raw.githubusercontent.com/stautonico/tcg-livingdex/main/images/460/1.jpg", 2)</f>
        <v>0</v>
      </c>
    </row>
    <row r="462" spans="1:3" ht="264" customHeight="1">
      <c r="A462" s="2">
        <v>461</v>
      </c>
      <c r="B462" s="2" t="s">
        <v>466</v>
      </c>
      <c r="C462">
        <f>IMAGE("https://raw.githubusercontent.com/stautonico/tcg-livingdex/main/images/461/1.jpg", 2)</f>
        <v>0</v>
      </c>
    </row>
    <row r="463" spans="1:3" ht="264" customHeight="1">
      <c r="A463" s="2">
        <v>462</v>
      </c>
      <c r="B463" s="2" t="s">
        <v>467</v>
      </c>
      <c r="C463">
        <f>IMAGE("https://raw.githubusercontent.com/stautonico/tcg-livingdex/main/images/462/1.jpg", 2)</f>
        <v>0</v>
      </c>
    </row>
    <row r="464" spans="1:3" ht="264" customHeight="1">
      <c r="A464" s="2">
        <v>463</v>
      </c>
      <c r="B464" s="2" t="s">
        <v>468</v>
      </c>
      <c r="C464">
        <f>IMAGE("https://raw.githubusercontent.com/stautonico/tcg-livingdex/main/images/463/1.jpg", 2)</f>
        <v>0</v>
      </c>
    </row>
    <row r="465" spans="1:3" ht="264" customHeight="1">
      <c r="A465" s="2">
        <v>464</v>
      </c>
      <c r="B465" s="2" t="s">
        <v>469</v>
      </c>
      <c r="C465">
        <f>IMAGE("https://raw.githubusercontent.com/stautonico/tcg-livingdex/main/images/464/1.jpg", 2)</f>
        <v>0</v>
      </c>
    </row>
    <row r="466" spans="1:3" ht="264" customHeight="1">
      <c r="A466" s="2">
        <v>465</v>
      </c>
      <c r="B466" s="2" t="s">
        <v>470</v>
      </c>
      <c r="C466">
        <f>IMAGE("https://raw.githubusercontent.com/stautonico/tcg-livingdex/main/images/465/1.jpg", 2)</f>
        <v>0</v>
      </c>
    </row>
    <row r="467" spans="1:3" ht="264" customHeight="1">
      <c r="A467" s="2">
        <v>466</v>
      </c>
      <c r="B467" s="2" t="s">
        <v>471</v>
      </c>
      <c r="C467">
        <f>IMAGE("https://raw.githubusercontent.com/stautonico/tcg-livingdex/main/images/466/1.jpg", 2)</f>
        <v>0</v>
      </c>
    </row>
    <row r="468" spans="1:3" ht="264" customHeight="1">
      <c r="A468" s="2">
        <v>467</v>
      </c>
      <c r="B468" s="2" t="s">
        <v>472</v>
      </c>
      <c r="C468">
        <f>IMAGE("https://raw.githubusercontent.com/stautonico/tcg-livingdex/main/images/467/1.jpg", 2)</f>
        <v>0</v>
      </c>
    </row>
    <row r="469" spans="1:3" ht="264" customHeight="1">
      <c r="A469" s="2">
        <v>468</v>
      </c>
      <c r="B469" s="2" t="s">
        <v>473</v>
      </c>
      <c r="C469">
        <f>IMAGE("https://raw.githubusercontent.com/stautonico/tcg-livingdex/main/images/468/1.jpg", 2)</f>
        <v>0</v>
      </c>
    </row>
    <row r="470" spans="1:3" ht="264" customHeight="1">
      <c r="A470" s="2">
        <v>469</v>
      </c>
      <c r="B470" s="2" t="s">
        <v>474</v>
      </c>
      <c r="C470">
        <f>IMAGE("https://raw.githubusercontent.com/stautonico/tcg-livingdex/main/images/469/1.jpg", 2)</f>
        <v>0</v>
      </c>
    </row>
    <row r="471" spans="1:3" ht="264" customHeight="1">
      <c r="A471" s="2">
        <v>470</v>
      </c>
      <c r="B471" s="2" t="s">
        <v>475</v>
      </c>
      <c r="C471">
        <f>IMAGE("https://raw.githubusercontent.com/stautonico/tcg-livingdex/main/images/470/1.jpg", 2)</f>
        <v>0</v>
      </c>
    </row>
    <row r="472" spans="1:3" ht="264" customHeight="1">
      <c r="A472" s="2">
        <v>471</v>
      </c>
      <c r="B472" s="2" t="s">
        <v>476</v>
      </c>
      <c r="C472">
        <f>IMAGE("https://raw.githubusercontent.com/stautonico/tcg-livingdex/main/images/471/1.jpg", 2)</f>
        <v>0</v>
      </c>
    </row>
    <row r="473" spans="1:3" ht="264" customHeight="1">
      <c r="A473" s="2">
        <v>472</v>
      </c>
      <c r="B473" s="2" t="s">
        <v>477</v>
      </c>
      <c r="C473">
        <f>IMAGE("https://raw.githubusercontent.com/stautonico/tcg-livingdex/main/images/472/1.jpg", 2)</f>
        <v>0</v>
      </c>
    </row>
    <row r="474" spans="1:3" ht="264" customHeight="1">
      <c r="A474" s="2">
        <v>473</v>
      </c>
      <c r="B474" s="2" t="s">
        <v>478</v>
      </c>
      <c r="C474">
        <f>IMAGE("https://raw.githubusercontent.com/stautonico/tcg-livingdex/main/images/473/1.jpg", 2)</f>
        <v>0</v>
      </c>
    </row>
    <row r="475" spans="1:3" ht="264" customHeight="1">
      <c r="A475" s="2">
        <v>474</v>
      </c>
      <c r="B475" s="2" t="s">
        <v>479</v>
      </c>
      <c r="C475">
        <f>IMAGE("https://raw.githubusercontent.com/stautonico/tcg-livingdex/main/images/474/1.jpg", 2)</f>
        <v>0</v>
      </c>
    </row>
    <row r="476" spans="1:3" ht="264" customHeight="1">
      <c r="A476" s="2">
        <v>475</v>
      </c>
      <c r="B476" s="2" t="s">
        <v>480</v>
      </c>
      <c r="C476">
        <f>IMAGE("https://raw.githubusercontent.com/stautonico/tcg-livingdex/main/images/475/1.jpg", 2)</f>
        <v>0</v>
      </c>
    </row>
    <row r="477" spans="1:3" ht="264" customHeight="1">
      <c r="A477" s="2">
        <v>476</v>
      </c>
      <c r="B477" s="2" t="s">
        <v>481</v>
      </c>
      <c r="C477">
        <f>IMAGE("https://raw.githubusercontent.com/stautonico/tcg-livingdex/main/images/476/1.jpg", 2)</f>
        <v>0</v>
      </c>
    </row>
    <row r="478" spans="1:3" ht="264" customHeight="1">
      <c r="A478" s="2">
        <v>477</v>
      </c>
      <c r="B478" s="2" t="s">
        <v>482</v>
      </c>
      <c r="C478">
        <f>IMAGE("https://raw.githubusercontent.com/stautonico/tcg-livingdex/main/images/477/1.jpg", 2)</f>
        <v>0</v>
      </c>
    </row>
    <row r="479" spans="1:3" ht="264" customHeight="1">
      <c r="A479" s="2">
        <v>478</v>
      </c>
      <c r="B479" s="2" t="s">
        <v>483</v>
      </c>
      <c r="C479">
        <f>IMAGE("https://raw.githubusercontent.com/stautonico/tcg-livingdex/main/images/478/1.jpg", 2)</f>
        <v>0</v>
      </c>
    </row>
    <row r="480" spans="1:3" ht="264" customHeight="1">
      <c r="A480" s="2">
        <v>479</v>
      </c>
      <c r="B480" s="2" t="s">
        <v>484</v>
      </c>
      <c r="C480">
        <f>IMAGE("https://raw.githubusercontent.com/stautonico/tcg-livingdex/main/images/479/1.jpg", 2)</f>
        <v>0</v>
      </c>
    </row>
    <row r="481" spans="1:3" ht="264" customHeight="1">
      <c r="A481" s="2">
        <v>480</v>
      </c>
      <c r="B481" s="2" t="s">
        <v>485</v>
      </c>
      <c r="C481">
        <f>IMAGE("https://raw.githubusercontent.com/stautonico/tcg-livingdex/main/images/480/1.jpg", 2)</f>
        <v>0</v>
      </c>
    </row>
    <row r="482" spans="1:3" ht="264" customHeight="1">
      <c r="A482" s="2">
        <v>481</v>
      </c>
      <c r="B482" s="2" t="s">
        <v>486</v>
      </c>
      <c r="C482">
        <f>IMAGE("https://raw.githubusercontent.com/stautonico/tcg-livingdex/main/images/481/1.jpg", 2)</f>
        <v>0</v>
      </c>
    </row>
    <row r="483" spans="1:3" ht="264" customHeight="1">
      <c r="A483" s="2">
        <v>482</v>
      </c>
      <c r="B483" s="2" t="s">
        <v>487</v>
      </c>
      <c r="C483">
        <f>IMAGE("https://raw.githubusercontent.com/stautonico/tcg-livingdex/main/images/482/1.jpg", 2)</f>
        <v>0</v>
      </c>
    </row>
    <row r="484" spans="1:3" ht="264" customHeight="1">
      <c r="A484" s="2">
        <v>483</v>
      </c>
      <c r="B484" s="2" t="s">
        <v>488</v>
      </c>
      <c r="C484">
        <f>IMAGE("https://raw.githubusercontent.com/stautonico/tcg-livingdex/main/images/483/1.jpg", 2)</f>
        <v>0</v>
      </c>
    </row>
    <row r="485" spans="1:3" ht="264" customHeight="1">
      <c r="A485" s="2">
        <v>484</v>
      </c>
      <c r="B485" s="2" t="s">
        <v>489</v>
      </c>
      <c r="C485">
        <f>IMAGE("https://raw.githubusercontent.com/stautonico/tcg-livingdex/main/images/484/1.jpg", 2)</f>
        <v>0</v>
      </c>
    </row>
    <row r="486" spans="1:3" ht="264" customHeight="1">
      <c r="A486" s="2">
        <v>485</v>
      </c>
      <c r="B486" s="2" t="s">
        <v>490</v>
      </c>
      <c r="C486">
        <f>IMAGE("https://raw.githubusercontent.com/stautonico/tcg-livingdex/main/images/485/1.jpg", 2)</f>
        <v>0</v>
      </c>
    </row>
    <row r="487" spans="1:3" ht="264" customHeight="1">
      <c r="A487" s="2">
        <v>486</v>
      </c>
      <c r="B487" s="2" t="s">
        <v>491</v>
      </c>
      <c r="C487">
        <f>IMAGE("https://raw.githubusercontent.com/stautonico/tcg-livingdex/main/images/486/1.jpg", 2)</f>
        <v>0</v>
      </c>
    </row>
    <row r="488" spans="1:3" ht="264" customHeight="1">
      <c r="A488" s="2">
        <v>487</v>
      </c>
      <c r="B488" s="2" t="s">
        <v>492</v>
      </c>
      <c r="C488">
        <f>IMAGE("https://raw.githubusercontent.com/stautonico/tcg-livingdex/main/images/487/1.jpg", 2)</f>
        <v>0</v>
      </c>
    </row>
    <row r="489" spans="1:3" ht="264" customHeight="1">
      <c r="A489" s="2">
        <v>488</v>
      </c>
      <c r="B489" s="2" t="s">
        <v>493</v>
      </c>
      <c r="C489">
        <f>IMAGE("https://raw.githubusercontent.com/stautonico/tcg-livingdex/main/images/488/1.jpg", 2)</f>
        <v>0</v>
      </c>
    </row>
    <row r="490" spans="1:3" ht="264" customHeight="1">
      <c r="A490" s="2">
        <v>489</v>
      </c>
      <c r="B490" s="2" t="s">
        <v>494</v>
      </c>
      <c r="C490">
        <f>IMAGE("https://raw.githubusercontent.com/stautonico/tcg-livingdex/main/images/489/1.jpg", 2)</f>
        <v>0</v>
      </c>
    </row>
    <row r="491" spans="1:3" ht="264" customHeight="1">
      <c r="A491" s="2">
        <v>490</v>
      </c>
      <c r="B491" s="2" t="s">
        <v>495</v>
      </c>
      <c r="C491">
        <f>IMAGE("https://raw.githubusercontent.com/stautonico/tcg-livingdex/main/images/490/1.jpg", 2)</f>
        <v>0</v>
      </c>
    </row>
    <row r="492" spans="1:3" ht="264" customHeight="1">
      <c r="A492" s="2">
        <v>491</v>
      </c>
      <c r="B492" s="2" t="s">
        <v>496</v>
      </c>
      <c r="C492">
        <f>IMAGE("https://raw.githubusercontent.com/stautonico/tcg-livingdex/main/images/491/1.jpg", 2)</f>
        <v>0</v>
      </c>
    </row>
    <row r="493" spans="1:3" ht="264" customHeight="1">
      <c r="A493" s="2">
        <v>492</v>
      </c>
      <c r="B493" s="2" t="s">
        <v>497</v>
      </c>
      <c r="C493">
        <f>IMAGE("https://raw.githubusercontent.com/stautonico/tcg-livingdex/main/images/492/1.jpg", 2)</f>
        <v>0</v>
      </c>
    </row>
    <row r="494" spans="1:3" ht="264" customHeight="1">
      <c r="A494" s="2">
        <v>493</v>
      </c>
      <c r="B494" s="2" t="s">
        <v>498</v>
      </c>
      <c r="C494">
        <f>IMAGE("https://raw.githubusercontent.com/stautonico/tcg-livingdex/main/images/493/1.jpg", 2)</f>
        <v>0</v>
      </c>
    </row>
    <row r="495" spans="1:3" ht="264" customHeight="1">
      <c r="A495" s="2">
        <v>494</v>
      </c>
      <c r="B495" s="2" t="s">
        <v>499</v>
      </c>
      <c r="C495">
        <f>IMAGE("https://raw.githubusercontent.com/stautonico/tcg-livingdex/main/images/494/1.jpg", 2)</f>
        <v>0</v>
      </c>
    </row>
    <row r="496" spans="1:3" ht="264" customHeight="1">
      <c r="A496" s="2">
        <v>495</v>
      </c>
      <c r="B496" s="2" t="s">
        <v>500</v>
      </c>
      <c r="C496">
        <f>IMAGE("https://raw.githubusercontent.com/stautonico/tcg-livingdex/main/images/495/1.jpg", 2)</f>
        <v>0</v>
      </c>
    </row>
    <row r="497" spans="1:3" ht="264" customHeight="1">
      <c r="A497" s="2">
        <v>496</v>
      </c>
      <c r="B497" s="2" t="s">
        <v>501</v>
      </c>
      <c r="C497">
        <f>IMAGE("https://raw.githubusercontent.com/stautonico/tcg-livingdex/main/images/496/1.jpg", 2)</f>
        <v>0</v>
      </c>
    </row>
    <row r="498" spans="1:3" ht="264" customHeight="1">
      <c r="A498" s="2">
        <v>497</v>
      </c>
      <c r="B498" s="2" t="s">
        <v>502</v>
      </c>
      <c r="C498">
        <f>IMAGE("https://raw.githubusercontent.com/stautonico/tcg-livingdex/main/images/497/1.jpg", 2)</f>
        <v>0</v>
      </c>
    </row>
    <row r="499" spans="1:3" ht="264" customHeight="1">
      <c r="A499" s="2">
        <v>498</v>
      </c>
      <c r="B499" s="2" t="s">
        <v>503</v>
      </c>
      <c r="C499">
        <f>IMAGE("https://raw.githubusercontent.com/stautonico/tcg-livingdex/main/images/498/1.jpg", 2)</f>
        <v>0</v>
      </c>
    </row>
    <row r="500" spans="1:3" ht="264" customHeight="1">
      <c r="A500" s="2">
        <v>499</v>
      </c>
      <c r="B500" s="2" t="s">
        <v>504</v>
      </c>
      <c r="C500">
        <f>IMAGE("https://raw.githubusercontent.com/stautonico/tcg-livingdex/main/images/499/1.jpg", 2)</f>
        <v>0</v>
      </c>
    </row>
    <row r="501" spans="1:3" ht="264" customHeight="1">
      <c r="A501" s="2">
        <v>500</v>
      </c>
      <c r="B501" s="2" t="s">
        <v>505</v>
      </c>
      <c r="C501">
        <f>IMAGE("https://raw.githubusercontent.com/stautonico/tcg-livingdex/main/images/500/1.jpg", 2)</f>
        <v>0</v>
      </c>
    </row>
    <row r="502" spans="1:3" ht="264" customHeight="1">
      <c r="A502" s="2">
        <v>501</v>
      </c>
      <c r="B502" s="2" t="s">
        <v>506</v>
      </c>
      <c r="C502">
        <f>IMAGE("https://raw.githubusercontent.com/stautonico/tcg-livingdex/main/images/501/1.jpg", 2)</f>
        <v>0</v>
      </c>
    </row>
    <row r="503" spans="1:3" ht="264" customHeight="1">
      <c r="A503" s="2">
        <v>502</v>
      </c>
      <c r="B503" s="2" t="s">
        <v>507</v>
      </c>
      <c r="C503">
        <f>IMAGE("https://raw.githubusercontent.com/stautonico/tcg-livingdex/main/images/502/1.jpg", 2)</f>
        <v>0</v>
      </c>
    </row>
    <row r="504" spans="1:3" ht="264" customHeight="1">
      <c r="A504" s="2">
        <v>503</v>
      </c>
      <c r="B504" s="2" t="s">
        <v>508</v>
      </c>
      <c r="C504">
        <f>IMAGE("https://raw.githubusercontent.com/stautonico/tcg-livingdex/main/images/503/1.jpg", 2)</f>
        <v>0</v>
      </c>
    </row>
    <row r="505" spans="1:3" ht="264" customHeight="1">
      <c r="A505" s="2">
        <v>504</v>
      </c>
      <c r="B505" s="2" t="s">
        <v>509</v>
      </c>
      <c r="C505">
        <f>IMAGE("https://raw.githubusercontent.com/stautonico/tcg-livingdex/main/images/504/1.jpg", 2)</f>
        <v>0</v>
      </c>
    </row>
    <row r="506" spans="1:3" ht="264" customHeight="1">
      <c r="A506" s="2">
        <v>505</v>
      </c>
      <c r="B506" s="2" t="s">
        <v>510</v>
      </c>
      <c r="C506">
        <f>IMAGE("https://raw.githubusercontent.com/stautonico/tcg-livingdex/main/images/505/1.jpg", 2)</f>
        <v>0</v>
      </c>
    </row>
    <row r="507" spans="1:3" ht="264" customHeight="1">
      <c r="A507" s="2">
        <v>506</v>
      </c>
      <c r="B507" s="2" t="s">
        <v>511</v>
      </c>
      <c r="C507">
        <f>IMAGE("https://raw.githubusercontent.com/stautonico/tcg-livingdex/main/images/506/1.jpg", 2)</f>
        <v>0</v>
      </c>
    </row>
    <row r="508" spans="1:3" ht="264" customHeight="1">
      <c r="A508" s="2">
        <v>507</v>
      </c>
      <c r="B508" s="2" t="s">
        <v>512</v>
      </c>
      <c r="C508">
        <f>IMAGE("https://raw.githubusercontent.com/stautonico/tcg-livingdex/main/images/507/1.jpg", 2)</f>
        <v>0</v>
      </c>
    </row>
    <row r="509" spans="1:3" ht="264" customHeight="1">
      <c r="A509" s="2">
        <v>508</v>
      </c>
      <c r="B509" s="2" t="s">
        <v>513</v>
      </c>
      <c r="C509">
        <f>IMAGE("https://raw.githubusercontent.com/stautonico/tcg-livingdex/main/images/508/1.jpg", 2)</f>
        <v>0</v>
      </c>
    </row>
    <row r="510" spans="1:3" ht="264" customHeight="1">
      <c r="A510" s="2">
        <v>509</v>
      </c>
      <c r="B510" s="2" t="s">
        <v>514</v>
      </c>
      <c r="C510">
        <f>IMAGE("https://raw.githubusercontent.com/stautonico/tcg-livingdex/main/images/509/1.jpg", 2)</f>
        <v>0</v>
      </c>
    </row>
    <row r="511" spans="1:3" ht="264" customHeight="1">
      <c r="A511" s="2">
        <v>510</v>
      </c>
      <c r="B511" s="2" t="s">
        <v>515</v>
      </c>
      <c r="C511">
        <f>IMAGE("https://raw.githubusercontent.com/stautonico/tcg-livingdex/main/images/510/1.jpg", 2)</f>
        <v>0</v>
      </c>
    </row>
    <row r="512" spans="1:3" ht="264" customHeight="1">
      <c r="A512" s="2">
        <v>511</v>
      </c>
      <c r="B512" s="2" t="s">
        <v>516</v>
      </c>
      <c r="C512">
        <f>IMAGE("https://raw.githubusercontent.com/stautonico/tcg-livingdex/main/images/511/1.jpg", 2)</f>
        <v>0</v>
      </c>
    </row>
    <row r="513" spans="1:3" ht="264" customHeight="1">
      <c r="A513" s="2">
        <v>512</v>
      </c>
      <c r="B513" s="2" t="s">
        <v>517</v>
      </c>
      <c r="C513">
        <f>IMAGE("https://raw.githubusercontent.com/stautonico/tcg-livingdex/main/images/512/1.jpg", 2)</f>
        <v>0</v>
      </c>
    </row>
    <row r="514" spans="1:3" ht="264" customHeight="1">
      <c r="A514" s="2">
        <v>513</v>
      </c>
      <c r="B514" s="2" t="s">
        <v>518</v>
      </c>
      <c r="C514">
        <f>IMAGE("https://raw.githubusercontent.com/stautonico/tcg-livingdex/main/images/513/1.jpg", 2)</f>
        <v>0</v>
      </c>
    </row>
    <row r="515" spans="1:3" ht="264" customHeight="1">
      <c r="A515" s="2">
        <v>514</v>
      </c>
      <c r="B515" s="2" t="s">
        <v>519</v>
      </c>
      <c r="C515">
        <f>IMAGE("https://raw.githubusercontent.com/stautonico/tcg-livingdex/main/images/514/1.jpg", 2)</f>
        <v>0</v>
      </c>
    </row>
    <row r="516" spans="1:3" ht="264" customHeight="1">
      <c r="A516" s="2">
        <v>515</v>
      </c>
      <c r="B516" s="2" t="s">
        <v>520</v>
      </c>
      <c r="C516">
        <f>IMAGE("https://raw.githubusercontent.com/stautonico/tcg-livingdex/main/images/515/1.jpg", 2)</f>
        <v>0</v>
      </c>
    </row>
    <row r="517" spans="1:3" ht="264" customHeight="1">
      <c r="A517" s="2">
        <v>516</v>
      </c>
      <c r="B517" s="2" t="s">
        <v>521</v>
      </c>
      <c r="C517">
        <f>IMAGE("https://raw.githubusercontent.com/stautonico/tcg-livingdex/main/images/516/1.jpg", 2)</f>
        <v>0</v>
      </c>
    </row>
    <row r="518" spans="1:3" ht="264" customHeight="1">
      <c r="A518" s="2">
        <v>517</v>
      </c>
      <c r="B518" s="2" t="s">
        <v>522</v>
      </c>
      <c r="C518">
        <f>IMAGE("https://raw.githubusercontent.com/stautonico/tcg-livingdex/main/images/517/1.jpg", 2)</f>
        <v>0</v>
      </c>
    </row>
    <row r="519" spans="1:3" ht="264" customHeight="1">
      <c r="A519" s="2">
        <v>518</v>
      </c>
      <c r="B519" s="2" t="s">
        <v>523</v>
      </c>
      <c r="C519">
        <f>IMAGE("https://raw.githubusercontent.com/stautonico/tcg-livingdex/main/images/518/1.jpg", 2)</f>
        <v>0</v>
      </c>
    </row>
    <row r="520" spans="1:3" ht="264" customHeight="1">
      <c r="A520" s="2">
        <v>519</v>
      </c>
      <c r="B520" s="2" t="s">
        <v>524</v>
      </c>
      <c r="C520">
        <f>IMAGE("https://raw.githubusercontent.com/stautonico/tcg-livingdex/main/images/519/1.jpg", 2)</f>
        <v>0</v>
      </c>
    </row>
    <row r="521" spans="1:3" ht="264" customHeight="1">
      <c r="A521" s="2">
        <v>520</v>
      </c>
      <c r="B521" s="2" t="s">
        <v>525</v>
      </c>
      <c r="C521">
        <f>IMAGE("https://raw.githubusercontent.com/stautonico/tcg-livingdex/main/images/520/1.jpg", 2)</f>
        <v>0</v>
      </c>
    </row>
    <row r="522" spans="1:3" ht="264" customHeight="1">
      <c r="A522" s="2">
        <v>521</v>
      </c>
      <c r="B522" s="2" t="s">
        <v>526</v>
      </c>
      <c r="C522">
        <f>IMAGE("https://raw.githubusercontent.com/stautonico/tcg-livingdex/main/images/521/1.jpg", 2)</f>
        <v>0</v>
      </c>
    </row>
    <row r="523" spans="1:3" ht="264" customHeight="1">
      <c r="A523" s="2">
        <v>522</v>
      </c>
      <c r="B523" s="2" t="s">
        <v>527</v>
      </c>
      <c r="C523">
        <f>IMAGE("https://raw.githubusercontent.com/stautonico/tcg-livingdex/main/images/522/1.jpg", 2)</f>
        <v>0</v>
      </c>
    </row>
    <row r="524" spans="1:3" ht="264" customHeight="1">
      <c r="A524" s="2">
        <v>523</v>
      </c>
      <c r="B524" s="2" t="s">
        <v>528</v>
      </c>
      <c r="C524">
        <f>IMAGE("https://raw.githubusercontent.com/stautonico/tcg-livingdex/main/images/523/1.jpg", 2)</f>
        <v>0</v>
      </c>
    </row>
    <row r="525" spans="1:3" ht="264" customHeight="1">
      <c r="A525" s="2">
        <v>524</v>
      </c>
      <c r="B525" s="2" t="s">
        <v>529</v>
      </c>
      <c r="C525">
        <f>IMAGE("https://raw.githubusercontent.com/stautonico/tcg-livingdex/main/images/524/1.jpg", 2)</f>
        <v>0</v>
      </c>
    </row>
    <row r="526" spans="1:3" ht="264" customHeight="1">
      <c r="A526" s="2">
        <v>525</v>
      </c>
      <c r="B526" s="2" t="s">
        <v>530</v>
      </c>
      <c r="C526">
        <f>IMAGE("https://raw.githubusercontent.com/stautonico/tcg-livingdex/main/images/525/1.jpg", 2)</f>
        <v>0</v>
      </c>
    </row>
    <row r="527" spans="1:3" ht="264" customHeight="1">
      <c r="A527" s="2">
        <v>526</v>
      </c>
      <c r="B527" s="2" t="s">
        <v>531</v>
      </c>
      <c r="C527">
        <f>IMAGE("https://raw.githubusercontent.com/stautonico/tcg-livingdex/main/images/526/1.jpg", 2)</f>
        <v>0</v>
      </c>
    </row>
    <row r="528" spans="1:3" ht="264" customHeight="1">
      <c r="A528" s="2">
        <v>527</v>
      </c>
      <c r="B528" s="2" t="s">
        <v>532</v>
      </c>
      <c r="C528">
        <f>IMAGE("https://raw.githubusercontent.com/stautonico/tcg-livingdex/main/images/527/1.jpg", 2)</f>
        <v>0</v>
      </c>
    </row>
    <row r="529" spans="1:3" ht="264" customHeight="1">
      <c r="A529" s="2">
        <v>528</v>
      </c>
      <c r="B529" s="2" t="s">
        <v>533</v>
      </c>
      <c r="C529">
        <f>IMAGE("https://raw.githubusercontent.com/stautonico/tcg-livingdex/main/images/528/1.jpg", 2)</f>
        <v>0</v>
      </c>
    </row>
    <row r="530" spans="1:3" ht="264" customHeight="1">
      <c r="A530" s="2">
        <v>529</v>
      </c>
      <c r="B530" s="2" t="s">
        <v>534</v>
      </c>
      <c r="C530">
        <f>IMAGE("https://raw.githubusercontent.com/stautonico/tcg-livingdex/main/images/529/1.jpg", 2)</f>
        <v>0</v>
      </c>
    </row>
    <row r="531" spans="1:3" ht="264" customHeight="1">
      <c r="A531" s="2">
        <v>530</v>
      </c>
      <c r="B531" s="2" t="s">
        <v>535</v>
      </c>
      <c r="C531">
        <f>IMAGE("https://raw.githubusercontent.com/stautonico/tcg-livingdex/main/images/530/1.jpg", 2)</f>
        <v>0</v>
      </c>
    </row>
    <row r="532" spans="1:3" ht="264" customHeight="1">
      <c r="A532" s="2">
        <v>531</v>
      </c>
      <c r="B532" s="2" t="s">
        <v>536</v>
      </c>
      <c r="C532">
        <f>IMAGE("https://raw.githubusercontent.com/stautonico/tcg-livingdex/main/images/531/1.jpg", 2)</f>
        <v>0</v>
      </c>
    </row>
    <row r="533" spans="1:3" ht="264" customHeight="1">
      <c r="A533" s="2">
        <v>532</v>
      </c>
      <c r="B533" s="2" t="s">
        <v>537</v>
      </c>
      <c r="C533">
        <f>IMAGE("https://raw.githubusercontent.com/stautonico/tcg-livingdex/main/images/532/1.jpg", 2)</f>
        <v>0</v>
      </c>
    </row>
    <row r="534" spans="1:3" ht="264" customHeight="1">
      <c r="A534" s="2">
        <v>533</v>
      </c>
      <c r="B534" s="2" t="s">
        <v>538</v>
      </c>
      <c r="C534">
        <f>IMAGE("https://raw.githubusercontent.com/stautonico/tcg-livingdex/main/images/533/1.jpg", 2)</f>
        <v>0</v>
      </c>
    </row>
    <row r="535" spans="1:3" ht="264" customHeight="1">
      <c r="A535" s="2">
        <v>534</v>
      </c>
      <c r="B535" s="2" t="s">
        <v>539</v>
      </c>
      <c r="C535">
        <f>IMAGE("https://raw.githubusercontent.com/stautonico/tcg-livingdex/main/images/534/1.jpg", 2)</f>
        <v>0</v>
      </c>
    </row>
    <row r="536" spans="1:3" ht="264" customHeight="1">
      <c r="A536" s="2">
        <v>535</v>
      </c>
      <c r="B536" s="2" t="s">
        <v>540</v>
      </c>
      <c r="C536">
        <f>IMAGE("https://raw.githubusercontent.com/stautonico/tcg-livingdex/main/images/535/1.jpg", 2)</f>
        <v>0</v>
      </c>
    </row>
    <row r="537" spans="1:3" ht="264" customHeight="1">
      <c r="A537" s="2">
        <v>536</v>
      </c>
      <c r="B537" s="2" t="s">
        <v>541</v>
      </c>
      <c r="C537">
        <f>IMAGE("https://raw.githubusercontent.com/stautonico/tcg-livingdex/main/images/536/1.jpg", 2)</f>
        <v>0</v>
      </c>
    </row>
    <row r="538" spans="1:3" ht="264" customHeight="1">
      <c r="A538" s="2">
        <v>537</v>
      </c>
      <c r="B538" s="2" t="s">
        <v>542</v>
      </c>
      <c r="C538">
        <f>IMAGE("https://raw.githubusercontent.com/stautonico/tcg-livingdex/main/images/537/1.jpg", 2)</f>
        <v>0</v>
      </c>
    </row>
    <row r="539" spans="1:3" ht="264" customHeight="1">
      <c r="A539" s="2">
        <v>538</v>
      </c>
      <c r="B539" s="2" t="s">
        <v>543</v>
      </c>
      <c r="C539">
        <f>IMAGE("https://raw.githubusercontent.com/stautonico/tcg-livingdex/main/images/538/1.jpg", 2)</f>
        <v>0</v>
      </c>
    </row>
    <row r="540" spans="1:3" ht="264" customHeight="1">
      <c r="A540" s="2">
        <v>539</v>
      </c>
      <c r="B540" s="2" t="s">
        <v>544</v>
      </c>
      <c r="C540">
        <f>IMAGE("https://raw.githubusercontent.com/stautonico/tcg-livingdex/main/images/539/1.jpg", 2)</f>
        <v>0</v>
      </c>
    </row>
    <row r="541" spans="1:3" ht="264" customHeight="1">
      <c r="A541" s="2">
        <v>540</v>
      </c>
      <c r="B541" s="2" t="s">
        <v>545</v>
      </c>
      <c r="C541">
        <f>IMAGE("https://raw.githubusercontent.com/stautonico/tcg-livingdex/main/images/540/1.jpg", 2)</f>
        <v>0</v>
      </c>
    </row>
    <row r="542" spans="1:3" ht="264" customHeight="1">
      <c r="A542" s="2">
        <v>541</v>
      </c>
      <c r="B542" s="2" t="s">
        <v>546</v>
      </c>
      <c r="C542">
        <f>IMAGE("https://raw.githubusercontent.com/stautonico/tcg-livingdex/main/images/541/1.jpg", 2)</f>
        <v>0</v>
      </c>
    </row>
    <row r="543" spans="1:3" ht="264" customHeight="1">
      <c r="A543" s="2">
        <v>542</v>
      </c>
      <c r="B543" s="2" t="s">
        <v>547</v>
      </c>
      <c r="C543">
        <f>IMAGE("https://raw.githubusercontent.com/stautonico/tcg-livingdex/main/images/542/1.jpg", 2)</f>
        <v>0</v>
      </c>
    </row>
    <row r="544" spans="1:3" ht="264" customHeight="1">
      <c r="A544" s="2">
        <v>543</v>
      </c>
      <c r="B544" s="2" t="s">
        <v>548</v>
      </c>
      <c r="C544">
        <f>IMAGE("https://raw.githubusercontent.com/stautonico/tcg-livingdex/main/images/543/1.jpg", 2)</f>
        <v>0</v>
      </c>
    </row>
    <row r="545" spans="1:3" ht="264" customHeight="1">
      <c r="A545" s="2">
        <v>544</v>
      </c>
      <c r="B545" s="2" t="s">
        <v>549</v>
      </c>
      <c r="C545">
        <f>IMAGE("https://raw.githubusercontent.com/stautonico/tcg-livingdex/main/images/544/1.jpg", 2)</f>
        <v>0</v>
      </c>
    </row>
    <row r="546" spans="1:3" ht="264" customHeight="1">
      <c r="A546" s="2">
        <v>545</v>
      </c>
      <c r="B546" s="2" t="s">
        <v>550</v>
      </c>
      <c r="C546">
        <f>IMAGE("https://raw.githubusercontent.com/stautonico/tcg-livingdex/main/images/545/1.jpg", 2)</f>
        <v>0</v>
      </c>
    </row>
    <row r="547" spans="1:3" ht="264" customHeight="1">
      <c r="A547" s="2">
        <v>546</v>
      </c>
      <c r="B547" s="2" t="s">
        <v>551</v>
      </c>
      <c r="C547">
        <f>IMAGE("https://raw.githubusercontent.com/stautonico/tcg-livingdex/main/images/546/1.jpg", 2)</f>
        <v>0</v>
      </c>
    </row>
    <row r="548" spans="1:3" ht="264" customHeight="1">
      <c r="A548" s="2">
        <v>547</v>
      </c>
      <c r="B548" s="2" t="s">
        <v>552</v>
      </c>
      <c r="C548">
        <f>IMAGE("https://raw.githubusercontent.com/stautonico/tcg-livingdex/main/images/547/1.jpg", 2)</f>
        <v>0</v>
      </c>
    </row>
    <row r="549" spans="1:3" ht="264" customHeight="1">
      <c r="A549" s="2">
        <v>548</v>
      </c>
      <c r="B549" s="2" t="s">
        <v>553</v>
      </c>
      <c r="C549">
        <f>IMAGE("https://raw.githubusercontent.com/stautonico/tcg-livingdex/main/images/548/1.jpg", 2)</f>
        <v>0</v>
      </c>
    </row>
    <row r="550" spans="1:3" ht="264" customHeight="1">
      <c r="A550" s="2">
        <v>549</v>
      </c>
      <c r="B550" s="2" t="s">
        <v>554</v>
      </c>
      <c r="C550">
        <f>IMAGE("https://raw.githubusercontent.com/stautonico/tcg-livingdex/main/images/549/1.jpg", 2)</f>
        <v>0</v>
      </c>
    </row>
    <row r="551" spans="1:3" ht="264" customHeight="1">
      <c r="A551" s="2">
        <v>550</v>
      </c>
      <c r="B551" s="2" t="s">
        <v>555</v>
      </c>
      <c r="C551">
        <f>IMAGE("https://raw.githubusercontent.com/stautonico/tcg-livingdex/main/images/550/1.jpg", 2)</f>
        <v>0</v>
      </c>
    </row>
    <row r="552" spans="1:3" ht="264" customHeight="1">
      <c r="A552" s="2">
        <v>551</v>
      </c>
      <c r="B552" s="2" t="s">
        <v>556</v>
      </c>
      <c r="C552">
        <f>IMAGE("https://raw.githubusercontent.com/stautonico/tcg-livingdex/main/images/551/1.jpg", 2)</f>
        <v>0</v>
      </c>
    </row>
    <row r="553" spans="1:3" ht="264" customHeight="1">
      <c r="A553" s="2">
        <v>552</v>
      </c>
      <c r="B553" s="2" t="s">
        <v>557</v>
      </c>
      <c r="C553">
        <f>IMAGE("https://raw.githubusercontent.com/stautonico/tcg-livingdex/main/images/552/1.jpg", 2)</f>
        <v>0</v>
      </c>
    </row>
    <row r="554" spans="1:3" ht="264" customHeight="1">
      <c r="A554" s="2">
        <v>553</v>
      </c>
      <c r="B554" s="2" t="s">
        <v>558</v>
      </c>
      <c r="C554">
        <f>IMAGE("https://raw.githubusercontent.com/stautonico/tcg-livingdex/main/images/553/1.jpg", 2)</f>
        <v>0</v>
      </c>
    </row>
    <row r="555" spans="1:3" ht="264" customHeight="1">
      <c r="A555" s="2">
        <v>554</v>
      </c>
      <c r="B555" s="2" t="s">
        <v>559</v>
      </c>
      <c r="C555">
        <f>IMAGE("https://raw.githubusercontent.com/stautonico/tcg-livingdex/main/images/554/1.jpg", 2)</f>
        <v>0</v>
      </c>
    </row>
    <row r="556" spans="1:3" ht="264" customHeight="1">
      <c r="A556" s="2">
        <v>555</v>
      </c>
      <c r="B556" s="2" t="s">
        <v>560</v>
      </c>
      <c r="C556">
        <f>IMAGE("https://raw.githubusercontent.com/stautonico/tcg-livingdex/main/images/555/1.jpg", 2)</f>
        <v>0</v>
      </c>
    </row>
    <row r="557" spans="1:3" ht="264" customHeight="1">
      <c r="A557" s="2">
        <v>556</v>
      </c>
      <c r="B557" s="2" t="s">
        <v>561</v>
      </c>
      <c r="C557">
        <f>IMAGE("https://raw.githubusercontent.com/stautonico/tcg-livingdex/main/images/556/1.jpg", 2)</f>
        <v>0</v>
      </c>
    </row>
    <row r="558" spans="1:3" ht="264" customHeight="1">
      <c r="A558" s="2">
        <v>557</v>
      </c>
      <c r="B558" s="2" t="s">
        <v>562</v>
      </c>
      <c r="C558">
        <f>IMAGE("https://raw.githubusercontent.com/stautonico/tcg-livingdex/main/images/557/1.jpg", 2)</f>
        <v>0</v>
      </c>
    </row>
    <row r="559" spans="1:3" ht="264" customHeight="1">
      <c r="A559" s="2">
        <v>558</v>
      </c>
      <c r="B559" s="2" t="s">
        <v>563</v>
      </c>
      <c r="C559">
        <f>IMAGE("https://raw.githubusercontent.com/stautonico/tcg-livingdex/main/images/558/1.jpg", 2)</f>
        <v>0</v>
      </c>
    </row>
    <row r="560" spans="1:3" ht="264" customHeight="1">
      <c r="A560" s="2">
        <v>559</v>
      </c>
      <c r="B560" s="2" t="s">
        <v>564</v>
      </c>
      <c r="C560">
        <f>IMAGE("https://raw.githubusercontent.com/stautonico/tcg-livingdex/main/images/559/1.jpg", 2)</f>
        <v>0</v>
      </c>
    </row>
    <row r="561" spans="1:3" ht="264" customHeight="1">
      <c r="A561" s="2">
        <v>560</v>
      </c>
      <c r="B561" s="2" t="s">
        <v>565</v>
      </c>
      <c r="C561">
        <f>IMAGE("https://raw.githubusercontent.com/stautonico/tcg-livingdex/main/images/560/1.jpg", 2)</f>
        <v>0</v>
      </c>
    </row>
    <row r="562" spans="1:3" ht="264" customHeight="1">
      <c r="A562" s="2">
        <v>561</v>
      </c>
      <c r="B562" s="2" t="s">
        <v>566</v>
      </c>
      <c r="C562">
        <f>IMAGE("https://raw.githubusercontent.com/stautonico/tcg-livingdex/main/images/561/1.jpg", 2)</f>
        <v>0</v>
      </c>
    </row>
    <row r="563" spans="1:3" ht="264" customHeight="1">
      <c r="A563" s="2">
        <v>562</v>
      </c>
      <c r="B563" s="2" t="s">
        <v>567</v>
      </c>
      <c r="C563">
        <f>IMAGE("https://raw.githubusercontent.com/stautonico/tcg-livingdex/main/images/562/1.jpg", 2)</f>
        <v>0</v>
      </c>
    </row>
    <row r="564" spans="1:3" ht="264" customHeight="1">
      <c r="A564" s="2">
        <v>563</v>
      </c>
      <c r="B564" s="2" t="s">
        <v>568</v>
      </c>
      <c r="C564">
        <f>IMAGE("https://raw.githubusercontent.com/stautonico/tcg-livingdex/main/images/563/1.jpg", 2)</f>
        <v>0</v>
      </c>
    </row>
    <row r="565" spans="1:3" ht="264" customHeight="1">
      <c r="A565" s="2">
        <v>564</v>
      </c>
      <c r="B565" s="2" t="s">
        <v>569</v>
      </c>
      <c r="C565">
        <f>IMAGE("https://raw.githubusercontent.com/stautonico/tcg-livingdex/main/images/564/1.jpg", 2)</f>
        <v>0</v>
      </c>
    </row>
    <row r="566" spans="1:3" ht="264" customHeight="1">
      <c r="A566" s="2">
        <v>565</v>
      </c>
      <c r="B566" s="2" t="s">
        <v>570</v>
      </c>
      <c r="C566">
        <f>IMAGE("https://raw.githubusercontent.com/stautonico/tcg-livingdex/main/images/565/1.jpg", 2)</f>
        <v>0</v>
      </c>
    </row>
    <row r="567" spans="1:3" ht="264" customHeight="1">
      <c r="A567" s="2">
        <v>566</v>
      </c>
      <c r="B567" s="2" t="s">
        <v>571</v>
      </c>
      <c r="C567">
        <f>IMAGE("https://raw.githubusercontent.com/stautonico/tcg-livingdex/main/images/566/1.jpg", 2)</f>
        <v>0</v>
      </c>
    </row>
    <row r="568" spans="1:3" ht="264" customHeight="1">
      <c r="A568" s="2">
        <v>567</v>
      </c>
      <c r="B568" s="2" t="s">
        <v>572</v>
      </c>
      <c r="C568">
        <f>IMAGE("https://raw.githubusercontent.com/stautonico/tcg-livingdex/main/images/567/1.jpg", 2)</f>
        <v>0</v>
      </c>
    </row>
    <row r="569" spans="1:3" ht="264" customHeight="1">
      <c r="A569" s="2">
        <v>568</v>
      </c>
      <c r="B569" s="2" t="s">
        <v>573</v>
      </c>
      <c r="C569">
        <f>IMAGE("https://raw.githubusercontent.com/stautonico/tcg-livingdex/main/images/568/1.jpg", 2)</f>
        <v>0</v>
      </c>
    </row>
    <row r="570" spans="1:3" ht="264" customHeight="1">
      <c r="A570" s="2">
        <v>569</v>
      </c>
      <c r="B570" s="2" t="s">
        <v>574</v>
      </c>
      <c r="C570">
        <f>IMAGE("https://raw.githubusercontent.com/stautonico/tcg-livingdex/main/images/569/1.jpg", 2)</f>
        <v>0</v>
      </c>
    </row>
    <row r="571" spans="1:3" ht="264" customHeight="1">
      <c r="A571" s="2">
        <v>570</v>
      </c>
      <c r="B571" s="2" t="s">
        <v>575</v>
      </c>
      <c r="C571">
        <f>IMAGE("https://raw.githubusercontent.com/stautonico/tcg-livingdex/main/images/570/1.jpg", 2)</f>
        <v>0</v>
      </c>
    </row>
    <row r="572" spans="1:3" ht="264" customHeight="1">
      <c r="A572" s="2">
        <v>571</v>
      </c>
      <c r="B572" s="2" t="s">
        <v>576</v>
      </c>
      <c r="C572">
        <f>IMAGE("https://raw.githubusercontent.com/stautonico/tcg-livingdex/main/images/571/1.jpg", 2)</f>
        <v>0</v>
      </c>
    </row>
    <row r="573" spans="1:3" ht="264" customHeight="1">
      <c r="A573" s="2">
        <v>572</v>
      </c>
      <c r="B573" s="2" t="s">
        <v>577</v>
      </c>
      <c r="C573">
        <f>IMAGE("https://raw.githubusercontent.com/stautonico/tcg-livingdex/main/images/572/1.jpg", 2)</f>
        <v>0</v>
      </c>
    </row>
    <row r="574" spans="1:3" ht="264" customHeight="1">
      <c r="A574" s="2">
        <v>573</v>
      </c>
      <c r="B574" s="2" t="s">
        <v>578</v>
      </c>
      <c r="C574">
        <f>IMAGE("https://raw.githubusercontent.com/stautonico/tcg-livingdex/main/images/573/1.jpg", 2)</f>
        <v>0</v>
      </c>
    </row>
    <row r="575" spans="1:3" ht="264" customHeight="1">
      <c r="A575" s="2">
        <v>574</v>
      </c>
      <c r="B575" s="2" t="s">
        <v>579</v>
      </c>
      <c r="C575">
        <f>IMAGE("https://raw.githubusercontent.com/stautonico/tcg-livingdex/main/images/574/1.jpg", 2)</f>
        <v>0</v>
      </c>
    </row>
    <row r="576" spans="1:3" ht="264" customHeight="1">
      <c r="A576" s="2">
        <v>575</v>
      </c>
      <c r="B576" s="2" t="s">
        <v>580</v>
      </c>
      <c r="C576">
        <f>IMAGE("https://raw.githubusercontent.com/stautonico/tcg-livingdex/main/images/575/1.jpg", 2)</f>
        <v>0</v>
      </c>
    </row>
    <row r="577" spans="1:3" ht="264" customHeight="1">
      <c r="A577" s="2">
        <v>576</v>
      </c>
      <c r="B577" s="2" t="s">
        <v>581</v>
      </c>
      <c r="C577">
        <f>IMAGE("https://raw.githubusercontent.com/stautonico/tcg-livingdex/main/images/576/1.jpg", 2)</f>
        <v>0</v>
      </c>
    </row>
    <row r="578" spans="1:3" ht="264" customHeight="1">
      <c r="A578" s="2">
        <v>577</v>
      </c>
      <c r="B578" s="2" t="s">
        <v>582</v>
      </c>
      <c r="C578">
        <f>IMAGE("https://raw.githubusercontent.com/stautonico/tcg-livingdex/main/images/577/1.jpg", 2)</f>
        <v>0</v>
      </c>
    </row>
    <row r="579" spans="1:3" ht="264" customHeight="1">
      <c r="A579" s="2">
        <v>578</v>
      </c>
      <c r="B579" s="2" t="s">
        <v>583</v>
      </c>
      <c r="C579">
        <f>IMAGE("https://raw.githubusercontent.com/stautonico/tcg-livingdex/main/images/578/1.jpg", 2)</f>
        <v>0</v>
      </c>
    </row>
    <row r="580" spans="1:3" ht="264" customHeight="1">
      <c r="A580" s="2">
        <v>579</v>
      </c>
      <c r="B580" s="2" t="s">
        <v>584</v>
      </c>
      <c r="C580">
        <f>IMAGE("https://raw.githubusercontent.com/stautonico/tcg-livingdex/main/images/579/1.jpg", 2)</f>
        <v>0</v>
      </c>
    </row>
    <row r="581" spans="1:3" ht="264" customHeight="1">
      <c r="A581" s="2">
        <v>580</v>
      </c>
      <c r="B581" s="2" t="s">
        <v>585</v>
      </c>
      <c r="C581">
        <f>IMAGE("https://raw.githubusercontent.com/stautonico/tcg-livingdex/main/images/580/1.jpg", 2)</f>
        <v>0</v>
      </c>
    </row>
    <row r="582" spans="1:3" ht="264" customHeight="1">
      <c r="A582" s="2">
        <v>581</v>
      </c>
      <c r="B582" s="2" t="s">
        <v>586</v>
      </c>
      <c r="C582">
        <f>IMAGE("https://raw.githubusercontent.com/stautonico/tcg-livingdex/main/images/581/1.jpg", 2)</f>
        <v>0</v>
      </c>
    </row>
    <row r="583" spans="1:3" ht="264" customHeight="1">
      <c r="A583" s="2">
        <v>582</v>
      </c>
      <c r="B583" s="2" t="s">
        <v>587</v>
      </c>
      <c r="C583">
        <f>IMAGE("https://raw.githubusercontent.com/stautonico/tcg-livingdex/main/images/582/1.jpg", 2)</f>
        <v>0</v>
      </c>
    </row>
    <row r="584" spans="1:3" ht="264" customHeight="1">
      <c r="A584" s="2">
        <v>583</v>
      </c>
      <c r="B584" s="2" t="s">
        <v>588</v>
      </c>
      <c r="C584">
        <f>IMAGE("https://raw.githubusercontent.com/stautonico/tcg-livingdex/main/images/583/1.jpg", 2)</f>
        <v>0</v>
      </c>
    </row>
    <row r="585" spans="1:3" ht="264" customHeight="1">
      <c r="A585" s="2">
        <v>584</v>
      </c>
      <c r="B585" s="2" t="s">
        <v>589</v>
      </c>
      <c r="C585">
        <f>IMAGE("https://raw.githubusercontent.com/stautonico/tcg-livingdex/main/images/584/1.jpg", 2)</f>
        <v>0</v>
      </c>
    </row>
    <row r="586" spans="1:3" ht="264" customHeight="1">
      <c r="A586" s="2">
        <v>585</v>
      </c>
      <c r="B586" s="2" t="s">
        <v>590</v>
      </c>
      <c r="C586">
        <f>IMAGE("https://raw.githubusercontent.com/stautonico/tcg-livingdex/main/images/585/1.jpg", 2)</f>
        <v>0</v>
      </c>
    </row>
    <row r="587" spans="1:3" ht="264" customHeight="1">
      <c r="A587" s="2">
        <v>586</v>
      </c>
      <c r="B587" s="2" t="s">
        <v>591</v>
      </c>
      <c r="C587">
        <f>IMAGE("https://raw.githubusercontent.com/stautonico/tcg-livingdex/main/images/586/1.jpg", 2)</f>
        <v>0</v>
      </c>
    </row>
    <row r="588" spans="1:3" ht="264" customHeight="1">
      <c r="A588" s="2">
        <v>587</v>
      </c>
      <c r="B588" s="2" t="s">
        <v>592</v>
      </c>
      <c r="C588">
        <f>IMAGE("https://raw.githubusercontent.com/stautonico/tcg-livingdex/main/images/587/1.jpg", 2)</f>
        <v>0</v>
      </c>
    </row>
    <row r="589" spans="1:3" ht="264" customHeight="1">
      <c r="A589" s="2">
        <v>588</v>
      </c>
      <c r="B589" s="2" t="s">
        <v>593</v>
      </c>
      <c r="C589">
        <f>IMAGE("https://raw.githubusercontent.com/stautonico/tcg-livingdex/main/images/588/1.jpg", 2)</f>
        <v>0</v>
      </c>
    </row>
    <row r="590" spans="1:3" ht="264" customHeight="1">
      <c r="A590" s="2">
        <v>589</v>
      </c>
      <c r="B590" s="2" t="s">
        <v>594</v>
      </c>
      <c r="C590">
        <f>IMAGE("https://raw.githubusercontent.com/stautonico/tcg-livingdex/main/images/589/1.jpg", 2)</f>
        <v>0</v>
      </c>
    </row>
    <row r="591" spans="1:3" ht="264" customHeight="1">
      <c r="A591" s="2">
        <v>590</v>
      </c>
      <c r="B591" s="2" t="s">
        <v>595</v>
      </c>
      <c r="C591">
        <f>IMAGE("https://raw.githubusercontent.com/stautonico/tcg-livingdex/main/images/590/1.jpg", 2)</f>
        <v>0</v>
      </c>
    </row>
    <row r="592" spans="1:3" ht="264" customHeight="1">
      <c r="A592" s="2">
        <v>591</v>
      </c>
      <c r="B592" s="2" t="s">
        <v>596</v>
      </c>
      <c r="C592">
        <f>IMAGE("https://raw.githubusercontent.com/stautonico/tcg-livingdex/main/images/591/1.jpg", 2)</f>
        <v>0</v>
      </c>
    </row>
    <row r="593" spans="1:3" ht="264" customHeight="1">
      <c r="A593" s="2">
        <v>592</v>
      </c>
      <c r="B593" s="2" t="s">
        <v>597</v>
      </c>
      <c r="C593">
        <f>IMAGE("https://raw.githubusercontent.com/stautonico/tcg-livingdex/main/images/592/1.jpg", 2)</f>
        <v>0</v>
      </c>
    </row>
    <row r="594" spans="1:3" ht="264" customHeight="1">
      <c r="A594" s="2">
        <v>593</v>
      </c>
      <c r="B594" s="2" t="s">
        <v>598</v>
      </c>
      <c r="C594">
        <f>IMAGE("https://raw.githubusercontent.com/stautonico/tcg-livingdex/main/images/593/1.jpg", 2)</f>
        <v>0</v>
      </c>
    </row>
    <row r="595" spans="1:3" ht="264" customHeight="1">
      <c r="A595" s="2">
        <v>594</v>
      </c>
      <c r="B595" s="2" t="s">
        <v>599</v>
      </c>
      <c r="C595">
        <f>IMAGE("https://raw.githubusercontent.com/stautonico/tcg-livingdex/main/images/594/1.jpg", 2)</f>
        <v>0</v>
      </c>
    </row>
    <row r="596" spans="1:3" ht="264" customHeight="1">
      <c r="A596" s="2">
        <v>595</v>
      </c>
      <c r="B596" s="2" t="s">
        <v>600</v>
      </c>
      <c r="C596">
        <f>IMAGE("https://raw.githubusercontent.com/stautonico/tcg-livingdex/main/images/595/1.jpg", 2)</f>
        <v>0</v>
      </c>
    </row>
    <row r="597" spans="1:3" ht="264" customHeight="1">
      <c r="A597" s="2">
        <v>596</v>
      </c>
      <c r="B597" s="2" t="s">
        <v>601</v>
      </c>
      <c r="C597">
        <f>IMAGE("https://raw.githubusercontent.com/stautonico/tcg-livingdex/main/images/596/1.jpg", 2)</f>
        <v>0</v>
      </c>
    </row>
    <row r="598" spans="1:3" ht="264" customHeight="1">
      <c r="A598" s="2">
        <v>597</v>
      </c>
      <c r="B598" s="2" t="s">
        <v>602</v>
      </c>
      <c r="C598">
        <f>IMAGE("https://raw.githubusercontent.com/stautonico/tcg-livingdex/main/images/597/1.jpg", 2)</f>
        <v>0</v>
      </c>
    </row>
    <row r="599" spans="1:3" ht="264" customHeight="1">
      <c r="A599" s="2">
        <v>598</v>
      </c>
      <c r="B599" s="2" t="s">
        <v>603</v>
      </c>
      <c r="C599">
        <f>IMAGE("https://raw.githubusercontent.com/stautonico/tcg-livingdex/main/images/598/1.jpg", 2)</f>
        <v>0</v>
      </c>
    </row>
    <row r="600" spans="1:3" ht="264" customHeight="1">
      <c r="A600" s="2">
        <v>599</v>
      </c>
      <c r="B600" s="2" t="s">
        <v>604</v>
      </c>
      <c r="C600">
        <f>IMAGE("https://raw.githubusercontent.com/stautonico/tcg-livingdex/main/images/599/1.jpg", 2)</f>
        <v>0</v>
      </c>
    </row>
    <row r="601" spans="1:3" ht="264" customHeight="1">
      <c r="A601" s="2">
        <v>600</v>
      </c>
      <c r="B601" s="2" t="s">
        <v>605</v>
      </c>
      <c r="C601">
        <f>IMAGE("https://raw.githubusercontent.com/stautonico/tcg-livingdex/main/images/600/1.jpg", 2)</f>
        <v>0</v>
      </c>
    </row>
    <row r="602" spans="1:3" ht="264" customHeight="1">
      <c r="A602" s="2">
        <v>601</v>
      </c>
      <c r="B602" s="2" t="s">
        <v>606</v>
      </c>
      <c r="C602">
        <f>IMAGE("https://raw.githubusercontent.com/stautonico/tcg-livingdex/main/images/601/1.jpg", 2)</f>
        <v>0</v>
      </c>
    </row>
    <row r="603" spans="1:3" ht="264" customHeight="1">
      <c r="A603" s="2">
        <v>602</v>
      </c>
      <c r="B603" s="2" t="s">
        <v>607</v>
      </c>
      <c r="C603">
        <f>IMAGE("https://raw.githubusercontent.com/stautonico/tcg-livingdex/main/images/602/1.jpg", 2)</f>
        <v>0</v>
      </c>
    </row>
    <row r="604" spans="1:3" ht="264" customHeight="1">
      <c r="A604" s="2">
        <v>603</v>
      </c>
      <c r="B604" s="2" t="s">
        <v>608</v>
      </c>
      <c r="C604">
        <f>IMAGE("https://raw.githubusercontent.com/stautonico/tcg-livingdex/main/images/603/1.jpg", 2)</f>
        <v>0</v>
      </c>
    </row>
    <row r="605" spans="1:3" ht="264" customHeight="1">
      <c r="A605" s="2">
        <v>604</v>
      </c>
      <c r="B605" s="2" t="s">
        <v>609</v>
      </c>
      <c r="C605">
        <f>IMAGE("https://raw.githubusercontent.com/stautonico/tcg-livingdex/main/images/604/1.jpg", 2)</f>
        <v>0</v>
      </c>
    </row>
    <row r="606" spans="1:3" ht="264" customHeight="1">
      <c r="A606" s="2">
        <v>605</v>
      </c>
      <c r="B606" s="2" t="s">
        <v>610</v>
      </c>
      <c r="C606">
        <f>IMAGE("https://raw.githubusercontent.com/stautonico/tcg-livingdex/main/images/605/1.jpg", 2)</f>
        <v>0</v>
      </c>
    </row>
    <row r="607" spans="1:3" ht="264" customHeight="1">
      <c r="A607" s="2">
        <v>606</v>
      </c>
      <c r="B607" s="2" t="s">
        <v>611</v>
      </c>
      <c r="C607">
        <f>IMAGE("https://raw.githubusercontent.com/stautonico/tcg-livingdex/main/images/606/1.jpg", 2)</f>
        <v>0</v>
      </c>
    </row>
    <row r="608" spans="1:3" ht="264" customHeight="1">
      <c r="A608" s="2">
        <v>607</v>
      </c>
      <c r="B608" s="2" t="s">
        <v>612</v>
      </c>
      <c r="C608">
        <f>IMAGE("https://raw.githubusercontent.com/stautonico/tcg-livingdex/main/images/607/1.jpg", 2)</f>
        <v>0</v>
      </c>
    </row>
    <row r="609" spans="1:3" ht="264" customHeight="1">
      <c r="A609" s="2">
        <v>608</v>
      </c>
      <c r="B609" s="2" t="s">
        <v>613</v>
      </c>
      <c r="C609">
        <f>IMAGE("https://raw.githubusercontent.com/stautonico/tcg-livingdex/main/images/608/1.jpg", 2)</f>
        <v>0</v>
      </c>
    </row>
    <row r="610" spans="1:3" ht="264" customHeight="1">
      <c r="A610" s="2">
        <v>609</v>
      </c>
      <c r="B610" s="2" t="s">
        <v>614</v>
      </c>
      <c r="C610">
        <f>IMAGE("https://raw.githubusercontent.com/stautonico/tcg-livingdex/main/images/609/1.jpg", 2)</f>
        <v>0</v>
      </c>
    </row>
    <row r="611" spans="1:3" ht="264" customHeight="1">
      <c r="A611" s="2">
        <v>610</v>
      </c>
      <c r="B611" s="2" t="s">
        <v>615</v>
      </c>
      <c r="C611">
        <f>IMAGE("https://raw.githubusercontent.com/stautonico/tcg-livingdex/main/images/610/1.jpg", 2)</f>
        <v>0</v>
      </c>
    </row>
    <row r="612" spans="1:3" ht="264" customHeight="1">
      <c r="A612" s="2">
        <v>611</v>
      </c>
      <c r="B612" s="2" t="s">
        <v>616</v>
      </c>
      <c r="C612">
        <f>IMAGE("https://raw.githubusercontent.com/stautonico/tcg-livingdex/main/images/611/1.jpg", 2)</f>
        <v>0</v>
      </c>
    </row>
    <row r="613" spans="1:3" ht="264" customHeight="1">
      <c r="A613" s="2">
        <v>612</v>
      </c>
      <c r="B613" s="2" t="s">
        <v>617</v>
      </c>
      <c r="C613">
        <f>IMAGE("https://raw.githubusercontent.com/stautonico/tcg-livingdex/main/images/612/1.jpg", 2)</f>
        <v>0</v>
      </c>
    </row>
    <row r="614" spans="1:3" ht="264" customHeight="1">
      <c r="A614" s="2">
        <v>613</v>
      </c>
      <c r="B614" s="2" t="s">
        <v>618</v>
      </c>
      <c r="C614">
        <f>IMAGE("https://raw.githubusercontent.com/stautonico/tcg-livingdex/main/images/613/1.jpg", 2)</f>
        <v>0</v>
      </c>
    </row>
    <row r="615" spans="1:3" ht="264" customHeight="1">
      <c r="A615" s="2">
        <v>614</v>
      </c>
      <c r="B615" s="2" t="s">
        <v>619</v>
      </c>
      <c r="C615">
        <f>IMAGE("https://raw.githubusercontent.com/stautonico/tcg-livingdex/main/images/614/1.jpg", 2)</f>
        <v>0</v>
      </c>
    </row>
    <row r="616" spans="1:3" ht="264" customHeight="1">
      <c r="A616" s="2">
        <v>615</v>
      </c>
      <c r="B616" s="2" t="s">
        <v>620</v>
      </c>
      <c r="C616">
        <f>IMAGE("https://raw.githubusercontent.com/stautonico/tcg-livingdex/main/images/615/1.jpg", 2)</f>
        <v>0</v>
      </c>
    </row>
    <row r="617" spans="1:3" ht="264" customHeight="1">
      <c r="A617" s="2">
        <v>616</v>
      </c>
      <c r="B617" s="2" t="s">
        <v>621</v>
      </c>
      <c r="C617">
        <f>IMAGE("https://raw.githubusercontent.com/stautonico/tcg-livingdex/main/images/616/1.jpg", 2)</f>
        <v>0</v>
      </c>
    </row>
    <row r="618" spans="1:3" ht="264" customHeight="1">
      <c r="A618" s="2">
        <v>617</v>
      </c>
      <c r="B618" s="2" t="s">
        <v>622</v>
      </c>
      <c r="C618">
        <f>IMAGE("https://raw.githubusercontent.com/stautonico/tcg-livingdex/main/images/617/1.jpg", 2)</f>
        <v>0</v>
      </c>
    </row>
    <row r="619" spans="1:3" ht="264" customHeight="1">
      <c r="A619" s="2">
        <v>618</v>
      </c>
      <c r="B619" s="2" t="s">
        <v>623</v>
      </c>
      <c r="C619">
        <f>IMAGE("https://raw.githubusercontent.com/stautonico/tcg-livingdex/main/images/618/1.jpg", 2)</f>
        <v>0</v>
      </c>
    </row>
    <row r="620" spans="1:3" ht="264" customHeight="1">
      <c r="A620" s="2">
        <v>619</v>
      </c>
      <c r="B620" s="2" t="s">
        <v>624</v>
      </c>
      <c r="C620">
        <f>IMAGE("https://raw.githubusercontent.com/stautonico/tcg-livingdex/main/images/619/1.jpg", 2)</f>
        <v>0</v>
      </c>
    </row>
    <row r="621" spans="1:3" ht="264" customHeight="1">
      <c r="A621" s="2">
        <v>620</v>
      </c>
      <c r="B621" s="2" t="s">
        <v>625</v>
      </c>
      <c r="C621">
        <f>IMAGE("https://raw.githubusercontent.com/stautonico/tcg-livingdex/main/images/620/1.jpg", 2)</f>
        <v>0</v>
      </c>
    </row>
    <row r="622" spans="1:3" ht="264" customHeight="1">
      <c r="A622" s="2">
        <v>621</v>
      </c>
      <c r="B622" s="2" t="s">
        <v>626</v>
      </c>
      <c r="C622">
        <f>IMAGE("https://raw.githubusercontent.com/stautonico/tcg-livingdex/main/images/621/1.jpg", 2)</f>
        <v>0</v>
      </c>
    </row>
    <row r="623" spans="1:3" ht="264" customHeight="1">
      <c r="A623" s="2">
        <v>622</v>
      </c>
      <c r="B623" s="2" t="s">
        <v>627</v>
      </c>
      <c r="C623">
        <f>IMAGE("https://raw.githubusercontent.com/stautonico/tcg-livingdex/main/images/622/1.jpg", 2)</f>
        <v>0</v>
      </c>
    </row>
    <row r="624" spans="1:3" ht="264" customHeight="1">
      <c r="A624" s="2">
        <v>623</v>
      </c>
      <c r="B624" s="2" t="s">
        <v>628</v>
      </c>
      <c r="C624">
        <f>IMAGE("https://raw.githubusercontent.com/stautonico/tcg-livingdex/main/images/623/1.jpg", 2)</f>
        <v>0</v>
      </c>
    </row>
    <row r="625" spans="1:3" ht="264" customHeight="1">
      <c r="A625" s="2">
        <v>624</v>
      </c>
      <c r="B625" s="2" t="s">
        <v>629</v>
      </c>
      <c r="C625">
        <f>IMAGE("https://raw.githubusercontent.com/stautonico/tcg-livingdex/main/images/624/1.jpg", 2)</f>
        <v>0</v>
      </c>
    </row>
    <row r="626" spans="1:3" ht="264" customHeight="1">
      <c r="A626" s="2">
        <v>625</v>
      </c>
      <c r="B626" s="2" t="s">
        <v>630</v>
      </c>
      <c r="C626">
        <f>IMAGE("https://raw.githubusercontent.com/stautonico/tcg-livingdex/main/images/625/1.jpg", 2)</f>
        <v>0</v>
      </c>
    </row>
    <row r="627" spans="1:3" ht="264" customHeight="1">
      <c r="A627" s="2">
        <v>626</v>
      </c>
      <c r="B627" s="2" t="s">
        <v>631</v>
      </c>
      <c r="C627">
        <f>IMAGE("https://raw.githubusercontent.com/stautonico/tcg-livingdex/main/images/626/1.jpg", 2)</f>
        <v>0</v>
      </c>
    </row>
    <row r="628" spans="1:3" ht="264" customHeight="1">
      <c r="A628" s="2">
        <v>627</v>
      </c>
      <c r="B628" s="2" t="s">
        <v>632</v>
      </c>
      <c r="C628">
        <f>IMAGE("https://raw.githubusercontent.com/stautonico/tcg-livingdex/main/images/627/1.jpg", 2)</f>
        <v>0</v>
      </c>
    </row>
    <row r="629" spans="1:3" ht="264" customHeight="1">
      <c r="A629" s="2">
        <v>628</v>
      </c>
      <c r="B629" s="2" t="s">
        <v>633</v>
      </c>
      <c r="C629">
        <f>IMAGE("https://raw.githubusercontent.com/stautonico/tcg-livingdex/main/images/628/1.jpg", 2)</f>
        <v>0</v>
      </c>
    </row>
    <row r="630" spans="1:3" ht="264" customHeight="1">
      <c r="A630" s="2">
        <v>629</v>
      </c>
      <c r="B630" s="2" t="s">
        <v>634</v>
      </c>
      <c r="C630">
        <f>IMAGE("https://raw.githubusercontent.com/stautonico/tcg-livingdex/main/images/629/1.jpg", 2)</f>
        <v>0</v>
      </c>
    </row>
    <row r="631" spans="1:3" ht="264" customHeight="1">
      <c r="A631" s="2">
        <v>630</v>
      </c>
      <c r="B631" s="2" t="s">
        <v>635</v>
      </c>
      <c r="C631">
        <f>IMAGE("https://raw.githubusercontent.com/stautonico/tcg-livingdex/main/images/630/1.jpg", 2)</f>
        <v>0</v>
      </c>
    </row>
    <row r="632" spans="1:3" ht="264" customHeight="1">
      <c r="A632" s="2">
        <v>631</v>
      </c>
      <c r="B632" s="2" t="s">
        <v>636</v>
      </c>
      <c r="C632">
        <f>IMAGE("https://raw.githubusercontent.com/stautonico/tcg-livingdex/main/images/631/1.jpg", 2)</f>
        <v>0</v>
      </c>
    </row>
    <row r="633" spans="1:3" ht="264" customHeight="1">
      <c r="A633" s="2">
        <v>632</v>
      </c>
      <c r="B633" s="2" t="s">
        <v>637</v>
      </c>
      <c r="C633">
        <f>IMAGE("https://raw.githubusercontent.com/stautonico/tcg-livingdex/main/images/632/1.jpg", 2)</f>
        <v>0</v>
      </c>
    </row>
    <row r="634" spans="1:3" ht="264" customHeight="1">
      <c r="A634" s="2">
        <v>633</v>
      </c>
      <c r="B634" s="2" t="s">
        <v>638</v>
      </c>
      <c r="C634">
        <f>IMAGE("https://raw.githubusercontent.com/stautonico/tcg-livingdex/main/images/633/1.jpg", 2)</f>
        <v>0</v>
      </c>
    </row>
    <row r="635" spans="1:3" ht="264" customHeight="1">
      <c r="A635" s="2">
        <v>634</v>
      </c>
      <c r="B635" s="2" t="s">
        <v>639</v>
      </c>
      <c r="C635">
        <f>IMAGE("https://raw.githubusercontent.com/stautonico/tcg-livingdex/main/images/634/1.jpg", 2)</f>
        <v>0</v>
      </c>
    </row>
    <row r="636" spans="1:3" ht="264" customHeight="1">
      <c r="A636" s="2">
        <v>635</v>
      </c>
      <c r="B636" s="2" t="s">
        <v>640</v>
      </c>
      <c r="C636">
        <f>IMAGE("https://raw.githubusercontent.com/stautonico/tcg-livingdex/main/images/635/1.jpg", 2)</f>
        <v>0</v>
      </c>
    </row>
    <row r="637" spans="1:3" ht="264" customHeight="1">
      <c r="A637" s="2">
        <v>636</v>
      </c>
      <c r="B637" s="2" t="s">
        <v>641</v>
      </c>
      <c r="C637">
        <f>IMAGE("https://raw.githubusercontent.com/stautonico/tcg-livingdex/main/images/636/1.jpg", 2)</f>
        <v>0</v>
      </c>
    </row>
    <row r="638" spans="1:3" ht="264" customHeight="1">
      <c r="A638" s="2">
        <v>637</v>
      </c>
      <c r="B638" s="2" t="s">
        <v>642</v>
      </c>
      <c r="C638">
        <f>IMAGE("https://raw.githubusercontent.com/stautonico/tcg-livingdex/main/images/637/1.jpg", 2)</f>
        <v>0</v>
      </c>
    </row>
    <row r="639" spans="1:3" ht="264" customHeight="1">
      <c r="A639" s="2">
        <v>638</v>
      </c>
      <c r="B639" s="2" t="s">
        <v>643</v>
      </c>
      <c r="C639">
        <f>IMAGE("https://raw.githubusercontent.com/stautonico/tcg-livingdex/main/images/638/1.jpg", 2)</f>
        <v>0</v>
      </c>
    </row>
    <row r="640" spans="1:3" ht="264" customHeight="1">
      <c r="A640" s="2">
        <v>639</v>
      </c>
      <c r="B640" s="2" t="s">
        <v>644</v>
      </c>
      <c r="C640">
        <f>IMAGE("https://raw.githubusercontent.com/stautonico/tcg-livingdex/main/images/639/1.jpg", 2)</f>
        <v>0</v>
      </c>
    </row>
    <row r="641" spans="1:3" ht="264" customHeight="1">
      <c r="A641" s="2">
        <v>640</v>
      </c>
      <c r="B641" s="2" t="s">
        <v>645</v>
      </c>
      <c r="C641">
        <f>IMAGE("https://raw.githubusercontent.com/stautonico/tcg-livingdex/main/images/640/1.jpg", 2)</f>
        <v>0</v>
      </c>
    </row>
    <row r="642" spans="1:3" ht="264" customHeight="1">
      <c r="A642" s="2">
        <v>641</v>
      </c>
      <c r="B642" s="2" t="s">
        <v>646</v>
      </c>
      <c r="C642">
        <f>IMAGE("https://raw.githubusercontent.com/stautonico/tcg-livingdex/main/images/641/1.jpg", 2)</f>
        <v>0</v>
      </c>
    </row>
    <row r="643" spans="1:3" ht="264" customHeight="1">
      <c r="A643" s="2">
        <v>642</v>
      </c>
      <c r="B643" s="2" t="s">
        <v>647</v>
      </c>
      <c r="C643">
        <f>IMAGE("https://raw.githubusercontent.com/stautonico/tcg-livingdex/main/images/642/1.jpg", 2)</f>
        <v>0</v>
      </c>
    </row>
    <row r="644" spans="1:3" ht="264" customHeight="1">
      <c r="A644" s="2">
        <v>643</v>
      </c>
      <c r="B644" s="2" t="s">
        <v>648</v>
      </c>
      <c r="C644">
        <f>IMAGE("https://raw.githubusercontent.com/stautonico/tcg-livingdex/main/images/643/1.jpg", 2)</f>
        <v>0</v>
      </c>
    </row>
    <row r="645" spans="1:3" ht="264" customHeight="1">
      <c r="A645" s="2">
        <v>644</v>
      </c>
      <c r="B645" s="2" t="s">
        <v>649</v>
      </c>
      <c r="C645">
        <f>IMAGE("https://raw.githubusercontent.com/stautonico/tcg-livingdex/main/images/644/1.jpg", 2)</f>
        <v>0</v>
      </c>
    </row>
    <row r="646" spans="1:3" ht="264" customHeight="1">
      <c r="A646" s="2">
        <v>645</v>
      </c>
      <c r="B646" s="2" t="s">
        <v>650</v>
      </c>
      <c r="C646">
        <f>IMAGE("https://raw.githubusercontent.com/stautonico/tcg-livingdex/main/images/645/1.jpg", 2)</f>
        <v>0</v>
      </c>
    </row>
    <row r="647" spans="1:3" ht="264" customHeight="1">
      <c r="A647" s="2">
        <v>646</v>
      </c>
      <c r="B647" s="2" t="s">
        <v>651</v>
      </c>
      <c r="C647">
        <f>IMAGE("https://raw.githubusercontent.com/stautonico/tcg-livingdex/main/images/646/1.jpg", 2)</f>
        <v>0</v>
      </c>
    </row>
    <row r="648" spans="1:3" ht="264" customHeight="1">
      <c r="A648" s="2">
        <v>647</v>
      </c>
      <c r="B648" s="2" t="s">
        <v>652</v>
      </c>
      <c r="C648">
        <f>IMAGE("https://raw.githubusercontent.com/stautonico/tcg-livingdex/main/images/647/1.jpg", 2)</f>
        <v>0</v>
      </c>
    </row>
    <row r="649" spans="1:3" ht="264" customHeight="1">
      <c r="A649" s="2">
        <v>648</v>
      </c>
      <c r="B649" s="2" t="s">
        <v>653</v>
      </c>
      <c r="C649">
        <f>IMAGE("https://raw.githubusercontent.com/stautonico/tcg-livingdex/main/images/648/1.jpg", 2)</f>
        <v>0</v>
      </c>
    </row>
    <row r="650" spans="1:3" ht="264" customHeight="1">
      <c r="A650" s="2">
        <v>649</v>
      </c>
      <c r="B650" s="2" t="s">
        <v>654</v>
      </c>
      <c r="C650">
        <f>IMAGE("https://raw.githubusercontent.com/stautonico/tcg-livingdex/main/images/649/1.jpg", 2)</f>
        <v>0</v>
      </c>
    </row>
    <row r="651" spans="1:3" ht="264" customHeight="1">
      <c r="A651" s="2">
        <v>650</v>
      </c>
      <c r="B651" s="2" t="s">
        <v>655</v>
      </c>
      <c r="C651">
        <f>IMAGE("https://raw.githubusercontent.com/stautonico/tcg-livingdex/main/images/650/1.jpg", 2)</f>
        <v>0</v>
      </c>
    </row>
    <row r="652" spans="1:3" ht="264" customHeight="1">
      <c r="A652" s="2">
        <v>651</v>
      </c>
      <c r="B652" s="2" t="s">
        <v>656</v>
      </c>
      <c r="C652">
        <f>IMAGE("https://raw.githubusercontent.com/stautonico/tcg-livingdex/main/images/651/1.jpg", 2)</f>
        <v>0</v>
      </c>
    </row>
    <row r="653" spans="1:3" ht="264" customHeight="1">
      <c r="A653" s="2">
        <v>652</v>
      </c>
      <c r="B653" s="2" t="s">
        <v>657</v>
      </c>
      <c r="C653">
        <f>IMAGE("https://raw.githubusercontent.com/stautonico/tcg-livingdex/main/images/652/1.jpg", 2)</f>
        <v>0</v>
      </c>
    </row>
    <row r="654" spans="1:3" ht="264" customHeight="1">
      <c r="A654" s="2">
        <v>653</v>
      </c>
      <c r="B654" s="2" t="s">
        <v>658</v>
      </c>
      <c r="C654">
        <f>IMAGE("https://raw.githubusercontent.com/stautonico/tcg-livingdex/main/images/653/1.jpg", 2)</f>
        <v>0</v>
      </c>
    </row>
    <row r="655" spans="1:3" ht="264" customHeight="1">
      <c r="A655" s="2">
        <v>654</v>
      </c>
      <c r="B655" s="2" t="s">
        <v>659</v>
      </c>
      <c r="C655">
        <f>IMAGE("https://raw.githubusercontent.com/stautonico/tcg-livingdex/main/images/654/1.jpg", 2)</f>
        <v>0</v>
      </c>
    </row>
    <row r="656" spans="1:3" ht="264" customHeight="1">
      <c r="A656" s="2">
        <v>655</v>
      </c>
      <c r="B656" s="2" t="s">
        <v>660</v>
      </c>
      <c r="C656">
        <f>IMAGE("https://raw.githubusercontent.com/stautonico/tcg-livingdex/main/images/655/1.jpg", 2)</f>
        <v>0</v>
      </c>
    </row>
    <row r="657" spans="1:3" ht="264" customHeight="1">
      <c r="A657" s="2">
        <v>656</v>
      </c>
      <c r="B657" s="2" t="s">
        <v>661</v>
      </c>
      <c r="C657">
        <f>IMAGE("https://raw.githubusercontent.com/stautonico/tcg-livingdex/main/images/656/1.jpg", 2)</f>
        <v>0</v>
      </c>
    </row>
    <row r="658" spans="1:3" ht="264" customHeight="1">
      <c r="A658" s="2">
        <v>657</v>
      </c>
      <c r="B658" s="2" t="s">
        <v>662</v>
      </c>
      <c r="C658">
        <f>IMAGE("https://raw.githubusercontent.com/stautonico/tcg-livingdex/main/images/657/1.jpg", 2)</f>
        <v>0</v>
      </c>
    </row>
    <row r="659" spans="1:3" ht="264" customHeight="1">
      <c r="A659" s="2">
        <v>658</v>
      </c>
      <c r="B659" s="2" t="s">
        <v>663</v>
      </c>
      <c r="C659">
        <f>IMAGE("https://raw.githubusercontent.com/stautonico/tcg-livingdex/main/images/658/1.jpg", 2)</f>
        <v>0</v>
      </c>
    </row>
    <row r="660" spans="1:3" ht="264" customHeight="1">
      <c r="A660" s="2">
        <v>659</v>
      </c>
      <c r="B660" s="2" t="s">
        <v>664</v>
      </c>
      <c r="C660">
        <f>IMAGE("https://raw.githubusercontent.com/stautonico/tcg-livingdex/main/images/659/1.jpg", 2)</f>
        <v>0</v>
      </c>
    </row>
    <row r="661" spans="1:3" ht="264" customHeight="1">
      <c r="A661" s="2">
        <v>660</v>
      </c>
      <c r="B661" s="2" t="s">
        <v>665</v>
      </c>
      <c r="C661">
        <f>IMAGE("https://raw.githubusercontent.com/stautonico/tcg-livingdex/main/images/660/1.jpg", 2)</f>
        <v>0</v>
      </c>
    </row>
    <row r="662" spans="1:3" ht="264" customHeight="1">
      <c r="A662" s="2">
        <v>661</v>
      </c>
      <c r="B662" s="2" t="s">
        <v>666</v>
      </c>
      <c r="C662">
        <f>IMAGE("https://raw.githubusercontent.com/stautonico/tcg-livingdex/main/images/661/1.jpg", 2)</f>
        <v>0</v>
      </c>
    </row>
    <row r="663" spans="1:3" ht="264" customHeight="1">
      <c r="A663" s="2">
        <v>662</v>
      </c>
      <c r="B663" s="2" t="s">
        <v>667</v>
      </c>
      <c r="C663">
        <f>IMAGE("https://raw.githubusercontent.com/stautonico/tcg-livingdex/main/images/662/1.jpg", 2)</f>
        <v>0</v>
      </c>
    </row>
    <row r="664" spans="1:3" ht="264" customHeight="1">
      <c r="A664" s="2">
        <v>663</v>
      </c>
      <c r="B664" s="2" t="s">
        <v>668</v>
      </c>
      <c r="C664">
        <f>IMAGE("https://raw.githubusercontent.com/stautonico/tcg-livingdex/main/images/663/1.jpg", 2)</f>
        <v>0</v>
      </c>
    </row>
    <row r="665" spans="1:3" ht="264" customHeight="1">
      <c r="A665" s="2">
        <v>664</v>
      </c>
      <c r="B665" s="2" t="s">
        <v>669</v>
      </c>
      <c r="C665">
        <f>IMAGE("https://raw.githubusercontent.com/stautonico/tcg-livingdex/main/images/664/1.jpg", 2)</f>
        <v>0</v>
      </c>
    </row>
    <row r="666" spans="1:3" ht="264" customHeight="1">
      <c r="A666" s="2">
        <v>665</v>
      </c>
      <c r="B666" s="2" t="s">
        <v>670</v>
      </c>
      <c r="C666">
        <f>IMAGE("https://raw.githubusercontent.com/stautonico/tcg-livingdex/main/images/665/1.jpg", 2)</f>
        <v>0</v>
      </c>
    </row>
    <row r="667" spans="1:3" ht="264" customHeight="1">
      <c r="A667" s="2">
        <v>666</v>
      </c>
      <c r="B667" s="2" t="s">
        <v>671</v>
      </c>
      <c r="C667">
        <f>IMAGE("https://raw.githubusercontent.com/stautonico/tcg-livingdex/main/images/666/1.jpg", 2)</f>
        <v>0</v>
      </c>
    </row>
    <row r="668" spans="1:3" ht="264" customHeight="1">
      <c r="A668" s="2">
        <v>667</v>
      </c>
      <c r="B668" s="2" t="s">
        <v>672</v>
      </c>
      <c r="C668">
        <f>IMAGE("https://raw.githubusercontent.com/stautonico/tcg-livingdex/main/images/667/1.jpg", 2)</f>
        <v>0</v>
      </c>
    </row>
    <row r="669" spans="1:3" ht="264" customHeight="1">
      <c r="A669" s="2">
        <v>668</v>
      </c>
      <c r="B669" s="2" t="s">
        <v>673</v>
      </c>
      <c r="C669">
        <f>IMAGE("https://raw.githubusercontent.com/stautonico/tcg-livingdex/main/images/668/1.jpg", 2)</f>
        <v>0</v>
      </c>
    </row>
    <row r="670" spans="1:3" ht="264" customHeight="1">
      <c r="A670" s="2">
        <v>669</v>
      </c>
      <c r="B670" s="2" t="s">
        <v>674</v>
      </c>
      <c r="C670">
        <f>IMAGE("https://raw.githubusercontent.com/stautonico/tcg-livingdex/main/images/669/1.jpg", 2)</f>
        <v>0</v>
      </c>
    </row>
    <row r="671" spans="1:3" ht="264" customHeight="1">
      <c r="A671" s="2">
        <v>670</v>
      </c>
      <c r="B671" s="2" t="s">
        <v>675</v>
      </c>
      <c r="C671">
        <f>IMAGE("https://raw.githubusercontent.com/stautonico/tcg-livingdex/main/images/670/1.jpg", 2)</f>
        <v>0</v>
      </c>
    </row>
    <row r="672" spans="1:3" ht="264" customHeight="1">
      <c r="A672" s="2">
        <v>671</v>
      </c>
      <c r="B672" s="2" t="s">
        <v>676</v>
      </c>
      <c r="C672">
        <f>IMAGE("https://raw.githubusercontent.com/stautonico/tcg-livingdex/main/images/671/1.jpg", 2)</f>
        <v>0</v>
      </c>
    </row>
    <row r="673" spans="1:3" ht="264" customHeight="1">
      <c r="A673" s="2">
        <v>672</v>
      </c>
      <c r="B673" s="2" t="s">
        <v>677</v>
      </c>
      <c r="C673">
        <f>IMAGE("https://raw.githubusercontent.com/stautonico/tcg-livingdex/main/images/672/1.jpg", 2)</f>
        <v>0</v>
      </c>
    </row>
    <row r="674" spans="1:3" ht="264" customHeight="1">
      <c r="A674" s="2">
        <v>673</v>
      </c>
      <c r="B674" s="2" t="s">
        <v>678</v>
      </c>
      <c r="C674">
        <f>IMAGE("https://raw.githubusercontent.com/stautonico/tcg-livingdex/main/images/673/1.jpg", 2)</f>
        <v>0</v>
      </c>
    </row>
    <row r="675" spans="1:3" ht="264" customHeight="1">
      <c r="A675" s="2">
        <v>674</v>
      </c>
      <c r="B675" s="2" t="s">
        <v>679</v>
      </c>
      <c r="C675">
        <f>IMAGE("https://raw.githubusercontent.com/stautonico/tcg-livingdex/main/images/674/1.jpg", 2)</f>
        <v>0</v>
      </c>
    </row>
    <row r="676" spans="1:3" ht="264" customHeight="1">
      <c r="A676" s="2">
        <v>675</v>
      </c>
      <c r="B676" s="2" t="s">
        <v>680</v>
      </c>
      <c r="C676">
        <f>IMAGE("https://raw.githubusercontent.com/stautonico/tcg-livingdex/main/images/675/1.jpg", 2)</f>
        <v>0</v>
      </c>
    </row>
    <row r="677" spans="1:3" ht="264" customHeight="1">
      <c r="A677" s="2">
        <v>676</v>
      </c>
      <c r="B677" s="2" t="s">
        <v>681</v>
      </c>
      <c r="C677">
        <f>IMAGE("https://raw.githubusercontent.com/stautonico/tcg-livingdex/main/images/676/1.jpg", 2)</f>
        <v>0</v>
      </c>
    </row>
    <row r="678" spans="1:3" ht="264" customHeight="1">
      <c r="A678" s="2">
        <v>677</v>
      </c>
      <c r="B678" s="2" t="s">
        <v>682</v>
      </c>
      <c r="C678">
        <f>IMAGE("https://raw.githubusercontent.com/stautonico/tcg-livingdex/main/images/677/1.jpg", 2)</f>
        <v>0</v>
      </c>
    </row>
    <row r="679" spans="1:3" ht="264" customHeight="1">
      <c r="A679" s="2">
        <v>678</v>
      </c>
      <c r="B679" s="2" t="s">
        <v>683</v>
      </c>
      <c r="C679">
        <f>IMAGE("https://raw.githubusercontent.com/stautonico/tcg-livingdex/main/images/678/1.jpg", 2)</f>
        <v>0</v>
      </c>
    </row>
    <row r="680" spans="1:3" ht="264" customHeight="1">
      <c r="A680" s="2">
        <v>679</v>
      </c>
      <c r="B680" s="2" t="s">
        <v>684</v>
      </c>
      <c r="C680">
        <f>IMAGE("https://raw.githubusercontent.com/stautonico/tcg-livingdex/main/images/679/1.jpg", 2)</f>
        <v>0</v>
      </c>
    </row>
    <row r="681" spans="1:3" ht="264" customHeight="1">
      <c r="A681" s="2">
        <v>680</v>
      </c>
      <c r="B681" s="2" t="s">
        <v>685</v>
      </c>
      <c r="C681">
        <f>IMAGE("https://raw.githubusercontent.com/stautonico/tcg-livingdex/main/images/680/1.jpg", 2)</f>
        <v>0</v>
      </c>
    </row>
    <row r="682" spans="1:3" ht="264" customHeight="1">
      <c r="A682" s="2">
        <v>681</v>
      </c>
      <c r="B682" s="2" t="s">
        <v>686</v>
      </c>
      <c r="C682">
        <f>IMAGE("https://raw.githubusercontent.com/stautonico/tcg-livingdex/main/images/681/1.jpg", 2)</f>
        <v>0</v>
      </c>
    </row>
    <row r="683" spans="1:3" ht="264" customHeight="1">
      <c r="A683" s="2">
        <v>682</v>
      </c>
      <c r="B683" s="2" t="s">
        <v>687</v>
      </c>
      <c r="C683">
        <f>IMAGE("https://raw.githubusercontent.com/stautonico/tcg-livingdex/main/images/682/1.jpg", 2)</f>
        <v>0</v>
      </c>
    </row>
    <row r="684" spans="1:3" ht="264" customHeight="1">
      <c r="A684" s="2">
        <v>683</v>
      </c>
      <c r="B684" s="2" t="s">
        <v>688</v>
      </c>
      <c r="C684">
        <f>IMAGE("https://raw.githubusercontent.com/stautonico/tcg-livingdex/main/images/683/1.jpg", 2)</f>
        <v>0</v>
      </c>
    </row>
    <row r="685" spans="1:3" ht="264" customHeight="1">
      <c r="A685" s="2">
        <v>684</v>
      </c>
      <c r="B685" s="2" t="s">
        <v>689</v>
      </c>
      <c r="C685">
        <f>IMAGE("https://raw.githubusercontent.com/stautonico/tcg-livingdex/main/images/684/1.jpg", 2)</f>
        <v>0</v>
      </c>
    </row>
    <row r="686" spans="1:3" ht="264" customHeight="1">
      <c r="A686" s="2">
        <v>685</v>
      </c>
      <c r="B686" s="2" t="s">
        <v>690</v>
      </c>
      <c r="C686">
        <f>IMAGE("https://raw.githubusercontent.com/stautonico/tcg-livingdex/main/images/685/1.jpg", 2)</f>
        <v>0</v>
      </c>
    </row>
    <row r="687" spans="1:3" ht="264" customHeight="1">
      <c r="A687" s="2">
        <v>686</v>
      </c>
      <c r="B687" s="2" t="s">
        <v>691</v>
      </c>
      <c r="C687">
        <f>IMAGE("https://raw.githubusercontent.com/stautonico/tcg-livingdex/main/images/686/1.jpg", 2)</f>
        <v>0</v>
      </c>
    </row>
    <row r="688" spans="1:3" ht="264" customHeight="1">
      <c r="A688" s="2">
        <v>687</v>
      </c>
      <c r="B688" s="2" t="s">
        <v>692</v>
      </c>
      <c r="C688">
        <f>IMAGE("https://raw.githubusercontent.com/stautonico/tcg-livingdex/main/images/687/1.jpg", 2)</f>
        <v>0</v>
      </c>
    </row>
    <row r="689" spans="1:3" ht="264" customHeight="1">
      <c r="A689" s="2">
        <v>688</v>
      </c>
      <c r="B689" s="2" t="s">
        <v>693</v>
      </c>
      <c r="C689">
        <f>IMAGE("https://raw.githubusercontent.com/stautonico/tcg-livingdex/main/images/688/1.jpg", 2)</f>
        <v>0</v>
      </c>
    </row>
    <row r="690" spans="1:3" ht="264" customHeight="1">
      <c r="A690" s="2">
        <v>689</v>
      </c>
      <c r="B690" s="2" t="s">
        <v>694</v>
      </c>
      <c r="C690">
        <f>IMAGE("https://raw.githubusercontent.com/stautonico/tcg-livingdex/main/images/689/1.jpg", 2)</f>
        <v>0</v>
      </c>
    </row>
    <row r="691" spans="1:3" ht="264" customHeight="1">
      <c r="A691" s="2">
        <v>690</v>
      </c>
      <c r="B691" s="2" t="s">
        <v>695</v>
      </c>
      <c r="C691">
        <f>IMAGE("https://raw.githubusercontent.com/stautonico/tcg-livingdex/main/images/690/1.jpg", 2)</f>
        <v>0</v>
      </c>
    </row>
    <row r="692" spans="1:3" ht="264" customHeight="1">
      <c r="A692" s="2">
        <v>691</v>
      </c>
      <c r="B692" s="2" t="s">
        <v>696</v>
      </c>
      <c r="C692">
        <f>IMAGE("https://raw.githubusercontent.com/stautonico/tcg-livingdex/main/images/691/1.jpg", 2)</f>
        <v>0</v>
      </c>
    </row>
    <row r="693" spans="1:3" ht="264" customHeight="1">
      <c r="A693" s="2">
        <v>692</v>
      </c>
      <c r="B693" s="2" t="s">
        <v>697</v>
      </c>
      <c r="C693">
        <f>IMAGE("https://raw.githubusercontent.com/stautonico/tcg-livingdex/main/images/692/1.jpg", 2)</f>
        <v>0</v>
      </c>
    </row>
    <row r="694" spans="1:3" ht="264" customHeight="1">
      <c r="A694" s="2">
        <v>693</v>
      </c>
      <c r="B694" s="2" t="s">
        <v>698</v>
      </c>
      <c r="C694">
        <f>IMAGE("https://raw.githubusercontent.com/stautonico/tcg-livingdex/main/images/693/1.jpg", 2)</f>
        <v>0</v>
      </c>
    </row>
    <row r="695" spans="1:3" ht="264" customHeight="1">
      <c r="A695" s="2">
        <v>694</v>
      </c>
      <c r="B695" s="2" t="s">
        <v>699</v>
      </c>
      <c r="C695">
        <f>IMAGE("https://raw.githubusercontent.com/stautonico/tcg-livingdex/main/images/694/1.jpg", 2)</f>
        <v>0</v>
      </c>
    </row>
    <row r="696" spans="1:3" ht="264" customHeight="1">
      <c r="A696" s="2">
        <v>695</v>
      </c>
      <c r="B696" s="2" t="s">
        <v>700</v>
      </c>
      <c r="C696">
        <f>IMAGE("https://raw.githubusercontent.com/stautonico/tcg-livingdex/main/images/695/1.jpg", 2)</f>
        <v>0</v>
      </c>
    </row>
    <row r="697" spans="1:3" ht="264" customHeight="1">
      <c r="A697" s="2">
        <v>696</v>
      </c>
      <c r="B697" s="2" t="s">
        <v>701</v>
      </c>
      <c r="C697">
        <f>IMAGE("https://raw.githubusercontent.com/stautonico/tcg-livingdex/main/images/696/1.jpg", 2)</f>
        <v>0</v>
      </c>
    </row>
    <row r="698" spans="1:3" ht="264" customHeight="1">
      <c r="A698" s="2">
        <v>697</v>
      </c>
      <c r="B698" s="2" t="s">
        <v>702</v>
      </c>
      <c r="C698">
        <f>IMAGE("https://raw.githubusercontent.com/stautonico/tcg-livingdex/main/images/697/1.jpg", 2)</f>
        <v>0</v>
      </c>
    </row>
    <row r="699" spans="1:3" ht="264" customHeight="1">
      <c r="A699" s="2">
        <v>698</v>
      </c>
      <c r="B699" s="2" t="s">
        <v>703</v>
      </c>
      <c r="C699">
        <f>IMAGE("https://raw.githubusercontent.com/stautonico/tcg-livingdex/main/images/698/1.jpg", 2)</f>
        <v>0</v>
      </c>
    </row>
    <row r="700" spans="1:3" ht="264" customHeight="1">
      <c r="A700" s="2">
        <v>699</v>
      </c>
      <c r="B700" s="2" t="s">
        <v>704</v>
      </c>
      <c r="C700">
        <f>IMAGE("https://raw.githubusercontent.com/stautonico/tcg-livingdex/main/images/699/1.jpg", 2)</f>
        <v>0</v>
      </c>
    </row>
    <row r="701" spans="1:3" ht="264" customHeight="1">
      <c r="A701" s="2">
        <v>700</v>
      </c>
      <c r="B701" s="2" t="s">
        <v>705</v>
      </c>
      <c r="C701">
        <f>IMAGE("https://raw.githubusercontent.com/stautonico/tcg-livingdex/main/images/700/1.jpg", 2)</f>
        <v>0</v>
      </c>
    </row>
    <row r="702" spans="1:3" ht="264" customHeight="1">
      <c r="A702" s="2">
        <v>701</v>
      </c>
      <c r="B702" s="2" t="s">
        <v>706</v>
      </c>
      <c r="C702">
        <f>IMAGE("https://raw.githubusercontent.com/stautonico/tcg-livingdex/main/images/701/1.jpg", 2)</f>
        <v>0</v>
      </c>
    </row>
    <row r="703" spans="1:3" ht="264" customHeight="1">
      <c r="A703" s="2">
        <v>702</v>
      </c>
      <c r="B703" s="2" t="s">
        <v>707</v>
      </c>
      <c r="C703">
        <f>IMAGE("https://raw.githubusercontent.com/stautonico/tcg-livingdex/main/images/702/1.jpg", 2)</f>
        <v>0</v>
      </c>
    </row>
    <row r="704" spans="1:3" ht="264" customHeight="1">
      <c r="A704" s="2">
        <v>703</v>
      </c>
      <c r="B704" s="2" t="s">
        <v>708</v>
      </c>
      <c r="C704">
        <f>IMAGE("https://raw.githubusercontent.com/stautonico/tcg-livingdex/main/images/703/1.jpg", 2)</f>
        <v>0</v>
      </c>
    </row>
    <row r="705" spans="1:3" ht="264" customHeight="1">
      <c r="A705" s="2">
        <v>704</v>
      </c>
      <c r="B705" s="2" t="s">
        <v>709</v>
      </c>
      <c r="C705">
        <f>IMAGE("https://raw.githubusercontent.com/stautonico/tcg-livingdex/main/images/704/1.jpg", 2)</f>
        <v>0</v>
      </c>
    </row>
    <row r="706" spans="1:3" ht="264" customHeight="1">
      <c r="A706" s="2">
        <v>705</v>
      </c>
      <c r="B706" s="2" t="s">
        <v>710</v>
      </c>
      <c r="C706">
        <f>IMAGE("https://raw.githubusercontent.com/stautonico/tcg-livingdex/main/images/705/1.jpg", 2)</f>
        <v>0</v>
      </c>
    </row>
    <row r="707" spans="1:3" ht="264" customHeight="1">
      <c r="A707" s="2">
        <v>706</v>
      </c>
      <c r="B707" s="2" t="s">
        <v>711</v>
      </c>
      <c r="C707">
        <f>IMAGE("https://raw.githubusercontent.com/stautonico/tcg-livingdex/main/images/706/1.jpg", 2)</f>
        <v>0</v>
      </c>
    </row>
    <row r="708" spans="1:3" ht="264" customHeight="1">
      <c r="A708" s="2">
        <v>707</v>
      </c>
      <c r="B708" s="2" t="s">
        <v>712</v>
      </c>
      <c r="C708">
        <f>IMAGE("https://raw.githubusercontent.com/stautonico/tcg-livingdex/main/images/707/1.jpg", 2)</f>
        <v>0</v>
      </c>
    </row>
    <row r="709" spans="1:3" ht="264" customHeight="1">
      <c r="A709" s="2">
        <v>708</v>
      </c>
      <c r="B709" s="2" t="s">
        <v>713</v>
      </c>
      <c r="C709">
        <f>IMAGE("https://raw.githubusercontent.com/stautonico/tcg-livingdex/main/images/708/1.jpg", 2)</f>
        <v>0</v>
      </c>
    </row>
    <row r="710" spans="1:3" ht="264" customHeight="1">
      <c r="A710" s="2">
        <v>709</v>
      </c>
      <c r="B710" s="2" t="s">
        <v>714</v>
      </c>
      <c r="C710">
        <f>IMAGE("https://raw.githubusercontent.com/stautonico/tcg-livingdex/main/images/709/1.jpg", 2)</f>
        <v>0</v>
      </c>
    </row>
    <row r="711" spans="1:3" ht="264" customHeight="1">
      <c r="A711" s="2">
        <v>710</v>
      </c>
      <c r="B711" s="2" t="s">
        <v>715</v>
      </c>
      <c r="C711">
        <f>IMAGE("https://raw.githubusercontent.com/stautonico/tcg-livingdex/main/images/710/1.jpg", 2)</f>
        <v>0</v>
      </c>
    </row>
    <row r="712" spans="1:3" ht="264" customHeight="1">
      <c r="A712" s="2">
        <v>711</v>
      </c>
      <c r="B712" s="2" t="s">
        <v>716</v>
      </c>
      <c r="C712">
        <f>IMAGE("https://raw.githubusercontent.com/stautonico/tcg-livingdex/main/images/711/1.jpg", 2)</f>
        <v>0</v>
      </c>
    </row>
    <row r="713" spans="1:3" ht="264" customHeight="1">
      <c r="A713" s="2">
        <v>712</v>
      </c>
      <c r="B713" s="2" t="s">
        <v>717</v>
      </c>
      <c r="C713">
        <f>IMAGE("https://raw.githubusercontent.com/stautonico/tcg-livingdex/main/images/712/1.jpg", 2)</f>
        <v>0</v>
      </c>
    </row>
    <row r="714" spans="1:3" ht="264" customHeight="1">
      <c r="A714" s="2">
        <v>713</v>
      </c>
      <c r="B714" s="2" t="s">
        <v>718</v>
      </c>
      <c r="C714">
        <f>IMAGE("https://raw.githubusercontent.com/stautonico/tcg-livingdex/main/images/713/1.jpg", 2)</f>
        <v>0</v>
      </c>
    </row>
    <row r="715" spans="1:3" ht="264" customHeight="1">
      <c r="A715" s="2">
        <v>714</v>
      </c>
      <c r="B715" s="2" t="s">
        <v>719</v>
      </c>
      <c r="C715">
        <f>IMAGE("https://raw.githubusercontent.com/stautonico/tcg-livingdex/main/images/714/1.jpg", 2)</f>
        <v>0</v>
      </c>
    </row>
    <row r="716" spans="1:3" ht="264" customHeight="1">
      <c r="A716" s="2">
        <v>715</v>
      </c>
      <c r="B716" s="2" t="s">
        <v>720</v>
      </c>
      <c r="C716">
        <f>IMAGE("https://raw.githubusercontent.com/stautonico/tcg-livingdex/main/images/715/1.jpg", 2)</f>
        <v>0</v>
      </c>
    </row>
    <row r="717" spans="1:3" ht="264" customHeight="1">
      <c r="A717" s="2">
        <v>716</v>
      </c>
      <c r="B717" s="2" t="s">
        <v>721</v>
      </c>
      <c r="C717">
        <f>IMAGE("https://raw.githubusercontent.com/stautonico/tcg-livingdex/main/images/716/1.jpg", 2)</f>
        <v>0</v>
      </c>
    </row>
    <row r="718" spans="1:3" ht="264" customHeight="1">
      <c r="A718" s="2">
        <v>717</v>
      </c>
      <c r="B718" s="2" t="s">
        <v>722</v>
      </c>
      <c r="C718">
        <f>IMAGE("https://raw.githubusercontent.com/stautonico/tcg-livingdex/main/images/717/1.jpg", 2)</f>
        <v>0</v>
      </c>
    </row>
    <row r="719" spans="1:3" ht="264" customHeight="1">
      <c r="A719" s="2">
        <v>718</v>
      </c>
      <c r="B719" s="2" t="s">
        <v>723</v>
      </c>
      <c r="C719">
        <f>IMAGE("https://raw.githubusercontent.com/stautonico/tcg-livingdex/main/images/718/1.jpg", 2)</f>
        <v>0</v>
      </c>
    </row>
    <row r="720" spans="1:3" ht="264" customHeight="1">
      <c r="A720" s="2">
        <v>719</v>
      </c>
      <c r="B720" s="2" t="s">
        <v>724</v>
      </c>
      <c r="C720">
        <f>IMAGE("https://raw.githubusercontent.com/stautonico/tcg-livingdex/main/images/719/1.jpg", 2)</f>
        <v>0</v>
      </c>
    </row>
    <row r="721" spans="1:3" ht="264" customHeight="1">
      <c r="A721" s="2">
        <v>720</v>
      </c>
      <c r="B721" s="2" t="s">
        <v>725</v>
      </c>
      <c r="C721">
        <f>IMAGE("https://raw.githubusercontent.com/stautonico/tcg-livingdex/main/images/720/1.jpg", 2)</f>
        <v>0</v>
      </c>
    </row>
    <row r="722" spans="1:3" ht="264" customHeight="1">
      <c r="A722" s="2">
        <v>721</v>
      </c>
      <c r="B722" s="2" t="s">
        <v>726</v>
      </c>
      <c r="C722">
        <f>IMAGE("https://raw.githubusercontent.com/stautonico/tcg-livingdex/main/images/721/1.jpg", 2)</f>
        <v>0</v>
      </c>
    </row>
    <row r="723" spans="1:3" ht="264" customHeight="1">
      <c r="A723" s="2">
        <v>722</v>
      </c>
      <c r="B723" s="2" t="s">
        <v>727</v>
      </c>
      <c r="C723">
        <f>IMAGE("https://raw.githubusercontent.com/stautonico/tcg-livingdex/main/images/722/1.jpg", 2)</f>
        <v>0</v>
      </c>
    </row>
    <row r="724" spans="1:3" ht="264" customHeight="1">
      <c r="A724" s="2">
        <v>723</v>
      </c>
      <c r="B724" s="2" t="s">
        <v>728</v>
      </c>
      <c r="C724">
        <f>IMAGE("https://raw.githubusercontent.com/stautonico/tcg-livingdex/main/images/723/1.jpg", 2)</f>
        <v>0</v>
      </c>
    </row>
    <row r="725" spans="1:3" ht="264" customHeight="1">
      <c r="A725" s="2">
        <v>724</v>
      </c>
      <c r="B725" s="2" t="s">
        <v>729</v>
      </c>
      <c r="C725">
        <f>IMAGE("https://raw.githubusercontent.com/stautonico/tcg-livingdex/main/images/724/1.jpg", 2)</f>
        <v>0</v>
      </c>
    </row>
    <row r="726" spans="1:3" ht="264" customHeight="1">
      <c r="A726" s="2">
        <v>725</v>
      </c>
      <c r="B726" s="2" t="s">
        <v>730</v>
      </c>
      <c r="C726">
        <f>IMAGE("https://raw.githubusercontent.com/stautonico/tcg-livingdex/main/images/725/1.jpg", 2)</f>
        <v>0</v>
      </c>
    </row>
    <row r="727" spans="1:3" ht="264" customHeight="1">
      <c r="A727" s="2">
        <v>726</v>
      </c>
      <c r="B727" s="2" t="s">
        <v>731</v>
      </c>
      <c r="C727">
        <f>IMAGE("https://raw.githubusercontent.com/stautonico/tcg-livingdex/main/images/726/1.jpg", 2)</f>
        <v>0</v>
      </c>
    </row>
    <row r="728" spans="1:3" ht="264" customHeight="1">
      <c r="A728" s="2">
        <v>727</v>
      </c>
      <c r="B728" s="2" t="s">
        <v>732</v>
      </c>
      <c r="C728">
        <f>IMAGE("https://raw.githubusercontent.com/stautonico/tcg-livingdex/main/images/727/1.jpg", 2)</f>
        <v>0</v>
      </c>
    </row>
    <row r="729" spans="1:3" ht="264" customHeight="1">
      <c r="A729" s="2">
        <v>728</v>
      </c>
      <c r="B729" s="2" t="s">
        <v>733</v>
      </c>
      <c r="C729">
        <f>IMAGE("https://raw.githubusercontent.com/stautonico/tcg-livingdex/main/images/728/1.jpg", 2)</f>
        <v>0</v>
      </c>
    </row>
    <row r="730" spans="1:3" ht="264" customHeight="1">
      <c r="A730" s="2">
        <v>729</v>
      </c>
      <c r="B730" s="2" t="s">
        <v>734</v>
      </c>
      <c r="C730">
        <f>IMAGE("https://raw.githubusercontent.com/stautonico/tcg-livingdex/main/images/729/1.jpg", 2)</f>
        <v>0</v>
      </c>
    </row>
    <row r="731" spans="1:3" ht="264" customHeight="1">
      <c r="A731" s="2">
        <v>730</v>
      </c>
      <c r="B731" s="2" t="s">
        <v>735</v>
      </c>
      <c r="C731">
        <f>IMAGE("https://raw.githubusercontent.com/stautonico/tcg-livingdex/main/images/730/1.jpg", 2)</f>
        <v>0</v>
      </c>
    </row>
    <row r="732" spans="1:3" ht="264" customHeight="1">
      <c r="A732" s="2">
        <v>731</v>
      </c>
      <c r="B732" s="2" t="s">
        <v>736</v>
      </c>
      <c r="C732">
        <f>IMAGE("https://raw.githubusercontent.com/stautonico/tcg-livingdex/main/images/731/1.jpg", 2)</f>
        <v>0</v>
      </c>
    </row>
    <row r="733" spans="1:3" ht="264" customHeight="1">
      <c r="A733" s="2">
        <v>732</v>
      </c>
      <c r="B733" s="2" t="s">
        <v>737</v>
      </c>
      <c r="C733">
        <f>IMAGE("https://raw.githubusercontent.com/stautonico/tcg-livingdex/main/images/732/1.jpg", 2)</f>
        <v>0</v>
      </c>
    </row>
    <row r="734" spans="1:3" ht="264" customHeight="1">
      <c r="A734" s="2">
        <v>733</v>
      </c>
      <c r="B734" s="2" t="s">
        <v>738</v>
      </c>
      <c r="C734">
        <f>IMAGE("https://raw.githubusercontent.com/stautonico/tcg-livingdex/main/images/733/1.jpg", 2)</f>
        <v>0</v>
      </c>
    </row>
    <row r="735" spans="1:3" ht="264" customHeight="1">
      <c r="A735" s="2">
        <v>734</v>
      </c>
      <c r="B735" s="2" t="s">
        <v>739</v>
      </c>
      <c r="C735">
        <f>IMAGE("https://raw.githubusercontent.com/stautonico/tcg-livingdex/main/images/734/1.jpg", 2)</f>
        <v>0</v>
      </c>
    </row>
    <row r="736" spans="1:3" ht="264" customHeight="1">
      <c r="A736" s="2">
        <v>735</v>
      </c>
      <c r="B736" s="2" t="s">
        <v>740</v>
      </c>
      <c r="C736">
        <f>IMAGE("https://raw.githubusercontent.com/stautonico/tcg-livingdex/main/images/735/1.jpg", 2)</f>
        <v>0</v>
      </c>
    </row>
    <row r="737" spans="1:3" ht="264" customHeight="1">
      <c r="A737" s="2">
        <v>736</v>
      </c>
      <c r="B737" s="2" t="s">
        <v>741</v>
      </c>
      <c r="C737">
        <f>IMAGE("https://raw.githubusercontent.com/stautonico/tcg-livingdex/main/images/736/1.jpg", 2)</f>
        <v>0</v>
      </c>
    </row>
    <row r="738" spans="1:3" ht="264" customHeight="1">
      <c r="A738" s="2">
        <v>737</v>
      </c>
      <c r="B738" s="2" t="s">
        <v>742</v>
      </c>
      <c r="C738">
        <f>IMAGE("https://raw.githubusercontent.com/stautonico/tcg-livingdex/main/images/737/1.jpg", 2)</f>
        <v>0</v>
      </c>
    </row>
    <row r="739" spans="1:3" ht="264" customHeight="1">
      <c r="A739" s="2">
        <v>738</v>
      </c>
      <c r="B739" s="2" t="s">
        <v>743</v>
      </c>
      <c r="C739">
        <f>IMAGE("https://raw.githubusercontent.com/stautonico/tcg-livingdex/main/images/738/1.jpg", 2)</f>
        <v>0</v>
      </c>
    </row>
    <row r="740" spans="1:3" ht="264" customHeight="1">
      <c r="A740" s="2">
        <v>739</v>
      </c>
      <c r="B740" s="2" t="s">
        <v>744</v>
      </c>
      <c r="C740">
        <f>IMAGE("https://raw.githubusercontent.com/stautonico/tcg-livingdex/main/images/739/1.jpg", 2)</f>
        <v>0</v>
      </c>
    </row>
    <row r="741" spans="1:3" ht="264" customHeight="1">
      <c r="A741" s="2">
        <v>740</v>
      </c>
      <c r="B741" s="2" t="s">
        <v>745</v>
      </c>
      <c r="C741">
        <f>IMAGE("https://raw.githubusercontent.com/stautonico/tcg-livingdex/main/images/740/1.jpg", 2)</f>
        <v>0</v>
      </c>
    </row>
    <row r="742" spans="1:3" ht="264" customHeight="1">
      <c r="A742" s="2">
        <v>741</v>
      </c>
      <c r="B742" s="2" t="s">
        <v>746</v>
      </c>
      <c r="C742">
        <f>IMAGE("https://raw.githubusercontent.com/stautonico/tcg-livingdex/main/images/741/1.jpg", 2)</f>
        <v>0</v>
      </c>
    </row>
    <row r="743" spans="1:3" ht="264" customHeight="1">
      <c r="A743" s="2">
        <v>742</v>
      </c>
      <c r="B743" s="2" t="s">
        <v>747</v>
      </c>
      <c r="C743">
        <f>IMAGE("https://raw.githubusercontent.com/stautonico/tcg-livingdex/main/images/742/1.jpg", 2)</f>
        <v>0</v>
      </c>
    </row>
    <row r="744" spans="1:3" ht="264" customHeight="1">
      <c r="A744" s="2">
        <v>743</v>
      </c>
      <c r="B744" s="2" t="s">
        <v>748</v>
      </c>
      <c r="C744">
        <f>IMAGE("https://raw.githubusercontent.com/stautonico/tcg-livingdex/main/images/743/1.jpg", 2)</f>
        <v>0</v>
      </c>
    </row>
    <row r="745" spans="1:3" ht="264" customHeight="1">
      <c r="A745" s="2">
        <v>744</v>
      </c>
      <c r="B745" s="2" t="s">
        <v>749</v>
      </c>
      <c r="C745">
        <f>IMAGE("https://raw.githubusercontent.com/stautonico/tcg-livingdex/main/images/744/1.jpg", 2)</f>
        <v>0</v>
      </c>
    </row>
    <row r="746" spans="1:3" ht="264" customHeight="1">
      <c r="A746" s="2">
        <v>745</v>
      </c>
      <c r="B746" s="2" t="s">
        <v>750</v>
      </c>
      <c r="C746">
        <f>IMAGE("https://raw.githubusercontent.com/stautonico/tcg-livingdex/main/images/745/1.jpg", 2)</f>
        <v>0</v>
      </c>
    </row>
    <row r="747" spans="1:3" ht="264" customHeight="1">
      <c r="A747" s="2">
        <v>746</v>
      </c>
      <c r="B747" s="2" t="s">
        <v>751</v>
      </c>
      <c r="C747">
        <f>IMAGE("https://raw.githubusercontent.com/stautonico/tcg-livingdex/main/images/746/1.jpg", 2)</f>
        <v>0</v>
      </c>
    </row>
    <row r="748" spans="1:3" ht="264" customHeight="1">
      <c r="A748" s="2">
        <v>747</v>
      </c>
      <c r="B748" s="2" t="s">
        <v>752</v>
      </c>
      <c r="C748">
        <f>IMAGE("https://raw.githubusercontent.com/stautonico/tcg-livingdex/main/images/747/1.jpg", 2)</f>
        <v>0</v>
      </c>
    </row>
    <row r="749" spans="1:3" ht="264" customHeight="1">
      <c r="A749" s="2">
        <v>748</v>
      </c>
      <c r="B749" s="2" t="s">
        <v>753</v>
      </c>
      <c r="C749">
        <f>IMAGE("https://raw.githubusercontent.com/stautonico/tcg-livingdex/main/images/748/1.jpg", 2)</f>
        <v>0</v>
      </c>
    </row>
    <row r="750" spans="1:3" ht="264" customHeight="1">
      <c r="A750" s="2">
        <v>749</v>
      </c>
      <c r="B750" s="2" t="s">
        <v>754</v>
      </c>
      <c r="C750">
        <f>IMAGE("https://raw.githubusercontent.com/stautonico/tcg-livingdex/main/images/749/1.jpg", 2)</f>
        <v>0</v>
      </c>
    </row>
    <row r="751" spans="1:3" ht="264" customHeight="1">
      <c r="A751" s="2">
        <v>750</v>
      </c>
      <c r="B751" s="2" t="s">
        <v>755</v>
      </c>
      <c r="C751">
        <f>IMAGE("https://raw.githubusercontent.com/stautonico/tcg-livingdex/main/images/750/1.jpg", 2)</f>
        <v>0</v>
      </c>
    </row>
    <row r="752" spans="1:3" ht="264" customHeight="1">
      <c r="A752" s="2">
        <v>751</v>
      </c>
      <c r="B752" s="2" t="s">
        <v>756</v>
      </c>
      <c r="C752">
        <f>IMAGE("https://raw.githubusercontent.com/stautonico/tcg-livingdex/main/images/751/1.jpg", 2)</f>
        <v>0</v>
      </c>
    </row>
    <row r="753" spans="1:3" ht="264" customHeight="1">
      <c r="A753" s="2">
        <v>752</v>
      </c>
      <c r="B753" s="2" t="s">
        <v>757</v>
      </c>
      <c r="C753">
        <f>IMAGE("https://raw.githubusercontent.com/stautonico/tcg-livingdex/main/images/752/1.jpg", 2)</f>
        <v>0</v>
      </c>
    </row>
    <row r="754" spans="1:3" ht="264" customHeight="1">
      <c r="A754" s="2">
        <v>753</v>
      </c>
      <c r="B754" s="2" t="s">
        <v>758</v>
      </c>
      <c r="C754">
        <f>IMAGE("https://raw.githubusercontent.com/stautonico/tcg-livingdex/main/images/753/1.jpg", 2)</f>
        <v>0</v>
      </c>
    </row>
    <row r="755" spans="1:3" ht="264" customHeight="1">
      <c r="A755" s="2">
        <v>754</v>
      </c>
      <c r="B755" s="2" t="s">
        <v>759</v>
      </c>
      <c r="C755">
        <f>IMAGE("https://raw.githubusercontent.com/stautonico/tcg-livingdex/main/images/754/1.jpg", 2)</f>
        <v>0</v>
      </c>
    </row>
    <row r="756" spans="1:3" ht="264" customHeight="1">
      <c r="A756" s="2">
        <v>755</v>
      </c>
      <c r="B756" s="2" t="s">
        <v>760</v>
      </c>
      <c r="C756">
        <f>IMAGE("https://raw.githubusercontent.com/stautonico/tcg-livingdex/main/images/755/1.jpg", 2)</f>
        <v>0</v>
      </c>
    </row>
    <row r="757" spans="1:3" ht="264" customHeight="1">
      <c r="A757" s="2">
        <v>756</v>
      </c>
      <c r="B757" s="2" t="s">
        <v>761</v>
      </c>
      <c r="C757">
        <f>IMAGE("https://raw.githubusercontent.com/stautonico/tcg-livingdex/main/images/756/1.jpg", 2)</f>
        <v>0</v>
      </c>
    </row>
    <row r="758" spans="1:3" ht="264" customHeight="1">
      <c r="A758" s="2">
        <v>757</v>
      </c>
      <c r="B758" s="2" t="s">
        <v>762</v>
      </c>
      <c r="C758">
        <f>IMAGE("https://raw.githubusercontent.com/stautonico/tcg-livingdex/main/images/757/1.jpg", 2)</f>
        <v>0</v>
      </c>
    </row>
    <row r="759" spans="1:3" ht="264" customHeight="1">
      <c r="A759" s="2">
        <v>758</v>
      </c>
      <c r="B759" s="2" t="s">
        <v>763</v>
      </c>
      <c r="C759">
        <f>IMAGE("https://raw.githubusercontent.com/stautonico/tcg-livingdex/main/images/758/1.jpg", 2)</f>
        <v>0</v>
      </c>
    </row>
    <row r="760" spans="1:3" ht="264" customHeight="1">
      <c r="A760" s="2">
        <v>759</v>
      </c>
      <c r="B760" s="2" t="s">
        <v>764</v>
      </c>
      <c r="C760">
        <f>IMAGE("https://raw.githubusercontent.com/stautonico/tcg-livingdex/main/images/759/1.jpg", 2)</f>
        <v>0</v>
      </c>
    </row>
    <row r="761" spans="1:3" ht="264" customHeight="1">
      <c r="A761" s="2">
        <v>760</v>
      </c>
      <c r="B761" s="2" t="s">
        <v>765</v>
      </c>
      <c r="C761">
        <f>IMAGE("https://raw.githubusercontent.com/stautonico/tcg-livingdex/main/images/760/1.jpg", 2)</f>
        <v>0</v>
      </c>
    </row>
    <row r="762" spans="1:3" ht="264" customHeight="1">
      <c r="A762" s="2">
        <v>761</v>
      </c>
      <c r="B762" s="2" t="s">
        <v>766</v>
      </c>
      <c r="C762">
        <f>IMAGE("https://raw.githubusercontent.com/stautonico/tcg-livingdex/main/images/761/1.jpg", 2)</f>
        <v>0</v>
      </c>
    </row>
    <row r="763" spans="1:3" ht="264" customHeight="1">
      <c r="A763" s="2">
        <v>762</v>
      </c>
      <c r="B763" s="2" t="s">
        <v>767</v>
      </c>
      <c r="C763">
        <f>IMAGE("https://raw.githubusercontent.com/stautonico/tcg-livingdex/main/images/762/1.jpg", 2)</f>
        <v>0</v>
      </c>
    </row>
    <row r="764" spans="1:3" ht="264" customHeight="1">
      <c r="A764" s="2">
        <v>763</v>
      </c>
      <c r="B764" s="2" t="s">
        <v>768</v>
      </c>
      <c r="C764">
        <f>IMAGE("https://raw.githubusercontent.com/stautonico/tcg-livingdex/main/images/763/1.jpg", 2)</f>
        <v>0</v>
      </c>
    </row>
    <row r="765" spans="1:3" ht="264" customHeight="1">
      <c r="A765" s="2">
        <v>764</v>
      </c>
      <c r="B765" s="2" t="s">
        <v>769</v>
      </c>
      <c r="C765">
        <f>IMAGE("https://raw.githubusercontent.com/stautonico/tcg-livingdex/main/images/764/1.jpg", 2)</f>
        <v>0</v>
      </c>
    </row>
    <row r="766" spans="1:3" ht="264" customHeight="1">
      <c r="A766" s="2">
        <v>765</v>
      </c>
      <c r="B766" s="2" t="s">
        <v>770</v>
      </c>
      <c r="C766">
        <f>IMAGE("https://raw.githubusercontent.com/stautonico/tcg-livingdex/main/images/765/1.jpg", 2)</f>
        <v>0</v>
      </c>
    </row>
    <row r="767" spans="1:3" ht="264" customHeight="1">
      <c r="A767" s="2">
        <v>766</v>
      </c>
      <c r="B767" s="2" t="s">
        <v>771</v>
      </c>
      <c r="C767">
        <f>IMAGE("https://raw.githubusercontent.com/stautonico/tcg-livingdex/main/images/766/1.jpg", 2)</f>
        <v>0</v>
      </c>
    </row>
    <row r="768" spans="1:3" ht="264" customHeight="1">
      <c r="A768" s="2">
        <v>767</v>
      </c>
      <c r="B768" s="2" t="s">
        <v>772</v>
      </c>
      <c r="C768">
        <f>IMAGE("https://raw.githubusercontent.com/stautonico/tcg-livingdex/main/images/767/1.jpg", 2)</f>
        <v>0</v>
      </c>
    </row>
    <row r="769" spans="1:3" ht="264" customHeight="1">
      <c r="A769" s="2">
        <v>768</v>
      </c>
      <c r="B769" s="2" t="s">
        <v>773</v>
      </c>
      <c r="C769">
        <f>IMAGE("https://raw.githubusercontent.com/stautonico/tcg-livingdex/main/images/768/1.jpg", 2)</f>
        <v>0</v>
      </c>
    </row>
    <row r="770" spans="1:3" ht="264" customHeight="1">
      <c r="A770" s="2">
        <v>769</v>
      </c>
      <c r="B770" s="2" t="s">
        <v>774</v>
      </c>
      <c r="C770">
        <f>IMAGE("https://raw.githubusercontent.com/stautonico/tcg-livingdex/main/images/769/1.jpg", 2)</f>
        <v>0</v>
      </c>
    </row>
    <row r="771" spans="1:3" ht="264" customHeight="1">
      <c r="A771" s="2">
        <v>770</v>
      </c>
      <c r="B771" s="2" t="s">
        <v>775</v>
      </c>
      <c r="C771">
        <f>IMAGE("https://raw.githubusercontent.com/stautonico/tcg-livingdex/main/images/770/1.jpg", 2)</f>
        <v>0</v>
      </c>
    </row>
    <row r="772" spans="1:3" ht="264" customHeight="1">
      <c r="A772" s="2">
        <v>771</v>
      </c>
      <c r="B772" s="2" t="s">
        <v>776</v>
      </c>
      <c r="C772">
        <f>IMAGE("https://raw.githubusercontent.com/stautonico/tcg-livingdex/main/images/771/1.jpg", 2)</f>
        <v>0</v>
      </c>
    </row>
    <row r="773" spans="1:3" ht="264" customHeight="1">
      <c r="A773" s="2">
        <v>772</v>
      </c>
      <c r="B773" s="2" t="s">
        <v>777</v>
      </c>
      <c r="C773">
        <f>IMAGE("https://raw.githubusercontent.com/stautonico/tcg-livingdex/main/images/772/1.jpg", 2)</f>
        <v>0</v>
      </c>
    </row>
    <row r="774" spans="1:3" ht="264" customHeight="1">
      <c r="A774" s="2">
        <v>773</v>
      </c>
      <c r="B774" s="2" t="s">
        <v>778</v>
      </c>
      <c r="C774">
        <f>IMAGE("https://raw.githubusercontent.com/stautonico/tcg-livingdex/main/images/773/1.jpg", 2)</f>
        <v>0</v>
      </c>
    </row>
    <row r="775" spans="1:3" ht="264" customHeight="1">
      <c r="A775" s="2">
        <v>774</v>
      </c>
      <c r="B775" s="2" t="s">
        <v>779</v>
      </c>
      <c r="C775">
        <f>IMAGE("https://raw.githubusercontent.com/stautonico/tcg-livingdex/main/images/774/1.jpg", 2)</f>
        <v>0</v>
      </c>
    </row>
    <row r="776" spans="1:3" ht="264" customHeight="1">
      <c r="A776" s="2">
        <v>775</v>
      </c>
      <c r="B776" s="2" t="s">
        <v>780</v>
      </c>
      <c r="C776">
        <f>IMAGE("https://raw.githubusercontent.com/stautonico/tcg-livingdex/main/images/775/1.jpg", 2)</f>
        <v>0</v>
      </c>
    </row>
    <row r="777" spans="1:3" ht="264" customHeight="1">
      <c r="A777" s="2">
        <v>776</v>
      </c>
      <c r="B777" s="2" t="s">
        <v>781</v>
      </c>
      <c r="C777">
        <f>IMAGE("https://raw.githubusercontent.com/stautonico/tcg-livingdex/main/images/776/1.jpg", 2)</f>
        <v>0</v>
      </c>
    </row>
    <row r="778" spans="1:3" ht="264" customHeight="1">
      <c r="A778" s="2">
        <v>777</v>
      </c>
      <c r="B778" s="2" t="s">
        <v>782</v>
      </c>
      <c r="C778">
        <f>IMAGE("https://raw.githubusercontent.com/stautonico/tcg-livingdex/main/images/777/1.jpg", 2)</f>
        <v>0</v>
      </c>
    </row>
    <row r="779" spans="1:3" ht="264" customHeight="1">
      <c r="A779" s="2">
        <v>778</v>
      </c>
      <c r="B779" s="2" t="s">
        <v>783</v>
      </c>
      <c r="C779">
        <f>IMAGE("https://raw.githubusercontent.com/stautonico/tcg-livingdex/main/images/778/1.jpg", 2)</f>
        <v>0</v>
      </c>
    </row>
    <row r="780" spans="1:3" ht="264" customHeight="1">
      <c r="A780" s="2">
        <v>779</v>
      </c>
      <c r="B780" s="2" t="s">
        <v>784</v>
      </c>
      <c r="C780">
        <f>IMAGE("https://raw.githubusercontent.com/stautonico/tcg-livingdex/main/images/779/1.jpg", 2)</f>
        <v>0</v>
      </c>
    </row>
    <row r="781" spans="1:3" ht="264" customHeight="1">
      <c r="A781" s="2">
        <v>780</v>
      </c>
      <c r="B781" s="2" t="s">
        <v>785</v>
      </c>
      <c r="C781">
        <f>IMAGE("https://raw.githubusercontent.com/stautonico/tcg-livingdex/main/images/780/1.jpg", 2)</f>
        <v>0</v>
      </c>
    </row>
    <row r="782" spans="1:3" ht="264" customHeight="1">
      <c r="A782" s="2">
        <v>781</v>
      </c>
      <c r="B782" s="2" t="s">
        <v>786</v>
      </c>
      <c r="C782">
        <f>IMAGE("https://raw.githubusercontent.com/stautonico/tcg-livingdex/main/images/781/1.jpg", 2)</f>
        <v>0</v>
      </c>
    </row>
    <row r="783" spans="1:3" ht="264" customHeight="1">
      <c r="A783" s="2">
        <v>782</v>
      </c>
      <c r="B783" s="2" t="s">
        <v>787</v>
      </c>
      <c r="C783">
        <f>IMAGE("https://raw.githubusercontent.com/stautonico/tcg-livingdex/main/images/782/1.jpg", 2)</f>
        <v>0</v>
      </c>
    </row>
    <row r="784" spans="1:3" ht="264" customHeight="1">
      <c r="A784" s="2">
        <v>783</v>
      </c>
      <c r="B784" s="2" t="s">
        <v>788</v>
      </c>
      <c r="C784">
        <f>IMAGE("https://raw.githubusercontent.com/stautonico/tcg-livingdex/main/images/783/1.jpg", 2)</f>
        <v>0</v>
      </c>
    </row>
    <row r="785" spans="1:3" ht="264" customHeight="1">
      <c r="A785" s="2">
        <v>784</v>
      </c>
      <c r="B785" s="2" t="s">
        <v>789</v>
      </c>
      <c r="C785">
        <f>IMAGE("https://raw.githubusercontent.com/stautonico/tcg-livingdex/main/images/784/1.jpg", 2)</f>
        <v>0</v>
      </c>
    </row>
    <row r="786" spans="1:3" ht="264" customHeight="1">
      <c r="A786" s="2">
        <v>785</v>
      </c>
      <c r="B786" s="2" t="s">
        <v>790</v>
      </c>
      <c r="C786">
        <f>IMAGE("https://raw.githubusercontent.com/stautonico/tcg-livingdex/main/images/785/1.jpg", 2)</f>
        <v>0</v>
      </c>
    </row>
    <row r="787" spans="1:3" ht="264" customHeight="1">
      <c r="A787" s="2">
        <v>786</v>
      </c>
      <c r="B787" s="2" t="s">
        <v>791</v>
      </c>
      <c r="C787">
        <f>IMAGE("https://raw.githubusercontent.com/stautonico/tcg-livingdex/main/images/786/1.jpg", 2)</f>
        <v>0</v>
      </c>
    </row>
    <row r="788" spans="1:3" ht="264" customHeight="1">
      <c r="A788" s="2">
        <v>787</v>
      </c>
      <c r="B788" s="2" t="s">
        <v>792</v>
      </c>
      <c r="C788">
        <f>IMAGE("https://raw.githubusercontent.com/stautonico/tcg-livingdex/main/images/787/1.jpg", 2)</f>
        <v>0</v>
      </c>
    </row>
    <row r="789" spans="1:3" ht="264" customHeight="1">
      <c r="A789" s="2">
        <v>788</v>
      </c>
      <c r="B789" s="2" t="s">
        <v>793</v>
      </c>
      <c r="C789">
        <f>IMAGE("https://raw.githubusercontent.com/stautonico/tcg-livingdex/main/images/788/1.jpg", 2)</f>
        <v>0</v>
      </c>
    </row>
    <row r="790" spans="1:3" ht="264" customHeight="1">
      <c r="A790" s="2">
        <v>789</v>
      </c>
      <c r="B790" s="2" t="s">
        <v>794</v>
      </c>
      <c r="C790">
        <f>IMAGE("https://raw.githubusercontent.com/stautonico/tcg-livingdex/main/images/789/1.jpg", 2)</f>
        <v>0</v>
      </c>
    </row>
    <row r="791" spans="1:3" ht="264" customHeight="1">
      <c r="A791" s="2">
        <v>790</v>
      </c>
      <c r="B791" s="2" t="s">
        <v>795</v>
      </c>
      <c r="C791">
        <f>IMAGE("https://raw.githubusercontent.com/stautonico/tcg-livingdex/main/images/790/1.jpg", 2)</f>
        <v>0</v>
      </c>
    </row>
    <row r="792" spans="1:3" ht="264" customHeight="1">
      <c r="A792" s="2">
        <v>791</v>
      </c>
      <c r="B792" s="2" t="s">
        <v>796</v>
      </c>
      <c r="C792">
        <f>IMAGE("https://raw.githubusercontent.com/stautonico/tcg-livingdex/main/images/791/1.jpg", 2)</f>
        <v>0</v>
      </c>
    </row>
    <row r="793" spans="1:3" ht="264" customHeight="1">
      <c r="A793" s="2">
        <v>792</v>
      </c>
      <c r="B793" s="2" t="s">
        <v>797</v>
      </c>
      <c r="C793">
        <f>IMAGE("https://raw.githubusercontent.com/stautonico/tcg-livingdex/main/images/792/1.jpg", 2)</f>
        <v>0</v>
      </c>
    </row>
    <row r="794" spans="1:3" ht="264" customHeight="1">
      <c r="A794" s="2">
        <v>793</v>
      </c>
      <c r="B794" s="2" t="s">
        <v>798</v>
      </c>
      <c r="C794">
        <f>IMAGE("https://raw.githubusercontent.com/stautonico/tcg-livingdex/main/images/793/1.jpg", 2)</f>
        <v>0</v>
      </c>
    </row>
    <row r="795" spans="1:3" ht="264" customHeight="1">
      <c r="A795" s="2">
        <v>794</v>
      </c>
      <c r="B795" s="2" t="s">
        <v>799</v>
      </c>
      <c r="C795">
        <f>IMAGE("https://raw.githubusercontent.com/stautonico/tcg-livingdex/main/images/794/1.jpg", 2)</f>
        <v>0</v>
      </c>
    </row>
    <row r="796" spans="1:3" ht="264" customHeight="1">
      <c r="A796" s="2">
        <v>795</v>
      </c>
      <c r="B796" s="2" t="s">
        <v>800</v>
      </c>
      <c r="C796">
        <f>IMAGE("https://raw.githubusercontent.com/stautonico/tcg-livingdex/main/images/795/1.jpg", 2)</f>
        <v>0</v>
      </c>
    </row>
    <row r="797" spans="1:3" ht="264" customHeight="1">
      <c r="A797" s="2">
        <v>796</v>
      </c>
      <c r="B797" s="2" t="s">
        <v>801</v>
      </c>
      <c r="C797">
        <f>IMAGE("https://raw.githubusercontent.com/stautonico/tcg-livingdex/main/images/796/1.jpg", 2)</f>
        <v>0</v>
      </c>
    </row>
    <row r="798" spans="1:3" ht="264" customHeight="1">
      <c r="A798" s="2">
        <v>797</v>
      </c>
      <c r="B798" s="2" t="s">
        <v>802</v>
      </c>
      <c r="C798">
        <f>IMAGE("https://raw.githubusercontent.com/stautonico/tcg-livingdex/main/images/797/1.jpg", 2)</f>
        <v>0</v>
      </c>
    </row>
    <row r="799" spans="1:3" ht="264" customHeight="1">
      <c r="A799" s="2">
        <v>798</v>
      </c>
      <c r="B799" s="2" t="s">
        <v>803</v>
      </c>
      <c r="C799">
        <f>IMAGE("https://raw.githubusercontent.com/stautonico/tcg-livingdex/main/images/798/1.jpg", 2)</f>
        <v>0</v>
      </c>
    </row>
    <row r="800" spans="1:3" ht="264" customHeight="1">
      <c r="A800" s="2">
        <v>799</v>
      </c>
      <c r="B800" s="2" t="s">
        <v>804</v>
      </c>
      <c r="C800">
        <f>IMAGE("https://raw.githubusercontent.com/stautonico/tcg-livingdex/main/images/799/1.jpg", 2)</f>
        <v>0</v>
      </c>
    </row>
    <row r="801" spans="1:3" ht="264" customHeight="1">
      <c r="A801" s="2">
        <v>800</v>
      </c>
      <c r="B801" s="2" t="s">
        <v>805</v>
      </c>
      <c r="C801">
        <f>IMAGE("https://raw.githubusercontent.com/stautonico/tcg-livingdex/main/images/800/1.jpg", 2)</f>
        <v>0</v>
      </c>
    </row>
    <row r="802" spans="1:3" ht="264" customHeight="1">
      <c r="A802" s="2">
        <v>801</v>
      </c>
      <c r="B802" s="2" t="s">
        <v>806</v>
      </c>
      <c r="C802">
        <f>IMAGE("https://raw.githubusercontent.com/stautonico/tcg-livingdex/main/images/801/1.jpg", 2)</f>
        <v>0</v>
      </c>
    </row>
    <row r="803" spans="1:3" ht="264" customHeight="1">
      <c r="A803" s="2">
        <v>802</v>
      </c>
      <c r="B803" s="2" t="s">
        <v>807</v>
      </c>
      <c r="C803">
        <f>IMAGE("https://raw.githubusercontent.com/stautonico/tcg-livingdex/main/images/802/1.jpg", 2)</f>
        <v>0</v>
      </c>
    </row>
    <row r="804" spans="1:3" ht="264" customHeight="1">
      <c r="A804" s="2">
        <v>803</v>
      </c>
      <c r="B804" s="2" t="s">
        <v>808</v>
      </c>
      <c r="C804">
        <f>IMAGE("https://raw.githubusercontent.com/stautonico/tcg-livingdex/main/images/803/1.jpg", 2)</f>
        <v>0</v>
      </c>
    </row>
    <row r="805" spans="1:3" ht="264" customHeight="1">
      <c r="A805" s="2">
        <v>804</v>
      </c>
      <c r="B805" s="2" t="s">
        <v>809</v>
      </c>
      <c r="C805">
        <f>IMAGE("https://raw.githubusercontent.com/stautonico/tcg-livingdex/main/images/804/1.jpg", 2)</f>
        <v>0</v>
      </c>
    </row>
    <row r="806" spans="1:3" ht="264" customHeight="1">
      <c r="A806" s="2">
        <v>805</v>
      </c>
      <c r="B806" s="2" t="s">
        <v>810</v>
      </c>
      <c r="C806">
        <f>IMAGE("https://raw.githubusercontent.com/stautonico/tcg-livingdex/main/images/805/1.jpg", 2)</f>
        <v>0</v>
      </c>
    </row>
    <row r="807" spans="1:3" ht="264" customHeight="1">
      <c r="A807" s="2">
        <v>806</v>
      </c>
      <c r="B807" s="2" t="s">
        <v>811</v>
      </c>
      <c r="C807">
        <f>IMAGE("https://raw.githubusercontent.com/stautonico/tcg-livingdex/main/images/806/1.jpg", 2)</f>
        <v>0</v>
      </c>
    </row>
    <row r="808" spans="1:3" ht="264" customHeight="1">
      <c r="A808" s="2">
        <v>807</v>
      </c>
      <c r="B808" s="2" t="s">
        <v>812</v>
      </c>
      <c r="C808">
        <f>IMAGE("https://raw.githubusercontent.com/stautonico/tcg-livingdex/main/images/807/1.jpg", 2)</f>
        <v>0</v>
      </c>
    </row>
    <row r="809" spans="1:3" ht="264" customHeight="1">
      <c r="A809" s="2">
        <v>808</v>
      </c>
      <c r="B809" s="2" t="s">
        <v>813</v>
      </c>
      <c r="C809">
        <f>IMAGE("https://raw.githubusercontent.com/stautonico/tcg-livingdex/main/images/808/1.jpg", 2)</f>
        <v>0</v>
      </c>
    </row>
    <row r="810" spans="1:3" ht="264" customHeight="1">
      <c r="A810" s="2">
        <v>809</v>
      </c>
      <c r="B810" s="2" t="s">
        <v>814</v>
      </c>
      <c r="C810">
        <f>IMAGE("https://raw.githubusercontent.com/stautonico/tcg-livingdex/main/images/809/1.jpg", 2)</f>
        <v>0</v>
      </c>
    </row>
    <row r="811" spans="1:3" ht="264" customHeight="1">
      <c r="A811" s="2">
        <v>810</v>
      </c>
      <c r="B811" s="2" t="s">
        <v>815</v>
      </c>
      <c r="C811">
        <f>IMAGE("https://raw.githubusercontent.com/stautonico/tcg-livingdex/main/images/810/1.jpg", 2)</f>
        <v>0</v>
      </c>
    </row>
    <row r="812" spans="1:3" ht="264" customHeight="1">
      <c r="A812" s="2">
        <v>811</v>
      </c>
      <c r="B812" s="2" t="s">
        <v>816</v>
      </c>
      <c r="C812">
        <f>IMAGE("https://raw.githubusercontent.com/stautonico/tcg-livingdex/main/images/811/1.jpg", 2)</f>
        <v>0</v>
      </c>
    </row>
    <row r="813" spans="1:3" ht="264" customHeight="1">
      <c r="A813" s="2">
        <v>812</v>
      </c>
      <c r="B813" s="2" t="s">
        <v>817</v>
      </c>
      <c r="C813">
        <f>IMAGE("https://raw.githubusercontent.com/stautonico/tcg-livingdex/main/images/812/1.jpg", 2)</f>
        <v>0</v>
      </c>
    </row>
    <row r="814" spans="1:3" ht="264" customHeight="1">
      <c r="A814" s="2">
        <v>813</v>
      </c>
      <c r="B814" s="2" t="s">
        <v>818</v>
      </c>
      <c r="C814">
        <f>IMAGE("https://raw.githubusercontent.com/stautonico/tcg-livingdex/main/images/813/1.jpg", 2)</f>
        <v>0</v>
      </c>
    </row>
    <row r="815" spans="1:3" ht="264" customHeight="1">
      <c r="A815" s="2">
        <v>814</v>
      </c>
      <c r="B815" s="2" t="s">
        <v>819</v>
      </c>
      <c r="C815">
        <f>IMAGE("https://raw.githubusercontent.com/stautonico/tcg-livingdex/main/images/814/1.jpg", 2)</f>
        <v>0</v>
      </c>
    </row>
    <row r="816" spans="1:3" ht="264" customHeight="1">
      <c r="A816" s="2">
        <v>815</v>
      </c>
      <c r="B816" s="2" t="s">
        <v>820</v>
      </c>
      <c r="C816">
        <f>IMAGE("https://raw.githubusercontent.com/stautonico/tcg-livingdex/main/images/815/1.jpg", 2)</f>
        <v>0</v>
      </c>
    </row>
    <row r="817" spans="1:3" ht="264" customHeight="1">
      <c r="A817" s="2">
        <v>816</v>
      </c>
      <c r="B817" s="2" t="s">
        <v>821</v>
      </c>
      <c r="C817">
        <f>IMAGE("https://raw.githubusercontent.com/stautonico/tcg-livingdex/main/images/816/1.jpg", 2)</f>
        <v>0</v>
      </c>
    </row>
    <row r="818" spans="1:3" ht="264" customHeight="1">
      <c r="A818" s="2">
        <v>817</v>
      </c>
      <c r="B818" s="2" t="s">
        <v>822</v>
      </c>
      <c r="C818">
        <f>IMAGE("https://raw.githubusercontent.com/stautonico/tcg-livingdex/main/images/817/1.jpg", 2)</f>
        <v>0</v>
      </c>
    </row>
    <row r="819" spans="1:3" ht="264" customHeight="1">
      <c r="A819" s="2">
        <v>818</v>
      </c>
      <c r="B819" s="2" t="s">
        <v>823</v>
      </c>
      <c r="C819">
        <f>IMAGE("https://raw.githubusercontent.com/stautonico/tcg-livingdex/main/images/818/1.jpg", 2)</f>
        <v>0</v>
      </c>
    </row>
    <row r="820" spans="1:3" ht="264" customHeight="1">
      <c r="A820" s="2">
        <v>819</v>
      </c>
      <c r="B820" s="2" t="s">
        <v>824</v>
      </c>
      <c r="C820">
        <f>IMAGE("https://raw.githubusercontent.com/stautonico/tcg-livingdex/main/images/819/1.jpg", 2)</f>
        <v>0</v>
      </c>
    </row>
    <row r="821" spans="1:3" ht="264" customHeight="1">
      <c r="A821" s="2">
        <v>820</v>
      </c>
      <c r="B821" s="2" t="s">
        <v>825</v>
      </c>
      <c r="C821">
        <f>IMAGE("https://raw.githubusercontent.com/stautonico/tcg-livingdex/main/images/820/1.jpg", 2)</f>
        <v>0</v>
      </c>
    </row>
    <row r="822" spans="1:3" ht="264" customHeight="1">
      <c r="A822" s="2">
        <v>821</v>
      </c>
      <c r="B822" s="2" t="s">
        <v>826</v>
      </c>
      <c r="C822">
        <f>IMAGE("https://raw.githubusercontent.com/stautonico/tcg-livingdex/main/images/821/1.jpg", 2)</f>
        <v>0</v>
      </c>
    </row>
    <row r="823" spans="1:3" ht="264" customHeight="1">
      <c r="A823" s="2">
        <v>822</v>
      </c>
      <c r="B823" s="2" t="s">
        <v>827</v>
      </c>
      <c r="C823">
        <f>IMAGE("https://raw.githubusercontent.com/stautonico/tcg-livingdex/main/images/822/1.jpg", 2)</f>
        <v>0</v>
      </c>
    </row>
    <row r="824" spans="1:3" ht="264" customHeight="1">
      <c r="A824" s="2">
        <v>823</v>
      </c>
      <c r="B824" s="2" t="s">
        <v>828</v>
      </c>
      <c r="C824">
        <f>IMAGE("https://raw.githubusercontent.com/stautonico/tcg-livingdex/main/images/823/1.jpg", 2)</f>
        <v>0</v>
      </c>
    </row>
    <row r="825" spans="1:3" ht="264" customHeight="1">
      <c r="A825" s="2">
        <v>824</v>
      </c>
      <c r="B825" s="2" t="s">
        <v>829</v>
      </c>
      <c r="C825">
        <f>IMAGE("https://raw.githubusercontent.com/stautonico/tcg-livingdex/main/images/824/1.jpg", 2)</f>
        <v>0</v>
      </c>
    </row>
    <row r="826" spans="1:3" ht="264" customHeight="1">
      <c r="A826" s="2">
        <v>825</v>
      </c>
      <c r="B826" s="2" t="s">
        <v>830</v>
      </c>
      <c r="C826">
        <f>IMAGE("https://raw.githubusercontent.com/stautonico/tcg-livingdex/main/images/825/1.jpg", 2)</f>
        <v>0</v>
      </c>
    </row>
    <row r="827" spans="1:3" ht="264" customHeight="1">
      <c r="A827" s="2">
        <v>826</v>
      </c>
      <c r="B827" s="2" t="s">
        <v>831</v>
      </c>
      <c r="C827">
        <f>IMAGE("https://raw.githubusercontent.com/stautonico/tcg-livingdex/main/images/826/1.jpg", 2)</f>
        <v>0</v>
      </c>
    </row>
    <row r="828" spans="1:3" ht="264" customHeight="1">
      <c r="A828" s="2">
        <v>827</v>
      </c>
      <c r="B828" s="2" t="s">
        <v>832</v>
      </c>
      <c r="C828">
        <f>IMAGE("https://raw.githubusercontent.com/stautonico/tcg-livingdex/main/images/827/1.jpg", 2)</f>
        <v>0</v>
      </c>
    </row>
    <row r="829" spans="1:3" ht="264" customHeight="1">
      <c r="A829" s="2">
        <v>828</v>
      </c>
      <c r="B829" s="2" t="s">
        <v>833</v>
      </c>
      <c r="C829">
        <f>IMAGE("https://raw.githubusercontent.com/stautonico/tcg-livingdex/main/images/828/1.jpg", 2)</f>
        <v>0</v>
      </c>
    </row>
    <row r="830" spans="1:3" ht="264" customHeight="1">
      <c r="A830" s="2">
        <v>829</v>
      </c>
      <c r="B830" s="2" t="s">
        <v>834</v>
      </c>
      <c r="C830">
        <f>IMAGE("https://raw.githubusercontent.com/stautonico/tcg-livingdex/main/images/829/1.jpg", 2)</f>
        <v>0</v>
      </c>
    </row>
    <row r="831" spans="1:3" ht="264" customHeight="1">
      <c r="A831" s="2">
        <v>830</v>
      </c>
      <c r="B831" s="2" t="s">
        <v>835</v>
      </c>
      <c r="C831">
        <f>IMAGE("https://raw.githubusercontent.com/stautonico/tcg-livingdex/main/images/830/1.jpg", 2)</f>
        <v>0</v>
      </c>
    </row>
    <row r="832" spans="1:3" ht="264" customHeight="1">
      <c r="A832" s="2">
        <v>831</v>
      </c>
      <c r="B832" s="2" t="s">
        <v>836</v>
      </c>
      <c r="C832">
        <f>IMAGE("https://raw.githubusercontent.com/stautonico/tcg-livingdex/main/images/831/1.jpg", 2)</f>
        <v>0</v>
      </c>
    </row>
    <row r="833" spans="1:3" ht="264" customHeight="1">
      <c r="A833" s="2">
        <v>832</v>
      </c>
      <c r="B833" s="2" t="s">
        <v>837</v>
      </c>
      <c r="C833">
        <f>IMAGE("https://raw.githubusercontent.com/stautonico/tcg-livingdex/main/images/832/1.jpg", 2)</f>
        <v>0</v>
      </c>
    </row>
    <row r="834" spans="1:3" ht="264" customHeight="1">
      <c r="A834" s="2">
        <v>833</v>
      </c>
      <c r="B834" s="2" t="s">
        <v>838</v>
      </c>
      <c r="C834">
        <f>IMAGE("https://raw.githubusercontent.com/stautonico/tcg-livingdex/main/images/833/1.jpg", 2)</f>
        <v>0</v>
      </c>
    </row>
    <row r="835" spans="1:3" ht="264" customHeight="1">
      <c r="A835" s="2">
        <v>834</v>
      </c>
      <c r="B835" s="2" t="s">
        <v>839</v>
      </c>
      <c r="C835">
        <f>IMAGE("https://raw.githubusercontent.com/stautonico/tcg-livingdex/main/images/834/1.jpg", 2)</f>
        <v>0</v>
      </c>
    </row>
    <row r="836" spans="1:3" ht="264" customHeight="1">
      <c r="A836" s="2">
        <v>835</v>
      </c>
      <c r="B836" s="2" t="s">
        <v>840</v>
      </c>
      <c r="C836">
        <f>IMAGE("https://raw.githubusercontent.com/stautonico/tcg-livingdex/main/images/835/1.jpg", 2)</f>
        <v>0</v>
      </c>
    </row>
    <row r="837" spans="1:3" ht="264" customHeight="1">
      <c r="A837" s="2">
        <v>836</v>
      </c>
      <c r="B837" s="2" t="s">
        <v>841</v>
      </c>
      <c r="C837">
        <f>IMAGE("https://raw.githubusercontent.com/stautonico/tcg-livingdex/main/images/836/1.jpg", 2)</f>
        <v>0</v>
      </c>
    </row>
    <row r="838" spans="1:3" ht="264" customHeight="1">
      <c r="A838" s="2">
        <v>837</v>
      </c>
      <c r="B838" s="2" t="s">
        <v>842</v>
      </c>
      <c r="C838">
        <f>IMAGE("https://raw.githubusercontent.com/stautonico/tcg-livingdex/main/images/837/1.jpg", 2)</f>
        <v>0</v>
      </c>
    </row>
    <row r="839" spans="1:3" ht="264" customHeight="1">
      <c r="A839" s="2">
        <v>838</v>
      </c>
      <c r="B839" s="2" t="s">
        <v>843</v>
      </c>
      <c r="C839">
        <f>IMAGE("https://raw.githubusercontent.com/stautonico/tcg-livingdex/main/images/838/1.jpg", 2)</f>
        <v>0</v>
      </c>
    </row>
    <row r="840" spans="1:3" ht="264" customHeight="1">
      <c r="A840" s="2">
        <v>839</v>
      </c>
      <c r="B840" s="2" t="s">
        <v>844</v>
      </c>
      <c r="C840">
        <f>IMAGE("https://raw.githubusercontent.com/stautonico/tcg-livingdex/main/images/839/1.jpg", 2)</f>
        <v>0</v>
      </c>
    </row>
    <row r="841" spans="1:3" ht="264" customHeight="1">
      <c r="A841" s="2">
        <v>840</v>
      </c>
      <c r="B841" s="2" t="s">
        <v>845</v>
      </c>
      <c r="C841">
        <f>IMAGE("https://raw.githubusercontent.com/stautonico/tcg-livingdex/main/images/840/1.jpg", 2)</f>
        <v>0</v>
      </c>
    </row>
    <row r="842" spans="1:3" ht="264" customHeight="1">
      <c r="A842" s="2">
        <v>841</v>
      </c>
      <c r="B842" s="2" t="s">
        <v>846</v>
      </c>
      <c r="C842">
        <f>IMAGE("https://raw.githubusercontent.com/stautonico/tcg-livingdex/main/images/841/1.jpg", 2)</f>
        <v>0</v>
      </c>
    </row>
    <row r="843" spans="1:3" ht="264" customHeight="1">
      <c r="A843" s="2">
        <v>842</v>
      </c>
      <c r="B843" s="2" t="s">
        <v>847</v>
      </c>
      <c r="C843">
        <f>IMAGE("https://raw.githubusercontent.com/stautonico/tcg-livingdex/main/images/842/1.jpg", 2)</f>
        <v>0</v>
      </c>
    </row>
    <row r="844" spans="1:3" ht="264" customHeight="1">
      <c r="A844" s="2">
        <v>843</v>
      </c>
      <c r="B844" s="2" t="s">
        <v>848</v>
      </c>
      <c r="C844">
        <f>IMAGE("https://raw.githubusercontent.com/stautonico/tcg-livingdex/main/images/843/1.jpg", 2)</f>
        <v>0</v>
      </c>
    </row>
    <row r="845" spans="1:3" ht="264" customHeight="1">
      <c r="A845" s="2">
        <v>844</v>
      </c>
      <c r="B845" s="2" t="s">
        <v>849</v>
      </c>
      <c r="C845">
        <f>IMAGE("https://raw.githubusercontent.com/stautonico/tcg-livingdex/main/images/844/1.jpg", 2)</f>
        <v>0</v>
      </c>
    </row>
    <row r="846" spans="1:3" ht="264" customHeight="1">
      <c r="A846" s="2">
        <v>845</v>
      </c>
      <c r="B846" s="2" t="s">
        <v>850</v>
      </c>
      <c r="C846">
        <f>IMAGE("https://raw.githubusercontent.com/stautonico/tcg-livingdex/main/images/845/1.jpg", 2)</f>
        <v>0</v>
      </c>
    </row>
    <row r="847" spans="1:3" ht="264" customHeight="1">
      <c r="A847" s="2">
        <v>846</v>
      </c>
      <c r="B847" s="2" t="s">
        <v>851</v>
      </c>
      <c r="C847">
        <f>IMAGE("https://raw.githubusercontent.com/stautonico/tcg-livingdex/main/images/846/1.jpg", 2)</f>
        <v>0</v>
      </c>
    </row>
    <row r="848" spans="1:3" ht="264" customHeight="1">
      <c r="A848" s="2">
        <v>847</v>
      </c>
      <c r="B848" s="2" t="s">
        <v>852</v>
      </c>
      <c r="C848">
        <f>IMAGE("https://raw.githubusercontent.com/stautonico/tcg-livingdex/main/images/847/1.jpg", 2)</f>
        <v>0</v>
      </c>
    </row>
    <row r="849" spans="1:3" ht="264" customHeight="1">
      <c r="A849" s="2">
        <v>848</v>
      </c>
      <c r="B849" s="2" t="s">
        <v>853</v>
      </c>
      <c r="C849">
        <f>IMAGE("https://raw.githubusercontent.com/stautonico/tcg-livingdex/main/images/848/1.jpg", 2)</f>
        <v>0</v>
      </c>
    </row>
    <row r="850" spans="1:3" ht="264" customHeight="1">
      <c r="A850" s="2">
        <v>849</v>
      </c>
      <c r="B850" s="2" t="s">
        <v>854</v>
      </c>
      <c r="C850">
        <f>IMAGE("https://raw.githubusercontent.com/stautonico/tcg-livingdex/main/images/849/1.jpg", 2)</f>
        <v>0</v>
      </c>
    </row>
    <row r="851" spans="1:3" ht="264" customHeight="1">
      <c r="A851" s="2">
        <v>850</v>
      </c>
      <c r="B851" s="2" t="s">
        <v>855</v>
      </c>
      <c r="C851">
        <f>IMAGE("https://raw.githubusercontent.com/stautonico/tcg-livingdex/main/images/850/1.jpg", 2)</f>
        <v>0</v>
      </c>
    </row>
    <row r="852" spans="1:3" ht="264" customHeight="1">
      <c r="A852" s="2">
        <v>851</v>
      </c>
      <c r="B852" s="2" t="s">
        <v>856</v>
      </c>
      <c r="C852">
        <f>IMAGE("https://raw.githubusercontent.com/stautonico/tcg-livingdex/main/images/851/1.jpg", 2)</f>
        <v>0</v>
      </c>
    </row>
    <row r="853" spans="1:3" ht="264" customHeight="1">
      <c r="A853" s="2">
        <v>852</v>
      </c>
      <c r="B853" s="2" t="s">
        <v>857</v>
      </c>
      <c r="C853">
        <f>IMAGE("https://raw.githubusercontent.com/stautonico/tcg-livingdex/main/images/852/1.jpg", 2)</f>
        <v>0</v>
      </c>
    </row>
    <row r="854" spans="1:3" ht="264" customHeight="1">
      <c r="A854" s="2">
        <v>853</v>
      </c>
      <c r="B854" s="2" t="s">
        <v>858</v>
      </c>
      <c r="C854">
        <f>IMAGE("https://raw.githubusercontent.com/stautonico/tcg-livingdex/main/images/853/1.jpg", 2)</f>
        <v>0</v>
      </c>
    </row>
    <row r="855" spans="1:3" ht="264" customHeight="1">
      <c r="A855" s="2">
        <v>854</v>
      </c>
      <c r="B855" s="2" t="s">
        <v>859</v>
      </c>
      <c r="C855">
        <f>IMAGE("https://raw.githubusercontent.com/stautonico/tcg-livingdex/main/images/854/1.jpg", 2)</f>
        <v>0</v>
      </c>
    </row>
    <row r="856" spans="1:3" ht="264" customHeight="1">
      <c r="A856" s="2">
        <v>855</v>
      </c>
      <c r="B856" s="2" t="s">
        <v>860</v>
      </c>
      <c r="C856">
        <f>IMAGE("https://raw.githubusercontent.com/stautonico/tcg-livingdex/main/images/855/1.jpg", 2)</f>
        <v>0</v>
      </c>
    </row>
    <row r="857" spans="1:3" ht="264" customHeight="1">
      <c r="A857" s="2">
        <v>856</v>
      </c>
      <c r="B857" s="2" t="s">
        <v>861</v>
      </c>
      <c r="C857">
        <f>IMAGE("https://raw.githubusercontent.com/stautonico/tcg-livingdex/main/images/856/1.jpg", 2)</f>
        <v>0</v>
      </c>
    </row>
    <row r="858" spans="1:3" ht="264" customHeight="1">
      <c r="A858" s="2">
        <v>857</v>
      </c>
      <c r="B858" s="2" t="s">
        <v>862</v>
      </c>
      <c r="C858">
        <f>IMAGE("https://raw.githubusercontent.com/stautonico/tcg-livingdex/main/images/857/1.jpg", 2)</f>
        <v>0</v>
      </c>
    </row>
    <row r="859" spans="1:3" ht="264" customHeight="1">
      <c r="A859" s="2">
        <v>858</v>
      </c>
      <c r="B859" s="2" t="s">
        <v>863</v>
      </c>
      <c r="C859">
        <f>IMAGE("https://raw.githubusercontent.com/stautonico/tcg-livingdex/main/images/858/1.jpg", 2)</f>
        <v>0</v>
      </c>
    </row>
    <row r="860" spans="1:3" ht="264" customHeight="1">
      <c r="A860" s="2">
        <v>859</v>
      </c>
      <c r="B860" s="2" t="s">
        <v>864</v>
      </c>
      <c r="C860">
        <f>IMAGE("https://raw.githubusercontent.com/stautonico/tcg-livingdex/main/images/859/1.jpg", 2)</f>
        <v>0</v>
      </c>
    </row>
    <row r="861" spans="1:3" ht="264" customHeight="1">
      <c r="A861" s="2">
        <v>860</v>
      </c>
      <c r="B861" s="2" t="s">
        <v>865</v>
      </c>
      <c r="C861">
        <f>IMAGE("https://raw.githubusercontent.com/stautonico/tcg-livingdex/main/images/860/1.jpg", 2)</f>
        <v>0</v>
      </c>
    </row>
    <row r="862" spans="1:3" ht="264" customHeight="1">
      <c r="A862" s="2">
        <v>861</v>
      </c>
      <c r="B862" s="2" t="s">
        <v>866</v>
      </c>
      <c r="C862">
        <f>IMAGE("https://raw.githubusercontent.com/stautonico/tcg-livingdex/main/images/861/1.jpg", 2)</f>
        <v>0</v>
      </c>
    </row>
    <row r="863" spans="1:3" ht="264" customHeight="1">
      <c r="A863" s="2">
        <v>862</v>
      </c>
      <c r="B863" s="2" t="s">
        <v>867</v>
      </c>
      <c r="C863">
        <f>IMAGE("https://raw.githubusercontent.com/stautonico/tcg-livingdex/main/images/862/1.jpg", 2)</f>
        <v>0</v>
      </c>
    </row>
    <row r="864" spans="1:3" ht="264" customHeight="1">
      <c r="A864" s="2">
        <v>863</v>
      </c>
      <c r="B864" s="2" t="s">
        <v>868</v>
      </c>
      <c r="C864">
        <f>IMAGE("https://raw.githubusercontent.com/stautonico/tcg-livingdex/main/images/863/1.jpg", 2)</f>
        <v>0</v>
      </c>
    </row>
    <row r="865" spans="1:3" ht="264" customHeight="1">
      <c r="A865" s="2">
        <v>864</v>
      </c>
      <c r="B865" s="2" t="s">
        <v>869</v>
      </c>
      <c r="C865">
        <f>IMAGE("https://raw.githubusercontent.com/stautonico/tcg-livingdex/main/images/864/1.jpg", 2)</f>
        <v>0</v>
      </c>
    </row>
    <row r="866" spans="1:3" ht="264" customHeight="1">
      <c r="A866" s="2">
        <v>865</v>
      </c>
      <c r="B866" s="2" t="s">
        <v>870</v>
      </c>
      <c r="C866">
        <f>IMAGE("https://raw.githubusercontent.com/stautonico/tcg-livingdex/main/images/865/1.jpg", 2)</f>
        <v>0</v>
      </c>
    </row>
    <row r="867" spans="1:3" ht="264" customHeight="1">
      <c r="A867" s="2">
        <v>866</v>
      </c>
      <c r="B867" s="2" t="s">
        <v>871</v>
      </c>
      <c r="C867">
        <f>IMAGE("https://raw.githubusercontent.com/stautonico/tcg-livingdex/main/images/866/1.jpg", 2)</f>
        <v>0</v>
      </c>
    </row>
    <row r="868" spans="1:3" ht="264" customHeight="1">
      <c r="A868" s="2">
        <v>867</v>
      </c>
      <c r="B868" s="2" t="s">
        <v>872</v>
      </c>
      <c r="C868">
        <f>IMAGE("https://raw.githubusercontent.com/stautonico/tcg-livingdex/main/images/867/1.jpg", 2)</f>
        <v>0</v>
      </c>
    </row>
    <row r="869" spans="1:3" ht="264" customHeight="1">
      <c r="A869" s="2">
        <v>868</v>
      </c>
      <c r="B869" s="2" t="s">
        <v>873</v>
      </c>
      <c r="C869">
        <f>IMAGE("https://raw.githubusercontent.com/stautonico/tcg-livingdex/main/images/868/1.jpg", 2)</f>
        <v>0</v>
      </c>
    </row>
    <row r="870" spans="1:3" ht="264" customHeight="1">
      <c r="A870" s="2">
        <v>869</v>
      </c>
      <c r="B870" s="2" t="s">
        <v>874</v>
      </c>
      <c r="C870">
        <f>IMAGE("https://raw.githubusercontent.com/stautonico/tcg-livingdex/main/images/869/1.jpg", 2)</f>
        <v>0</v>
      </c>
    </row>
    <row r="871" spans="1:3" ht="264" customHeight="1">
      <c r="A871" s="2">
        <v>870</v>
      </c>
      <c r="B871" s="2" t="s">
        <v>875</v>
      </c>
      <c r="C871">
        <f>IMAGE("https://raw.githubusercontent.com/stautonico/tcg-livingdex/main/images/870/1.jpg", 2)</f>
        <v>0</v>
      </c>
    </row>
    <row r="872" spans="1:3" ht="264" customHeight="1">
      <c r="A872" s="2">
        <v>871</v>
      </c>
      <c r="B872" s="2" t="s">
        <v>876</v>
      </c>
      <c r="C872">
        <f>IMAGE("https://raw.githubusercontent.com/stautonico/tcg-livingdex/main/images/871/1.jpg", 2)</f>
        <v>0</v>
      </c>
    </row>
    <row r="873" spans="1:3" ht="264" customHeight="1">
      <c r="A873" s="2">
        <v>872</v>
      </c>
      <c r="B873" s="2" t="s">
        <v>877</v>
      </c>
      <c r="C873">
        <f>IMAGE("https://raw.githubusercontent.com/stautonico/tcg-livingdex/main/images/872/1.jpg", 2)</f>
        <v>0</v>
      </c>
    </row>
    <row r="874" spans="1:3" ht="264" customHeight="1">
      <c r="A874" s="2">
        <v>873</v>
      </c>
      <c r="B874" s="2" t="s">
        <v>878</v>
      </c>
      <c r="C874">
        <f>IMAGE("https://raw.githubusercontent.com/stautonico/tcg-livingdex/main/images/873/1.jpg", 2)</f>
        <v>0</v>
      </c>
    </row>
    <row r="875" spans="1:3" ht="264" customHeight="1">
      <c r="A875" s="2">
        <v>874</v>
      </c>
      <c r="B875" s="2" t="s">
        <v>879</v>
      </c>
      <c r="C875">
        <f>IMAGE("https://raw.githubusercontent.com/stautonico/tcg-livingdex/main/images/874/1.jpg", 2)</f>
        <v>0</v>
      </c>
    </row>
    <row r="876" spans="1:3" ht="264" customHeight="1">
      <c r="A876" s="2">
        <v>875</v>
      </c>
      <c r="B876" s="2" t="s">
        <v>880</v>
      </c>
      <c r="C876">
        <f>IMAGE("https://raw.githubusercontent.com/stautonico/tcg-livingdex/main/images/875/1.jpg", 2)</f>
        <v>0</v>
      </c>
    </row>
    <row r="877" spans="1:3" ht="264" customHeight="1">
      <c r="A877" s="2">
        <v>876</v>
      </c>
      <c r="B877" s="2" t="s">
        <v>881</v>
      </c>
      <c r="C877">
        <f>IMAGE("https://raw.githubusercontent.com/stautonico/tcg-livingdex/main/images/876/1.jpg", 2)</f>
        <v>0</v>
      </c>
    </row>
    <row r="878" spans="1:3" ht="264" customHeight="1">
      <c r="A878" s="2">
        <v>877</v>
      </c>
      <c r="B878" s="2" t="s">
        <v>882</v>
      </c>
      <c r="C878">
        <f>IMAGE("https://raw.githubusercontent.com/stautonico/tcg-livingdex/main/images/877/1.jpg", 2)</f>
        <v>0</v>
      </c>
    </row>
    <row r="879" spans="1:3" ht="264" customHeight="1">
      <c r="A879" s="2">
        <v>878</v>
      </c>
      <c r="B879" s="2" t="s">
        <v>883</v>
      </c>
      <c r="C879">
        <f>IMAGE("https://raw.githubusercontent.com/stautonico/tcg-livingdex/main/images/878/1.jpg", 2)</f>
        <v>0</v>
      </c>
    </row>
    <row r="880" spans="1:3" ht="264" customHeight="1">
      <c r="A880" s="2">
        <v>879</v>
      </c>
      <c r="B880" s="2" t="s">
        <v>884</v>
      </c>
      <c r="C880">
        <f>IMAGE("https://raw.githubusercontent.com/stautonico/tcg-livingdex/main/images/879/1.jpg", 2)</f>
        <v>0</v>
      </c>
    </row>
    <row r="881" spans="1:3" ht="264" customHeight="1">
      <c r="A881" s="2">
        <v>880</v>
      </c>
      <c r="B881" s="2" t="s">
        <v>885</v>
      </c>
      <c r="C881">
        <f>IMAGE("https://raw.githubusercontent.com/stautonico/tcg-livingdex/main/images/880/1.jpg", 2)</f>
        <v>0</v>
      </c>
    </row>
    <row r="882" spans="1:3" ht="264" customHeight="1">
      <c r="A882" s="2">
        <v>881</v>
      </c>
      <c r="B882" s="2" t="s">
        <v>886</v>
      </c>
      <c r="C882">
        <f>IMAGE("https://raw.githubusercontent.com/stautonico/tcg-livingdex/main/images/881/1.jpg", 2)</f>
        <v>0</v>
      </c>
    </row>
    <row r="883" spans="1:3" ht="264" customHeight="1">
      <c r="A883" s="2">
        <v>882</v>
      </c>
      <c r="B883" s="2" t="s">
        <v>887</v>
      </c>
      <c r="C883">
        <f>IMAGE("https://raw.githubusercontent.com/stautonico/tcg-livingdex/main/images/882/1.jpg", 2)</f>
        <v>0</v>
      </c>
    </row>
    <row r="884" spans="1:3" ht="264" customHeight="1">
      <c r="A884" s="2">
        <v>883</v>
      </c>
      <c r="B884" s="2" t="s">
        <v>888</v>
      </c>
      <c r="C884">
        <f>IMAGE("https://raw.githubusercontent.com/stautonico/tcg-livingdex/main/images/883/1.jpg", 2)</f>
        <v>0</v>
      </c>
    </row>
    <row r="885" spans="1:3" ht="264" customHeight="1">
      <c r="A885" s="2">
        <v>884</v>
      </c>
      <c r="B885" s="2" t="s">
        <v>889</v>
      </c>
      <c r="C885">
        <f>IMAGE("https://raw.githubusercontent.com/stautonico/tcg-livingdex/main/images/884/1.jpg", 2)</f>
        <v>0</v>
      </c>
    </row>
    <row r="886" spans="1:3" ht="264" customHeight="1">
      <c r="A886" s="2">
        <v>885</v>
      </c>
      <c r="B886" s="2" t="s">
        <v>890</v>
      </c>
      <c r="C886">
        <f>IMAGE("https://raw.githubusercontent.com/stautonico/tcg-livingdex/main/images/885/1.jpg", 2)</f>
        <v>0</v>
      </c>
    </row>
    <row r="887" spans="1:3" ht="264" customHeight="1">
      <c r="A887" s="2">
        <v>886</v>
      </c>
      <c r="B887" s="2" t="s">
        <v>891</v>
      </c>
      <c r="C887">
        <f>IMAGE("https://raw.githubusercontent.com/stautonico/tcg-livingdex/main/images/886/1.jpg", 2)</f>
        <v>0</v>
      </c>
    </row>
    <row r="888" spans="1:3" ht="264" customHeight="1">
      <c r="A888" s="2">
        <v>887</v>
      </c>
      <c r="B888" s="2" t="s">
        <v>892</v>
      </c>
      <c r="C888">
        <f>IMAGE("https://raw.githubusercontent.com/stautonico/tcg-livingdex/main/images/887/1.jpg", 2)</f>
        <v>0</v>
      </c>
    </row>
    <row r="889" spans="1:3" ht="264" customHeight="1">
      <c r="A889" s="2">
        <v>888</v>
      </c>
      <c r="B889" s="2" t="s">
        <v>893</v>
      </c>
      <c r="C889">
        <f>IMAGE("https://raw.githubusercontent.com/stautonico/tcg-livingdex/main/images/888/1.jpg", 2)</f>
        <v>0</v>
      </c>
    </row>
    <row r="890" spans="1:3" ht="264" customHeight="1">
      <c r="A890" s="2">
        <v>889</v>
      </c>
      <c r="B890" s="2" t="s">
        <v>894</v>
      </c>
      <c r="C890">
        <f>IMAGE("https://raw.githubusercontent.com/stautonico/tcg-livingdex/main/images/889/1.jpg", 2)</f>
        <v>0</v>
      </c>
    </row>
    <row r="891" spans="1:3" ht="264" customHeight="1">
      <c r="A891" s="2">
        <v>890</v>
      </c>
      <c r="B891" s="2" t="s">
        <v>895</v>
      </c>
      <c r="C891">
        <f>IMAGE("https://raw.githubusercontent.com/stautonico/tcg-livingdex/main/images/890/1.jpg", 2)</f>
        <v>0</v>
      </c>
    </row>
    <row r="892" spans="1:3" ht="264" customHeight="1">
      <c r="A892" s="2">
        <v>891</v>
      </c>
      <c r="B892" s="2" t="s">
        <v>896</v>
      </c>
      <c r="C892">
        <f>IMAGE("https://raw.githubusercontent.com/stautonico/tcg-livingdex/main/images/891/1.jpg", 2)</f>
        <v>0</v>
      </c>
    </row>
    <row r="893" spans="1:3" ht="264" customHeight="1">
      <c r="A893" s="2">
        <v>892</v>
      </c>
      <c r="B893" s="2" t="s">
        <v>897</v>
      </c>
      <c r="C893">
        <f>IMAGE("https://raw.githubusercontent.com/stautonico/tcg-livingdex/main/images/892/1.jpg", 2)</f>
        <v>0</v>
      </c>
    </row>
    <row r="894" spans="1:3" ht="264" customHeight="1">
      <c r="A894" s="2">
        <v>893</v>
      </c>
      <c r="B894" s="2" t="s">
        <v>898</v>
      </c>
      <c r="C894">
        <f>IMAGE("https://raw.githubusercontent.com/stautonico/tcg-livingdex/main/images/893/1.jpg", 2)</f>
        <v>0</v>
      </c>
    </row>
    <row r="895" spans="1:3" ht="264" customHeight="1">
      <c r="A895" s="2">
        <v>894</v>
      </c>
      <c r="B895" s="2" t="s">
        <v>899</v>
      </c>
      <c r="C895">
        <f>IMAGE("https://raw.githubusercontent.com/stautonico/tcg-livingdex/main/images/894/1.jpg", 2)</f>
        <v>0</v>
      </c>
    </row>
    <row r="896" spans="1:3" ht="264" customHeight="1">
      <c r="A896" s="2">
        <v>895</v>
      </c>
      <c r="B896" s="2" t="s">
        <v>900</v>
      </c>
      <c r="C896">
        <f>IMAGE("https://raw.githubusercontent.com/stautonico/tcg-livingdex/main/images/895/1.jpg", 2)</f>
        <v>0</v>
      </c>
    </row>
    <row r="897" spans="1:3" ht="264" customHeight="1">
      <c r="A897" s="2">
        <v>896</v>
      </c>
      <c r="B897" s="2" t="s">
        <v>901</v>
      </c>
      <c r="C897">
        <f>IMAGE("https://raw.githubusercontent.com/stautonico/tcg-livingdex/main/images/896/1.jpg", 2)</f>
        <v>0</v>
      </c>
    </row>
    <row r="898" spans="1:3" ht="264" customHeight="1">
      <c r="A898" s="2">
        <v>897</v>
      </c>
      <c r="B898" s="2" t="s">
        <v>902</v>
      </c>
      <c r="C898">
        <f>IMAGE("https://raw.githubusercontent.com/stautonico/tcg-livingdex/main/images/897/1.jpg", 2)</f>
        <v>0</v>
      </c>
    </row>
    <row r="899" spans="1:3" ht="264" customHeight="1">
      <c r="A899" s="2">
        <v>898</v>
      </c>
      <c r="B899" s="2" t="s">
        <v>903</v>
      </c>
      <c r="C899">
        <f>IMAGE("https://raw.githubusercontent.com/stautonico/tcg-livingdex/main/images/898/1.jpg", 2)</f>
        <v>0</v>
      </c>
    </row>
    <row r="900" spans="1:3" ht="264" customHeight="1">
      <c r="A900" s="2">
        <v>899</v>
      </c>
      <c r="B900" s="2" t="s">
        <v>904</v>
      </c>
      <c r="C900">
        <f>IMAGE("https://raw.githubusercontent.com/stautonico/tcg-livingdex/main/images/899/1.jpg", 2)</f>
        <v>0</v>
      </c>
    </row>
    <row r="901" spans="1:3" ht="264" customHeight="1">
      <c r="A901" s="2">
        <v>900</v>
      </c>
      <c r="B901" s="2" t="s">
        <v>905</v>
      </c>
      <c r="C901">
        <f>IMAGE("https://raw.githubusercontent.com/stautonico/tcg-livingdex/main/images/900/1.jpg", 2)</f>
        <v>0</v>
      </c>
    </row>
    <row r="902" spans="1:3" ht="264" customHeight="1">
      <c r="A902" s="2">
        <v>901</v>
      </c>
      <c r="B902" s="2" t="s">
        <v>906</v>
      </c>
      <c r="C902">
        <f>IMAGE("https://raw.githubusercontent.com/stautonico/tcg-livingdex/main/images/901/1.jpg", 2)</f>
        <v>0</v>
      </c>
    </row>
    <row r="903" spans="1:3" ht="264" customHeight="1">
      <c r="A903" s="2">
        <v>902</v>
      </c>
      <c r="B903" s="2" t="s">
        <v>907</v>
      </c>
      <c r="C903">
        <f>IMAGE("https://raw.githubusercontent.com/stautonico/tcg-livingdex/main/images/902/1.jpg", 2)</f>
        <v>0</v>
      </c>
    </row>
    <row r="904" spans="1:3" ht="264" customHeight="1">
      <c r="A904" s="2">
        <v>903</v>
      </c>
      <c r="B904" s="2" t="s">
        <v>908</v>
      </c>
      <c r="C904">
        <f>IMAGE("https://raw.githubusercontent.com/stautonico/tcg-livingdex/main/images/903/1.jpg", 2)</f>
        <v>0</v>
      </c>
    </row>
    <row r="905" spans="1:3" ht="264" customHeight="1">
      <c r="A905" s="2">
        <v>904</v>
      </c>
      <c r="B905" s="2" t="s">
        <v>909</v>
      </c>
      <c r="C905">
        <f>IMAGE("https://raw.githubusercontent.com/stautonico/tcg-livingdex/main/images/904/1.jpg", 2)</f>
        <v>0</v>
      </c>
    </row>
    <row r="906" spans="1:3" ht="264" customHeight="1">
      <c r="A906" s="2">
        <v>905</v>
      </c>
      <c r="B906" s="2" t="s">
        <v>910</v>
      </c>
      <c r="C906">
        <f>IMAGE("https://raw.githubusercontent.com/stautonico/tcg-livingdex/main/images/905/1.jpg", 2)</f>
        <v>0</v>
      </c>
    </row>
    <row r="907" spans="1:3" ht="264" customHeight="1">
      <c r="A907" s="2">
        <v>906</v>
      </c>
      <c r="B907" s="2" t="s">
        <v>911</v>
      </c>
      <c r="C907">
        <f>IMAGE("https://raw.githubusercontent.com/stautonico/tcg-livingdex/main/images/906/1.jpg", 2)</f>
        <v>0</v>
      </c>
    </row>
    <row r="908" spans="1:3" ht="264" customHeight="1">
      <c r="A908" s="2">
        <v>907</v>
      </c>
      <c r="B908" s="2" t="s">
        <v>912</v>
      </c>
      <c r="C908">
        <f>IMAGE("https://raw.githubusercontent.com/stautonico/tcg-livingdex/main/images/907/1.jpg", 2)</f>
        <v>0</v>
      </c>
    </row>
    <row r="909" spans="1:3" ht="264" customHeight="1">
      <c r="A909" s="2">
        <v>908</v>
      </c>
      <c r="B909" s="2" t="s">
        <v>913</v>
      </c>
      <c r="C909">
        <f>IMAGE("https://raw.githubusercontent.com/stautonico/tcg-livingdex/main/images/908/1.jpg", 2)</f>
        <v>0</v>
      </c>
    </row>
    <row r="910" spans="1:3" ht="264" customHeight="1">
      <c r="A910" s="2">
        <v>909</v>
      </c>
      <c r="B910" s="2" t="s">
        <v>914</v>
      </c>
      <c r="C910">
        <f>IMAGE("https://raw.githubusercontent.com/stautonico/tcg-livingdex/main/images/909/1.jpg", 2)</f>
        <v>0</v>
      </c>
    </row>
    <row r="911" spans="1:3" ht="264" customHeight="1">
      <c r="A911" s="2">
        <v>910</v>
      </c>
      <c r="B911" s="2" t="s">
        <v>915</v>
      </c>
      <c r="C911">
        <f>IMAGE("https://raw.githubusercontent.com/stautonico/tcg-livingdex/main/images/910/1.jpg", 2)</f>
        <v>0</v>
      </c>
    </row>
    <row r="912" spans="1:3" ht="264" customHeight="1">
      <c r="A912" s="2">
        <v>911</v>
      </c>
      <c r="B912" s="2" t="s">
        <v>916</v>
      </c>
      <c r="C912">
        <f>IMAGE("https://raw.githubusercontent.com/stautonico/tcg-livingdex/main/images/911/1.jpg", 2)</f>
        <v>0</v>
      </c>
    </row>
    <row r="913" spans="1:3" ht="264" customHeight="1">
      <c r="A913" s="2">
        <v>912</v>
      </c>
      <c r="B913" s="2" t="s">
        <v>917</v>
      </c>
      <c r="C913">
        <f>IMAGE("https://raw.githubusercontent.com/stautonico/tcg-livingdex/main/images/912/1.jpg", 2)</f>
        <v>0</v>
      </c>
    </row>
    <row r="914" spans="1:3" ht="264" customHeight="1">
      <c r="A914" s="2">
        <v>913</v>
      </c>
      <c r="B914" s="2" t="s">
        <v>918</v>
      </c>
      <c r="C914">
        <f>IMAGE("https://raw.githubusercontent.com/stautonico/tcg-livingdex/main/images/913/1.jpg", 2)</f>
        <v>0</v>
      </c>
    </row>
    <row r="915" spans="1:3" ht="264" customHeight="1">
      <c r="A915" s="2">
        <v>914</v>
      </c>
      <c r="B915" s="2" t="s">
        <v>919</v>
      </c>
      <c r="C915">
        <f>IMAGE("https://raw.githubusercontent.com/stautonico/tcg-livingdex/main/images/914/1.jpg", 2)</f>
        <v>0</v>
      </c>
    </row>
    <row r="916" spans="1:3" ht="264" customHeight="1">
      <c r="A916" s="2">
        <v>915</v>
      </c>
      <c r="B916" s="2" t="s">
        <v>920</v>
      </c>
      <c r="C916">
        <f>IMAGE("https://raw.githubusercontent.com/stautonico/tcg-livingdex/main/images/915/1.jpg", 2)</f>
        <v>0</v>
      </c>
    </row>
    <row r="917" spans="1:3" ht="264" customHeight="1">
      <c r="A917" s="2">
        <v>916</v>
      </c>
      <c r="B917" s="2" t="s">
        <v>921</v>
      </c>
      <c r="C917">
        <f>IMAGE("https://raw.githubusercontent.com/stautonico/tcg-livingdex/main/images/916/1.jpg", 2)</f>
        <v>0</v>
      </c>
    </row>
    <row r="918" spans="1:3" ht="264" customHeight="1">
      <c r="A918" s="2">
        <v>917</v>
      </c>
      <c r="B918" s="2" t="s">
        <v>922</v>
      </c>
      <c r="C918">
        <f>IMAGE("https://raw.githubusercontent.com/stautonico/tcg-livingdex/main/images/917/1.jpg", 2)</f>
        <v>0</v>
      </c>
    </row>
    <row r="919" spans="1:3" ht="264" customHeight="1">
      <c r="A919" s="2">
        <v>918</v>
      </c>
      <c r="B919" s="2" t="s">
        <v>923</v>
      </c>
      <c r="C919">
        <f>IMAGE("https://raw.githubusercontent.com/stautonico/tcg-livingdex/main/images/918/1.jpg", 2)</f>
        <v>0</v>
      </c>
    </row>
    <row r="920" spans="1:3" ht="264" customHeight="1">
      <c r="A920" s="2">
        <v>919</v>
      </c>
      <c r="B920" s="2" t="s">
        <v>924</v>
      </c>
      <c r="C920">
        <f>IMAGE("https://raw.githubusercontent.com/stautonico/tcg-livingdex/main/images/919/1.jpg", 2)</f>
        <v>0</v>
      </c>
    </row>
    <row r="921" spans="1:3" ht="264" customHeight="1">
      <c r="A921" s="2">
        <v>920</v>
      </c>
      <c r="B921" s="2" t="s">
        <v>925</v>
      </c>
      <c r="C921">
        <f>IMAGE("https://raw.githubusercontent.com/stautonico/tcg-livingdex/main/images/920/1.jpg", 2)</f>
        <v>0</v>
      </c>
    </row>
    <row r="922" spans="1:3" ht="264" customHeight="1">
      <c r="A922" s="2">
        <v>921</v>
      </c>
      <c r="B922" s="2" t="s">
        <v>926</v>
      </c>
      <c r="C922">
        <f>IMAGE("https://raw.githubusercontent.com/stautonico/tcg-livingdex/main/images/921/1.jpg", 2)</f>
        <v>0</v>
      </c>
    </row>
    <row r="923" spans="1:3" ht="264" customHeight="1">
      <c r="A923" s="2">
        <v>922</v>
      </c>
      <c r="B923" s="2" t="s">
        <v>927</v>
      </c>
      <c r="C923">
        <f>IMAGE("https://raw.githubusercontent.com/stautonico/tcg-livingdex/main/images/922/1.jpg", 2)</f>
        <v>0</v>
      </c>
    </row>
    <row r="924" spans="1:3" ht="264" customHeight="1">
      <c r="A924" s="2">
        <v>923</v>
      </c>
      <c r="B924" s="2" t="s">
        <v>928</v>
      </c>
      <c r="C924">
        <f>IMAGE("https://raw.githubusercontent.com/stautonico/tcg-livingdex/main/images/923/1.jpg", 2)</f>
        <v>0</v>
      </c>
    </row>
    <row r="925" spans="1:3" ht="264" customHeight="1">
      <c r="A925" s="2">
        <v>924</v>
      </c>
      <c r="B925" s="2" t="s">
        <v>929</v>
      </c>
      <c r="C925">
        <f>IMAGE("https://raw.githubusercontent.com/stautonico/tcg-livingdex/main/images/924/1.jpg", 2)</f>
        <v>0</v>
      </c>
    </row>
    <row r="926" spans="1:3" ht="264" customHeight="1">
      <c r="A926" s="2">
        <v>925</v>
      </c>
      <c r="B926" s="2" t="s">
        <v>930</v>
      </c>
      <c r="C926">
        <f>IMAGE("https://raw.githubusercontent.com/stautonico/tcg-livingdex/main/images/925/1.jpg", 2)</f>
        <v>0</v>
      </c>
    </row>
    <row r="927" spans="1:3" ht="264" customHeight="1">
      <c r="A927" s="2">
        <v>926</v>
      </c>
      <c r="B927" s="2" t="s">
        <v>931</v>
      </c>
      <c r="C927">
        <f>IMAGE("https://raw.githubusercontent.com/stautonico/tcg-livingdex/main/images/926/1.jpg", 2)</f>
        <v>0</v>
      </c>
    </row>
    <row r="928" spans="1:3" ht="264" customHeight="1">
      <c r="A928" s="2">
        <v>927</v>
      </c>
      <c r="B928" s="2" t="s">
        <v>932</v>
      </c>
      <c r="C928">
        <f>IMAGE("https://raw.githubusercontent.com/stautonico/tcg-livingdex/main/images/927/1.jpg", 2)</f>
        <v>0</v>
      </c>
    </row>
    <row r="929" spans="1:3" ht="264" customHeight="1">
      <c r="A929" s="2">
        <v>928</v>
      </c>
      <c r="B929" s="2" t="s">
        <v>933</v>
      </c>
      <c r="C929">
        <f>IMAGE("https://raw.githubusercontent.com/stautonico/tcg-livingdex/main/images/928/1.jpg", 2)</f>
        <v>0</v>
      </c>
    </row>
    <row r="930" spans="1:3" ht="264" customHeight="1">
      <c r="A930" s="2">
        <v>929</v>
      </c>
      <c r="B930" s="2" t="s">
        <v>934</v>
      </c>
      <c r="C930">
        <f>IMAGE("https://raw.githubusercontent.com/stautonico/tcg-livingdex/main/images/929/1.jpg", 2)</f>
        <v>0</v>
      </c>
    </row>
    <row r="931" spans="1:3" ht="264" customHeight="1">
      <c r="A931" s="2">
        <v>930</v>
      </c>
      <c r="B931" s="2" t="s">
        <v>935</v>
      </c>
      <c r="C931">
        <f>IMAGE("https://raw.githubusercontent.com/stautonico/tcg-livingdex/main/images/930/1.jpg", 2)</f>
        <v>0</v>
      </c>
    </row>
    <row r="932" spans="1:3" ht="264" customHeight="1">
      <c r="A932" s="2">
        <v>931</v>
      </c>
      <c r="B932" s="2" t="s">
        <v>936</v>
      </c>
      <c r="C932">
        <f>IMAGE("https://raw.githubusercontent.com/stautonico/tcg-livingdex/main/images/931/1.jpg", 2)</f>
        <v>0</v>
      </c>
    </row>
    <row r="933" spans="1:3" ht="264" customHeight="1">
      <c r="A933" s="2">
        <v>932</v>
      </c>
      <c r="B933" s="2" t="s">
        <v>937</v>
      </c>
      <c r="C933">
        <f>IMAGE("https://raw.githubusercontent.com/stautonico/tcg-livingdex/main/images/932/1.jpg", 2)</f>
        <v>0</v>
      </c>
    </row>
    <row r="934" spans="1:3" ht="264" customHeight="1">
      <c r="A934" s="2">
        <v>933</v>
      </c>
      <c r="B934" s="2" t="s">
        <v>938</v>
      </c>
      <c r="C934">
        <f>IMAGE("https://raw.githubusercontent.com/stautonico/tcg-livingdex/main/images/933/1.jpg", 2)</f>
        <v>0</v>
      </c>
    </row>
    <row r="935" spans="1:3" ht="264" customHeight="1">
      <c r="A935" s="2">
        <v>934</v>
      </c>
      <c r="B935" s="2" t="s">
        <v>939</v>
      </c>
      <c r="C935">
        <f>IMAGE("https://raw.githubusercontent.com/stautonico/tcg-livingdex/main/images/934/1.jpg", 2)</f>
        <v>0</v>
      </c>
    </row>
    <row r="936" spans="1:3" ht="264" customHeight="1">
      <c r="A936" s="2">
        <v>935</v>
      </c>
      <c r="B936" s="2" t="s">
        <v>940</v>
      </c>
      <c r="C936">
        <f>IMAGE("https://raw.githubusercontent.com/stautonico/tcg-livingdex/main/images/935/1.jpg", 2)</f>
        <v>0</v>
      </c>
    </row>
    <row r="937" spans="1:3" ht="264" customHeight="1">
      <c r="A937" s="2">
        <v>936</v>
      </c>
      <c r="B937" s="2" t="s">
        <v>941</v>
      </c>
      <c r="C937">
        <f>IMAGE("https://raw.githubusercontent.com/stautonico/tcg-livingdex/main/images/936/1.jpg", 2)</f>
        <v>0</v>
      </c>
    </row>
    <row r="938" spans="1:3" ht="264" customHeight="1">
      <c r="A938" s="2">
        <v>937</v>
      </c>
      <c r="B938" s="2" t="s">
        <v>942</v>
      </c>
      <c r="C938">
        <f>IMAGE("https://raw.githubusercontent.com/stautonico/tcg-livingdex/main/images/937/1.jpg", 2)</f>
        <v>0</v>
      </c>
    </row>
    <row r="939" spans="1:3" ht="264" customHeight="1">
      <c r="A939" s="2">
        <v>938</v>
      </c>
      <c r="B939" s="2" t="s">
        <v>943</v>
      </c>
      <c r="C939">
        <f>IMAGE("https://raw.githubusercontent.com/stautonico/tcg-livingdex/main/images/938/1.jpg", 2)</f>
        <v>0</v>
      </c>
    </row>
    <row r="940" spans="1:3" ht="264" customHeight="1">
      <c r="A940" s="2">
        <v>939</v>
      </c>
      <c r="B940" s="2" t="s">
        <v>944</v>
      </c>
      <c r="C940">
        <f>IMAGE("https://raw.githubusercontent.com/stautonico/tcg-livingdex/main/images/939/1.jpg", 2)</f>
        <v>0</v>
      </c>
    </row>
    <row r="941" spans="1:3" ht="264" customHeight="1">
      <c r="A941" s="2">
        <v>940</v>
      </c>
      <c r="B941" s="2" t="s">
        <v>945</v>
      </c>
      <c r="C941">
        <f>IMAGE("https://raw.githubusercontent.com/stautonico/tcg-livingdex/main/images/940/1.jpg", 2)</f>
        <v>0</v>
      </c>
    </row>
    <row r="942" spans="1:3" ht="264" customHeight="1">
      <c r="A942" s="2">
        <v>941</v>
      </c>
      <c r="B942" s="2" t="s">
        <v>946</v>
      </c>
      <c r="C942">
        <f>IMAGE("https://raw.githubusercontent.com/stautonico/tcg-livingdex/main/images/941/1.jpg", 2)</f>
        <v>0</v>
      </c>
    </row>
    <row r="943" spans="1:3" ht="264" customHeight="1">
      <c r="A943" s="2">
        <v>942</v>
      </c>
      <c r="B943" s="2" t="s">
        <v>947</v>
      </c>
      <c r="C943">
        <f>IMAGE("https://raw.githubusercontent.com/stautonico/tcg-livingdex/main/images/942/1.jpg", 2)</f>
        <v>0</v>
      </c>
    </row>
    <row r="944" spans="1:3" ht="264" customHeight="1">
      <c r="A944" s="2">
        <v>943</v>
      </c>
      <c r="B944" s="2" t="s">
        <v>948</v>
      </c>
      <c r="C944">
        <f>IMAGE("https://raw.githubusercontent.com/stautonico/tcg-livingdex/main/images/943/1.jpg", 2)</f>
        <v>0</v>
      </c>
    </row>
    <row r="945" spans="1:3" ht="264" customHeight="1">
      <c r="A945" s="2">
        <v>944</v>
      </c>
      <c r="B945" s="2" t="s">
        <v>949</v>
      </c>
      <c r="C945">
        <f>IMAGE("https://raw.githubusercontent.com/stautonico/tcg-livingdex/main/images/944/1.jpg", 2)</f>
        <v>0</v>
      </c>
    </row>
    <row r="946" spans="1:3" ht="264" customHeight="1">
      <c r="A946" s="2">
        <v>945</v>
      </c>
      <c r="B946" s="2" t="s">
        <v>950</v>
      </c>
      <c r="C946">
        <f>IMAGE("https://raw.githubusercontent.com/stautonico/tcg-livingdex/main/images/945/1.jpg", 2)</f>
        <v>0</v>
      </c>
    </row>
    <row r="947" spans="1:3" ht="264" customHeight="1">
      <c r="A947" s="2">
        <v>946</v>
      </c>
      <c r="B947" s="2" t="s">
        <v>951</v>
      </c>
      <c r="C947">
        <f>IMAGE("https://raw.githubusercontent.com/stautonico/tcg-livingdex/main/images/946/1.jpg", 2)</f>
        <v>0</v>
      </c>
    </row>
    <row r="948" spans="1:3" ht="264" customHeight="1">
      <c r="A948" s="2">
        <v>947</v>
      </c>
      <c r="B948" s="2" t="s">
        <v>952</v>
      </c>
      <c r="C948">
        <f>IMAGE("https://raw.githubusercontent.com/stautonico/tcg-livingdex/main/images/947/1.jpg", 2)</f>
        <v>0</v>
      </c>
    </row>
    <row r="949" spans="1:3" ht="264" customHeight="1">
      <c r="A949" s="2">
        <v>948</v>
      </c>
      <c r="B949" s="2" t="s">
        <v>953</v>
      </c>
      <c r="C949">
        <f>IMAGE("https://raw.githubusercontent.com/stautonico/tcg-livingdex/main/images/948/1.jpg", 2)</f>
        <v>0</v>
      </c>
    </row>
    <row r="950" spans="1:3" ht="264" customHeight="1">
      <c r="A950" s="2">
        <v>949</v>
      </c>
      <c r="B950" s="2" t="s">
        <v>954</v>
      </c>
      <c r="C950">
        <f>IMAGE("https://raw.githubusercontent.com/stautonico/tcg-livingdex/main/images/949/1.jpg", 2)</f>
        <v>0</v>
      </c>
    </row>
    <row r="951" spans="1:3" ht="264" customHeight="1">
      <c r="A951" s="2">
        <v>950</v>
      </c>
      <c r="B951" s="2" t="s">
        <v>955</v>
      </c>
      <c r="C951">
        <f>IMAGE("https://raw.githubusercontent.com/stautonico/tcg-livingdex/main/images/950/1.jpg", 2)</f>
        <v>0</v>
      </c>
    </row>
    <row r="952" spans="1:3" ht="264" customHeight="1">
      <c r="A952" s="2">
        <v>951</v>
      </c>
      <c r="B952" s="2" t="s">
        <v>956</v>
      </c>
      <c r="C952">
        <f>IMAGE("https://raw.githubusercontent.com/stautonico/tcg-livingdex/main/images/951/1.jpg", 2)</f>
        <v>0</v>
      </c>
    </row>
    <row r="953" spans="1:3" ht="264" customHeight="1">
      <c r="A953" s="2">
        <v>952</v>
      </c>
      <c r="B953" s="2" t="s">
        <v>957</v>
      </c>
      <c r="C953">
        <f>IMAGE("https://raw.githubusercontent.com/stautonico/tcg-livingdex/main/images/952/1.jpg", 2)</f>
        <v>0</v>
      </c>
    </row>
    <row r="954" spans="1:3" ht="264" customHeight="1">
      <c r="A954" s="2">
        <v>953</v>
      </c>
      <c r="B954" s="2" t="s">
        <v>958</v>
      </c>
      <c r="C954">
        <f>IMAGE("https://raw.githubusercontent.com/stautonico/tcg-livingdex/main/images/953/1.jpg", 2)</f>
        <v>0</v>
      </c>
    </row>
    <row r="955" spans="1:3" ht="264" customHeight="1">
      <c r="A955" s="2">
        <v>954</v>
      </c>
      <c r="B955" s="2" t="s">
        <v>959</v>
      </c>
      <c r="C955">
        <f>IMAGE("https://raw.githubusercontent.com/stautonico/tcg-livingdex/main/images/954/1.jpg", 2)</f>
        <v>0</v>
      </c>
    </row>
    <row r="956" spans="1:3" ht="264" customHeight="1">
      <c r="A956" s="2">
        <v>955</v>
      </c>
      <c r="B956" s="2" t="s">
        <v>960</v>
      </c>
      <c r="C956">
        <f>IMAGE("https://raw.githubusercontent.com/stautonico/tcg-livingdex/main/images/955/1.jpg", 2)</f>
        <v>0</v>
      </c>
    </row>
    <row r="957" spans="1:3" ht="264" customHeight="1">
      <c r="A957" s="2">
        <v>956</v>
      </c>
      <c r="B957" s="2" t="s">
        <v>961</v>
      </c>
      <c r="C957">
        <f>IMAGE("https://raw.githubusercontent.com/stautonico/tcg-livingdex/main/images/956/1.jpg", 2)</f>
        <v>0</v>
      </c>
    </row>
    <row r="958" spans="1:3" ht="264" customHeight="1">
      <c r="A958" s="2">
        <v>957</v>
      </c>
      <c r="B958" s="2" t="s">
        <v>962</v>
      </c>
      <c r="C958">
        <f>IMAGE("https://raw.githubusercontent.com/stautonico/tcg-livingdex/main/images/957/1.jpg", 2)</f>
        <v>0</v>
      </c>
    </row>
    <row r="959" spans="1:3" ht="264" customHeight="1">
      <c r="A959" s="2">
        <v>958</v>
      </c>
      <c r="B959" s="2" t="s">
        <v>963</v>
      </c>
      <c r="C959">
        <f>IMAGE("https://raw.githubusercontent.com/stautonico/tcg-livingdex/main/images/958/1.jpg", 2)</f>
        <v>0</v>
      </c>
    </row>
    <row r="960" spans="1:3" ht="264" customHeight="1">
      <c r="A960" s="2">
        <v>959</v>
      </c>
      <c r="B960" s="2" t="s">
        <v>964</v>
      </c>
      <c r="C960">
        <f>IMAGE("https://raw.githubusercontent.com/stautonico/tcg-livingdex/main/images/959/1.jpg", 2)</f>
        <v>0</v>
      </c>
    </row>
    <row r="961" spans="1:3" ht="264" customHeight="1">
      <c r="A961" s="2">
        <v>960</v>
      </c>
      <c r="B961" s="2" t="s">
        <v>965</v>
      </c>
      <c r="C961">
        <f>IMAGE("https://raw.githubusercontent.com/stautonico/tcg-livingdex/main/images/960/1.jpg", 2)</f>
        <v>0</v>
      </c>
    </row>
    <row r="962" spans="1:3" ht="264" customHeight="1">
      <c r="A962" s="2">
        <v>961</v>
      </c>
      <c r="B962" s="2" t="s">
        <v>966</v>
      </c>
      <c r="C962">
        <f>IMAGE("https://raw.githubusercontent.com/stautonico/tcg-livingdex/main/images/961/1.jpg", 2)</f>
        <v>0</v>
      </c>
    </row>
    <row r="963" spans="1:3" ht="264" customHeight="1">
      <c r="A963" s="2">
        <v>962</v>
      </c>
      <c r="B963" s="2" t="s">
        <v>967</v>
      </c>
      <c r="C963">
        <f>IMAGE("https://raw.githubusercontent.com/stautonico/tcg-livingdex/main/images/962/1.jpg", 2)</f>
        <v>0</v>
      </c>
    </row>
    <row r="964" spans="1:3" ht="264" customHeight="1">
      <c r="A964" s="2">
        <v>963</v>
      </c>
      <c r="B964" s="2" t="s">
        <v>968</v>
      </c>
      <c r="C964">
        <f>IMAGE("https://raw.githubusercontent.com/stautonico/tcg-livingdex/main/images/963/1.jpg", 2)</f>
        <v>0</v>
      </c>
    </row>
    <row r="965" spans="1:3" ht="264" customHeight="1">
      <c r="A965" s="2">
        <v>964</v>
      </c>
      <c r="B965" s="2" t="s">
        <v>969</v>
      </c>
      <c r="C965">
        <f>IMAGE("https://raw.githubusercontent.com/stautonico/tcg-livingdex/main/images/964/1.jpg", 2)</f>
        <v>0</v>
      </c>
    </row>
    <row r="966" spans="1:3" ht="264" customHeight="1">
      <c r="A966" s="2">
        <v>965</v>
      </c>
      <c r="B966" s="2" t="s">
        <v>970</v>
      </c>
      <c r="C966">
        <f>IMAGE("https://raw.githubusercontent.com/stautonico/tcg-livingdex/main/images/965/1.jpg", 2)</f>
        <v>0</v>
      </c>
    </row>
    <row r="967" spans="1:3" ht="264" customHeight="1">
      <c r="A967" s="2">
        <v>966</v>
      </c>
      <c r="B967" s="2" t="s">
        <v>971</v>
      </c>
      <c r="C967">
        <f>IMAGE("https://raw.githubusercontent.com/stautonico/tcg-livingdex/main/images/966/1.jpg", 2)</f>
        <v>0</v>
      </c>
    </row>
    <row r="968" spans="1:3" ht="264" customHeight="1">
      <c r="A968" s="2">
        <v>967</v>
      </c>
      <c r="B968" s="2" t="s">
        <v>972</v>
      </c>
      <c r="C968">
        <f>IMAGE("https://raw.githubusercontent.com/stautonico/tcg-livingdex/main/images/967/1.jpg", 2)</f>
        <v>0</v>
      </c>
    </row>
    <row r="969" spans="1:3" ht="264" customHeight="1">
      <c r="A969" s="2">
        <v>968</v>
      </c>
      <c r="B969" s="2" t="s">
        <v>973</v>
      </c>
      <c r="C969">
        <f>IMAGE("https://raw.githubusercontent.com/stautonico/tcg-livingdex/main/images/968/1.jpg", 2)</f>
        <v>0</v>
      </c>
    </row>
    <row r="970" spans="1:3" ht="264" customHeight="1">
      <c r="A970" s="2">
        <v>969</v>
      </c>
      <c r="B970" s="2" t="s">
        <v>974</v>
      </c>
      <c r="C970">
        <f>IMAGE("https://raw.githubusercontent.com/stautonico/tcg-livingdex/main/images/969/1.jpg", 2)</f>
        <v>0</v>
      </c>
    </row>
    <row r="971" spans="1:3" ht="264" customHeight="1">
      <c r="A971" s="2">
        <v>970</v>
      </c>
      <c r="B971" s="2" t="s">
        <v>975</v>
      </c>
      <c r="C971">
        <f>IMAGE("https://raw.githubusercontent.com/stautonico/tcg-livingdex/main/images/970/1.jpg", 2)</f>
        <v>0</v>
      </c>
    </row>
    <row r="972" spans="1:3" ht="264" customHeight="1">
      <c r="A972" s="2">
        <v>971</v>
      </c>
      <c r="B972" s="2" t="s">
        <v>976</v>
      </c>
      <c r="C972">
        <f>IMAGE("https://raw.githubusercontent.com/stautonico/tcg-livingdex/main/images/971/1.jpg", 2)</f>
        <v>0</v>
      </c>
    </row>
    <row r="973" spans="1:3" ht="264" customHeight="1">
      <c r="A973" s="2">
        <v>972</v>
      </c>
      <c r="B973" s="2" t="s">
        <v>977</v>
      </c>
      <c r="C973">
        <f>IMAGE("https://raw.githubusercontent.com/stautonico/tcg-livingdex/main/images/972/1.jpg", 2)</f>
        <v>0</v>
      </c>
    </row>
    <row r="974" spans="1:3" ht="264" customHeight="1">
      <c r="A974" s="2">
        <v>973</v>
      </c>
      <c r="B974" s="2" t="s">
        <v>978</v>
      </c>
      <c r="C974">
        <f>IMAGE("https://raw.githubusercontent.com/stautonico/tcg-livingdex/main/images/973/1.jpg", 2)</f>
        <v>0</v>
      </c>
    </row>
    <row r="975" spans="1:3" ht="264" customHeight="1">
      <c r="A975" s="2">
        <v>974</v>
      </c>
      <c r="B975" s="2" t="s">
        <v>979</v>
      </c>
      <c r="C975">
        <f>IMAGE("https://raw.githubusercontent.com/stautonico/tcg-livingdex/main/images/974/1.jpg", 2)</f>
        <v>0</v>
      </c>
    </row>
    <row r="976" spans="1:3" ht="264" customHeight="1">
      <c r="A976" s="2">
        <v>975</v>
      </c>
      <c r="B976" s="2" t="s">
        <v>980</v>
      </c>
      <c r="C976">
        <f>IMAGE("https://raw.githubusercontent.com/stautonico/tcg-livingdex/main/images/975/1.jpg", 2)</f>
        <v>0</v>
      </c>
    </row>
    <row r="977" spans="1:3" ht="264" customHeight="1">
      <c r="A977" s="2">
        <v>976</v>
      </c>
      <c r="B977" s="2" t="s">
        <v>981</v>
      </c>
      <c r="C977">
        <f>IMAGE("https://raw.githubusercontent.com/stautonico/tcg-livingdex/main/images/976/1.jpg", 2)</f>
        <v>0</v>
      </c>
    </row>
    <row r="978" spans="1:3" ht="264" customHeight="1">
      <c r="A978" s="2">
        <v>977</v>
      </c>
      <c r="B978" s="2" t="s">
        <v>982</v>
      </c>
      <c r="C978">
        <f>IMAGE("https://raw.githubusercontent.com/stautonico/tcg-livingdex/main/images/977/1.jpg", 2)</f>
        <v>0</v>
      </c>
    </row>
    <row r="979" spans="1:3" ht="264" customHeight="1">
      <c r="A979" s="2">
        <v>978</v>
      </c>
      <c r="B979" s="2" t="s">
        <v>983</v>
      </c>
      <c r="C979">
        <f>IMAGE("https://raw.githubusercontent.com/stautonico/tcg-livingdex/main/images/978/1.jpg", 2)</f>
        <v>0</v>
      </c>
    </row>
    <row r="980" spans="1:3" ht="264" customHeight="1">
      <c r="A980" s="2">
        <v>979</v>
      </c>
      <c r="B980" s="2" t="s">
        <v>984</v>
      </c>
      <c r="C980">
        <f>IMAGE("https://raw.githubusercontent.com/stautonico/tcg-livingdex/main/images/979/1.jpg", 2)</f>
        <v>0</v>
      </c>
    </row>
    <row r="981" spans="1:3" ht="264" customHeight="1">
      <c r="A981" s="2">
        <v>980</v>
      </c>
      <c r="B981" s="2" t="s">
        <v>985</v>
      </c>
      <c r="C981">
        <f>IMAGE("https://raw.githubusercontent.com/stautonico/tcg-livingdex/main/images/980/1.jpg", 2)</f>
        <v>0</v>
      </c>
    </row>
    <row r="982" spans="1:3" ht="264" customHeight="1">
      <c r="A982" s="2">
        <v>981</v>
      </c>
      <c r="B982" s="2" t="s">
        <v>986</v>
      </c>
      <c r="C982">
        <f>IMAGE("https://raw.githubusercontent.com/stautonico/tcg-livingdex/main/images/981/1.jpg", 2)</f>
        <v>0</v>
      </c>
    </row>
    <row r="983" spans="1:3" ht="264" customHeight="1">
      <c r="A983" s="2">
        <v>982</v>
      </c>
      <c r="B983" s="2" t="s">
        <v>987</v>
      </c>
      <c r="C983">
        <f>IMAGE("https://raw.githubusercontent.com/stautonico/tcg-livingdex/main/images/982/1.jpg", 2)</f>
        <v>0</v>
      </c>
    </row>
    <row r="984" spans="1:3" ht="264" customHeight="1">
      <c r="A984" s="2">
        <v>983</v>
      </c>
      <c r="B984" s="2" t="s">
        <v>988</v>
      </c>
      <c r="C984">
        <f>IMAGE("https://raw.githubusercontent.com/stautonico/tcg-livingdex/main/images/983/1.jpg", 2)</f>
        <v>0</v>
      </c>
    </row>
    <row r="985" spans="1:3" ht="264" customHeight="1">
      <c r="A985" s="2">
        <v>984</v>
      </c>
      <c r="B985" s="2" t="s">
        <v>989</v>
      </c>
      <c r="C985">
        <f>IMAGE("https://raw.githubusercontent.com/stautonico/tcg-livingdex/main/images/984/1.jpg", 2)</f>
        <v>0</v>
      </c>
    </row>
    <row r="986" spans="1:3" ht="264" customHeight="1">
      <c r="A986" s="2">
        <v>985</v>
      </c>
      <c r="B986" s="2" t="s">
        <v>990</v>
      </c>
      <c r="C986">
        <f>IMAGE("https://raw.githubusercontent.com/stautonico/tcg-livingdex/main/images/985/1.jpg", 2)</f>
        <v>0</v>
      </c>
    </row>
    <row r="987" spans="1:3" ht="264" customHeight="1">
      <c r="A987" s="2">
        <v>986</v>
      </c>
      <c r="B987" s="2" t="s">
        <v>991</v>
      </c>
      <c r="C987">
        <f>IMAGE("https://raw.githubusercontent.com/stautonico/tcg-livingdex/main/images/986/1.jpg", 2)</f>
        <v>0</v>
      </c>
    </row>
    <row r="988" spans="1:3" ht="264" customHeight="1">
      <c r="A988" s="2">
        <v>987</v>
      </c>
      <c r="B988" s="2" t="s">
        <v>992</v>
      </c>
      <c r="C988">
        <f>IMAGE("https://raw.githubusercontent.com/stautonico/tcg-livingdex/main/images/987/1.jpg", 2)</f>
        <v>0</v>
      </c>
    </row>
    <row r="989" spans="1:3" ht="264" customHeight="1">
      <c r="A989" s="2">
        <v>988</v>
      </c>
      <c r="B989" s="2" t="s">
        <v>993</v>
      </c>
      <c r="C989">
        <f>IMAGE("https://raw.githubusercontent.com/stautonico/tcg-livingdex/main/images/988/1.jpg", 2)</f>
        <v>0</v>
      </c>
    </row>
    <row r="990" spans="1:3" ht="264" customHeight="1">
      <c r="A990" s="2">
        <v>989</v>
      </c>
      <c r="B990" s="2" t="s">
        <v>994</v>
      </c>
      <c r="C990">
        <f>IMAGE("https://raw.githubusercontent.com/stautonico/tcg-livingdex/main/images/989/1.jpg", 2)</f>
        <v>0</v>
      </c>
    </row>
    <row r="991" spans="1:3" ht="264" customHeight="1">
      <c r="A991" s="2">
        <v>990</v>
      </c>
      <c r="B991" s="2" t="s">
        <v>995</v>
      </c>
      <c r="C991">
        <f>IMAGE("https://raw.githubusercontent.com/stautonico/tcg-livingdex/main/images/990/1.jpg", 2)</f>
        <v>0</v>
      </c>
    </row>
    <row r="992" spans="1:3" ht="264" customHeight="1">
      <c r="A992" s="2">
        <v>991</v>
      </c>
      <c r="B992" s="2" t="s">
        <v>996</v>
      </c>
      <c r="C992">
        <f>IMAGE("https://raw.githubusercontent.com/stautonico/tcg-livingdex/main/images/991/1.jpg", 2)</f>
        <v>0</v>
      </c>
    </row>
    <row r="993" spans="1:3" ht="264" customHeight="1">
      <c r="A993" s="2">
        <v>992</v>
      </c>
      <c r="B993" s="2" t="s">
        <v>997</v>
      </c>
      <c r="C993">
        <f>IMAGE("https://raw.githubusercontent.com/stautonico/tcg-livingdex/main/images/992/1.jpg", 2)</f>
        <v>0</v>
      </c>
    </row>
    <row r="994" spans="1:3" ht="264" customHeight="1">
      <c r="A994" s="2">
        <v>993</v>
      </c>
      <c r="B994" s="2" t="s">
        <v>998</v>
      </c>
      <c r="C994">
        <f>IMAGE("https://raw.githubusercontent.com/stautonico/tcg-livingdex/main/images/993/1.jpg", 2)</f>
        <v>0</v>
      </c>
    </row>
    <row r="995" spans="1:3" ht="264" customHeight="1">
      <c r="A995" s="2">
        <v>994</v>
      </c>
      <c r="B995" s="2" t="s">
        <v>999</v>
      </c>
      <c r="C995">
        <f>IMAGE("https://raw.githubusercontent.com/stautonico/tcg-livingdex/main/images/994/1.jpg", 2)</f>
        <v>0</v>
      </c>
    </row>
    <row r="996" spans="1:3" ht="264" customHeight="1">
      <c r="A996" s="2">
        <v>995</v>
      </c>
      <c r="B996" s="2" t="s">
        <v>1000</v>
      </c>
      <c r="C996">
        <f>IMAGE("https://raw.githubusercontent.com/stautonico/tcg-livingdex/main/images/995/1.jpg", 2)</f>
        <v>0</v>
      </c>
    </row>
    <row r="997" spans="1:3" ht="264" customHeight="1">
      <c r="A997" s="2">
        <v>996</v>
      </c>
      <c r="B997" s="2" t="s">
        <v>1001</v>
      </c>
      <c r="C997">
        <f>IMAGE("https://raw.githubusercontent.com/stautonico/tcg-livingdex/main/images/996/1.jpg", 2)</f>
        <v>0</v>
      </c>
    </row>
    <row r="998" spans="1:3" ht="264" customHeight="1">
      <c r="A998" s="2">
        <v>997</v>
      </c>
      <c r="B998" s="2" t="s">
        <v>1002</v>
      </c>
      <c r="C998">
        <f>IMAGE("https://raw.githubusercontent.com/stautonico/tcg-livingdex/main/images/997/1.jpg", 2)</f>
        <v>0</v>
      </c>
    </row>
    <row r="999" spans="1:3" ht="264" customHeight="1">
      <c r="A999" s="2">
        <v>998</v>
      </c>
      <c r="B999" s="2" t="s">
        <v>1003</v>
      </c>
      <c r="C999">
        <f>IMAGE("https://raw.githubusercontent.com/stautonico/tcg-livingdex/main/images/998/1.jpg", 2)</f>
        <v>0</v>
      </c>
    </row>
    <row r="1000" spans="1:3" ht="264" customHeight="1">
      <c r="A1000" s="2">
        <v>999</v>
      </c>
      <c r="B1000" s="2" t="s">
        <v>1004</v>
      </c>
      <c r="C1000">
        <f>IMAGE("https://raw.githubusercontent.com/stautonico/tcg-livingdex/main/images/999/1.jpg", 2)</f>
        <v>0</v>
      </c>
    </row>
    <row r="1001" spans="1:3" ht="264" customHeight="1">
      <c r="A1001" s="2">
        <v>1000</v>
      </c>
      <c r="B1001" s="2" t="s">
        <v>1005</v>
      </c>
      <c r="C1001">
        <f>IMAGE("https://raw.githubusercontent.com/stautonico/tcg-livingdex/main/images/1000/1.jpg", 2)</f>
        <v>0</v>
      </c>
    </row>
    <row r="1002" spans="1:3" ht="264" customHeight="1">
      <c r="A1002" s="2">
        <v>1001</v>
      </c>
      <c r="B1002" s="2" t="s">
        <v>1006</v>
      </c>
      <c r="C1002">
        <f>IMAGE("https://raw.githubusercontent.com/stautonico/tcg-livingdex/main/images/1001/1.jpg", 2)</f>
        <v>0</v>
      </c>
    </row>
    <row r="1003" spans="1:3" ht="264" customHeight="1">
      <c r="A1003" s="2">
        <v>1002</v>
      </c>
      <c r="B1003" s="2" t="s">
        <v>1007</v>
      </c>
      <c r="C1003">
        <f>IMAGE("https://raw.githubusercontent.com/stautonico/tcg-livingdex/main/images/1002/1.jpg", 2)</f>
        <v>0</v>
      </c>
    </row>
    <row r="1004" spans="1:3" ht="264" customHeight="1">
      <c r="A1004" s="2">
        <v>1003</v>
      </c>
      <c r="B1004" s="2" t="s">
        <v>1008</v>
      </c>
      <c r="C1004">
        <f>IMAGE("https://raw.githubusercontent.com/stautonico/tcg-livingdex/main/images/1003/1.jpg", 2)</f>
        <v>0</v>
      </c>
    </row>
    <row r="1005" spans="1:3" ht="264" customHeight="1">
      <c r="A1005" s="2">
        <v>1004</v>
      </c>
      <c r="B1005" s="2" t="s">
        <v>1009</v>
      </c>
      <c r="C1005">
        <f>IMAGE("https://raw.githubusercontent.com/stautonico/tcg-livingdex/main/images/1004/1.jpg", 2)</f>
        <v>0</v>
      </c>
    </row>
    <row r="1006" spans="1:3" ht="264" customHeight="1">
      <c r="A1006" s="2">
        <v>1005</v>
      </c>
      <c r="B1006" s="2" t="s">
        <v>1010</v>
      </c>
      <c r="C1006">
        <f>IMAGE("https://raw.githubusercontent.com/stautonico/tcg-livingdex/main/images/1005/1.jpg", 2)</f>
        <v>0</v>
      </c>
    </row>
    <row r="1007" spans="1:3" ht="264" customHeight="1">
      <c r="A1007" s="2">
        <v>1006</v>
      </c>
      <c r="B1007" s="2" t="s">
        <v>1011</v>
      </c>
      <c r="C1007">
        <f>IMAGE("https://raw.githubusercontent.com/stautonico/tcg-livingdex/main/images/1006/1.jpg", 2)</f>
        <v>0</v>
      </c>
    </row>
    <row r="1008" spans="1:3" ht="264" customHeight="1">
      <c r="A1008" s="2">
        <v>1007</v>
      </c>
      <c r="B1008" s="2" t="s">
        <v>1012</v>
      </c>
      <c r="C1008">
        <f>IMAGE("https://raw.githubusercontent.com/stautonico/tcg-livingdex/main/images/1007/1.jpg", 2)</f>
        <v>0</v>
      </c>
    </row>
    <row r="1009" spans="1:3" ht="264" customHeight="1">
      <c r="A1009" s="2">
        <v>1008</v>
      </c>
      <c r="B1009" s="2" t="s">
        <v>1013</v>
      </c>
      <c r="C1009">
        <f>IMAGE("https://raw.githubusercontent.com/stautonico/tcg-livingdex/main/images/1008/1.jpg", 2)</f>
        <v>0</v>
      </c>
    </row>
    <row r="1010" spans="1:3" ht="264" customHeight="1">
      <c r="A1010" s="2">
        <v>1009</v>
      </c>
      <c r="B1010" s="2" t="s">
        <v>1014</v>
      </c>
      <c r="C1010">
        <f>IMAGE("https://raw.githubusercontent.com/stautonico/tcg-livingdex/main/images/1009/1.jpg", 2)</f>
        <v>0</v>
      </c>
    </row>
    <row r="1011" spans="1:3" ht="264" customHeight="1">
      <c r="A1011" s="2">
        <v>1010</v>
      </c>
      <c r="B1011" s="2" t="s">
        <v>1015</v>
      </c>
      <c r="C1011">
        <f>IMAGE("https://raw.githubusercontent.com/stautonico/tcg-livingdex/main/images/1010/1.jpg", 2)</f>
        <v>0</v>
      </c>
    </row>
    <row r="1012" spans="1:3" ht="264" customHeight="1">
      <c r="A1012" s="2">
        <v>1011</v>
      </c>
      <c r="B1012" s="2" t="s">
        <v>1016</v>
      </c>
      <c r="C1012">
        <f>IMAGE("https://raw.githubusercontent.com/stautonico/tcg-livingdex/main/images/1011/1.jpg", 2)</f>
        <v>0</v>
      </c>
    </row>
    <row r="1013" spans="1:3" ht="264" customHeight="1">
      <c r="A1013" s="2">
        <v>1012</v>
      </c>
      <c r="B1013" s="2" t="s">
        <v>1017</v>
      </c>
      <c r="C1013">
        <f>IMAGE("https://raw.githubusercontent.com/stautonico/tcg-livingdex/main/images/1012/1.jpg", 2)</f>
        <v>0</v>
      </c>
    </row>
    <row r="1014" spans="1:3" ht="264" customHeight="1">
      <c r="A1014" s="2">
        <v>1013</v>
      </c>
      <c r="B1014" s="2" t="s">
        <v>1018</v>
      </c>
      <c r="C1014">
        <f>IMAGE("https://raw.githubusercontent.com/stautonico/tcg-livingdex/main/images/1013/1.jpg", 2)</f>
        <v>0</v>
      </c>
    </row>
    <row r="1015" spans="1:3" ht="264" customHeight="1">
      <c r="A1015" s="2">
        <v>1014</v>
      </c>
      <c r="B1015" s="2" t="s">
        <v>1019</v>
      </c>
      <c r="C1015">
        <f>IMAGE("https://raw.githubusercontent.com/stautonico/tcg-livingdex/main/images/1014/1.jpg", 2)</f>
        <v>0</v>
      </c>
    </row>
    <row r="1016" spans="1:3" ht="264" customHeight="1">
      <c r="A1016" s="2">
        <v>1015</v>
      </c>
      <c r="B1016" s="2" t="s">
        <v>1020</v>
      </c>
      <c r="C1016">
        <f>IMAGE("https://raw.githubusercontent.com/stautonico/tcg-livingdex/main/images/1015/1.jpg", 2)</f>
        <v>0</v>
      </c>
    </row>
    <row r="1017" spans="1:3" ht="264" customHeight="1">
      <c r="A1017" s="2">
        <v>1016</v>
      </c>
      <c r="B1017" s="2" t="s">
        <v>1021</v>
      </c>
      <c r="C1017">
        <f>IMAGE("https://raw.githubusercontent.com/stautonico/tcg-livingdex/main/images/1016/1.jpg", 2)</f>
        <v>0</v>
      </c>
    </row>
    <row r="1018" spans="1:3" ht="264" customHeight="1">
      <c r="A1018" s="2">
        <v>1017</v>
      </c>
      <c r="B1018" s="2" t="s">
        <v>1022</v>
      </c>
      <c r="C1018">
        <f>IMAGE("https://raw.githubusercontent.com/stautonico/tcg-livingdex/main/images/1017/1.jpg", 2)</f>
        <v>0</v>
      </c>
    </row>
    <row r="1019" spans="1:3" ht="264" customHeight="1">
      <c r="A1019" s="2">
        <v>1018</v>
      </c>
      <c r="B1019" s="2" t="s">
        <v>1023</v>
      </c>
      <c r="C1019">
        <f>IMAGE("https://raw.githubusercontent.com/stautonico/tcg-livingdex/main/images/1018/1.jpg", 2)</f>
        <v>0</v>
      </c>
    </row>
    <row r="1020" spans="1:3" ht="264" customHeight="1">
      <c r="A1020" s="2">
        <v>1019</v>
      </c>
      <c r="B1020" s="2" t="s">
        <v>1024</v>
      </c>
      <c r="C1020">
        <f>IMAGE("https://raw.githubusercontent.com/stautonico/tcg-livingdex/main/images/1019/1.jpg", 2)</f>
        <v>0</v>
      </c>
    </row>
    <row r="1021" spans="1:3" ht="264" customHeight="1">
      <c r="A1021" s="2">
        <v>1020</v>
      </c>
      <c r="B1021" s="2" t="s">
        <v>1025</v>
      </c>
      <c r="C1021">
        <f>IMAGE("https://raw.githubusercontent.com/stautonico/tcg-livingdex/main/images/1020/1.jpg", 2)</f>
        <v>0</v>
      </c>
    </row>
    <row r="1022" spans="1:3" ht="264" customHeight="1">
      <c r="A1022" s="2">
        <v>1021</v>
      </c>
      <c r="B1022" s="2" t="s">
        <v>1026</v>
      </c>
      <c r="C1022">
        <f>IMAGE("https://raw.githubusercontent.com/stautonico/tcg-livingdex/main/images/1021/1.jpg", 2)</f>
        <v>0</v>
      </c>
    </row>
    <row r="1023" spans="1:3" ht="264" customHeight="1">
      <c r="A1023" s="2">
        <v>1022</v>
      </c>
      <c r="B1023" s="2" t="s">
        <v>1027</v>
      </c>
      <c r="C1023">
        <f>IMAGE("https://raw.githubusercontent.com/stautonico/tcg-livingdex/main/images/1022/1.jpg", 2)</f>
        <v>0</v>
      </c>
    </row>
    <row r="1024" spans="1:3" ht="264" customHeight="1">
      <c r="A1024" s="2">
        <v>1023</v>
      </c>
      <c r="B1024" s="2" t="s">
        <v>1028</v>
      </c>
      <c r="C1024">
        <f>IMAGE("https://raw.githubusercontent.com/stautonico/tcg-livingdex/main/images/1023/1.jpg", 2)</f>
        <v>0</v>
      </c>
    </row>
    <row r="1025" spans="1:3" ht="264" customHeight="1">
      <c r="A1025" s="2">
        <v>1024</v>
      </c>
      <c r="B1025" s="2" t="s">
        <v>1029</v>
      </c>
      <c r="C1025">
        <f>IMAGE("https://raw.githubusercontent.com/stautonico/tcg-livingdex/main/images/1024/1.jpg", 2)</f>
        <v>0</v>
      </c>
    </row>
    <row r="1026" spans="1:3" ht="264" customHeight="1">
      <c r="A1026" s="2">
        <v>1025</v>
      </c>
      <c r="B1026" s="2" t="s">
        <v>1030</v>
      </c>
      <c r="C1026">
        <f>IMAGE("https://raw.githubusercontent.com/stautonico/tcg-livingdex/main/images/1025/1.jpg", 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Living Dex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2024-07-05T08:34:28Z</dcterms:created>
  <dcterms:modified xsi:type="dcterms:W3CDTF">2024-07-05T08:34:28Z</dcterms:modified>
</cp:coreProperties>
</file>