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.100\accounting\ΜΙΧΑΛΗΣ &amp; ΚΩΣΤΑΣ\EY 2024\"/>
    </mc:Choice>
  </mc:AlternateContent>
  <xr:revisionPtr revIDLastSave="0" documentId="8_{A0D0DAD6-45C2-455D-8F43-C60CBF3F1545}" xr6:coauthVersionLast="47" xr6:coauthVersionMax="47" xr10:uidLastSave="{00000000-0000-0000-0000-000000000000}"/>
  <bookViews>
    <workbookView xWindow="-120" yWindow="-120" windowWidth="29040" windowHeight="15840" xr2:uid="{C9432A07-7A4C-4D86-90FA-685258E36B29}"/>
  </bookViews>
  <sheets>
    <sheet name="ΜΗΝΙΑΙΑ ΑΠΟΤΕΛΕΣΜΑΤΑ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Print_Area" localSheetId="0">'ΜΗΝΙΑΙΑ ΑΠΟΤΕΛΕΣΜΑΤΑ'!$A$1:$N$59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5" i="1" l="1"/>
  <c r="J55" i="1"/>
  <c r="I55" i="1"/>
  <c r="H55" i="1"/>
  <c r="G55" i="1"/>
  <c r="F55" i="1"/>
  <c r="E55" i="1"/>
  <c r="D55" i="1"/>
  <c r="C55" i="1"/>
  <c r="B55" i="1"/>
  <c r="J53" i="1"/>
  <c r="F53" i="1"/>
  <c r="M52" i="1"/>
  <c r="M53" i="1" s="1"/>
  <c r="L52" i="1"/>
  <c r="L53" i="1" s="1"/>
  <c r="K52" i="1"/>
  <c r="K53" i="1" s="1"/>
  <c r="J52" i="1"/>
  <c r="I52" i="1"/>
  <c r="I53" i="1" s="1"/>
  <c r="H52" i="1"/>
  <c r="H53" i="1" s="1"/>
  <c r="G52" i="1"/>
  <c r="G53" i="1" s="1"/>
  <c r="F52" i="1"/>
  <c r="E52" i="1"/>
  <c r="E53" i="1" s="1"/>
  <c r="D52" i="1"/>
  <c r="D53" i="1" s="1"/>
  <c r="C52" i="1"/>
  <c r="C53" i="1" s="1"/>
  <c r="B52" i="1"/>
  <c r="N51" i="1"/>
  <c r="M45" i="1"/>
  <c r="L45" i="1"/>
  <c r="E44" i="1"/>
  <c r="D44" i="1"/>
  <c r="N44" i="1" s="1"/>
  <c r="N43" i="1"/>
  <c r="K42" i="1"/>
  <c r="N42" i="1" s="1"/>
  <c r="N41" i="1"/>
  <c r="N40" i="1"/>
  <c r="K39" i="1"/>
  <c r="J39" i="1"/>
  <c r="I39" i="1"/>
  <c r="G39" i="1"/>
  <c r="F39" i="1"/>
  <c r="E39" i="1"/>
  <c r="D39" i="1"/>
  <c r="C39" i="1"/>
  <c r="B39" i="1"/>
  <c r="N39" i="1" s="1"/>
  <c r="K38" i="1"/>
  <c r="J38" i="1"/>
  <c r="I38" i="1"/>
  <c r="H38" i="1"/>
  <c r="G38" i="1"/>
  <c r="F38" i="1"/>
  <c r="E38" i="1"/>
  <c r="D38" i="1"/>
  <c r="C38" i="1"/>
  <c r="N37" i="1"/>
  <c r="K36" i="1"/>
  <c r="J36" i="1"/>
  <c r="F36" i="1"/>
  <c r="E36" i="1"/>
  <c r="D36" i="1"/>
  <c r="B36" i="1"/>
  <c r="N36" i="1" s="1"/>
  <c r="K35" i="1"/>
  <c r="J35" i="1"/>
  <c r="H35" i="1"/>
  <c r="G35" i="1"/>
  <c r="F35" i="1"/>
  <c r="D35" i="1"/>
  <c r="B35" i="1"/>
  <c r="N34" i="1"/>
  <c r="N33" i="1"/>
  <c r="K32" i="1"/>
  <c r="J32" i="1"/>
  <c r="I32" i="1"/>
  <c r="F32" i="1"/>
  <c r="E32" i="1"/>
  <c r="D32" i="1"/>
  <c r="C32" i="1"/>
  <c r="B32" i="1"/>
  <c r="N31" i="1"/>
  <c r="N30" i="1"/>
  <c r="K29" i="1"/>
  <c r="J29" i="1"/>
  <c r="I29" i="1"/>
  <c r="H29" i="1"/>
  <c r="G29" i="1"/>
  <c r="F29" i="1"/>
  <c r="E29" i="1"/>
  <c r="D29" i="1"/>
  <c r="C29" i="1"/>
  <c r="B29" i="1"/>
  <c r="N28" i="1"/>
  <c r="K27" i="1"/>
  <c r="J27" i="1"/>
  <c r="H27" i="1"/>
  <c r="G27" i="1"/>
  <c r="F27" i="1"/>
  <c r="D27" i="1"/>
  <c r="D45" i="1" s="1"/>
  <c r="C27" i="1"/>
  <c r="B27" i="1"/>
  <c r="K21" i="1"/>
  <c r="L19" i="1" s="1"/>
  <c r="L24" i="1" s="1"/>
  <c r="J21" i="1"/>
  <c r="K19" i="1" s="1"/>
  <c r="I21" i="1"/>
  <c r="H21" i="1"/>
  <c r="G21" i="1"/>
  <c r="N21" i="1" s="1"/>
  <c r="F21" i="1"/>
  <c r="G19" i="1" s="1"/>
  <c r="E21" i="1"/>
  <c r="D21" i="1"/>
  <c r="C21" i="1"/>
  <c r="D19" i="1" s="1"/>
  <c r="B21" i="1"/>
  <c r="C19" i="1" s="1"/>
  <c r="H20" i="1"/>
  <c r="G20" i="1"/>
  <c r="F20" i="1"/>
  <c r="E20" i="1"/>
  <c r="N20" i="1" s="1"/>
  <c r="D20" i="1"/>
  <c r="C20" i="1"/>
  <c r="B20" i="1"/>
  <c r="M19" i="1"/>
  <c r="M24" i="1" s="1"/>
  <c r="J19" i="1"/>
  <c r="I19" i="1"/>
  <c r="F19" i="1"/>
  <c r="E19" i="1"/>
  <c r="B19" i="1"/>
  <c r="N19" i="1" s="1"/>
  <c r="K18" i="1"/>
  <c r="J18" i="1"/>
  <c r="I18" i="1"/>
  <c r="J17" i="1" s="1"/>
  <c r="H18" i="1"/>
  <c r="G18" i="1"/>
  <c r="H17" i="1" s="1"/>
  <c r="F18" i="1"/>
  <c r="E18" i="1"/>
  <c r="F17" i="1" s="1"/>
  <c r="D18" i="1"/>
  <c r="C18" i="1"/>
  <c r="B18" i="1"/>
  <c r="N18" i="1" s="1"/>
  <c r="K17" i="1"/>
  <c r="I17" i="1"/>
  <c r="G17" i="1"/>
  <c r="E17" i="1"/>
  <c r="D17" i="1"/>
  <c r="C17" i="1"/>
  <c r="B17" i="1"/>
  <c r="N17" i="1" s="1"/>
  <c r="K16" i="1"/>
  <c r="J16" i="1"/>
  <c r="K15" i="1" s="1"/>
  <c r="I16" i="1"/>
  <c r="H16" i="1"/>
  <c r="G16" i="1"/>
  <c r="F16" i="1"/>
  <c r="N16" i="1" s="1"/>
  <c r="E16" i="1"/>
  <c r="D16" i="1"/>
  <c r="E15" i="1" s="1"/>
  <c r="C16" i="1"/>
  <c r="B16" i="1"/>
  <c r="C15" i="1" s="1"/>
  <c r="J15" i="1"/>
  <c r="I15" i="1"/>
  <c r="F15" i="1"/>
  <c r="B15" i="1"/>
  <c r="K14" i="1"/>
  <c r="N14" i="1" s="1"/>
  <c r="J14" i="1"/>
  <c r="I14" i="1"/>
  <c r="H14" i="1"/>
  <c r="I12" i="1" s="1"/>
  <c r="I24" i="1" s="1"/>
  <c r="G14" i="1"/>
  <c r="F14" i="1"/>
  <c r="E14" i="1"/>
  <c r="D14" i="1"/>
  <c r="C14" i="1"/>
  <c r="B14" i="1"/>
  <c r="K13" i="1"/>
  <c r="J13" i="1"/>
  <c r="I13" i="1"/>
  <c r="H13" i="1"/>
  <c r="G13" i="1"/>
  <c r="F13" i="1"/>
  <c r="E13" i="1"/>
  <c r="D13" i="1"/>
  <c r="C13" i="1"/>
  <c r="B13" i="1"/>
  <c r="K12" i="1"/>
  <c r="G12" i="1"/>
  <c r="E12" i="1"/>
  <c r="C12" i="1"/>
  <c r="B12" i="1"/>
  <c r="N12" i="1" s="1"/>
  <c r="M9" i="1"/>
  <c r="L9" i="1"/>
  <c r="K8" i="1"/>
  <c r="J8" i="1"/>
  <c r="I8" i="1"/>
  <c r="H8" i="1"/>
  <c r="G8" i="1"/>
  <c r="F8" i="1"/>
  <c r="E8" i="1"/>
  <c r="D8" i="1"/>
  <c r="C8" i="1"/>
  <c r="B8" i="1"/>
  <c r="D7" i="1"/>
  <c r="N7" i="1" s="1"/>
  <c r="K6" i="1"/>
  <c r="G6" i="1"/>
  <c r="F6" i="1"/>
  <c r="E6" i="1"/>
  <c r="D6" i="1"/>
  <c r="C6" i="1"/>
  <c r="B6" i="1"/>
  <c r="K5" i="1"/>
  <c r="J5" i="1"/>
  <c r="J9" i="1" s="1"/>
  <c r="I5" i="1"/>
  <c r="H5" i="1"/>
  <c r="G5" i="1"/>
  <c r="F5" i="1"/>
  <c r="F9" i="1" s="1"/>
  <c r="E5" i="1"/>
  <c r="D5" i="1"/>
  <c r="C5" i="1"/>
  <c r="B5" i="1"/>
  <c r="B9" i="1" s="1"/>
  <c r="C24" i="1" l="1"/>
  <c r="C25" i="1" s="1"/>
  <c r="K24" i="1"/>
  <c r="N6" i="1"/>
  <c r="E24" i="1"/>
  <c r="K45" i="1"/>
  <c r="G15" i="1"/>
  <c r="K9" i="1"/>
  <c r="N35" i="1"/>
  <c r="C9" i="1"/>
  <c r="C48" i="1" s="1"/>
  <c r="G9" i="1"/>
  <c r="L48" i="1"/>
  <c r="B24" i="1"/>
  <c r="F45" i="1"/>
  <c r="D9" i="1"/>
  <c r="H9" i="1"/>
  <c r="G24" i="1"/>
  <c r="N27" i="1"/>
  <c r="G45" i="1"/>
  <c r="E45" i="1"/>
  <c r="I45" i="1"/>
  <c r="N55" i="1"/>
  <c r="E9" i="1"/>
  <c r="I9" i="1"/>
  <c r="N8" i="1"/>
  <c r="N13" i="1"/>
  <c r="H19" i="1"/>
  <c r="C45" i="1"/>
  <c r="H45" i="1"/>
  <c r="B45" i="1"/>
  <c r="B46" i="1" s="1"/>
  <c r="C46" i="1" s="1"/>
  <c r="D46" i="1" s="1"/>
  <c r="E46" i="1" s="1"/>
  <c r="F46" i="1" s="1"/>
  <c r="G46" i="1" s="1"/>
  <c r="H46" i="1" s="1"/>
  <c r="I46" i="1" s="1"/>
  <c r="J46" i="1" s="1"/>
  <c r="K46" i="1" s="1"/>
  <c r="L46" i="1" s="1"/>
  <c r="M46" i="1" s="1"/>
  <c r="J45" i="1"/>
  <c r="N32" i="1"/>
  <c r="N38" i="1"/>
  <c r="N52" i="1"/>
  <c r="N53" i="1" s="1"/>
  <c r="B53" i="1"/>
  <c r="B54" i="1" s="1"/>
  <c r="E48" i="1"/>
  <c r="I48" i="1"/>
  <c r="B10" i="1"/>
  <c r="B25" i="1"/>
  <c r="G48" i="1"/>
  <c r="K48" i="1"/>
  <c r="L58" i="1"/>
  <c r="M48" i="1"/>
  <c r="C54" i="1"/>
  <c r="D54" i="1" s="1"/>
  <c r="E54" i="1" s="1"/>
  <c r="F54" i="1" s="1"/>
  <c r="G54" i="1" s="1"/>
  <c r="H54" i="1" s="1"/>
  <c r="I54" i="1" s="1"/>
  <c r="J54" i="1" s="1"/>
  <c r="K54" i="1" s="1"/>
  <c r="L54" i="1" s="1"/>
  <c r="M54" i="1" s="1"/>
  <c r="D12" i="1"/>
  <c r="H12" i="1"/>
  <c r="N5" i="1"/>
  <c r="N9" i="1" s="1"/>
  <c r="D15" i="1"/>
  <c r="H15" i="1"/>
  <c r="N15" i="1"/>
  <c r="N29" i="1"/>
  <c r="F12" i="1"/>
  <c r="F24" i="1" s="1"/>
  <c r="F48" i="1" s="1"/>
  <c r="J12" i="1"/>
  <c r="J24" i="1" s="1"/>
  <c r="J48" i="1" s="1"/>
  <c r="N45" i="1" l="1"/>
  <c r="N24" i="1"/>
  <c r="N48" i="1" s="1"/>
  <c r="N58" i="1" s="1"/>
  <c r="C10" i="1"/>
  <c r="D10" i="1" s="1"/>
  <c r="E10" i="1" s="1"/>
  <c r="F10" i="1" s="1"/>
  <c r="G10" i="1" s="1"/>
  <c r="H10" i="1" s="1"/>
  <c r="I10" i="1" s="1"/>
  <c r="J10" i="1" s="1"/>
  <c r="K10" i="1" s="1"/>
  <c r="L10" i="1" s="1"/>
  <c r="M10" i="1" s="1"/>
  <c r="B48" i="1"/>
  <c r="J58" i="1"/>
  <c r="M58" i="1"/>
  <c r="I58" i="1"/>
  <c r="G58" i="1"/>
  <c r="F58" i="1"/>
  <c r="H24" i="1"/>
  <c r="K58" i="1"/>
  <c r="D24" i="1"/>
  <c r="C58" i="1"/>
  <c r="B58" i="1"/>
  <c r="B49" i="1"/>
  <c r="C49" i="1" s="1"/>
  <c r="E58" i="1"/>
  <c r="D25" i="1" l="1"/>
  <c r="E25" i="1" s="1"/>
  <c r="F25" i="1" s="1"/>
  <c r="G25" i="1" s="1"/>
  <c r="H25" i="1" s="1"/>
  <c r="I25" i="1" s="1"/>
  <c r="J25" i="1" s="1"/>
  <c r="K25" i="1" s="1"/>
  <c r="L25" i="1" s="1"/>
  <c r="M25" i="1" s="1"/>
  <c r="D48" i="1"/>
  <c r="H48" i="1"/>
  <c r="C59" i="1"/>
  <c r="H58" i="1" l="1"/>
  <c r="D58" i="1"/>
  <c r="D59" i="1" s="1"/>
  <c r="E59" i="1" s="1"/>
  <c r="F59" i="1" s="1"/>
  <c r="G59" i="1" s="1"/>
  <c r="D49" i="1"/>
  <c r="E49" i="1" s="1"/>
  <c r="F49" i="1" s="1"/>
  <c r="G49" i="1" s="1"/>
  <c r="H49" i="1" s="1"/>
  <c r="I49" i="1" s="1"/>
  <c r="J49" i="1" s="1"/>
  <c r="K49" i="1" s="1"/>
  <c r="L49" i="1" s="1"/>
  <c r="M49" i="1" s="1"/>
  <c r="H59" i="1" l="1"/>
  <c r="I59" i="1" s="1"/>
  <c r="J59" i="1" s="1"/>
  <c r="K59" i="1" s="1"/>
  <c r="L59" i="1" s="1"/>
  <c r="M5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38" authorId="0" shapeId="0" xr:uid="{6B656A7D-99D2-47C4-AE40-30F762205EFA}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ΕΝΦΙΑ 2016
</t>
        </r>
      </text>
    </comment>
    <comment ref="B44" authorId="0" shapeId="0" xr:uid="{F5E94B23-1972-40D1-A96B-6A2CB37D84DE}">
      <text>
        <r>
          <rPr>
            <sz val="9"/>
            <color indexed="81"/>
            <rFont val="Tahoma"/>
            <family val="2"/>
            <charset val="161"/>
          </rPr>
          <t xml:space="preserve">ΑΓΟΡΑ ΑΠΌ ΕΠΕ
</t>
        </r>
      </text>
    </comment>
  </commentList>
</comments>
</file>

<file path=xl/sharedStrings.xml><?xml version="1.0" encoding="utf-8"?>
<sst xmlns="http://schemas.openxmlformats.org/spreadsheetml/2006/main" count="126" uniqueCount="62">
  <si>
    <t>PROFILCO  A.E   2023    ΕΤΗΣΙΑ  ΑΠΟΤΕΛΕΣΜΑΤΑ ΑΝΑ ΜΗΝΑ  ΧΡΗΣΗΣ 01/01-31/12/2023</t>
  </si>
  <si>
    <t>ΕΣΟΔΑ ΠΩΛΗΣΕΩΝ</t>
  </si>
  <si>
    <t>ΙΑΝΟΥΑΡΙΟΣ</t>
  </si>
  <si>
    <t>ΦΕΒΡΟΥΑΡΙΟΣ</t>
  </si>
  <si>
    <t>ΜΑΡΤΙΟΣ</t>
  </si>
  <si>
    <t>ΑΠΡΙΛΙΟΣ</t>
  </si>
  <si>
    <t xml:space="preserve">ΜΑΙΟΣ </t>
  </si>
  <si>
    <t>ΙΟΥΝΙΟΣ</t>
  </si>
  <si>
    <t>ΙΟΥΛΙΟΣ</t>
  </si>
  <si>
    <t>ΑΥΓΟΥΣΤΟΣ</t>
  </si>
  <si>
    <t>ΣΕΠΤΕΜΒΡΙΟΣ</t>
  </si>
  <si>
    <t>ΟΚΤΩΒΡΙΟΣ</t>
  </si>
  <si>
    <t>ΝΟΕΜΒΡΙΟΣ</t>
  </si>
  <si>
    <t>ΔΕΚΕΜΒΡΙΟΣ</t>
  </si>
  <si>
    <t>ΣΥΝΟΛΙΚΑ ΑΠΟΤΕΛΕΣΜΑΤΑ</t>
  </si>
  <si>
    <t>ΠΩΛΗΣΕΙΣ ΕΜΠΟΡΕΥΜΑΤΩΝ</t>
  </si>
  <si>
    <t>ΠΩΛΗΣΕΙΣ ΠΡΟΙΟΝΤΩΝ</t>
  </si>
  <si>
    <t>ΠΩΛΗΣΕΙΣ ΥΠΗΡΕΣΙΩΝ</t>
  </si>
  <si>
    <t>ΛΟΙΠΑ ΕΣΟΔΑ</t>
  </si>
  <si>
    <t>ΣΥΝΟΛΟ ΠΩΛΗΣΕΩΝ</t>
  </si>
  <si>
    <t>ΚΟΣΤΟΣ ΠΩΛΗΘΕΝΤΩΝ</t>
  </si>
  <si>
    <t>ΑΠΟΘΕΜΑ ΕΜΠΟΡ.ΑΡΧΗΣ ΜΗΝΑ</t>
  </si>
  <si>
    <t>ΑΓΟΡΕΣ ΕΜΠΟΡΕΥΜΑΤΩΝ</t>
  </si>
  <si>
    <t>ΑΠΟΘΕΜΑ ΕΜΠΟΡ.ΤΕΛΟΥΣ ΜΗΝΑ</t>
  </si>
  <si>
    <t>ΑΠΟΘΕΜΑ ΠΡΟΙΟΝΤΩΝ ΑΡΧΗΣ ΜΗΝΑ</t>
  </si>
  <si>
    <t>ΑΠΟΘΕΜΑΤΑ ΠΡΟΙΟΝΤΩΝ ΤΕΛΟΥΣ ΜΗΝΑ</t>
  </si>
  <si>
    <t>ΑΠΟΘΕΜΑ ΠΑΡΑΓ.ΣΕ ΕΞΕΛΙΞΗ 1/1</t>
  </si>
  <si>
    <t>ΑΠΟΘ. ΠΑΡΑΓ.ΣΕ ΕΞΕΛ.ΤΕΛΟΥΣ ΜΗΝΑ</t>
  </si>
  <si>
    <t>ΑΠΟΘΕΜΑ Α&amp; Β ΥΛΩΝ ΑΡΧΗΣ ΜΗΝΑ</t>
  </si>
  <si>
    <t>ΑΓΟΡΕΣ Α&amp; Β ΥΛΩΝ</t>
  </si>
  <si>
    <t>ΑΠΟΘΕΜΑ Α&amp; Β ΥΛΩΝ ΤΕΛΟΥΣ ΜΗΝΑ</t>
  </si>
  <si>
    <t>ΑΥΤΟΠΑΡΑΔΟΣΕΙΣ</t>
  </si>
  <si>
    <t>ΑΓΟΡΕΣ ΑΝΤΑΛΛΑΚΤΙΚΩΝ ΠΑΓΙΩΝ (λογ.26)</t>
  </si>
  <si>
    <t>ΣΥΝΟΛΟ ΚΟΣΤΟΥΣ ΠΩΛΗΘΕΝΤΩΝ</t>
  </si>
  <si>
    <t>ΛΕΙΤΟΥΡΓΙΚΑ ΕΞΟΔΑ</t>
  </si>
  <si>
    <t>ΑΜΟΒΕΣ &amp; ΕΞΟΔΑ ΠΡΟΣΩΠΙΚΟΥ</t>
  </si>
  <si>
    <t>ΑΝΑΛΟΓΙΕΣ ΔΩΡΩΝ &amp; ΕΠΙΔΟΜ.ΑΔΕΙΑΣ</t>
  </si>
  <si>
    <t>ΑΜΟΙΒΕΣ ΕΛΕΥΘ.ΕΠΑΓΓΕΛ.&amp;ΛΟΙΠΩΝ ΤΡΙΤΩΝ</t>
  </si>
  <si>
    <t>ΕΠΕΞΕΡΓΑΣΙΕΣ ΑΠΌ ΤΡΙΤΟΥΣ (FACON)</t>
  </si>
  <si>
    <t>ΗΛΕΚΤΡΙΚΟ - ΦΩΤΑΕΡΙΟ - ΥΔΡΕΥΣΗ</t>
  </si>
  <si>
    <t>ΤΗΛΕΦΩΝΙΚΑ - ΤΑΧΥΔΡΟΜΙΚΑ</t>
  </si>
  <si>
    <t>ΕΝΦΙΑ 2023</t>
  </si>
  <si>
    <t>ΕΝΟΙΚΙΑ ΜΕΤ.ΜΕΣΩΝ &amp; ΜΗΧΑΝΗΜΑΤΩΝ</t>
  </si>
  <si>
    <t>ΑΣΦΑΛΙΣΤΡΑ</t>
  </si>
  <si>
    <t>ΕΠΙΣΚΕΥΕΣ &amp; ΣΥΝΤΗΡΗΣΕΙΣ ΜΗΧΑΝΗΜ.&amp; ΛΟΙΠΟΥ ΕΞΟΠΛΙΣΜΟΥ</t>
  </si>
  <si>
    <t>ΔΗΜΟΤΙΚΟΙ ΤΕΛΗ (ΑΠΌ ΔΕΗ)</t>
  </si>
  <si>
    <t>ΛΟΙΠΟΙ ΦΟΡΟΙ -ΤΕΛΗ</t>
  </si>
  <si>
    <t>ΕΞΟΔΑ ΜΕΤΑΦΟΡΩΝ (ΚΑΥΣΙΜΑ-ΦΟΡΤΩΤΙΚΕΣ κτλ)</t>
  </si>
  <si>
    <t>ΕΞΟΔΑ ΤΑΞΙΔΙΩΝ</t>
  </si>
  <si>
    <t>ΕΞΟΔΑ ΠΡΟΒΟΛ. &amp; ΔΙΑΦΗΜ.&amp;ΕΚΘΕΣΕΩΝ</t>
  </si>
  <si>
    <t>ΕΝΤΥΠΑ &amp; ΓΡΑΦΙΚΗ ΥΛΗ</t>
  </si>
  <si>
    <t>ΥΛΙΚΑ ΑΜΕΣΗΣ ΑΝΑΛΩΣΗΣ</t>
  </si>
  <si>
    <t>ΔΙΑΦΟΡΑ ΕΞΟΔΑ</t>
  </si>
  <si>
    <t>ΣΥΝΟΛΟ ΛΕΙΤΟΥΡΓΙΚΩΝ ΕΞΟΔΩΝ</t>
  </si>
  <si>
    <t>EBITDA</t>
  </si>
  <si>
    <t>ΑΠΟΤΕΛΕΣΜΑΤΑ ΠΡΟ ΤΟΚΩΝ &amp;ΑΠΟΣΒΕΣΕΩΝ (EBITDA)</t>
  </si>
  <si>
    <t>(ΑΝΑΛΟΓΙΕΣ  ΤΟΚΩΝ -ΑΠΟΣΒΕΣΕΩΝ)</t>
  </si>
  <si>
    <t>ΤΟΚΟΙ &amp; ΣΥΝΑΦΗ ΕΞΟΔΑ</t>
  </si>
  <si>
    <t xml:space="preserve">ΑΠΟΣΒΕΣΕΙΣ ΠΑΓΙΩΝ </t>
  </si>
  <si>
    <t>ΣΥΝΟΛΟ</t>
  </si>
  <si>
    <t>ΕΚΤΑΚΤΑ ΕΣΟΔΑ-ΕΞΟΔΑ</t>
  </si>
  <si>
    <t>ΟΛΙΚΑ ΑΠΟΤΕΛΕΣΜΑΤΑ ΕΚΜΕΤΑΛΛΕΥΣΗΣ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</si>
</sst>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161"/>
    </font>
    <font>
      <sz val="11"/>
      <color indexed="8"/>
      <name val="Calibri"/>
      <family val="2"/>
      <charset val="161"/>
    </font>
    <font>
      <b/>
      <sz val="16"/>
      <color indexed="9"/>
      <name val="Calibri"/>
      <family val="2"/>
      <charset val="161"/>
    </font>
    <font>
      <b/>
      <sz val="14"/>
      <color indexed="18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4"/>
      <name val="Calibri"/>
      <family val="2"/>
      <charset val="161"/>
    </font>
    <font>
      <sz val="14"/>
      <color indexed="8"/>
      <name val="Calibri"/>
      <family val="2"/>
      <charset val="161"/>
    </font>
    <font>
      <b/>
      <u/>
      <sz val="14"/>
      <color indexed="18"/>
      <name val="Calibri"/>
      <family val="2"/>
      <charset val="161"/>
    </font>
    <font>
      <b/>
      <sz val="14"/>
      <color indexed="8"/>
      <name val="Calibri"/>
      <family val="2"/>
      <charset val="161"/>
    </font>
    <font>
      <b/>
      <sz val="12"/>
      <color indexed="8"/>
      <name val="Calibri"/>
      <family val="2"/>
      <charset val="161"/>
    </font>
    <font>
      <sz val="14"/>
      <name val="Calibri"/>
      <family val="2"/>
      <charset val="161"/>
    </font>
    <font>
      <b/>
      <sz val="14"/>
      <color theme="0"/>
      <name val="Calibri"/>
      <family val="2"/>
      <charset val="161"/>
    </font>
    <font>
      <b/>
      <sz val="11"/>
      <name val="Calibri"/>
      <family val="2"/>
      <charset val="161"/>
    </font>
    <font>
      <b/>
      <i/>
      <sz val="16"/>
      <name val="Calibri"/>
      <family val="2"/>
      <charset val="161"/>
    </font>
    <font>
      <b/>
      <sz val="14"/>
      <color indexed="9"/>
      <name val="Calibri"/>
      <family val="2"/>
      <charset val="161"/>
    </font>
    <font>
      <sz val="14"/>
      <color indexed="9"/>
      <name val="Calibri"/>
      <family val="2"/>
      <charset val="161"/>
    </font>
    <font>
      <b/>
      <sz val="12"/>
      <name val="Calibri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161"/>
    </font>
  </fonts>
  <fills count="10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 applyAlignment="1">
      <alignment horizontal="center"/>
    </xf>
    <xf numFmtId="4" fontId="1" fillId="0" borderId="0" xfId="0" applyNumberFormat="1" applyFont="1"/>
    <xf numFmtId="0" fontId="1" fillId="0" borderId="0" xfId="0" applyFont="1"/>
    <xf numFmtId="0" fontId="3" fillId="3" borderId="0" xfId="0" applyFont="1" applyFill="1"/>
    <xf numFmtId="4" fontId="4" fillId="3" borderId="1" xfId="0" applyNumberFormat="1" applyFont="1" applyFill="1" applyBorder="1" applyAlignment="1">
      <alignment horizontal="center"/>
    </xf>
    <xf numFmtId="4" fontId="4" fillId="3" borderId="1" xfId="0" applyNumberFormat="1" applyFont="1" applyFill="1" applyBorder="1" applyAlignment="1">
      <alignment horizontal="center" wrapText="1"/>
    </xf>
    <xf numFmtId="0" fontId="5" fillId="0" borderId="2" xfId="0" applyFont="1" applyBorder="1"/>
    <xf numFmtId="4" fontId="6" fillId="0" borderId="1" xfId="0" applyNumberFormat="1" applyFont="1" applyBorder="1"/>
    <xf numFmtId="4" fontId="6" fillId="0" borderId="3" xfId="0" applyNumberFormat="1" applyFont="1" applyBorder="1"/>
    <xf numFmtId="4" fontId="6" fillId="0" borderId="0" xfId="0" applyNumberFormat="1" applyFont="1"/>
    <xf numFmtId="0" fontId="6" fillId="0" borderId="0" xfId="0" applyFont="1"/>
    <xf numFmtId="0" fontId="7" fillId="3" borderId="2" xfId="0" applyFont="1" applyFill="1" applyBorder="1"/>
    <xf numFmtId="4" fontId="8" fillId="3" borderId="1" xfId="0" applyNumberFormat="1" applyFont="1" applyFill="1" applyBorder="1"/>
    <xf numFmtId="4" fontId="8" fillId="3" borderId="2" xfId="0" applyNumberFormat="1" applyFont="1" applyFill="1" applyBorder="1"/>
    <xf numFmtId="4" fontId="8" fillId="3" borderId="3" xfId="0" applyNumberFormat="1" applyFont="1" applyFill="1" applyBorder="1"/>
    <xf numFmtId="0" fontId="4" fillId="0" borderId="0" xfId="0" applyFont="1"/>
    <xf numFmtId="4" fontId="1" fillId="0" borderId="1" xfId="0" applyNumberFormat="1" applyFont="1" applyBorder="1"/>
    <xf numFmtId="4" fontId="4" fillId="0" borderId="0" xfId="0" applyNumberFormat="1" applyFont="1"/>
    <xf numFmtId="0" fontId="5" fillId="4" borderId="1" xfId="0" applyFont="1" applyFill="1" applyBorder="1"/>
    <xf numFmtId="4" fontId="8" fillId="4" borderId="1" xfId="0" applyNumberFormat="1" applyFont="1" applyFill="1" applyBorder="1" applyAlignment="1">
      <alignment horizontal="center"/>
    </xf>
    <xf numFmtId="4" fontId="9" fillId="4" borderId="1" xfId="0" applyNumberFormat="1" applyFont="1" applyFill="1" applyBorder="1" applyAlignment="1">
      <alignment horizontal="center" wrapText="1"/>
    </xf>
    <xf numFmtId="0" fontId="8" fillId="0" borderId="1" xfId="0" applyFont="1" applyBorder="1"/>
    <xf numFmtId="4" fontId="8" fillId="0" borderId="1" xfId="0" applyNumberFormat="1" applyFont="1" applyBorder="1"/>
    <xf numFmtId="4" fontId="10" fillId="0" borderId="1" xfId="0" applyNumberFormat="1" applyFont="1" applyBorder="1"/>
    <xf numFmtId="4" fontId="5" fillId="4" borderId="1" xfId="0" applyNumberFormat="1" applyFont="1" applyFill="1" applyBorder="1"/>
    <xf numFmtId="0" fontId="8" fillId="5" borderId="1" xfId="0" applyFont="1" applyFill="1" applyBorder="1"/>
    <xf numFmtId="4" fontId="4" fillId="5" borderId="1" xfId="0" applyNumberFormat="1" applyFont="1" applyFill="1" applyBorder="1" applyAlignment="1">
      <alignment horizontal="center"/>
    </xf>
    <xf numFmtId="4" fontId="4" fillId="5" borderId="1" xfId="0" applyNumberFormat="1" applyFont="1" applyFill="1" applyBorder="1" applyAlignment="1">
      <alignment horizontal="center" wrapText="1"/>
    </xf>
    <xf numFmtId="4" fontId="11" fillId="0" borderId="1" xfId="0" applyNumberFormat="1" applyFont="1" applyBorder="1"/>
    <xf numFmtId="0" fontId="8" fillId="0" borderId="1" xfId="0" applyFont="1" applyBorder="1" applyAlignment="1">
      <alignment wrapText="1"/>
    </xf>
    <xf numFmtId="4" fontId="8" fillId="5" borderId="1" xfId="0" applyNumberFormat="1" applyFont="1" applyFill="1" applyBorder="1"/>
    <xf numFmtId="0" fontId="8" fillId="0" borderId="0" xfId="0" applyFont="1"/>
    <xf numFmtId="4" fontId="8" fillId="0" borderId="0" xfId="0" applyNumberFormat="1" applyFont="1"/>
    <xf numFmtId="4" fontId="12" fillId="0" borderId="1" xfId="0" applyNumberFormat="1" applyFont="1" applyBorder="1" applyAlignment="1">
      <alignment horizontal="center"/>
    </xf>
    <xf numFmtId="4" fontId="13" fillId="0" borderId="1" xfId="0" applyNumberFormat="1" applyFont="1" applyBorder="1" applyAlignment="1">
      <alignment horizontal="center" wrapText="1"/>
    </xf>
    <xf numFmtId="0" fontId="14" fillId="6" borderId="1" xfId="0" applyFont="1" applyFill="1" applyBorder="1" applyAlignment="1">
      <alignment horizontal="center" wrapText="1"/>
    </xf>
    <xf numFmtId="4" fontId="14" fillId="6" borderId="1" xfId="0" applyNumberFormat="1" applyFont="1" applyFill="1" applyBorder="1"/>
    <xf numFmtId="0" fontId="15" fillId="0" borderId="0" xfId="0" applyFont="1"/>
    <xf numFmtId="0" fontId="4" fillId="7" borderId="0" xfId="0" applyFont="1" applyFill="1"/>
    <xf numFmtId="4" fontId="12" fillId="7" borderId="1" xfId="0" applyNumberFormat="1" applyFont="1" applyFill="1" applyBorder="1" applyAlignment="1">
      <alignment horizontal="center"/>
    </xf>
    <xf numFmtId="4" fontId="12" fillId="7" borderId="2" xfId="0" applyNumberFormat="1" applyFont="1" applyFill="1" applyBorder="1" applyAlignment="1">
      <alignment horizontal="center"/>
    </xf>
    <xf numFmtId="4" fontId="12" fillId="7" borderId="3" xfId="0" applyNumberFormat="1" applyFont="1" applyFill="1" applyBorder="1" applyAlignment="1">
      <alignment horizontal="center" wrapText="1"/>
    </xf>
    <xf numFmtId="0" fontId="8" fillId="7" borderId="1" xfId="0" applyFont="1" applyFill="1" applyBorder="1"/>
    <xf numFmtId="4" fontId="8" fillId="7" borderId="1" xfId="0" applyNumberFormat="1" applyFont="1" applyFill="1" applyBorder="1"/>
    <xf numFmtId="4" fontId="8" fillId="7" borderId="2" xfId="0" applyNumberFormat="1" applyFont="1" applyFill="1" applyBorder="1"/>
    <xf numFmtId="0" fontId="8" fillId="8" borderId="1" xfId="0" applyFont="1" applyFill="1" applyBorder="1"/>
    <xf numFmtId="4" fontId="6" fillId="8" borderId="1" xfId="0" applyNumberFormat="1" applyFont="1" applyFill="1" applyBorder="1"/>
    <xf numFmtId="4" fontId="8" fillId="8" borderId="1" xfId="0" applyNumberFormat="1" applyFont="1" applyFill="1" applyBorder="1"/>
    <xf numFmtId="4" fontId="5" fillId="4" borderId="1" xfId="0" applyNumberFormat="1" applyFont="1" applyFill="1" applyBorder="1" applyAlignment="1">
      <alignment horizontal="center"/>
    </xf>
    <xf numFmtId="4" fontId="5" fillId="4" borderId="2" xfId="0" applyNumberFormat="1" applyFont="1" applyFill="1" applyBorder="1" applyAlignment="1">
      <alignment horizontal="center"/>
    </xf>
    <xf numFmtId="4" fontId="16" fillId="4" borderId="1" xfId="0" applyNumberFormat="1" applyFont="1" applyFill="1" applyBorder="1" applyAlignment="1">
      <alignment horizontal="center" wrapText="1"/>
    </xf>
    <xf numFmtId="0" fontId="14" fillId="9" borderId="0" xfId="0" applyFont="1" applyFill="1" applyAlignment="1">
      <alignment wrapText="1"/>
    </xf>
    <xf numFmtId="4" fontId="14" fillId="9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92.168.2.100\accounting\&#924;&#921;&#935;&#913;&#923;&#919;&#931;%20&amp;%20&#922;&#937;&#931;&#932;&#913;&#931;\&#913;&#928;&#927;&#932;&#917;&#923;&#917;&#931;&#924;&#913;&#932;&#913;%20&#917;4\2023\PROFILCO%20AE%20&#913;&#928;&#927;&#932;&#917;&#923;.&#913;&#925;&#913;%20&#924;&#919;&#925;&#913;%202023.xls" TargetMode="External"/><Relationship Id="rId1" Type="http://schemas.openxmlformats.org/officeDocument/2006/relationships/externalLinkPath" Target="/&#924;&#921;&#935;&#913;&#923;&#919;&#931;%20&amp;%20&#922;&#937;&#931;&#932;&#913;&#931;/&#913;&#928;&#927;&#932;&#917;&#923;&#917;&#931;&#924;&#913;&#932;&#913;%20&#917;4/2023/PROFILCO%20AE%20&#913;&#928;&#927;&#932;&#917;&#923;.&#913;&#925;&#913;%20&#924;&#919;&#925;&#913;%2020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&#914;.&#913;&#928;&#927;&#920;.01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2-2023/&#914;.&#913;&#928;&#927;&#920;.02-202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3-2023/&#914;.&#913;&#928;&#927;&#920;.03-2023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4-2023/&#914;.&#913;&#928;&#927;&#920;.04-20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5-2023/&#914;.&#913;&#928;&#927;&#920;.05-202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6-2023/&#914;.&#913;&#928;&#927;&#920;.06-2023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7-2023/&#914;.&#913;&#928;&#927;&#920;.07-2023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8-2023/&#914;.&#913;&#928;&#927;&#920;.08-2023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09-2023/&#914;.&#913;&#928;&#927;&#920;.09-2023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&#924;&#921;&#935;&#913;&#923;&#919;&#931;%20&amp;%20&#922;&#937;&#931;&#932;&#913;&#931;/&#914;&#921;&#914;&#923;&#921;&#927;%20&#913;&#928;&#927;&#920;&#919;&#922;&#919;&#931;/2023/10-2023/&#914;.&#913;&#928;&#927;&#920;.10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ΙΣΟΖ.ΙΑΝΟΥΑΡ."/>
      <sheetName val="ΙΣΟΖ.ΦΕΒΡ."/>
      <sheetName val="ΙΣΟΖ.ΜΑΡΤΙΟΥ"/>
      <sheetName val="ΙΣΟΖ.ΑΠΡΙΛ."/>
      <sheetName val="ΙΣΟΖ.ΜΑΙΟΥ"/>
      <sheetName val="ΙΣΟΖ.ΙΟΥΝΙΟΥ"/>
      <sheetName val="ΙΣΟΖ.ΙΟΥΛΙΟΥ"/>
      <sheetName val="ΙΣΟΖ.ΑΥΓΟΥΣΤΟΥ"/>
      <sheetName val="ΙΣΟΖ.ΣΕΠΤΕΜΒ"/>
      <sheetName val="ΜΗΝΙΑΙΑ ΑΠΟΤΕΛΕΣΜΑΤΑ"/>
      <sheetName val="ΙΣΟΖ.ΟΚΤΩΒ"/>
      <sheetName val="ΙΣΟΖ.ΝΟΕΜΒ"/>
      <sheetName val="ΙΣΟΖ.ΔΕΚΕΜΒ"/>
      <sheetName val="ΓΡΑΦΙΚΑ"/>
    </sheetNames>
    <sheetDataSet>
      <sheetData sheetId="0">
        <row r="11">
          <cell r="C11">
            <v>117118.18</v>
          </cell>
        </row>
        <row r="55">
          <cell r="C55">
            <v>0</v>
          </cell>
        </row>
        <row r="82">
          <cell r="C82">
            <v>21233.22</v>
          </cell>
        </row>
        <row r="85">
          <cell r="E85">
            <v>0</v>
          </cell>
        </row>
        <row r="89">
          <cell r="C89">
            <v>26.51</v>
          </cell>
        </row>
        <row r="92">
          <cell r="C92">
            <v>268.69</v>
          </cell>
        </row>
        <row r="97">
          <cell r="C97">
            <v>1651.45</v>
          </cell>
        </row>
        <row r="103">
          <cell r="C103">
            <v>917.98</v>
          </cell>
        </row>
        <row r="133">
          <cell r="C133">
            <v>24281.16</v>
          </cell>
        </row>
        <row r="141">
          <cell r="C141">
            <v>39503.15</v>
          </cell>
          <cell r="D141">
            <v>70689.679999999993</v>
          </cell>
        </row>
        <row r="147">
          <cell r="D147">
            <v>22265.05</v>
          </cell>
        </row>
        <row r="154">
          <cell r="D154">
            <v>47988.6</v>
          </cell>
        </row>
        <row r="158">
          <cell r="D158">
            <v>916</v>
          </cell>
        </row>
      </sheetData>
      <sheetData sheetId="1">
        <row r="11">
          <cell r="C11">
            <v>22089.66</v>
          </cell>
        </row>
        <row r="58">
          <cell r="D58">
            <v>61950</v>
          </cell>
        </row>
        <row r="86">
          <cell r="C86">
            <v>20096.509999999998</v>
          </cell>
        </row>
        <row r="89">
          <cell r="C89">
            <v>41.67</v>
          </cell>
        </row>
        <row r="96">
          <cell r="C96">
            <v>26.47</v>
          </cell>
        </row>
        <row r="107">
          <cell r="C107">
            <v>397.8</v>
          </cell>
        </row>
        <row r="111">
          <cell r="C111">
            <v>2535</v>
          </cell>
        </row>
        <row r="123">
          <cell r="C123">
            <v>2120.16</v>
          </cell>
        </row>
        <row r="156">
          <cell r="C156">
            <v>21815.89</v>
          </cell>
        </row>
        <row r="164">
          <cell r="C164">
            <v>1295.56</v>
          </cell>
          <cell r="D164">
            <v>129185.93</v>
          </cell>
        </row>
        <row r="170">
          <cell r="D170">
            <v>2563.1999999999998</v>
          </cell>
        </row>
        <row r="177">
          <cell r="D177">
            <v>26456.55</v>
          </cell>
        </row>
        <row r="180">
          <cell r="D180">
            <v>916</v>
          </cell>
        </row>
      </sheetData>
      <sheetData sheetId="2">
        <row r="11">
          <cell r="C11">
            <v>98853.05</v>
          </cell>
        </row>
        <row r="58">
          <cell r="D58">
            <v>61950</v>
          </cell>
        </row>
        <row r="88">
          <cell r="C88">
            <v>20361.84</v>
          </cell>
        </row>
        <row r="91">
          <cell r="C91">
            <v>320</v>
          </cell>
        </row>
        <row r="94">
          <cell r="E94">
            <v>3369.01</v>
          </cell>
        </row>
        <row r="97">
          <cell r="C97">
            <v>142.47999999999999</v>
          </cell>
        </row>
        <row r="104">
          <cell r="C104">
            <v>52.94</v>
          </cell>
          <cell r="D104">
            <v>26.47</v>
          </cell>
        </row>
        <row r="107">
          <cell r="C107">
            <v>1032.17</v>
          </cell>
        </row>
        <row r="112">
          <cell r="C112">
            <v>485.19</v>
          </cell>
        </row>
        <row r="125">
          <cell r="C125">
            <v>141.69999999999999</v>
          </cell>
        </row>
        <row r="131">
          <cell r="C131">
            <v>420.08</v>
          </cell>
        </row>
        <row r="134">
          <cell r="C134">
            <v>320</v>
          </cell>
        </row>
        <row r="137">
          <cell r="C137">
            <v>0.22</v>
          </cell>
        </row>
        <row r="170">
          <cell r="C170">
            <v>20574.099999999999</v>
          </cell>
        </row>
        <row r="178">
          <cell r="C178">
            <v>1105.1600000000001</v>
          </cell>
          <cell r="D178">
            <v>143656.54999999999</v>
          </cell>
        </row>
        <row r="184">
          <cell r="C184">
            <v>0</v>
          </cell>
          <cell r="D184">
            <v>0</v>
          </cell>
        </row>
        <row r="191">
          <cell r="D191">
            <v>35723.99</v>
          </cell>
        </row>
        <row r="194">
          <cell r="D194">
            <v>916</v>
          </cell>
        </row>
      </sheetData>
      <sheetData sheetId="3">
        <row r="11">
          <cell r="C11">
            <v>9242.98</v>
          </cell>
        </row>
        <row r="58">
          <cell r="D58">
            <v>61950</v>
          </cell>
        </row>
        <row r="95">
          <cell r="C95">
            <v>150</v>
          </cell>
        </row>
        <row r="101">
          <cell r="C101">
            <v>51.67</v>
          </cell>
        </row>
        <row r="108">
          <cell r="C108">
            <v>26.47</v>
          </cell>
        </row>
        <row r="116">
          <cell r="C116">
            <v>825.82</v>
          </cell>
        </row>
        <row r="129">
          <cell r="C129">
            <v>150.30000000000001</v>
          </cell>
        </row>
        <row r="135">
          <cell r="C135">
            <v>2784.21</v>
          </cell>
        </row>
        <row r="138">
          <cell r="C138">
            <v>420</v>
          </cell>
        </row>
        <row r="174">
          <cell r="C174">
            <v>19765.849999999999</v>
          </cell>
        </row>
        <row r="182">
          <cell r="C182">
            <v>1610.05</v>
          </cell>
          <cell r="D182">
            <v>13501.5</v>
          </cell>
        </row>
        <row r="188">
          <cell r="D188">
            <v>0</v>
          </cell>
        </row>
        <row r="195">
          <cell r="D195">
            <v>37723.4</v>
          </cell>
        </row>
        <row r="198">
          <cell r="D198">
            <v>916</v>
          </cell>
        </row>
      </sheetData>
      <sheetData sheetId="4">
        <row r="11">
          <cell r="C11">
            <v>16794.14</v>
          </cell>
        </row>
        <row r="58">
          <cell r="C58">
            <v>0</v>
          </cell>
        </row>
        <row r="92">
          <cell r="C92">
            <v>20440.78</v>
          </cell>
        </row>
        <row r="101">
          <cell r="C101">
            <v>1041.67</v>
          </cell>
        </row>
        <row r="108">
          <cell r="C108">
            <v>26.47</v>
          </cell>
        </row>
        <row r="111">
          <cell r="C111">
            <v>385.46</v>
          </cell>
        </row>
        <row r="118">
          <cell r="C118">
            <v>924.14</v>
          </cell>
        </row>
        <row r="133">
          <cell r="C133">
            <v>127.59</v>
          </cell>
        </row>
        <row r="139">
          <cell r="C139">
            <v>1266.1199999999999</v>
          </cell>
        </row>
        <row r="178">
          <cell r="C178">
            <v>18404.98</v>
          </cell>
        </row>
        <row r="186">
          <cell r="C186">
            <v>147.97999999999999</v>
          </cell>
          <cell r="D186">
            <v>24896.61</v>
          </cell>
        </row>
        <row r="192">
          <cell r="C192">
            <v>161.77000000000001</v>
          </cell>
          <cell r="D192">
            <v>74.010000000000005</v>
          </cell>
        </row>
        <row r="199">
          <cell r="D199">
            <v>32920.6</v>
          </cell>
        </row>
        <row r="202">
          <cell r="C202">
            <v>209.4</v>
          </cell>
        </row>
        <row r="205">
          <cell r="D205">
            <v>916</v>
          </cell>
        </row>
      </sheetData>
      <sheetData sheetId="5">
        <row r="11">
          <cell r="C11">
            <v>67103.42</v>
          </cell>
          <cell r="D11">
            <v>196.4</v>
          </cell>
        </row>
        <row r="55">
          <cell r="D55">
            <v>61950</v>
          </cell>
        </row>
        <row r="91">
          <cell r="C91">
            <v>20834.689999999999</v>
          </cell>
        </row>
        <row r="97">
          <cell r="C97">
            <v>2449.96</v>
          </cell>
        </row>
        <row r="100">
          <cell r="C100">
            <v>5051.67</v>
          </cell>
        </row>
        <row r="110">
          <cell r="C110">
            <v>412.93</v>
          </cell>
        </row>
        <row r="132">
          <cell r="C132">
            <v>152.85</v>
          </cell>
        </row>
        <row r="138">
          <cell r="C138">
            <v>600.64</v>
          </cell>
        </row>
        <row r="177">
          <cell r="C177">
            <v>15055.3</v>
          </cell>
        </row>
        <row r="185">
          <cell r="C185">
            <v>2651.34</v>
          </cell>
          <cell r="D185">
            <v>91863.1</v>
          </cell>
        </row>
        <row r="191">
          <cell r="D191">
            <v>0</v>
          </cell>
        </row>
        <row r="198">
          <cell r="D198">
            <v>38289.57</v>
          </cell>
        </row>
        <row r="201">
          <cell r="C201">
            <v>3158.68</v>
          </cell>
        </row>
        <row r="206">
          <cell r="D206">
            <v>19612.05</v>
          </cell>
        </row>
      </sheetData>
      <sheetData sheetId="6">
        <row r="11">
          <cell r="C11">
            <v>3029.85</v>
          </cell>
        </row>
        <row r="55">
          <cell r="C55">
            <v>0</v>
          </cell>
        </row>
        <row r="91">
          <cell r="C91">
            <v>20439.04</v>
          </cell>
        </row>
        <row r="100">
          <cell r="C100">
            <v>41.67</v>
          </cell>
        </row>
        <row r="110">
          <cell r="C110">
            <v>268.74</v>
          </cell>
        </row>
        <row r="126">
          <cell r="C126">
            <v>310.8</v>
          </cell>
        </row>
        <row r="134">
          <cell r="C134">
            <v>127.05</v>
          </cell>
        </row>
        <row r="179">
          <cell r="C179">
            <v>14944.7</v>
          </cell>
        </row>
        <row r="187">
          <cell r="D187">
            <v>4875.5</v>
          </cell>
        </row>
        <row r="200">
          <cell r="D200">
            <v>33103.730000000003</v>
          </cell>
        </row>
        <row r="205">
          <cell r="C205">
            <v>224852.21</v>
          </cell>
        </row>
        <row r="210">
          <cell r="D210">
            <v>2286393.15</v>
          </cell>
        </row>
      </sheetData>
      <sheetData sheetId="7">
        <row r="11">
          <cell r="C11">
            <v>2074.7800000000002</v>
          </cell>
        </row>
        <row r="109">
          <cell r="C109">
            <v>41.67</v>
          </cell>
        </row>
        <row r="115">
          <cell r="C115">
            <v>52.94</v>
          </cell>
        </row>
        <row r="128">
          <cell r="C128">
            <v>388.12</v>
          </cell>
          <cell r="D128">
            <v>0.65</v>
          </cell>
        </row>
        <row r="142">
          <cell r="C142">
            <v>164.08</v>
          </cell>
        </row>
        <row r="148">
          <cell r="C148">
            <v>663.95</v>
          </cell>
        </row>
        <row r="190">
          <cell r="C190">
            <v>14944.69</v>
          </cell>
        </row>
        <row r="198">
          <cell r="D198">
            <v>2963.94</v>
          </cell>
        </row>
        <row r="211">
          <cell r="D211">
            <v>34567.94</v>
          </cell>
        </row>
        <row r="223">
          <cell r="D223">
            <v>916</v>
          </cell>
        </row>
      </sheetData>
      <sheetData sheetId="8">
        <row r="11">
          <cell r="C11">
            <v>6118.08</v>
          </cell>
        </row>
        <row r="99">
          <cell r="C99">
            <v>20071.72</v>
          </cell>
        </row>
        <row r="108">
          <cell r="C108">
            <v>41.67</v>
          </cell>
        </row>
        <row r="115">
          <cell r="C115">
            <v>26.47</v>
          </cell>
        </row>
        <row r="118">
          <cell r="C118">
            <v>742.54</v>
          </cell>
        </row>
        <row r="125">
          <cell r="C125">
            <v>250</v>
          </cell>
        </row>
        <row r="142">
          <cell r="C142">
            <v>117.19</v>
          </cell>
        </row>
        <row r="148">
          <cell r="C148">
            <v>293.95</v>
          </cell>
        </row>
        <row r="190">
          <cell r="C190">
            <v>14923.07</v>
          </cell>
          <cell r="D190">
            <v>0</v>
          </cell>
          <cell r="E190">
            <v>164709.74</v>
          </cell>
          <cell r="F190">
            <v>0</v>
          </cell>
        </row>
        <row r="198">
          <cell r="C198">
            <v>55.89</v>
          </cell>
          <cell r="D198">
            <v>8723.86</v>
          </cell>
        </row>
        <row r="216">
          <cell r="D216">
            <v>25039.200000000001</v>
          </cell>
        </row>
        <row r="228">
          <cell r="D228">
            <v>937.88</v>
          </cell>
        </row>
      </sheetData>
      <sheetData sheetId="9"/>
      <sheetData sheetId="10">
        <row r="11">
          <cell r="C11">
            <v>7585.5</v>
          </cell>
        </row>
        <row r="99">
          <cell r="C99">
            <v>19277.3</v>
          </cell>
        </row>
        <row r="109">
          <cell r="C109">
            <v>41.67</v>
          </cell>
        </row>
        <row r="115">
          <cell r="C115">
            <v>26.47</v>
          </cell>
        </row>
        <row r="118">
          <cell r="C118">
            <v>97.93</v>
          </cell>
        </row>
        <row r="125">
          <cell r="C125">
            <v>146.62</v>
          </cell>
        </row>
        <row r="142">
          <cell r="C142">
            <v>124.58</v>
          </cell>
        </row>
        <row r="150">
          <cell r="C150">
            <v>2218.31</v>
          </cell>
        </row>
        <row r="156">
          <cell r="C156">
            <v>15.23</v>
          </cell>
        </row>
        <row r="203">
          <cell r="D203">
            <v>10838.4</v>
          </cell>
        </row>
        <row r="209">
          <cell r="D209">
            <v>0</v>
          </cell>
        </row>
        <row r="221">
          <cell r="D221">
            <v>26395.72</v>
          </cell>
        </row>
        <row r="245">
          <cell r="D245">
            <v>19999.599999999999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1-2023"/>
    </sheetNames>
    <sheetDataSet>
      <sheetData sheetId="0" refreshError="1">
        <row r="10">
          <cell r="B10">
            <v>641782.14</v>
          </cell>
          <cell r="L10">
            <v>731485.95</v>
          </cell>
        </row>
        <row r="21">
          <cell r="B21">
            <v>23018.59</v>
          </cell>
          <cell r="L21">
            <v>36811.06</v>
          </cell>
        </row>
        <row r="32">
          <cell r="B32">
            <v>249734.43</v>
          </cell>
          <cell r="L32">
            <v>249735.58</v>
          </cell>
        </row>
        <row r="43">
          <cell r="L43">
            <v>978.1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2-2023"/>
    </sheetNames>
    <sheetDataSet>
      <sheetData sheetId="0">
        <row r="10">
          <cell r="L10">
            <v>692746.87</v>
          </cell>
        </row>
        <row r="21">
          <cell r="L21">
            <v>36811.06</v>
          </cell>
        </row>
        <row r="30">
          <cell r="L30">
            <v>187785.58</v>
          </cell>
        </row>
        <row r="42">
          <cell r="L42">
            <v>978.1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3-2023"/>
    </sheetNames>
    <sheetDataSet>
      <sheetData sheetId="0">
        <row r="10">
          <cell r="L10">
            <v>693083.47</v>
          </cell>
        </row>
        <row r="21">
          <cell r="L21">
            <v>36811.06</v>
          </cell>
        </row>
        <row r="32">
          <cell r="L32">
            <v>125835.58</v>
          </cell>
        </row>
        <row r="43">
          <cell r="L43">
            <v>978.1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4-2023"/>
    </sheetNames>
    <sheetDataSet>
      <sheetData sheetId="0">
        <row r="10">
          <cell r="L10">
            <v>693083.48</v>
          </cell>
        </row>
        <row r="21">
          <cell r="L21">
            <v>36811.06</v>
          </cell>
        </row>
        <row r="32">
          <cell r="L32">
            <v>63885.58</v>
          </cell>
        </row>
        <row r="43">
          <cell r="L43">
            <v>978.1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5-2023"/>
    </sheetNames>
    <sheetDataSet>
      <sheetData sheetId="0">
        <row r="10">
          <cell r="L10">
            <v>693049.39</v>
          </cell>
        </row>
        <row r="21">
          <cell r="L21">
            <v>36862.26</v>
          </cell>
        </row>
        <row r="32">
          <cell r="L32">
            <v>63885.58</v>
          </cell>
        </row>
        <row r="43">
          <cell r="L43">
            <v>978.1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6-2023"/>
    </sheetNames>
    <sheetDataSet>
      <sheetData sheetId="0">
        <row r="10">
          <cell r="L10">
            <v>682126.29</v>
          </cell>
        </row>
        <row r="21">
          <cell r="L21">
            <v>36862.26</v>
          </cell>
        </row>
        <row r="32">
          <cell r="L32">
            <v>1937.68</v>
          </cell>
        </row>
        <row r="43">
          <cell r="L43">
            <v>978.1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7-2023"/>
    </sheetNames>
    <sheetDataSet>
      <sheetData sheetId="0">
        <row r="10">
          <cell r="L10">
            <v>681613.7</v>
          </cell>
        </row>
        <row r="21">
          <cell r="L21">
            <v>36862.26</v>
          </cell>
        </row>
        <row r="32">
          <cell r="L32">
            <v>1937.68</v>
          </cell>
        </row>
        <row r="43">
          <cell r="L43">
            <v>978.1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8-2023"/>
    </sheetNames>
    <sheetDataSet>
      <sheetData sheetId="0">
        <row r="10">
          <cell r="L10">
            <v>681613.7</v>
          </cell>
        </row>
        <row r="21">
          <cell r="L21">
            <v>36862.26</v>
          </cell>
        </row>
        <row r="32">
          <cell r="L32">
            <v>1937.68</v>
          </cell>
        </row>
        <row r="43">
          <cell r="L43">
            <v>978.1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09-2023"/>
    </sheetNames>
    <sheetDataSet>
      <sheetData sheetId="0">
        <row r="10">
          <cell r="L10">
            <v>681556.42</v>
          </cell>
        </row>
        <row r="21">
          <cell r="L21">
            <v>36862.26</v>
          </cell>
        </row>
        <row r="32">
          <cell r="L32">
            <v>1937.68</v>
          </cell>
        </row>
        <row r="43">
          <cell r="L43">
            <v>978.1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Β.ΑΠΟΘ.10-2023"/>
    </sheetNames>
    <sheetDataSet>
      <sheetData sheetId="0">
        <row r="10">
          <cell r="L10">
            <v>681558.35</v>
          </cell>
        </row>
        <row r="21">
          <cell r="L21">
            <v>36862.26</v>
          </cell>
        </row>
        <row r="32">
          <cell r="L32">
            <v>1937.68</v>
          </cell>
        </row>
        <row r="43">
          <cell r="L43">
            <v>978.1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330F-2A73-49C3-B7D9-23C40F613954}">
  <dimension ref="A3:N60"/>
  <sheetViews>
    <sheetView tabSelected="1" zoomScale="93" zoomScaleNormal="93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15" sqref="P15"/>
    </sheetView>
  </sheetViews>
  <sheetFormatPr defaultRowHeight="15" x14ac:dyDescent="0.25"/>
  <cols>
    <col min="1" max="1" width="59.7109375" style="16" bestFit="1" customWidth="1"/>
    <col min="2" max="4" width="18.28515625" style="2" customWidth="1"/>
    <col min="5" max="5" width="16.42578125" style="2" customWidth="1"/>
    <col min="6" max="7" width="14.28515625" style="2" customWidth="1"/>
    <col min="8" max="9" width="16.42578125" style="2" bestFit="1" customWidth="1"/>
    <col min="10" max="10" width="15.28515625" style="2" customWidth="1"/>
    <col min="11" max="11" width="16.42578125" style="2" bestFit="1" customWidth="1"/>
    <col min="12" max="12" width="14.28515625" style="2" hidden="1" customWidth="1"/>
    <col min="13" max="13" width="16.42578125" style="2" hidden="1" customWidth="1"/>
    <col min="14" max="14" width="18.140625" style="18" customWidth="1"/>
    <col min="15" max="243" width="9.140625" style="3"/>
    <col min="244" max="244" width="59.7109375" style="3" bestFit="1" customWidth="1"/>
    <col min="245" max="248" width="0" style="3" hidden="1" customWidth="1"/>
    <col min="249" max="250" width="14.28515625" style="3" customWidth="1"/>
    <col min="251" max="252" width="16.42578125" style="3" bestFit="1" customWidth="1"/>
    <col min="253" max="253" width="15.28515625" style="3" customWidth="1"/>
    <col min="254" max="254" width="16.42578125" style="3" bestFit="1" customWidth="1"/>
    <col min="255" max="256" width="0" style="3" hidden="1" customWidth="1"/>
    <col min="257" max="257" width="18.140625" style="3" customWidth="1"/>
    <col min="258" max="260" width="14.28515625" style="3" bestFit="1" customWidth="1"/>
    <col min="261" max="261" width="13.85546875" style="3" bestFit="1" customWidth="1"/>
    <col min="262" max="264" width="14.28515625" style="3" bestFit="1" customWidth="1"/>
    <col min="265" max="266" width="12.7109375" style="3" bestFit="1" customWidth="1"/>
    <col min="267" max="267" width="14.5703125" style="3" customWidth="1"/>
    <col min="268" max="269" width="12.7109375" style="3" bestFit="1" customWidth="1"/>
    <col min="270" max="499" width="9.140625" style="3"/>
    <col min="500" max="500" width="59.7109375" style="3" bestFit="1" customWidth="1"/>
    <col min="501" max="504" width="0" style="3" hidden="1" customWidth="1"/>
    <col min="505" max="506" width="14.28515625" style="3" customWidth="1"/>
    <col min="507" max="508" width="16.42578125" style="3" bestFit="1" customWidth="1"/>
    <col min="509" max="509" width="15.28515625" style="3" customWidth="1"/>
    <col min="510" max="510" width="16.42578125" style="3" bestFit="1" customWidth="1"/>
    <col min="511" max="512" width="0" style="3" hidden="1" customWidth="1"/>
    <col min="513" max="513" width="18.140625" style="3" customWidth="1"/>
    <col min="514" max="516" width="14.28515625" style="3" bestFit="1" customWidth="1"/>
    <col min="517" max="517" width="13.85546875" style="3" bestFit="1" customWidth="1"/>
    <col min="518" max="520" width="14.28515625" style="3" bestFit="1" customWidth="1"/>
    <col min="521" max="522" width="12.7109375" style="3" bestFit="1" customWidth="1"/>
    <col min="523" max="523" width="14.5703125" style="3" customWidth="1"/>
    <col min="524" max="525" width="12.7109375" style="3" bestFit="1" customWidth="1"/>
    <col min="526" max="755" width="9.140625" style="3"/>
    <col min="756" max="756" width="59.7109375" style="3" bestFit="1" customWidth="1"/>
    <col min="757" max="760" width="0" style="3" hidden="1" customWidth="1"/>
    <col min="761" max="762" width="14.28515625" style="3" customWidth="1"/>
    <col min="763" max="764" width="16.42578125" style="3" bestFit="1" customWidth="1"/>
    <col min="765" max="765" width="15.28515625" style="3" customWidth="1"/>
    <col min="766" max="766" width="16.42578125" style="3" bestFit="1" customWidth="1"/>
    <col min="767" max="768" width="0" style="3" hidden="1" customWidth="1"/>
    <col min="769" max="769" width="18.140625" style="3" customWidth="1"/>
    <col min="770" max="772" width="14.28515625" style="3" bestFit="1" customWidth="1"/>
    <col min="773" max="773" width="13.85546875" style="3" bestFit="1" customWidth="1"/>
    <col min="774" max="776" width="14.28515625" style="3" bestFit="1" customWidth="1"/>
    <col min="777" max="778" width="12.7109375" style="3" bestFit="1" customWidth="1"/>
    <col min="779" max="779" width="14.5703125" style="3" customWidth="1"/>
    <col min="780" max="781" width="12.7109375" style="3" bestFit="1" customWidth="1"/>
    <col min="782" max="1011" width="9.140625" style="3"/>
    <col min="1012" max="1012" width="59.7109375" style="3" bestFit="1" customWidth="1"/>
    <col min="1013" max="1016" width="0" style="3" hidden="1" customWidth="1"/>
    <col min="1017" max="1018" width="14.28515625" style="3" customWidth="1"/>
    <col min="1019" max="1020" width="16.42578125" style="3" bestFit="1" customWidth="1"/>
    <col min="1021" max="1021" width="15.28515625" style="3" customWidth="1"/>
    <col min="1022" max="1022" width="16.42578125" style="3" bestFit="1" customWidth="1"/>
    <col min="1023" max="1024" width="0" style="3" hidden="1" customWidth="1"/>
    <col min="1025" max="1025" width="18.140625" style="3" customWidth="1"/>
    <col min="1026" max="1028" width="14.28515625" style="3" bestFit="1" customWidth="1"/>
    <col min="1029" max="1029" width="13.85546875" style="3" bestFit="1" customWidth="1"/>
    <col min="1030" max="1032" width="14.28515625" style="3" bestFit="1" customWidth="1"/>
    <col min="1033" max="1034" width="12.7109375" style="3" bestFit="1" customWidth="1"/>
    <col min="1035" max="1035" width="14.5703125" style="3" customWidth="1"/>
    <col min="1036" max="1037" width="12.7109375" style="3" bestFit="1" customWidth="1"/>
    <col min="1038" max="1267" width="9.140625" style="3"/>
    <col min="1268" max="1268" width="59.7109375" style="3" bestFit="1" customWidth="1"/>
    <col min="1269" max="1272" width="0" style="3" hidden="1" customWidth="1"/>
    <col min="1273" max="1274" width="14.28515625" style="3" customWidth="1"/>
    <col min="1275" max="1276" width="16.42578125" style="3" bestFit="1" customWidth="1"/>
    <col min="1277" max="1277" width="15.28515625" style="3" customWidth="1"/>
    <col min="1278" max="1278" width="16.42578125" style="3" bestFit="1" customWidth="1"/>
    <col min="1279" max="1280" width="0" style="3" hidden="1" customWidth="1"/>
    <col min="1281" max="1281" width="18.140625" style="3" customWidth="1"/>
    <col min="1282" max="1284" width="14.28515625" style="3" bestFit="1" customWidth="1"/>
    <col min="1285" max="1285" width="13.85546875" style="3" bestFit="1" customWidth="1"/>
    <col min="1286" max="1288" width="14.28515625" style="3" bestFit="1" customWidth="1"/>
    <col min="1289" max="1290" width="12.7109375" style="3" bestFit="1" customWidth="1"/>
    <col min="1291" max="1291" width="14.5703125" style="3" customWidth="1"/>
    <col min="1292" max="1293" width="12.7109375" style="3" bestFit="1" customWidth="1"/>
    <col min="1294" max="1523" width="9.140625" style="3"/>
    <col min="1524" max="1524" width="59.7109375" style="3" bestFit="1" customWidth="1"/>
    <col min="1525" max="1528" width="0" style="3" hidden="1" customWidth="1"/>
    <col min="1529" max="1530" width="14.28515625" style="3" customWidth="1"/>
    <col min="1531" max="1532" width="16.42578125" style="3" bestFit="1" customWidth="1"/>
    <col min="1533" max="1533" width="15.28515625" style="3" customWidth="1"/>
    <col min="1534" max="1534" width="16.42578125" style="3" bestFit="1" customWidth="1"/>
    <col min="1535" max="1536" width="0" style="3" hidden="1" customWidth="1"/>
    <col min="1537" max="1537" width="18.140625" style="3" customWidth="1"/>
    <col min="1538" max="1540" width="14.28515625" style="3" bestFit="1" customWidth="1"/>
    <col min="1541" max="1541" width="13.85546875" style="3" bestFit="1" customWidth="1"/>
    <col min="1542" max="1544" width="14.28515625" style="3" bestFit="1" customWidth="1"/>
    <col min="1545" max="1546" width="12.7109375" style="3" bestFit="1" customWidth="1"/>
    <col min="1547" max="1547" width="14.5703125" style="3" customWidth="1"/>
    <col min="1548" max="1549" width="12.7109375" style="3" bestFit="1" customWidth="1"/>
    <col min="1550" max="1779" width="9.140625" style="3"/>
    <col min="1780" max="1780" width="59.7109375" style="3" bestFit="1" customWidth="1"/>
    <col min="1781" max="1784" width="0" style="3" hidden="1" customWidth="1"/>
    <col min="1785" max="1786" width="14.28515625" style="3" customWidth="1"/>
    <col min="1787" max="1788" width="16.42578125" style="3" bestFit="1" customWidth="1"/>
    <col min="1789" max="1789" width="15.28515625" style="3" customWidth="1"/>
    <col min="1790" max="1790" width="16.42578125" style="3" bestFit="1" customWidth="1"/>
    <col min="1791" max="1792" width="0" style="3" hidden="1" customWidth="1"/>
    <col min="1793" max="1793" width="18.140625" style="3" customWidth="1"/>
    <col min="1794" max="1796" width="14.28515625" style="3" bestFit="1" customWidth="1"/>
    <col min="1797" max="1797" width="13.85546875" style="3" bestFit="1" customWidth="1"/>
    <col min="1798" max="1800" width="14.28515625" style="3" bestFit="1" customWidth="1"/>
    <col min="1801" max="1802" width="12.7109375" style="3" bestFit="1" customWidth="1"/>
    <col min="1803" max="1803" width="14.5703125" style="3" customWidth="1"/>
    <col min="1804" max="1805" width="12.7109375" style="3" bestFit="1" customWidth="1"/>
    <col min="1806" max="2035" width="9.140625" style="3"/>
    <col min="2036" max="2036" width="59.7109375" style="3" bestFit="1" customWidth="1"/>
    <col min="2037" max="2040" width="0" style="3" hidden="1" customWidth="1"/>
    <col min="2041" max="2042" width="14.28515625" style="3" customWidth="1"/>
    <col min="2043" max="2044" width="16.42578125" style="3" bestFit="1" customWidth="1"/>
    <col min="2045" max="2045" width="15.28515625" style="3" customWidth="1"/>
    <col min="2046" max="2046" width="16.42578125" style="3" bestFit="1" customWidth="1"/>
    <col min="2047" max="2048" width="0" style="3" hidden="1" customWidth="1"/>
    <col min="2049" max="2049" width="18.140625" style="3" customWidth="1"/>
    <col min="2050" max="2052" width="14.28515625" style="3" bestFit="1" customWidth="1"/>
    <col min="2053" max="2053" width="13.85546875" style="3" bestFit="1" customWidth="1"/>
    <col min="2054" max="2056" width="14.28515625" style="3" bestFit="1" customWidth="1"/>
    <col min="2057" max="2058" width="12.7109375" style="3" bestFit="1" customWidth="1"/>
    <col min="2059" max="2059" width="14.5703125" style="3" customWidth="1"/>
    <col min="2060" max="2061" width="12.7109375" style="3" bestFit="1" customWidth="1"/>
    <col min="2062" max="2291" width="9.140625" style="3"/>
    <col min="2292" max="2292" width="59.7109375" style="3" bestFit="1" customWidth="1"/>
    <col min="2293" max="2296" width="0" style="3" hidden="1" customWidth="1"/>
    <col min="2297" max="2298" width="14.28515625" style="3" customWidth="1"/>
    <col min="2299" max="2300" width="16.42578125" style="3" bestFit="1" customWidth="1"/>
    <col min="2301" max="2301" width="15.28515625" style="3" customWidth="1"/>
    <col min="2302" max="2302" width="16.42578125" style="3" bestFit="1" customWidth="1"/>
    <col min="2303" max="2304" width="0" style="3" hidden="1" customWidth="1"/>
    <col min="2305" max="2305" width="18.140625" style="3" customWidth="1"/>
    <col min="2306" max="2308" width="14.28515625" style="3" bestFit="1" customWidth="1"/>
    <col min="2309" max="2309" width="13.85546875" style="3" bestFit="1" customWidth="1"/>
    <col min="2310" max="2312" width="14.28515625" style="3" bestFit="1" customWidth="1"/>
    <col min="2313" max="2314" width="12.7109375" style="3" bestFit="1" customWidth="1"/>
    <col min="2315" max="2315" width="14.5703125" style="3" customWidth="1"/>
    <col min="2316" max="2317" width="12.7109375" style="3" bestFit="1" customWidth="1"/>
    <col min="2318" max="2547" width="9.140625" style="3"/>
    <col min="2548" max="2548" width="59.7109375" style="3" bestFit="1" customWidth="1"/>
    <col min="2549" max="2552" width="0" style="3" hidden="1" customWidth="1"/>
    <col min="2553" max="2554" width="14.28515625" style="3" customWidth="1"/>
    <col min="2555" max="2556" width="16.42578125" style="3" bestFit="1" customWidth="1"/>
    <col min="2557" max="2557" width="15.28515625" style="3" customWidth="1"/>
    <col min="2558" max="2558" width="16.42578125" style="3" bestFit="1" customWidth="1"/>
    <col min="2559" max="2560" width="0" style="3" hidden="1" customWidth="1"/>
    <col min="2561" max="2561" width="18.140625" style="3" customWidth="1"/>
    <col min="2562" max="2564" width="14.28515625" style="3" bestFit="1" customWidth="1"/>
    <col min="2565" max="2565" width="13.85546875" style="3" bestFit="1" customWidth="1"/>
    <col min="2566" max="2568" width="14.28515625" style="3" bestFit="1" customWidth="1"/>
    <col min="2569" max="2570" width="12.7109375" style="3" bestFit="1" customWidth="1"/>
    <col min="2571" max="2571" width="14.5703125" style="3" customWidth="1"/>
    <col min="2572" max="2573" width="12.7109375" style="3" bestFit="1" customWidth="1"/>
    <col min="2574" max="2803" width="9.140625" style="3"/>
    <col min="2804" max="2804" width="59.7109375" style="3" bestFit="1" customWidth="1"/>
    <col min="2805" max="2808" width="0" style="3" hidden="1" customWidth="1"/>
    <col min="2809" max="2810" width="14.28515625" style="3" customWidth="1"/>
    <col min="2811" max="2812" width="16.42578125" style="3" bestFit="1" customWidth="1"/>
    <col min="2813" max="2813" width="15.28515625" style="3" customWidth="1"/>
    <col min="2814" max="2814" width="16.42578125" style="3" bestFit="1" customWidth="1"/>
    <col min="2815" max="2816" width="0" style="3" hidden="1" customWidth="1"/>
    <col min="2817" max="2817" width="18.140625" style="3" customWidth="1"/>
    <col min="2818" max="2820" width="14.28515625" style="3" bestFit="1" customWidth="1"/>
    <col min="2821" max="2821" width="13.85546875" style="3" bestFit="1" customWidth="1"/>
    <col min="2822" max="2824" width="14.28515625" style="3" bestFit="1" customWidth="1"/>
    <col min="2825" max="2826" width="12.7109375" style="3" bestFit="1" customWidth="1"/>
    <col min="2827" max="2827" width="14.5703125" style="3" customWidth="1"/>
    <col min="2828" max="2829" width="12.7109375" style="3" bestFit="1" customWidth="1"/>
    <col min="2830" max="3059" width="9.140625" style="3"/>
    <col min="3060" max="3060" width="59.7109375" style="3" bestFit="1" customWidth="1"/>
    <col min="3061" max="3064" width="0" style="3" hidden="1" customWidth="1"/>
    <col min="3065" max="3066" width="14.28515625" style="3" customWidth="1"/>
    <col min="3067" max="3068" width="16.42578125" style="3" bestFit="1" customWidth="1"/>
    <col min="3069" max="3069" width="15.28515625" style="3" customWidth="1"/>
    <col min="3070" max="3070" width="16.42578125" style="3" bestFit="1" customWidth="1"/>
    <col min="3071" max="3072" width="0" style="3" hidden="1" customWidth="1"/>
    <col min="3073" max="3073" width="18.140625" style="3" customWidth="1"/>
    <col min="3074" max="3076" width="14.28515625" style="3" bestFit="1" customWidth="1"/>
    <col min="3077" max="3077" width="13.85546875" style="3" bestFit="1" customWidth="1"/>
    <col min="3078" max="3080" width="14.28515625" style="3" bestFit="1" customWidth="1"/>
    <col min="3081" max="3082" width="12.7109375" style="3" bestFit="1" customWidth="1"/>
    <col min="3083" max="3083" width="14.5703125" style="3" customWidth="1"/>
    <col min="3084" max="3085" width="12.7109375" style="3" bestFit="1" customWidth="1"/>
    <col min="3086" max="3315" width="9.140625" style="3"/>
    <col min="3316" max="3316" width="59.7109375" style="3" bestFit="1" customWidth="1"/>
    <col min="3317" max="3320" width="0" style="3" hidden="1" customWidth="1"/>
    <col min="3321" max="3322" width="14.28515625" style="3" customWidth="1"/>
    <col min="3323" max="3324" width="16.42578125" style="3" bestFit="1" customWidth="1"/>
    <col min="3325" max="3325" width="15.28515625" style="3" customWidth="1"/>
    <col min="3326" max="3326" width="16.42578125" style="3" bestFit="1" customWidth="1"/>
    <col min="3327" max="3328" width="0" style="3" hidden="1" customWidth="1"/>
    <col min="3329" max="3329" width="18.140625" style="3" customWidth="1"/>
    <col min="3330" max="3332" width="14.28515625" style="3" bestFit="1" customWidth="1"/>
    <col min="3333" max="3333" width="13.85546875" style="3" bestFit="1" customWidth="1"/>
    <col min="3334" max="3336" width="14.28515625" style="3" bestFit="1" customWidth="1"/>
    <col min="3337" max="3338" width="12.7109375" style="3" bestFit="1" customWidth="1"/>
    <col min="3339" max="3339" width="14.5703125" style="3" customWidth="1"/>
    <col min="3340" max="3341" width="12.7109375" style="3" bestFit="1" customWidth="1"/>
    <col min="3342" max="3571" width="9.140625" style="3"/>
    <col min="3572" max="3572" width="59.7109375" style="3" bestFit="1" customWidth="1"/>
    <col min="3573" max="3576" width="0" style="3" hidden="1" customWidth="1"/>
    <col min="3577" max="3578" width="14.28515625" style="3" customWidth="1"/>
    <col min="3579" max="3580" width="16.42578125" style="3" bestFit="1" customWidth="1"/>
    <col min="3581" max="3581" width="15.28515625" style="3" customWidth="1"/>
    <col min="3582" max="3582" width="16.42578125" style="3" bestFit="1" customWidth="1"/>
    <col min="3583" max="3584" width="0" style="3" hidden="1" customWidth="1"/>
    <col min="3585" max="3585" width="18.140625" style="3" customWidth="1"/>
    <col min="3586" max="3588" width="14.28515625" style="3" bestFit="1" customWidth="1"/>
    <col min="3589" max="3589" width="13.85546875" style="3" bestFit="1" customWidth="1"/>
    <col min="3590" max="3592" width="14.28515625" style="3" bestFit="1" customWidth="1"/>
    <col min="3593" max="3594" width="12.7109375" style="3" bestFit="1" customWidth="1"/>
    <col min="3595" max="3595" width="14.5703125" style="3" customWidth="1"/>
    <col min="3596" max="3597" width="12.7109375" style="3" bestFit="1" customWidth="1"/>
    <col min="3598" max="3827" width="9.140625" style="3"/>
    <col min="3828" max="3828" width="59.7109375" style="3" bestFit="1" customWidth="1"/>
    <col min="3829" max="3832" width="0" style="3" hidden="1" customWidth="1"/>
    <col min="3833" max="3834" width="14.28515625" style="3" customWidth="1"/>
    <col min="3835" max="3836" width="16.42578125" style="3" bestFit="1" customWidth="1"/>
    <col min="3837" max="3837" width="15.28515625" style="3" customWidth="1"/>
    <col min="3838" max="3838" width="16.42578125" style="3" bestFit="1" customWidth="1"/>
    <col min="3839" max="3840" width="0" style="3" hidden="1" customWidth="1"/>
    <col min="3841" max="3841" width="18.140625" style="3" customWidth="1"/>
    <col min="3842" max="3844" width="14.28515625" style="3" bestFit="1" customWidth="1"/>
    <col min="3845" max="3845" width="13.85546875" style="3" bestFit="1" customWidth="1"/>
    <col min="3846" max="3848" width="14.28515625" style="3" bestFit="1" customWidth="1"/>
    <col min="3849" max="3850" width="12.7109375" style="3" bestFit="1" customWidth="1"/>
    <col min="3851" max="3851" width="14.5703125" style="3" customWidth="1"/>
    <col min="3852" max="3853" width="12.7109375" style="3" bestFit="1" customWidth="1"/>
    <col min="3854" max="4083" width="9.140625" style="3"/>
    <col min="4084" max="4084" width="59.7109375" style="3" bestFit="1" customWidth="1"/>
    <col min="4085" max="4088" width="0" style="3" hidden="1" customWidth="1"/>
    <col min="4089" max="4090" width="14.28515625" style="3" customWidth="1"/>
    <col min="4091" max="4092" width="16.42578125" style="3" bestFit="1" customWidth="1"/>
    <col min="4093" max="4093" width="15.28515625" style="3" customWidth="1"/>
    <col min="4094" max="4094" width="16.42578125" style="3" bestFit="1" customWidth="1"/>
    <col min="4095" max="4096" width="0" style="3" hidden="1" customWidth="1"/>
    <col min="4097" max="4097" width="18.140625" style="3" customWidth="1"/>
    <col min="4098" max="4100" width="14.28515625" style="3" bestFit="1" customWidth="1"/>
    <col min="4101" max="4101" width="13.85546875" style="3" bestFit="1" customWidth="1"/>
    <col min="4102" max="4104" width="14.28515625" style="3" bestFit="1" customWidth="1"/>
    <col min="4105" max="4106" width="12.7109375" style="3" bestFit="1" customWidth="1"/>
    <col min="4107" max="4107" width="14.5703125" style="3" customWidth="1"/>
    <col min="4108" max="4109" width="12.7109375" style="3" bestFit="1" customWidth="1"/>
    <col min="4110" max="4339" width="9.140625" style="3"/>
    <col min="4340" max="4340" width="59.7109375" style="3" bestFit="1" customWidth="1"/>
    <col min="4341" max="4344" width="0" style="3" hidden="1" customWidth="1"/>
    <col min="4345" max="4346" width="14.28515625" style="3" customWidth="1"/>
    <col min="4347" max="4348" width="16.42578125" style="3" bestFit="1" customWidth="1"/>
    <col min="4349" max="4349" width="15.28515625" style="3" customWidth="1"/>
    <col min="4350" max="4350" width="16.42578125" style="3" bestFit="1" customWidth="1"/>
    <col min="4351" max="4352" width="0" style="3" hidden="1" customWidth="1"/>
    <col min="4353" max="4353" width="18.140625" style="3" customWidth="1"/>
    <col min="4354" max="4356" width="14.28515625" style="3" bestFit="1" customWidth="1"/>
    <col min="4357" max="4357" width="13.85546875" style="3" bestFit="1" customWidth="1"/>
    <col min="4358" max="4360" width="14.28515625" style="3" bestFit="1" customWidth="1"/>
    <col min="4361" max="4362" width="12.7109375" style="3" bestFit="1" customWidth="1"/>
    <col min="4363" max="4363" width="14.5703125" style="3" customWidth="1"/>
    <col min="4364" max="4365" width="12.7109375" style="3" bestFit="1" customWidth="1"/>
    <col min="4366" max="4595" width="9.140625" style="3"/>
    <col min="4596" max="4596" width="59.7109375" style="3" bestFit="1" customWidth="1"/>
    <col min="4597" max="4600" width="0" style="3" hidden="1" customWidth="1"/>
    <col min="4601" max="4602" width="14.28515625" style="3" customWidth="1"/>
    <col min="4603" max="4604" width="16.42578125" style="3" bestFit="1" customWidth="1"/>
    <col min="4605" max="4605" width="15.28515625" style="3" customWidth="1"/>
    <col min="4606" max="4606" width="16.42578125" style="3" bestFit="1" customWidth="1"/>
    <col min="4607" max="4608" width="0" style="3" hidden="1" customWidth="1"/>
    <col min="4609" max="4609" width="18.140625" style="3" customWidth="1"/>
    <col min="4610" max="4612" width="14.28515625" style="3" bestFit="1" customWidth="1"/>
    <col min="4613" max="4613" width="13.85546875" style="3" bestFit="1" customWidth="1"/>
    <col min="4614" max="4616" width="14.28515625" style="3" bestFit="1" customWidth="1"/>
    <col min="4617" max="4618" width="12.7109375" style="3" bestFit="1" customWidth="1"/>
    <col min="4619" max="4619" width="14.5703125" style="3" customWidth="1"/>
    <col min="4620" max="4621" width="12.7109375" style="3" bestFit="1" customWidth="1"/>
    <col min="4622" max="4851" width="9.140625" style="3"/>
    <col min="4852" max="4852" width="59.7109375" style="3" bestFit="1" customWidth="1"/>
    <col min="4853" max="4856" width="0" style="3" hidden="1" customWidth="1"/>
    <col min="4857" max="4858" width="14.28515625" style="3" customWidth="1"/>
    <col min="4859" max="4860" width="16.42578125" style="3" bestFit="1" customWidth="1"/>
    <col min="4861" max="4861" width="15.28515625" style="3" customWidth="1"/>
    <col min="4862" max="4862" width="16.42578125" style="3" bestFit="1" customWidth="1"/>
    <col min="4863" max="4864" width="0" style="3" hidden="1" customWidth="1"/>
    <col min="4865" max="4865" width="18.140625" style="3" customWidth="1"/>
    <col min="4866" max="4868" width="14.28515625" style="3" bestFit="1" customWidth="1"/>
    <col min="4869" max="4869" width="13.85546875" style="3" bestFit="1" customWidth="1"/>
    <col min="4870" max="4872" width="14.28515625" style="3" bestFit="1" customWidth="1"/>
    <col min="4873" max="4874" width="12.7109375" style="3" bestFit="1" customWidth="1"/>
    <col min="4875" max="4875" width="14.5703125" style="3" customWidth="1"/>
    <col min="4876" max="4877" width="12.7109375" style="3" bestFit="1" customWidth="1"/>
    <col min="4878" max="5107" width="9.140625" style="3"/>
    <col min="5108" max="5108" width="59.7109375" style="3" bestFit="1" customWidth="1"/>
    <col min="5109" max="5112" width="0" style="3" hidden="1" customWidth="1"/>
    <col min="5113" max="5114" width="14.28515625" style="3" customWidth="1"/>
    <col min="5115" max="5116" width="16.42578125" style="3" bestFit="1" customWidth="1"/>
    <col min="5117" max="5117" width="15.28515625" style="3" customWidth="1"/>
    <col min="5118" max="5118" width="16.42578125" style="3" bestFit="1" customWidth="1"/>
    <col min="5119" max="5120" width="0" style="3" hidden="1" customWidth="1"/>
    <col min="5121" max="5121" width="18.140625" style="3" customWidth="1"/>
    <col min="5122" max="5124" width="14.28515625" style="3" bestFit="1" customWidth="1"/>
    <col min="5125" max="5125" width="13.85546875" style="3" bestFit="1" customWidth="1"/>
    <col min="5126" max="5128" width="14.28515625" style="3" bestFit="1" customWidth="1"/>
    <col min="5129" max="5130" width="12.7109375" style="3" bestFit="1" customWidth="1"/>
    <col min="5131" max="5131" width="14.5703125" style="3" customWidth="1"/>
    <col min="5132" max="5133" width="12.7109375" style="3" bestFit="1" customWidth="1"/>
    <col min="5134" max="5363" width="9.140625" style="3"/>
    <col min="5364" max="5364" width="59.7109375" style="3" bestFit="1" customWidth="1"/>
    <col min="5365" max="5368" width="0" style="3" hidden="1" customWidth="1"/>
    <col min="5369" max="5370" width="14.28515625" style="3" customWidth="1"/>
    <col min="5371" max="5372" width="16.42578125" style="3" bestFit="1" customWidth="1"/>
    <col min="5373" max="5373" width="15.28515625" style="3" customWidth="1"/>
    <col min="5374" max="5374" width="16.42578125" style="3" bestFit="1" customWidth="1"/>
    <col min="5375" max="5376" width="0" style="3" hidden="1" customWidth="1"/>
    <col min="5377" max="5377" width="18.140625" style="3" customWidth="1"/>
    <col min="5378" max="5380" width="14.28515625" style="3" bestFit="1" customWidth="1"/>
    <col min="5381" max="5381" width="13.85546875" style="3" bestFit="1" customWidth="1"/>
    <col min="5382" max="5384" width="14.28515625" style="3" bestFit="1" customWidth="1"/>
    <col min="5385" max="5386" width="12.7109375" style="3" bestFit="1" customWidth="1"/>
    <col min="5387" max="5387" width="14.5703125" style="3" customWidth="1"/>
    <col min="5388" max="5389" width="12.7109375" style="3" bestFit="1" customWidth="1"/>
    <col min="5390" max="5619" width="9.140625" style="3"/>
    <col min="5620" max="5620" width="59.7109375" style="3" bestFit="1" customWidth="1"/>
    <col min="5621" max="5624" width="0" style="3" hidden="1" customWidth="1"/>
    <col min="5625" max="5626" width="14.28515625" style="3" customWidth="1"/>
    <col min="5627" max="5628" width="16.42578125" style="3" bestFit="1" customWidth="1"/>
    <col min="5629" max="5629" width="15.28515625" style="3" customWidth="1"/>
    <col min="5630" max="5630" width="16.42578125" style="3" bestFit="1" customWidth="1"/>
    <col min="5631" max="5632" width="0" style="3" hidden="1" customWidth="1"/>
    <col min="5633" max="5633" width="18.140625" style="3" customWidth="1"/>
    <col min="5634" max="5636" width="14.28515625" style="3" bestFit="1" customWidth="1"/>
    <col min="5637" max="5637" width="13.85546875" style="3" bestFit="1" customWidth="1"/>
    <col min="5638" max="5640" width="14.28515625" style="3" bestFit="1" customWidth="1"/>
    <col min="5641" max="5642" width="12.7109375" style="3" bestFit="1" customWidth="1"/>
    <col min="5643" max="5643" width="14.5703125" style="3" customWidth="1"/>
    <col min="5644" max="5645" width="12.7109375" style="3" bestFit="1" customWidth="1"/>
    <col min="5646" max="5875" width="9.140625" style="3"/>
    <col min="5876" max="5876" width="59.7109375" style="3" bestFit="1" customWidth="1"/>
    <col min="5877" max="5880" width="0" style="3" hidden="1" customWidth="1"/>
    <col min="5881" max="5882" width="14.28515625" style="3" customWidth="1"/>
    <col min="5883" max="5884" width="16.42578125" style="3" bestFit="1" customWidth="1"/>
    <col min="5885" max="5885" width="15.28515625" style="3" customWidth="1"/>
    <col min="5886" max="5886" width="16.42578125" style="3" bestFit="1" customWidth="1"/>
    <col min="5887" max="5888" width="0" style="3" hidden="1" customWidth="1"/>
    <col min="5889" max="5889" width="18.140625" style="3" customWidth="1"/>
    <col min="5890" max="5892" width="14.28515625" style="3" bestFit="1" customWidth="1"/>
    <col min="5893" max="5893" width="13.85546875" style="3" bestFit="1" customWidth="1"/>
    <col min="5894" max="5896" width="14.28515625" style="3" bestFit="1" customWidth="1"/>
    <col min="5897" max="5898" width="12.7109375" style="3" bestFit="1" customWidth="1"/>
    <col min="5899" max="5899" width="14.5703125" style="3" customWidth="1"/>
    <col min="5900" max="5901" width="12.7109375" style="3" bestFit="1" customWidth="1"/>
    <col min="5902" max="6131" width="9.140625" style="3"/>
    <col min="6132" max="6132" width="59.7109375" style="3" bestFit="1" customWidth="1"/>
    <col min="6133" max="6136" width="0" style="3" hidden="1" customWidth="1"/>
    <col min="6137" max="6138" width="14.28515625" style="3" customWidth="1"/>
    <col min="6139" max="6140" width="16.42578125" style="3" bestFit="1" customWidth="1"/>
    <col min="6141" max="6141" width="15.28515625" style="3" customWidth="1"/>
    <col min="6142" max="6142" width="16.42578125" style="3" bestFit="1" customWidth="1"/>
    <col min="6143" max="6144" width="0" style="3" hidden="1" customWidth="1"/>
    <col min="6145" max="6145" width="18.140625" style="3" customWidth="1"/>
    <col min="6146" max="6148" width="14.28515625" style="3" bestFit="1" customWidth="1"/>
    <col min="6149" max="6149" width="13.85546875" style="3" bestFit="1" customWidth="1"/>
    <col min="6150" max="6152" width="14.28515625" style="3" bestFit="1" customWidth="1"/>
    <col min="6153" max="6154" width="12.7109375" style="3" bestFit="1" customWidth="1"/>
    <col min="6155" max="6155" width="14.5703125" style="3" customWidth="1"/>
    <col min="6156" max="6157" width="12.7109375" style="3" bestFit="1" customWidth="1"/>
    <col min="6158" max="6387" width="9.140625" style="3"/>
    <col min="6388" max="6388" width="59.7109375" style="3" bestFit="1" customWidth="1"/>
    <col min="6389" max="6392" width="0" style="3" hidden="1" customWidth="1"/>
    <col min="6393" max="6394" width="14.28515625" style="3" customWidth="1"/>
    <col min="6395" max="6396" width="16.42578125" style="3" bestFit="1" customWidth="1"/>
    <col min="6397" max="6397" width="15.28515625" style="3" customWidth="1"/>
    <col min="6398" max="6398" width="16.42578125" style="3" bestFit="1" customWidth="1"/>
    <col min="6399" max="6400" width="0" style="3" hidden="1" customWidth="1"/>
    <col min="6401" max="6401" width="18.140625" style="3" customWidth="1"/>
    <col min="6402" max="6404" width="14.28515625" style="3" bestFit="1" customWidth="1"/>
    <col min="6405" max="6405" width="13.85546875" style="3" bestFit="1" customWidth="1"/>
    <col min="6406" max="6408" width="14.28515625" style="3" bestFit="1" customWidth="1"/>
    <col min="6409" max="6410" width="12.7109375" style="3" bestFit="1" customWidth="1"/>
    <col min="6411" max="6411" width="14.5703125" style="3" customWidth="1"/>
    <col min="6412" max="6413" width="12.7109375" style="3" bestFit="1" customWidth="1"/>
    <col min="6414" max="6643" width="9.140625" style="3"/>
    <col min="6644" max="6644" width="59.7109375" style="3" bestFit="1" customWidth="1"/>
    <col min="6645" max="6648" width="0" style="3" hidden="1" customWidth="1"/>
    <col min="6649" max="6650" width="14.28515625" style="3" customWidth="1"/>
    <col min="6651" max="6652" width="16.42578125" style="3" bestFit="1" customWidth="1"/>
    <col min="6653" max="6653" width="15.28515625" style="3" customWidth="1"/>
    <col min="6654" max="6654" width="16.42578125" style="3" bestFit="1" customWidth="1"/>
    <col min="6655" max="6656" width="0" style="3" hidden="1" customWidth="1"/>
    <col min="6657" max="6657" width="18.140625" style="3" customWidth="1"/>
    <col min="6658" max="6660" width="14.28515625" style="3" bestFit="1" customWidth="1"/>
    <col min="6661" max="6661" width="13.85546875" style="3" bestFit="1" customWidth="1"/>
    <col min="6662" max="6664" width="14.28515625" style="3" bestFit="1" customWidth="1"/>
    <col min="6665" max="6666" width="12.7109375" style="3" bestFit="1" customWidth="1"/>
    <col min="6667" max="6667" width="14.5703125" style="3" customWidth="1"/>
    <col min="6668" max="6669" width="12.7109375" style="3" bestFit="1" customWidth="1"/>
    <col min="6670" max="6899" width="9.140625" style="3"/>
    <col min="6900" max="6900" width="59.7109375" style="3" bestFit="1" customWidth="1"/>
    <col min="6901" max="6904" width="0" style="3" hidden="1" customWidth="1"/>
    <col min="6905" max="6906" width="14.28515625" style="3" customWidth="1"/>
    <col min="6907" max="6908" width="16.42578125" style="3" bestFit="1" customWidth="1"/>
    <col min="6909" max="6909" width="15.28515625" style="3" customWidth="1"/>
    <col min="6910" max="6910" width="16.42578125" style="3" bestFit="1" customWidth="1"/>
    <col min="6911" max="6912" width="0" style="3" hidden="1" customWidth="1"/>
    <col min="6913" max="6913" width="18.140625" style="3" customWidth="1"/>
    <col min="6914" max="6916" width="14.28515625" style="3" bestFit="1" customWidth="1"/>
    <col min="6917" max="6917" width="13.85546875" style="3" bestFit="1" customWidth="1"/>
    <col min="6918" max="6920" width="14.28515625" style="3" bestFit="1" customWidth="1"/>
    <col min="6921" max="6922" width="12.7109375" style="3" bestFit="1" customWidth="1"/>
    <col min="6923" max="6923" width="14.5703125" style="3" customWidth="1"/>
    <col min="6924" max="6925" width="12.7109375" style="3" bestFit="1" customWidth="1"/>
    <col min="6926" max="7155" width="9.140625" style="3"/>
    <col min="7156" max="7156" width="59.7109375" style="3" bestFit="1" customWidth="1"/>
    <col min="7157" max="7160" width="0" style="3" hidden="1" customWidth="1"/>
    <col min="7161" max="7162" width="14.28515625" style="3" customWidth="1"/>
    <col min="7163" max="7164" width="16.42578125" style="3" bestFit="1" customWidth="1"/>
    <col min="7165" max="7165" width="15.28515625" style="3" customWidth="1"/>
    <col min="7166" max="7166" width="16.42578125" style="3" bestFit="1" customWidth="1"/>
    <col min="7167" max="7168" width="0" style="3" hidden="1" customWidth="1"/>
    <col min="7169" max="7169" width="18.140625" style="3" customWidth="1"/>
    <col min="7170" max="7172" width="14.28515625" style="3" bestFit="1" customWidth="1"/>
    <col min="7173" max="7173" width="13.85546875" style="3" bestFit="1" customWidth="1"/>
    <col min="7174" max="7176" width="14.28515625" style="3" bestFit="1" customWidth="1"/>
    <col min="7177" max="7178" width="12.7109375" style="3" bestFit="1" customWidth="1"/>
    <col min="7179" max="7179" width="14.5703125" style="3" customWidth="1"/>
    <col min="7180" max="7181" width="12.7109375" style="3" bestFit="1" customWidth="1"/>
    <col min="7182" max="7411" width="9.140625" style="3"/>
    <col min="7412" max="7412" width="59.7109375" style="3" bestFit="1" customWidth="1"/>
    <col min="7413" max="7416" width="0" style="3" hidden="1" customWidth="1"/>
    <col min="7417" max="7418" width="14.28515625" style="3" customWidth="1"/>
    <col min="7419" max="7420" width="16.42578125" style="3" bestFit="1" customWidth="1"/>
    <col min="7421" max="7421" width="15.28515625" style="3" customWidth="1"/>
    <col min="7422" max="7422" width="16.42578125" style="3" bestFit="1" customWidth="1"/>
    <col min="7423" max="7424" width="0" style="3" hidden="1" customWidth="1"/>
    <col min="7425" max="7425" width="18.140625" style="3" customWidth="1"/>
    <col min="7426" max="7428" width="14.28515625" style="3" bestFit="1" customWidth="1"/>
    <col min="7429" max="7429" width="13.85546875" style="3" bestFit="1" customWidth="1"/>
    <col min="7430" max="7432" width="14.28515625" style="3" bestFit="1" customWidth="1"/>
    <col min="7433" max="7434" width="12.7109375" style="3" bestFit="1" customWidth="1"/>
    <col min="7435" max="7435" width="14.5703125" style="3" customWidth="1"/>
    <col min="7436" max="7437" width="12.7109375" style="3" bestFit="1" customWidth="1"/>
    <col min="7438" max="7667" width="9.140625" style="3"/>
    <col min="7668" max="7668" width="59.7109375" style="3" bestFit="1" customWidth="1"/>
    <col min="7669" max="7672" width="0" style="3" hidden="1" customWidth="1"/>
    <col min="7673" max="7674" width="14.28515625" style="3" customWidth="1"/>
    <col min="7675" max="7676" width="16.42578125" style="3" bestFit="1" customWidth="1"/>
    <col min="7677" max="7677" width="15.28515625" style="3" customWidth="1"/>
    <col min="7678" max="7678" width="16.42578125" style="3" bestFit="1" customWidth="1"/>
    <col min="7679" max="7680" width="0" style="3" hidden="1" customWidth="1"/>
    <col min="7681" max="7681" width="18.140625" style="3" customWidth="1"/>
    <col min="7682" max="7684" width="14.28515625" style="3" bestFit="1" customWidth="1"/>
    <col min="7685" max="7685" width="13.85546875" style="3" bestFit="1" customWidth="1"/>
    <col min="7686" max="7688" width="14.28515625" style="3" bestFit="1" customWidth="1"/>
    <col min="7689" max="7690" width="12.7109375" style="3" bestFit="1" customWidth="1"/>
    <col min="7691" max="7691" width="14.5703125" style="3" customWidth="1"/>
    <col min="7692" max="7693" width="12.7109375" style="3" bestFit="1" customWidth="1"/>
    <col min="7694" max="7923" width="9.140625" style="3"/>
    <col min="7924" max="7924" width="59.7109375" style="3" bestFit="1" customWidth="1"/>
    <col min="7925" max="7928" width="0" style="3" hidden="1" customWidth="1"/>
    <col min="7929" max="7930" width="14.28515625" style="3" customWidth="1"/>
    <col min="7931" max="7932" width="16.42578125" style="3" bestFit="1" customWidth="1"/>
    <col min="7933" max="7933" width="15.28515625" style="3" customWidth="1"/>
    <col min="7934" max="7934" width="16.42578125" style="3" bestFit="1" customWidth="1"/>
    <col min="7935" max="7936" width="0" style="3" hidden="1" customWidth="1"/>
    <col min="7937" max="7937" width="18.140625" style="3" customWidth="1"/>
    <col min="7938" max="7940" width="14.28515625" style="3" bestFit="1" customWidth="1"/>
    <col min="7941" max="7941" width="13.85546875" style="3" bestFit="1" customWidth="1"/>
    <col min="7942" max="7944" width="14.28515625" style="3" bestFit="1" customWidth="1"/>
    <col min="7945" max="7946" width="12.7109375" style="3" bestFit="1" customWidth="1"/>
    <col min="7947" max="7947" width="14.5703125" style="3" customWidth="1"/>
    <col min="7948" max="7949" width="12.7109375" style="3" bestFit="1" customWidth="1"/>
    <col min="7950" max="8179" width="9.140625" style="3"/>
    <col min="8180" max="8180" width="59.7109375" style="3" bestFit="1" customWidth="1"/>
    <col min="8181" max="8184" width="0" style="3" hidden="1" customWidth="1"/>
    <col min="8185" max="8186" width="14.28515625" style="3" customWidth="1"/>
    <col min="8187" max="8188" width="16.42578125" style="3" bestFit="1" customWidth="1"/>
    <col min="8189" max="8189" width="15.28515625" style="3" customWidth="1"/>
    <col min="8190" max="8190" width="16.42578125" style="3" bestFit="1" customWidth="1"/>
    <col min="8191" max="8192" width="0" style="3" hidden="1" customWidth="1"/>
    <col min="8193" max="8193" width="18.140625" style="3" customWidth="1"/>
    <col min="8194" max="8196" width="14.28515625" style="3" bestFit="1" customWidth="1"/>
    <col min="8197" max="8197" width="13.85546875" style="3" bestFit="1" customWidth="1"/>
    <col min="8198" max="8200" width="14.28515625" style="3" bestFit="1" customWidth="1"/>
    <col min="8201" max="8202" width="12.7109375" style="3" bestFit="1" customWidth="1"/>
    <col min="8203" max="8203" width="14.5703125" style="3" customWidth="1"/>
    <col min="8204" max="8205" width="12.7109375" style="3" bestFit="1" customWidth="1"/>
    <col min="8206" max="8435" width="9.140625" style="3"/>
    <col min="8436" max="8436" width="59.7109375" style="3" bestFit="1" customWidth="1"/>
    <col min="8437" max="8440" width="0" style="3" hidden="1" customWidth="1"/>
    <col min="8441" max="8442" width="14.28515625" style="3" customWidth="1"/>
    <col min="8443" max="8444" width="16.42578125" style="3" bestFit="1" customWidth="1"/>
    <col min="8445" max="8445" width="15.28515625" style="3" customWidth="1"/>
    <col min="8446" max="8446" width="16.42578125" style="3" bestFit="1" customWidth="1"/>
    <col min="8447" max="8448" width="0" style="3" hidden="1" customWidth="1"/>
    <col min="8449" max="8449" width="18.140625" style="3" customWidth="1"/>
    <col min="8450" max="8452" width="14.28515625" style="3" bestFit="1" customWidth="1"/>
    <col min="8453" max="8453" width="13.85546875" style="3" bestFit="1" customWidth="1"/>
    <col min="8454" max="8456" width="14.28515625" style="3" bestFit="1" customWidth="1"/>
    <col min="8457" max="8458" width="12.7109375" style="3" bestFit="1" customWidth="1"/>
    <col min="8459" max="8459" width="14.5703125" style="3" customWidth="1"/>
    <col min="8460" max="8461" width="12.7109375" style="3" bestFit="1" customWidth="1"/>
    <col min="8462" max="8691" width="9.140625" style="3"/>
    <col min="8692" max="8692" width="59.7109375" style="3" bestFit="1" customWidth="1"/>
    <col min="8693" max="8696" width="0" style="3" hidden="1" customWidth="1"/>
    <col min="8697" max="8698" width="14.28515625" style="3" customWidth="1"/>
    <col min="8699" max="8700" width="16.42578125" style="3" bestFit="1" customWidth="1"/>
    <col min="8701" max="8701" width="15.28515625" style="3" customWidth="1"/>
    <col min="8702" max="8702" width="16.42578125" style="3" bestFit="1" customWidth="1"/>
    <col min="8703" max="8704" width="0" style="3" hidden="1" customWidth="1"/>
    <col min="8705" max="8705" width="18.140625" style="3" customWidth="1"/>
    <col min="8706" max="8708" width="14.28515625" style="3" bestFit="1" customWidth="1"/>
    <col min="8709" max="8709" width="13.85546875" style="3" bestFit="1" customWidth="1"/>
    <col min="8710" max="8712" width="14.28515625" style="3" bestFit="1" customWidth="1"/>
    <col min="8713" max="8714" width="12.7109375" style="3" bestFit="1" customWidth="1"/>
    <col min="8715" max="8715" width="14.5703125" style="3" customWidth="1"/>
    <col min="8716" max="8717" width="12.7109375" style="3" bestFit="1" customWidth="1"/>
    <col min="8718" max="8947" width="9.140625" style="3"/>
    <col min="8948" max="8948" width="59.7109375" style="3" bestFit="1" customWidth="1"/>
    <col min="8949" max="8952" width="0" style="3" hidden="1" customWidth="1"/>
    <col min="8953" max="8954" width="14.28515625" style="3" customWidth="1"/>
    <col min="8955" max="8956" width="16.42578125" style="3" bestFit="1" customWidth="1"/>
    <col min="8957" max="8957" width="15.28515625" style="3" customWidth="1"/>
    <col min="8958" max="8958" width="16.42578125" style="3" bestFit="1" customWidth="1"/>
    <col min="8959" max="8960" width="0" style="3" hidden="1" customWidth="1"/>
    <col min="8961" max="8961" width="18.140625" style="3" customWidth="1"/>
    <col min="8962" max="8964" width="14.28515625" style="3" bestFit="1" customWidth="1"/>
    <col min="8965" max="8965" width="13.85546875" style="3" bestFit="1" customWidth="1"/>
    <col min="8966" max="8968" width="14.28515625" style="3" bestFit="1" customWidth="1"/>
    <col min="8969" max="8970" width="12.7109375" style="3" bestFit="1" customWidth="1"/>
    <col min="8971" max="8971" width="14.5703125" style="3" customWidth="1"/>
    <col min="8972" max="8973" width="12.7109375" style="3" bestFit="1" customWidth="1"/>
    <col min="8974" max="9203" width="9.140625" style="3"/>
    <col min="9204" max="9204" width="59.7109375" style="3" bestFit="1" customWidth="1"/>
    <col min="9205" max="9208" width="0" style="3" hidden="1" customWidth="1"/>
    <col min="9209" max="9210" width="14.28515625" style="3" customWidth="1"/>
    <col min="9211" max="9212" width="16.42578125" style="3" bestFit="1" customWidth="1"/>
    <col min="9213" max="9213" width="15.28515625" style="3" customWidth="1"/>
    <col min="9214" max="9214" width="16.42578125" style="3" bestFit="1" customWidth="1"/>
    <col min="9215" max="9216" width="0" style="3" hidden="1" customWidth="1"/>
    <col min="9217" max="9217" width="18.140625" style="3" customWidth="1"/>
    <col min="9218" max="9220" width="14.28515625" style="3" bestFit="1" customWidth="1"/>
    <col min="9221" max="9221" width="13.85546875" style="3" bestFit="1" customWidth="1"/>
    <col min="9222" max="9224" width="14.28515625" style="3" bestFit="1" customWidth="1"/>
    <col min="9225" max="9226" width="12.7109375" style="3" bestFit="1" customWidth="1"/>
    <col min="9227" max="9227" width="14.5703125" style="3" customWidth="1"/>
    <col min="9228" max="9229" width="12.7109375" style="3" bestFit="1" customWidth="1"/>
    <col min="9230" max="9459" width="9.140625" style="3"/>
    <col min="9460" max="9460" width="59.7109375" style="3" bestFit="1" customWidth="1"/>
    <col min="9461" max="9464" width="0" style="3" hidden="1" customWidth="1"/>
    <col min="9465" max="9466" width="14.28515625" style="3" customWidth="1"/>
    <col min="9467" max="9468" width="16.42578125" style="3" bestFit="1" customWidth="1"/>
    <col min="9469" max="9469" width="15.28515625" style="3" customWidth="1"/>
    <col min="9470" max="9470" width="16.42578125" style="3" bestFit="1" customWidth="1"/>
    <col min="9471" max="9472" width="0" style="3" hidden="1" customWidth="1"/>
    <col min="9473" max="9473" width="18.140625" style="3" customWidth="1"/>
    <col min="9474" max="9476" width="14.28515625" style="3" bestFit="1" customWidth="1"/>
    <col min="9477" max="9477" width="13.85546875" style="3" bestFit="1" customWidth="1"/>
    <col min="9478" max="9480" width="14.28515625" style="3" bestFit="1" customWidth="1"/>
    <col min="9481" max="9482" width="12.7109375" style="3" bestFit="1" customWidth="1"/>
    <col min="9483" max="9483" width="14.5703125" style="3" customWidth="1"/>
    <col min="9484" max="9485" width="12.7109375" style="3" bestFit="1" customWidth="1"/>
    <col min="9486" max="9715" width="9.140625" style="3"/>
    <col min="9716" max="9716" width="59.7109375" style="3" bestFit="1" customWidth="1"/>
    <col min="9717" max="9720" width="0" style="3" hidden="1" customWidth="1"/>
    <col min="9721" max="9722" width="14.28515625" style="3" customWidth="1"/>
    <col min="9723" max="9724" width="16.42578125" style="3" bestFit="1" customWidth="1"/>
    <col min="9725" max="9725" width="15.28515625" style="3" customWidth="1"/>
    <col min="9726" max="9726" width="16.42578125" style="3" bestFit="1" customWidth="1"/>
    <col min="9727" max="9728" width="0" style="3" hidden="1" customWidth="1"/>
    <col min="9729" max="9729" width="18.140625" style="3" customWidth="1"/>
    <col min="9730" max="9732" width="14.28515625" style="3" bestFit="1" customWidth="1"/>
    <col min="9733" max="9733" width="13.85546875" style="3" bestFit="1" customWidth="1"/>
    <col min="9734" max="9736" width="14.28515625" style="3" bestFit="1" customWidth="1"/>
    <col min="9737" max="9738" width="12.7109375" style="3" bestFit="1" customWidth="1"/>
    <col min="9739" max="9739" width="14.5703125" style="3" customWidth="1"/>
    <col min="9740" max="9741" width="12.7109375" style="3" bestFit="1" customWidth="1"/>
    <col min="9742" max="9971" width="9.140625" style="3"/>
    <col min="9972" max="9972" width="59.7109375" style="3" bestFit="1" customWidth="1"/>
    <col min="9973" max="9976" width="0" style="3" hidden="1" customWidth="1"/>
    <col min="9977" max="9978" width="14.28515625" style="3" customWidth="1"/>
    <col min="9979" max="9980" width="16.42578125" style="3" bestFit="1" customWidth="1"/>
    <col min="9981" max="9981" width="15.28515625" style="3" customWidth="1"/>
    <col min="9982" max="9982" width="16.42578125" style="3" bestFit="1" customWidth="1"/>
    <col min="9983" max="9984" width="0" style="3" hidden="1" customWidth="1"/>
    <col min="9985" max="9985" width="18.140625" style="3" customWidth="1"/>
    <col min="9986" max="9988" width="14.28515625" style="3" bestFit="1" customWidth="1"/>
    <col min="9989" max="9989" width="13.85546875" style="3" bestFit="1" customWidth="1"/>
    <col min="9990" max="9992" width="14.28515625" style="3" bestFit="1" customWidth="1"/>
    <col min="9993" max="9994" width="12.7109375" style="3" bestFit="1" customWidth="1"/>
    <col min="9995" max="9995" width="14.5703125" style="3" customWidth="1"/>
    <col min="9996" max="9997" width="12.7109375" style="3" bestFit="1" customWidth="1"/>
    <col min="9998" max="10227" width="9.140625" style="3"/>
    <col min="10228" max="10228" width="59.7109375" style="3" bestFit="1" customWidth="1"/>
    <col min="10229" max="10232" width="0" style="3" hidden="1" customWidth="1"/>
    <col min="10233" max="10234" width="14.28515625" style="3" customWidth="1"/>
    <col min="10235" max="10236" width="16.42578125" style="3" bestFit="1" customWidth="1"/>
    <col min="10237" max="10237" width="15.28515625" style="3" customWidth="1"/>
    <col min="10238" max="10238" width="16.42578125" style="3" bestFit="1" customWidth="1"/>
    <col min="10239" max="10240" width="0" style="3" hidden="1" customWidth="1"/>
    <col min="10241" max="10241" width="18.140625" style="3" customWidth="1"/>
    <col min="10242" max="10244" width="14.28515625" style="3" bestFit="1" customWidth="1"/>
    <col min="10245" max="10245" width="13.85546875" style="3" bestFit="1" customWidth="1"/>
    <col min="10246" max="10248" width="14.28515625" style="3" bestFit="1" customWidth="1"/>
    <col min="10249" max="10250" width="12.7109375" style="3" bestFit="1" customWidth="1"/>
    <col min="10251" max="10251" width="14.5703125" style="3" customWidth="1"/>
    <col min="10252" max="10253" width="12.7109375" style="3" bestFit="1" customWidth="1"/>
    <col min="10254" max="10483" width="9.140625" style="3"/>
    <col min="10484" max="10484" width="59.7109375" style="3" bestFit="1" customWidth="1"/>
    <col min="10485" max="10488" width="0" style="3" hidden="1" customWidth="1"/>
    <col min="10489" max="10490" width="14.28515625" style="3" customWidth="1"/>
    <col min="10491" max="10492" width="16.42578125" style="3" bestFit="1" customWidth="1"/>
    <col min="10493" max="10493" width="15.28515625" style="3" customWidth="1"/>
    <col min="10494" max="10494" width="16.42578125" style="3" bestFit="1" customWidth="1"/>
    <col min="10495" max="10496" width="0" style="3" hidden="1" customWidth="1"/>
    <col min="10497" max="10497" width="18.140625" style="3" customWidth="1"/>
    <col min="10498" max="10500" width="14.28515625" style="3" bestFit="1" customWidth="1"/>
    <col min="10501" max="10501" width="13.85546875" style="3" bestFit="1" customWidth="1"/>
    <col min="10502" max="10504" width="14.28515625" style="3" bestFit="1" customWidth="1"/>
    <col min="10505" max="10506" width="12.7109375" style="3" bestFit="1" customWidth="1"/>
    <col min="10507" max="10507" width="14.5703125" style="3" customWidth="1"/>
    <col min="10508" max="10509" width="12.7109375" style="3" bestFit="1" customWidth="1"/>
    <col min="10510" max="10739" width="9.140625" style="3"/>
    <col min="10740" max="10740" width="59.7109375" style="3" bestFit="1" customWidth="1"/>
    <col min="10741" max="10744" width="0" style="3" hidden="1" customWidth="1"/>
    <col min="10745" max="10746" width="14.28515625" style="3" customWidth="1"/>
    <col min="10747" max="10748" width="16.42578125" style="3" bestFit="1" customWidth="1"/>
    <col min="10749" max="10749" width="15.28515625" style="3" customWidth="1"/>
    <col min="10750" max="10750" width="16.42578125" style="3" bestFit="1" customWidth="1"/>
    <col min="10751" max="10752" width="0" style="3" hidden="1" customWidth="1"/>
    <col min="10753" max="10753" width="18.140625" style="3" customWidth="1"/>
    <col min="10754" max="10756" width="14.28515625" style="3" bestFit="1" customWidth="1"/>
    <col min="10757" max="10757" width="13.85546875" style="3" bestFit="1" customWidth="1"/>
    <col min="10758" max="10760" width="14.28515625" style="3" bestFit="1" customWidth="1"/>
    <col min="10761" max="10762" width="12.7109375" style="3" bestFit="1" customWidth="1"/>
    <col min="10763" max="10763" width="14.5703125" style="3" customWidth="1"/>
    <col min="10764" max="10765" width="12.7109375" style="3" bestFit="1" customWidth="1"/>
    <col min="10766" max="10995" width="9.140625" style="3"/>
    <col min="10996" max="10996" width="59.7109375" style="3" bestFit="1" customWidth="1"/>
    <col min="10997" max="11000" width="0" style="3" hidden="1" customWidth="1"/>
    <col min="11001" max="11002" width="14.28515625" style="3" customWidth="1"/>
    <col min="11003" max="11004" width="16.42578125" style="3" bestFit="1" customWidth="1"/>
    <col min="11005" max="11005" width="15.28515625" style="3" customWidth="1"/>
    <col min="11006" max="11006" width="16.42578125" style="3" bestFit="1" customWidth="1"/>
    <col min="11007" max="11008" width="0" style="3" hidden="1" customWidth="1"/>
    <col min="11009" max="11009" width="18.140625" style="3" customWidth="1"/>
    <col min="11010" max="11012" width="14.28515625" style="3" bestFit="1" customWidth="1"/>
    <col min="11013" max="11013" width="13.85546875" style="3" bestFit="1" customWidth="1"/>
    <col min="11014" max="11016" width="14.28515625" style="3" bestFit="1" customWidth="1"/>
    <col min="11017" max="11018" width="12.7109375" style="3" bestFit="1" customWidth="1"/>
    <col min="11019" max="11019" width="14.5703125" style="3" customWidth="1"/>
    <col min="11020" max="11021" width="12.7109375" style="3" bestFit="1" customWidth="1"/>
    <col min="11022" max="11251" width="9.140625" style="3"/>
    <col min="11252" max="11252" width="59.7109375" style="3" bestFit="1" customWidth="1"/>
    <col min="11253" max="11256" width="0" style="3" hidden="1" customWidth="1"/>
    <col min="11257" max="11258" width="14.28515625" style="3" customWidth="1"/>
    <col min="11259" max="11260" width="16.42578125" style="3" bestFit="1" customWidth="1"/>
    <col min="11261" max="11261" width="15.28515625" style="3" customWidth="1"/>
    <col min="11262" max="11262" width="16.42578125" style="3" bestFit="1" customWidth="1"/>
    <col min="11263" max="11264" width="0" style="3" hidden="1" customWidth="1"/>
    <col min="11265" max="11265" width="18.140625" style="3" customWidth="1"/>
    <col min="11266" max="11268" width="14.28515625" style="3" bestFit="1" customWidth="1"/>
    <col min="11269" max="11269" width="13.85546875" style="3" bestFit="1" customWidth="1"/>
    <col min="11270" max="11272" width="14.28515625" style="3" bestFit="1" customWidth="1"/>
    <col min="11273" max="11274" width="12.7109375" style="3" bestFit="1" customWidth="1"/>
    <col min="11275" max="11275" width="14.5703125" style="3" customWidth="1"/>
    <col min="11276" max="11277" width="12.7109375" style="3" bestFit="1" customWidth="1"/>
    <col min="11278" max="11507" width="9.140625" style="3"/>
    <col min="11508" max="11508" width="59.7109375" style="3" bestFit="1" customWidth="1"/>
    <col min="11509" max="11512" width="0" style="3" hidden="1" customWidth="1"/>
    <col min="11513" max="11514" width="14.28515625" style="3" customWidth="1"/>
    <col min="11515" max="11516" width="16.42578125" style="3" bestFit="1" customWidth="1"/>
    <col min="11517" max="11517" width="15.28515625" style="3" customWidth="1"/>
    <col min="11518" max="11518" width="16.42578125" style="3" bestFit="1" customWidth="1"/>
    <col min="11519" max="11520" width="0" style="3" hidden="1" customWidth="1"/>
    <col min="11521" max="11521" width="18.140625" style="3" customWidth="1"/>
    <col min="11522" max="11524" width="14.28515625" style="3" bestFit="1" customWidth="1"/>
    <col min="11525" max="11525" width="13.85546875" style="3" bestFit="1" customWidth="1"/>
    <col min="11526" max="11528" width="14.28515625" style="3" bestFit="1" customWidth="1"/>
    <col min="11529" max="11530" width="12.7109375" style="3" bestFit="1" customWidth="1"/>
    <col min="11531" max="11531" width="14.5703125" style="3" customWidth="1"/>
    <col min="11532" max="11533" width="12.7109375" style="3" bestFit="1" customWidth="1"/>
    <col min="11534" max="11763" width="9.140625" style="3"/>
    <col min="11764" max="11764" width="59.7109375" style="3" bestFit="1" customWidth="1"/>
    <col min="11765" max="11768" width="0" style="3" hidden="1" customWidth="1"/>
    <col min="11769" max="11770" width="14.28515625" style="3" customWidth="1"/>
    <col min="11771" max="11772" width="16.42578125" style="3" bestFit="1" customWidth="1"/>
    <col min="11773" max="11773" width="15.28515625" style="3" customWidth="1"/>
    <col min="11774" max="11774" width="16.42578125" style="3" bestFit="1" customWidth="1"/>
    <col min="11775" max="11776" width="0" style="3" hidden="1" customWidth="1"/>
    <col min="11777" max="11777" width="18.140625" style="3" customWidth="1"/>
    <col min="11778" max="11780" width="14.28515625" style="3" bestFit="1" customWidth="1"/>
    <col min="11781" max="11781" width="13.85546875" style="3" bestFit="1" customWidth="1"/>
    <col min="11782" max="11784" width="14.28515625" style="3" bestFit="1" customWidth="1"/>
    <col min="11785" max="11786" width="12.7109375" style="3" bestFit="1" customWidth="1"/>
    <col min="11787" max="11787" width="14.5703125" style="3" customWidth="1"/>
    <col min="11788" max="11789" width="12.7109375" style="3" bestFit="1" customWidth="1"/>
    <col min="11790" max="12019" width="9.140625" style="3"/>
    <col min="12020" max="12020" width="59.7109375" style="3" bestFit="1" customWidth="1"/>
    <col min="12021" max="12024" width="0" style="3" hidden="1" customWidth="1"/>
    <col min="12025" max="12026" width="14.28515625" style="3" customWidth="1"/>
    <col min="12027" max="12028" width="16.42578125" style="3" bestFit="1" customWidth="1"/>
    <col min="12029" max="12029" width="15.28515625" style="3" customWidth="1"/>
    <col min="12030" max="12030" width="16.42578125" style="3" bestFit="1" customWidth="1"/>
    <col min="12031" max="12032" width="0" style="3" hidden="1" customWidth="1"/>
    <col min="12033" max="12033" width="18.140625" style="3" customWidth="1"/>
    <col min="12034" max="12036" width="14.28515625" style="3" bestFit="1" customWidth="1"/>
    <col min="12037" max="12037" width="13.85546875" style="3" bestFit="1" customWidth="1"/>
    <col min="12038" max="12040" width="14.28515625" style="3" bestFit="1" customWidth="1"/>
    <col min="12041" max="12042" width="12.7109375" style="3" bestFit="1" customWidth="1"/>
    <col min="12043" max="12043" width="14.5703125" style="3" customWidth="1"/>
    <col min="12044" max="12045" width="12.7109375" style="3" bestFit="1" customWidth="1"/>
    <col min="12046" max="12275" width="9.140625" style="3"/>
    <col min="12276" max="12276" width="59.7109375" style="3" bestFit="1" customWidth="1"/>
    <col min="12277" max="12280" width="0" style="3" hidden="1" customWidth="1"/>
    <col min="12281" max="12282" width="14.28515625" style="3" customWidth="1"/>
    <col min="12283" max="12284" width="16.42578125" style="3" bestFit="1" customWidth="1"/>
    <col min="12285" max="12285" width="15.28515625" style="3" customWidth="1"/>
    <col min="12286" max="12286" width="16.42578125" style="3" bestFit="1" customWidth="1"/>
    <col min="12287" max="12288" width="0" style="3" hidden="1" customWidth="1"/>
    <col min="12289" max="12289" width="18.140625" style="3" customWidth="1"/>
    <col min="12290" max="12292" width="14.28515625" style="3" bestFit="1" customWidth="1"/>
    <col min="12293" max="12293" width="13.85546875" style="3" bestFit="1" customWidth="1"/>
    <col min="12294" max="12296" width="14.28515625" style="3" bestFit="1" customWidth="1"/>
    <col min="12297" max="12298" width="12.7109375" style="3" bestFit="1" customWidth="1"/>
    <col min="12299" max="12299" width="14.5703125" style="3" customWidth="1"/>
    <col min="12300" max="12301" width="12.7109375" style="3" bestFit="1" customWidth="1"/>
    <col min="12302" max="12531" width="9.140625" style="3"/>
    <col min="12532" max="12532" width="59.7109375" style="3" bestFit="1" customWidth="1"/>
    <col min="12533" max="12536" width="0" style="3" hidden="1" customWidth="1"/>
    <col min="12537" max="12538" width="14.28515625" style="3" customWidth="1"/>
    <col min="12539" max="12540" width="16.42578125" style="3" bestFit="1" customWidth="1"/>
    <col min="12541" max="12541" width="15.28515625" style="3" customWidth="1"/>
    <col min="12542" max="12542" width="16.42578125" style="3" bestFit="1" customWidth="1"/>
    <col min="12543" max="12544" width="0" style="3" hidden="1" customWidth="1"/>
    <col min="12545" max="12545" width="18.140625" style="3" customWidth="1"/>
    <col min="12546" max="12548" width="14.28515625" style="3" bestFit="1" customWidth="1"/>
    <col min="12549" max="12549" width="13.85546875" style="3" bestFit="1" customWidth="1"/>
    <col min="12550" max="12552" width="14.28515625" style="3" bestFit="1" customWidth="1"/>
    <col min="12553" max="12554" width="12.7109375" style="3" bestFit="1" customWidth="1"/>
    <col min="12555" max="12555" width="14.5703125" style="3" customWidth="1"/>
    <col min="12556" max="12557" width="12.7109375" style="3" bestFit="1" customWidth="1"/>
    <col min="12558" max="12787" width="9.140625" style="3"/>
    <col min="12788" max="12788" width="59.7109375" style="3" bestFit="1" customWidth="1"/>
    <col min="12789" max="12792" width="0" style="3" hidden="1" customWidth="1"/>
    <col min="12793" max="12794" width="14.28515625" style="3" customWidth="1"/>
    <col min="12795" max="12796" width="16.42578125" style="3" bestFit="1" customWidth="1"/>
    <col min="12797" max="12797" width="15.28515625" style="3" customWidth="1"/>
    <col min="12798" max="12798" width="16.42578125" style="3" bestFit="1" customWidth="1"/>
    <col min="12799" max="12800" width="0" style="3" hidden="1" customWidth="1"/>
    <col min="12801" max="12801" width="18.140625" style="3" customWidth="1"/>
    <col min="12802" max="12804" width="14.28515625" style="3" bestFit="1" customWidth="1"/>
    <col min="12805" max="12805" width="13.85546875" style="3" bestFit="1" customWidth="1"/>
    <col min="12806" max="12808" width="14.28515625" style="3" bestFit="1" customWidth="1"/>
    <col min="12809" max="12810" width="12.7109375" style="3" bestFit="1" customWidth="1"/>
    <col min="12811" max="12811" width="14.5703125" style="3" customWidth="1"/>
    <col min="12812" max="12813" width="12.7109375" style="3" bestFit="1" customWidth="1"/>
    <col min="12814" max="13043" width="9.140625" style="3"/>
    <col min="13044" max="13044" width="59.7109375" style="3" bestFit="1" customWidth="1"/>
    <col min="13045" max="13048" width="0" style="3" hidden="1" customWidth="1"/>
    <col min="13049" max="13050" width="14.28515625" style="3" customWidth="1"/>
    <col min="13051" max="13052" width="16.42578125" style="3" bestFit="1" customWidth="1"/>
    <col min="13053" max="13053" width="15.28515625" style="3" customWidth="1"/>
    <col min="13054" max="13054" width="16.42578125" style="3" bestFit="1" customWidth="1"/>
    <col min="13055" max="13056" width="0" style="3" hidden="1" customWidth="1"/>
    <col min="13057" max="13057" width="18.140625" style="3" customWidth="1"/>
    <col min="13058" max="13060" width="14.28515625" style="3" bestFit="1" customWidth="1"/>
    <col min="13061" max="13061" width="13.85546875" style="3" bestFit="1" customWidth="1"/>
    <col min="13062" max="13064" width="14.28515625" style="3" bestFit="1" customWidth="1"/>
    <col min="13065" max="13066" width="12.7109375" style="3" bestFit="1" customWidth="1"/>
    <col min="13067" max="13067" width="14.5703125" style="3" customWidth="1"/>
    <col min="13068" max="13069" width="12.7109375" style="3" bestFit="1" customWidth="1"/>
    <col min="13070" max="13299" width="9.140625" style="3"/>
    <col min="13300" max="13300" width="59.7109375" style="3" bestFit="1" customWidth="1"/>
    <col min="13301" max="13304" width="0" style="3" hidden="1" customWidth="1"/>
    <col min="13305" max="13306" width="14.28515625" style="3" customWidth="1"/>
    <col min="13307" max="13308" width="16.42578125" style="3" bestFit="1" customWidth="1"/>
    <col min="13309" max="13309" width="15.28515625" style="3" customWidth="1"/>
    <col min="13310" max="13310" width="16.42578125" style="3" bestFit="1" customWidth="1"/>
    <col min="13311" max="13312" width="0" style="3" hidden="1" customWidth="1"/>
    <col min="13313" max="13313" width="18.140625" style="3" customWidth="1"/>
    <col min="13314" max="13316" width="14.28515625" style="3" bestFit="1" customWidth="1"/>
    <col min="13317" max="13317" width="13.85546875" style="3" bestFit="1" customWidth="1"/>
    <col min="13318" max="13320" width="14.28515625" style="3" bestFit="1" customWidth="1"/>
    <col min="13321" max="13322" width="12.7109375" style="3" bestFit="1" customWidth="1"/>
    <col min="13323" max="13323" width="14.5703125" style="3" customWidth="1"/>
    <col min="13324" max="13325" width="12.7109375" style="3" bestFit="1" customWidth="1"/>
    <col min="13326" max="13555" width="9.140625" style="3"/>
    <col min="13556" max="13556" width="59.7109375" style="3" bestFit="1" customWidth="1"/>
    <col min="13557" max="13560" width="0" style="3" hidden="1" customWidth="1"/>
    <col min="13561" max="13562" width="14.28515625" style="3" customWidth="1"/>
    <col min="13563" max="13564" width="16.42578125" style="3" bestFit="1" customWidth="1"/>
    <col min="13565" max="13565" width="15.28515625" style="3" customWidth="1"/>
    <col min="13566" max="13566" width="16.42578125" style="3" bestFit="1" customWidth="1"/>
    <col min="13567" max="13568" width="0" style="3" hidden="1" customWidth="1"/>
    <col min="13569" max="13569" width="18.140625" style="3" customWidth="1"/>
    <col min="13570" max="13572" width="14.28515625" style="3" bestFit="1" customWidth="1"/>
    <col min="13573" max="13573" width="13.85546875" style="3" bestFit="1" customWidth="1"/>
    <col min="13574" max="13576" width="14.28515625" style="3" bestFit="1" customWidth="1"/>
    <col min="13577" max="13578" width="12.7109375" style="3" bestFit="1" customWidth="1"/>
    <col min="13579" max="13579" width="14.5703125" style="3" customWidth="1"/>
    <col min="13580" max="13581" width="12.7109375" style="3" bestFit="1" customWidth="1"/>
    <col min="13582" max="13811" width="9.140625" style="3"/>
    <col min="13812" max="13812" width="59.7109375" style="3" bestFit="1" customWidth="1"/>
    <col min="13813" max="13816" width="0" style="3" hidden="1" customWidth="1"/>
    <col min="13817" max="13818" width="14.28515625" style="3" customWidth="1"/>
    <col min="13819" max="13820" width="16.42578125" style="3" bestFit="1" customWidth="1"/>
    <col min="13821" max="13821" width="15.28515625" style="3" customWidth="1"/>
    <col min="13822" max="13822" width="16.42578125" style="3" bestFit="1" customWidth="1"/>
    <col min="13823" max="13824" width="0" style="3" hidden="1" customWidth="1"/>
    <col min="13825" max="13825" width="18.140625" style="3" customWidth="1"/>
    <col min="13826" max="13828" width="14.28515625" style="3" bestFit="1" customWidth="1"/>
    <col min="13829" max="13829" width="13.85546875" style="3" bestFit="1" customWidth="1"/>
    <col min="13830" max="13832" width="14.28515625" style="3" bestFit="1" customWidth="1"/>
    <col min="13833" max="13834" width="12.7109375" style="3" bestFit="1" customWidth="1"/>
    <col min="13835" max="13835" width="14.5703125" style="3" customWidth="1"/>
    <col min="13836" max="13837" width="12.7109375" style="3" bestFit="1" customWidth="1"/>
    <col min="13838" max="14067" width="9.140625" style="3"/>
    <col min="14068" max="14068" width="59.7109375" style="3" bestFit="1" customWidth="1"/>
    <col min="14069" max="14072" width="0" style="3" hidden="1" customWidth="1"/>
    <col min="14073" max="14074" width="14.28515625" style="3" customWidth="1"/>
    <col min="14075" max="14076" width="16.42578125" style="3" bestFit="1" customWidth="1"/>
    <col min="14077" max="14077" width="15.28515625" style="3" customWidth="1"/>
    <col min="14078" max="14078" width="16.42578125" style="3" bestFit="1" customWidth="1"/>
    <col min="14079" max="14080" width="0" style="3" hidden="1" customWidth="1"/>
    <col min="14081" max="14081" width="18.140625" style="3" customWidth="1"/>
    <col min="14082" max="14084" width="14.28515625" style="3" bestFit="1" customWidth="1"/>
    <col min="14085" max="14085" width="13.85546875" style="3" bestFit="1" customWidth="1"/>
    <col min="14086" max="14088" width="14.28515625" style="3" bestFit="1" customWidth="1"/>
    <col min="14089" max="14090" width="12.7109375" style="3" bestFit="1" customWidth="1"/>
    <col min="14091" max="14091" width="14.5703125" style="3" customWidth="1"/>
    <col min="14092" max="14093" width="12.7109375" style="3" bestFit="1" customWidth="1"/>
    <col min="14094" max="14323" width="9.140625" style="3"/>
    <col min="14324" max="14324" width="59.7109375" style="3" bestFit="1" customWidth="1"/>
    <col min="14325" max="14328" width="0" style="3" hidden="1" customWidth="1"/>
    <col min="14329" max="14330" width="14.28515625" style="3" customWidth="1"/>
    <col min="14331" max="14332" width="16.42578125" style="3" bestFit="1" customWidth="1"/>
    <col min="14333" max="14333" width="15.28515625" style="3" customWidth="1"/>
    <col min="14334" max="14334" width="16.42578125" style="3" bestFit="1" customWidth="1"/>
    <col min="14335" max="14336" width="0" style="3" hidden="1" customWidth="1"/>
    <col min="14337" max="14337" width="18.140625" style="3" customWidth="1"/>
    <col min="14338" max="14340" width="14.28515625" style="3" bestFit="1" customWidth="1"/>
    <col min="14341" max="14341" width="13.85546875" style="3" bestFit="1" customWidth="1"/>
    <col min="14342" max="14344" width="14.28515625" style="3" bestFit="1" customWidth="1"/>
    <col min="14345" max="14346" width="12.7109375" style="3" bestFit="1" customWidth="1"/>
    <col min="14347" max="14347" width="14.5703125" style="3" customWidth="1"/>
    <col min="14348" max="14349" width="12.7109375" style="3" bestFit="1" customWidth="1"/>
    <col min="14350" max="14579" width="9.140625" style="3"/>
    <col min="14580" max="14580" width="59.7109375" style="3" bestFit="1" customWidth="1"/>
    <col min="14581" max="14584" width="0" style="3" hidden="1" customWidth="1"/>
    <col min="14585" max="14586" width="14.28515625" style="3" customWidth="1"/>
    <col min="14587" max="14588" width="16.42578125" style="3" bestFit="1" customWidth="1"/>
    <col min="14589" max="14589" width="15.28515625" style="3" customWidth="1"/>
    <col min="14590" max="14590" width="16.42578125" style="3" bestFit="1" customWidth="1"/>
    <col min="14591" max="14592" width="0" style="3" hidden="1" customWidth="1"/>
    <col min="14593" max="14593" width="18.140625" style="3" customWidth="1"/>
    <col min="14594" max="14596" width="14.28515625" style="3" bestFit="1" customWidth="1"/>
    <col min="14597" max="14597" width="13.85546875" style="3" bestFit="1" customWidth="1"/>
    <col min="14598" max="14600" width="14.28515625" style="3" bestFit="1" customWidth="1"/>
    <col min="14601" max="14602" width="12.7109375" style="3" bestFit="1" customWidth="1"/>
    <col min="14603" max="14603" width="14.5703125" style="3" customWidth="1"/>
    <col min="14604" max="14605" width="12.7109375" style="3" bestFit="1" customWidth="1"/>
    <col min="14606" max="14835" width="9.140625" style="3"/>
    <col min="14836" max="14836" width="59.7109375" style="3" bestFit="1" customWidth="1"/>
    <col min="14837" max="14840" width="0" style="3" hidden="1" customWidth="1"/>
    <col min="14841" max="14842" width="14.28515625" style="3" customWidth="1"/>
    <col min="14843" max="14844" width="16.42578125" style="3" bestFit="1" customWidth="1"/>
    <col min="14845" max="14845" width="15.28515625" style="3" customWidth="1"/>
    <col min="14846" max="14846" width="16.42578125" style="3" bestFit="1" customWidth="1"/>
    <col min="14847" max="14848" width="0" style="3" hidden="1" customWidth="1"/>
    <col min="14849" max="14849" width="18.140625" style="3" customWidth="1"/>
    <col min="14850" max="14852" width="14.28515625" style="3" bestFit="1" customWidth="1"/>
    <col min="14853" max="14853" width="13.85546875" style="3" bestFit="1" customWidth="1"/>
    <col min="14854" max="14856" width="14.28515625" style="3" bestFit="1" customWidth="1"/>
    <col min="14857" max="14858" width="12.7109375" style="3" bestFit="1" customWidth="1"/>
    <col min="14859" max="14859" width="14.5703125" style="3" customWidth="1"/>
    <col min="14860" max="14861" width="12.7109375" style="3" bestFit="1" customWidth="1"/>
    <col min="14862" max="15091" width="9.140625" style="3"/>
    <col min="15092" max="15092" width="59.7109375" style="3" bestFit="1" customWidth="1"/>
    <col min="15093" max="15096" width="0" style="3" hidden="1" customWidth="1"/>
    <col min="15097" max="15098" width="14.28515625" style="3" customWidth="1"/>
    <col min="15099" max="15100" width="16.42578125" style="3" bestFit="1" customWidth="1"/>
    <col min="15101" max="15101" width="15.28515625" style="3" customWidth="1"/>
    <col min="15102" max="15102" width="16.42578125" style="3" bestFit="1" customWidth="1"/>
    <col min="15103" max="15104" width="0" style="3" hidden="1" customWidth="1"/>
    <col min="15105" max="15105" width="18.140625" style="3" customWidth="1"/>
    <col min="15106" max="15108" width="14.28515625" style="3" bestFit="1" customWidth="1"/>
    <col min="15109" max="15109" width="13.85546875" style="3" bestFit="1" customWidth="1"/>
    <col min="15110" max="15112" width="14.28515625" style="3" bestFit="1" customWidth="1"/>
    <col min="15113" max="15114" width="12.7109375" style="3" bestFit="1" customWidth="1"/>
    <col min="15115" max="15115" width="14.5703125" style="3" customWidth="1"/>
    <col min="15116" max="15117" width="12.7109375" style="3" bestFit="1" customWidth="1"/>
    <col min="15118" max="15347" width="9.140625" style="3"/>
    <col min="15348" max="15348" width="59.7109375" style="3" bestFit="1" customWidth="1"/>
    <col min="15349" max="15352" width="0" style="3" hidden="1" customWidth="1"/>
    <col min="15353" max="15354" width="14.28515625" style="3" customWidth="1"/>
    <col min="15355" max="15356" width="16.42578125" style="3" bestFit="1" customWidth="1"/>
    <col min="15357" max="15357" width="15.28515625" style="3" customWidth="1"/>
    <col min="15358" max="15358" width="16.42578125" style="3" bestFit="1" customWidth="1"/>
    <col min="15359" max="15360" width="0" style="3" hidden="1" customWidth="1"/>
    <col min="15361" max="15361" width="18.140625" style="3" customWidth="1"/>
    <col min="15362" max="15364" width="14.28515625" style="3" bestFit="1" customWidth="1"/>
    <col min="15365" max="15365" width="13.85546875" style="3" bestFit="1" customWidth="1"/>
    <col min="15366" max="15368" width="14.28515625" style="3" bestFit="1" customWidth="1"/>
    <col min="15369" max="15370" width="12.7109375" style="3" bestFit="1" customWidth="1"/>
    <col min="15371" max="15371" width="14.5703125" style="3" customWidth="1"/>
    <col min="15372" max="15373" width="12.7109375" style="3" bestFit="1" customWidth="1"/>
    <col min="15374" max="15603" width="9.140625" style="3"/>
    <col min="15604" max="15604" width="59.7109375" style="3" bestFit="1" customWidth="1"/>
    <col min="15605" max="15608" width="0" style="3" hidden="1" customWidth="1"/>
    <col min="15609" max="15610" width="14.28515625" style="3" customWidth="1"/>
    <col min="15611" max="15612" width="16.42578125" style="3" bestFit="1" customWidth="1"/>
    <col min="15613" max="15613" width="15.28515625" style="3" customWidth="1"/>
    <col min="15614" max="15614" width="16.42578125" style="3" bestFit="1" customWidth="1"/>
    <col min="15615" max="15616" width="0" style="3" hidden="1" customWidth="1"/>
    <col min="15617" max="15617" width="18.140625" style="3" customWidth="1"/>
    <col min="15618" max="15620" width="14.28515625" style="3" bestFit="1" customWidth="1"/>
    <col min="15621" max="15621" width="13.85546875" style="3" bestFit="1" customWidth="1"/>
    <col min="15622" max="15624" width="14.28515625" style="3" bestFit="1" customWidth="1"/>
    <col min="15625" max="15626" width="12.7109375" style="3" bestFit="1" customWidth="1"/>
    <col min="15627" max="15627" width="14.5703125" style="3" customWidth="1"/>
    <col min="15628" max="15629" width="12.7109375" style="3" bestFit="1" customWidth="1"/>
    <col min="15630" max="15859" width="9.140625" style="3"/>
    <col min="15860" max="15860" width="59.7109375" style="3" bestFit="1" customWidth="1"/>
    <col min="15861" max="15864" width="0" style="3" hidden="1" customWidth="1"/>
    <col min="15865" max="15866" width="14.28515625" style="3" customWidth="1"/>
    <col min="15867" max="15868" width="16.42578125" style="3" bestFit="1" customWidth="1"/>
    <col min="15869" max="15869" width="15.28515625" style="3" customWidth="1"/>
    <col min="15870" max="15870" width="16.42578125" style="3" bestFit="1" customWidth="1"/>
    <col min="15871" max="15872" width="0" style="3" hidden="1" customWidth="1"/>
    <col min="15873" max="15873" width="18.140625" style="3" customWidth="1"/>
    <col min="15874" max="15876" width="14.28515625" style="3" bestFit="1" customWidth="1"/>
    <col min="15877" max="15877" width="13.85546875" style="3" bestFit="1" customWidth="1"/>
    <col min="15878" max="15880" width="14.28515625" style="3" bestFit="1" customWidth="1"/>
    <col min="15881" max="15882" width="12.7109375" style="3" bestFit="1" customWidth="1"/>
    <col min="15883" max="15883" width="14.5703125" style="3" customWidth="1"/>
    <col min="15884" max="15885" width="12.7109375" style="3" bestFit="1" customWidth="1"/>
    <col min="15886" max="16115" width="9.140625" style="3"/>
    <col min="16116" max="16116" width="59.7109375" style="3" bestFit="1" customWidth="1"/>
    <col min="16117" max="16120" width="0" style="3" hidden="1" customWidth="1"/>
    <col min="16121" max="16122" width="14.28515625" style="3" customWidth="1"/>
    <col min="16123" max="16124" width="16.42578125" style="3" bestFit="1" customWidth="1"/>
    <col min="16125" max="16125" width="15.28515625" style="3" customWidth="1"/>
    <col min="16126" max="16126" width="16.42578125" style="3" bestFit="1" customWidth="1"/>
    <col min="16127" max="16128" width="0" style="3" hidden="1" customWidth="1"/>
    <col min="16129" max="16129" width="18.140625" style="3" customWidth="1"/>
    <col min="16130" max="16132" width="14.28515625" style="3" bestFit="1" customWidth="1"/>
    <col min="16133" max="16133" width="13.85546875" style="3" bestFit="1" customWidth="1"/>
    <col min="16134" max="16136" width="14.28515625" style="3" bestFit="1" customWidth="1"/>
    <col min="16137" max="16138" width="12.7109375" style="3" bestFit="1" customWidth="1"/>
    <col min="16139" max="16139" width="14.5703125" style="3" customWidth="1"/>
    <col min="16140" max="16141" width="12.7109375" style="3" bestFit="1" customWidth="1"/>
    <col min="16142" max="16384" width="9.140625" style="3"/>
  </cols>
  <sheetData>
    <row r="3" spans="1:14" ht="21" x14ac:dyDescent="0.3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0.75" x14ac:dyDescent="0.3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6" t="s">
        <v>14</v>
      </c>
    </row>
    <row r="5" spans="1:14" s="11" customFormat="1" ht="27" customHeight="1" x14ac:dyDescent="0.3">
      <c r="A5" s="7" t="s">
        <v>15</v>
      </c>
      <c r="B5" s="8">
        <f>'[1]ΙΣΟΖ.ΙΑΝΟΥΑΡ.'!D141-'[1]ΙΣΟΖ.ΙΑΝΟΥΑΡ.'!C141</f>
        <v>31186.529999999992</v>
      </c>
      <c r="C5" s="8">
        <f>'[1]ΙΣΟΖ.ΦΕΒΡ.'!D164-'[1]ΙΣΟΖ.ΦΕΒΡ.'!C164</f>
        <v>127890.37</v>
      </c>
      <c r="D5" s="8">
        <f>[1]ΙΣΟΖ.ΜΑΡΤΙΟΥ!D178-[1]ΙΣΟΖ.ΜΑΡΤΙΟΥ!C178</f>
        <v>142551.38999999998</v>
      </c>
      <c r="E5" s="8">
        <f>'[1]ΙΣΟΖ.ΑΠΡΙΛ.'!D182-'[1]ΙΣΟΖ.ΑΠΡΙΛ.'!C182</f>
        <v>11891.45</v>
      </c>
      <c r="F5" s="8">
        <f>[1]ΙΣΟΖ.ΜΑΙΟΥ!D186-[1]ΙΣΟΖ.ΜΑΙΟΥ!C186</f>
        <v>24748.63</v>
      </c>
      <c r="G5" s="8">
        <f>[1]ΙΣΟΖ.ΙΟΥΝΙΟΥ!D185-[1]ΙΣΟΖ.ΙΟΥΝΙΟΥ!C185</f>
        <v>89211.760000000009</v>
      </c>
      <c r="H5" s="8">
        <f>[1]ΙΣΟΖ.ΙΟΥΛΙΟΥ!D187</f>
        <v>4875.5</v>
      </c>
      <c r="I5" s="8">
        <f>[1]ΙΣΟΖ.ΑΥΓΟΥΣΤΟΥ!D198</f>
        <v>2963.94</v>
      </c>
      <c r="J5" s="8">
        <f>[1]ΙΣΟΖ.ΣΕΠΤΕΜΒ!D198-[1]ΙΣΟΖ.ΣΕΠΤΕΜΒ!C198</f>
        <v>8667.9700000000012</v>
      </c>
      <c r="K5" s="9">
        <f>[1]ΙΣΟΖ.ΟΚΤΩΒ!D203</f>
        <v>10838.4</v>
      </c>
      <c r="L5" s="9"/>
      <c r="M5" s="9"/>
      <c r="N5" s="9">
        <f>SUM(B5:M5)</f>
        <v>454825.94000000006</v>
      </c>
    </row>
    <row r="6" spans="1:14" s="11" customFormat="1" ht="27" customHeight="1" x14ac:dyDescent="0.3">
      <c r="A6" s="7" t="s">
        <v>16</v>
      </c>
      <c r="B6" s="8">
        <f>'[1]ΙΣΟΖ.ΙΑΝΟΥΑΡ.'!D147</f>
        <v>22265.05</v>
      </c>
      <c r="C6" s="8">
        <f>'[1]ΙΣΟΖ.ΦΕΒΡ.'!D170</f>
        <v>2563.1999999999998</v>
      </c>
      <c r="D6" s="8">
        <f>[1]ΙΣΟΖ.ΜΑΡΤΙΟΥ!D184</f>
        <v>0</v>
      </c>
      <c r="E6" s="8">
        <f>'[1]ΙΣΟΖ.ΑΠΡΙΛ.'!D188</f>
        <v>0</v>
      </c>
      <c r="F6" s="8">
        <f>[1]ΙΣΟΖ.ΜΑΙΟΥ!D192-[1]ΙΣΟΖ.ΜΑΙΟΥ!C192</f>
        <v>-87.76</v>
      </c>
      <c r="G6" s="8">
        <f>[1]ΙΣΟΖ.ΙΟΥΝΙΟΥ!D191</f>
        <v>0</v>
      </c>
      <c r="H6" s="8">
        <v>0</v>
      </c>
      <c r="I6" s="8">
        <v>0</v>
      </c>
      <c r="J6" s="8">
        <v>0</v>
      </c>
      <c r="K6" s="9">
        <f>[1]ΙΣΟΖ.ΟΚΤΩΒ!D209</f>
        <v>0</v>
      </c>
      <c r="L6" s="9"/>
      <c r="M6" s="9"/>
      <c r="N6" s="9">
        <f>SUM(B6:M6)</f>
        <v>24740.49</v>
      </c>
    </row>
    <row r="7" spans="1:14" s="11" customFormat="1" ht="27" customHeight="1" x14ac:dyDescent="0.3">
      <c r="A7" s="7" t="s">
        <v>17</v>
      </c>
      <c r="B7" s="8">
        <v>0</v>
      </c>
      <c r="C7" s="8">
        <v>0</v>
      </c>
      <c r="D7" s="8">
        <f>[1]ΙΣΟΖ.ΜΑΡΤΙΟΥ!C184</f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9">
        <v>0</v>
      </c>
      <c r="L7" s="9"/>
      <c r="M7" s="9"/>
      <c r="N7" s="9">
        <f>SUM(B7:M7)</f>
        <v>0</v>
      </c>
    </row>
    <row r="8" spans="1:14" s="11" customFormat="1" ht="27" customHeight="1" x14ac:dyDescent="0.3">
      <c r="A8" s="7" t="s">
        <v>18</v>
      </c>
      <c r="B8" s="8">
        <f>'[1]ΙΣΟΖ.ΙΑΝΟΥΑΡ.'!D154</f>
        <v>47988.6</v>
      </c>
      <c r="C8" s="8">
        <f>'[1]ΙΣΟΖ.ΦΕΒΡ.'!D177</f>
        <v>26456.55</v>
      </c>
      <c r="D8" s="8">
        <f>[1]ΙΣΟΖ.ΜΑΡΤΙΟΥ!D191</f>
        <v>35723.99</v>
      </c>
      <c r="E8" s="8">
        <f>'[1]ΙΣΟΖ.ΑΠΡΙΛ.'!D195</f>
        <v>37723.4</v>
      </c>
      <c r="F8" s="8">
        <f>[1]ΙΣΟΖ.ΜΑΙΟΥ!D199</f>
        <v>32920.6</v>
      </c>
      <c r="G8" s="8">
        <f>[1]ΙΣΟΖ.ΙΟΥΝΙΟΥ!D198</f>
        <v>38289.57</v>
      </c>
      <c r="H8" s="8">
        <f>[1]ΙΣΟΖ.ΙΟΥΛΙΟΥ!D200</f>
        <v>33103.730000000003</v>
      </c>
      <c r="I8" s="8">
        <f>[1]ΙΣΟΖ.ΑΥΓΟΥΣΤΟΥ!D211</f>
        <v>34567.94</v>
      </c>
      <c r="J8" s="8">
        <f>[1]ΙΣΟΖ.ΣΕΠΤΕΜΒ!D216</f>
        <v>25039.200000000001</v>
      </c>
      <c r="K8" s="9">
        <f>[1]ΙΣΟΖ.ΟΚΤΩΒ!D221</f>
        <v>26395.72</v>
      </c>
      <c r="L8" s="9"/>
      <c r="M8" s="9"/>
      <c r="N8" s="9">
        <f>SUM(B8:M8)</f>
        <v>338209.30000000005</v>
      </c>
    </row>
    <row r="9" spans="1:14" s="11" customFormat="1" ht="27.75" customHeight="1" x14ac:dyDescent="0.3">
      <c r="A9" s="12" t="s">
        <v>19</v>
      </c>
      <c r="B9" s="13">
        <f t="shared" ref="B9:N9" si="0">SUM(B5:B8)</f>
        <v>101440.18</v>
      </c>
      <c r="C9" s="13">
        <f t="shared" si="0"/>
        <v>156910.12</v>
      </c>
      <c r="D9" s="13">
        <f t="shared" si="0"/>
        <v>178275.37999999998</v>
      </c>
      <c r="E9" s="13">
        <f t="shared" si="0"/>
        <v>49614.850000000006</v>
      </c>
      <c r="F9" s="13">
        <f t="shared" si="0"/>
        <v>57581.47</v>
      </c>
      <c r="G9" s="14">
        <f t="shared" si="0"/>
        <v>127501.33000000002</v>
      </c>
      <c r="H9" s="13">
        <f t="shared" si="0"/>
        <v>37979.230000000003</v>
      </c>
      <c r="I9" s="13">
        <f t="shared" si="0"/>
        <v>37531.880000000005</v>
      </c>
      <c r="J9" s="13">
        <f t="shared" si="0"/>
        <v>33707.17</v>
      </c>
      <c r="K9" s="13">
        <f t="shared" si="0"/>
        <v>37234.120000000003</v>
      </c>
      <c r="L9" s="13">
        <f t="shared" si="0"/>
        <v>0</v>
      </c>
      <c r="M9" s="13">
        <f t="shared" si="0"/>
        <v>0</v>
      </c>
      <c r="N9" s="15">
        <f t="shared" si="0"/>
        <v>817775.7300000001</v>
      </c>
    </row>
    <row r="10" spans="1:14" x14ac:dyDescent="0.25">
      <c r="B10" s="2">
        <f>B9</f>
        <v>101440.18</v>
      </c>
      <c r="C10" s="2">
        <f>SUM(C9+B9)</f>
        <v>258350.3</v>
      </c>
      <c r="D10" s="2">
        <f t="shared" ref="D10:M10" si="1">SUM(D9,C10)</f>
        <v>436625.67999999993</v>
      </c>
      <c r="E10" s="2">
        <f t="shared" si="1"/>
        <v>486240.52999999991</v>
      </c>
      <c r="F10" s="2">
        <f t="shared" si="1"/>
        <v>543821.99999999988</v>
      </c>
      <c r="G10" s="2">
        <f t="shared" si="1"/>
        <v>671323.32999999984</v>
      </c>
      <c r="H10" s="17">
        <f t="shared" si="1"/>
        <v>709302.55999999982</v>
      </c>
      <c r="I10" s="17">
        <f t="shared" si="1"/>
        <v>746834.43999999983</v>
      </c>
      <c r="J10" s="17">
        <f t="shared" si="1"/>
        <v>780541.60999999987</v>
      </c>
      <c r="K10" s="17">
        <f t="shared" si="1"/>
        <v>817775.72999999986</v>
      </c>
      <c r="L10" s="17">
        <f t="shared" si="1"/>
        <v>817775.72999999986</v>
      </c>
      <c r="M10" s="17">
        <f t="shared" si="1"/>
        <v>817775.72999999986</v>
      </c>
    </row>
    <row r="11" spans="1:14" s="11" customFormat="1" ht="34.5" customHeight="1" x14ac:dyDescent="0.3">
      <c r="A11" s="19" t="s">
        <v>20</v>
      </c>
      <c r="B11" s="20" t="s">
        <v>2</v>
      </c>
      <c r="C11" s="20" t="s">
        <v>3</v>
      </c>
      <c r="D11" s="20" t="s">
        <v>4</v>
      </c>
      <c r="E11" s="20" t="s">
        <v>5</v>
      </c>
      <c r="F11" s="20" t="s">
        <v>6</v>
      </c>
      <c r="G11" s="20" t="s">
        <v>7</v>
      </c>
      <c r="H11" s="20" t="s">
        <v>8</v>
      </c>
      <c r="I11" s="20" t="s">
        <v>9</v>
      </c>
      <c r="J11" s="20" t="s">
        <v>10</v>
      </c>
      <c r="K11" s="20" t="s">
        <v>11</v>
      </c>
      <c r="L11" s="20" t="s">
        <v>12</v>
      </c>
      <c r="M11" s="20" t="s">
        <v>13</v>
      </c>
      <c r="N11" s="21" t="s">
        <v>14</v>
      </c>
    </row>
    <row r="12" spans="1:14" s="11" customFormat="1" ht="25.5" customHeight="1" x14ac:dyDescent="0.3">
      <c r="A12" s="22" t="s">
        <v>21</v>
      </c>
      <c r="B12" s="8">
        <f>'[2]Β.ΑΠΟΘ.01-2023'!$B$10</f>
        <v>641782.14</v>
      </c>
      <c r="C12" s="8">
        <f t="shared" ref="C12:K12" si="2">-B14</f>
        <v>731485.95</v>
      </c>
      <c r="D12" s="8">
        <f t="shared" si="2"/>
        <v>692746.87</v>
      </c>
      <c r="E12" s="8">
        <f t="shared" si="2"/>
        <v>693083.47</v>
      </c>
      <c r="F12" s="8">
        <f t="shared" si="2"/>
        <v>693083.48</v>
      </c>
      <c r="G12" s="8">
        <f t="shared" si="2"/>
        <v>693049.39</v>
      </c>
      <c r="H12" s="8">
        <f t="shared" si="2"/>
        <v>682126.29</v>
      </c>
      <c r="I12" s="8">
        <f t="shared" si="2"/>
        <v>681613.7</v>
      </c>
      <c r="J12" s="8">
        <f t="shared" si="2"/>
        <v>681613.7</v>
      </c>
      <c r="K12" s="8">
        <f t="shared" si="2"/>
        <v>681556.42</v>
      </c>
      <c r="L12" s="8"/>
      <c r="M12" s="8"/>
      <c r="N12" s="23">
        <f>B12</f>
        <v>641782.14</v>
      </c>
    </row>
    <row r="13" spans="1:14" s="11" customFormat="1" ht="25.5" customHeight="1" x14ac:dyDescent="0.3">
      <c r="A13" s="22" t="s">
        <v>22</v>
      </c>
      <c r="B13" s="8">
        <f>'[1]ΙΣΟΖ.ΙΑΝΟΥΑΡ.'!C11</f>
        <v>117118.18</v>
      </c>
      <c r="C13" s="8">
        <f>'[1]ΙΣΟΖ.ΦΕΒΡ.'!C11</f>
        <v>22089.66</v>
      </c>
      <c r="D13" s="8">
        <f>[1]ΙΣΟΖ.ΜΑΡΤΙΟΥ!C11</f>
        <v>98853.05</v>
      </c>
      <c r="E13" s="8">
        <f>'[1]ΙΣΟΖ.ΑΠΡΙΛ.'!C11</f>
        <v>9242.98</v>
      </c>
      <c r="F13" s="8">
        <f>[1]ΙΣΟΖ.ΜΑΙΟΥ!C11</f>
        <v>16794.14</v>
      </c>
      <c r="G13" s="8">
        <f>[1]ΙΣΟΖ.ΙΟΥΝΙΟΥ!C11-[1]ΙΣΟΖ.ΙΟΥΝΙΟΥ!D11</f>
        <v>66907.02</v>
      </c>
      <c r="H13" s="8">
        <f>[1]ΙΣΟΖ.ΙΟΥΛΙΟΥ!C11</f>
        <v>3029.85</v>
      </c>
      <c r="I13" s="8">
        <f>[1]ΙΣΟΖ.ΑΥΓΟΥΣΤΟΥ!C11</f>
        <v>2074.7800000000002</v>
      </c>
      <c r="J13" s="8">
        <f>[1]ΙΣΟΖ.ΣΕΠΤΕΜΒ!C11</f>
        <v>6118.08</v>
      </c>
      <c r="K13" s="8">
        <f>[1]ΙΣΟΖ.ΟΚΤΩΒ!C11</f>
        <v>7585.5</v>
      </c>
      <c r="L13" s="8"/>
      <c r="M13" s="8"/>
      <c r="N13" s="8">
        <f>SUM(B13:M13)</f>
        <v>349813.24000000005</v>
      </c>
    </row>
    <row r="14" spans="1:14" s="11" customFormat="1" ht="25.5" customHeight="1" x14ac:dyDescent="0.3">
      <c r="A14" s="22" t="s">
        <v>23</v>
      </c>
      <c r="B14" s="8">
        <f>-'[2]Β.ΑΠΟΘ.01-2023'!$L$10</f>
        <v>-731485.95</v>
      </c>
      <c r="C14" s="8">
        <f>-'[3]Β.ΑΠΟΘ.02-2023'!$L$10</f>
        <v>-692746.87</v>
      </c>
      <c r="D14" s="8">
        <f>-'[4]Β.ΑΠΟΘ.03-2023'!$L$10</f>
        <v>-693083.47</v>
      </c>
      <c r="E14" s="8">
        <f>-'[5]Β.ΑΠΟΘ.04-2023'!$L$10</f>
        <v>-693083.48</v>
      </c>
      <c r="F14" s="8">
        <f>-'[6]Β.ΑΠΟΘ.05-2023'!$L$10</f>
        <v>-693049.39</v>
      </c>
      <c r="G14" s="8">
        <f>-'[7]Β.ΑΠΟΘ.06-2023'!$L$10</f>
        <v>-682126.29</v>
      </c>
      <c r="H14" s="8">
        <f>-'[8]Β.ΑΠΟΘ.07-2023'!$L$10</f>
        <v>-681613.7</v>
      </c>
      <c r="I14" s="8">
        <f>-'[9]Β.ΑΠΟΘ.08-2023'!$L$10</f>
        <v>-681613.7</v>
      </c>
      <c r="J14" s="8">
        <f>-'[10]Β.ΑΠΟΘ.09-2023'!$L$10</f>
        <v>-681556.42</v>
      </c>
      <c r="K14" s="8">
        <f>-'[11]Β.ΑΠΟΘ.10-2023'!$L$10</f>
        <v>-681558.35</v>
      </c>
      <c r="L14" s="8"/>
      <c r="M14" s="8"/>
      <c r="N14" s="8">
        <f>K14</f>
        <v>-681558.35</v>
      </c>
    </row>
    <row r="15" spans="1:14" s="11" customFormat="1" ht="25.5" customHeight="1" x14ac:dyDescent="0.3">
      <c r="A15" s="22" t="s">
        <v>24</v>
      </c>
      <c r="B15" s="8">
        <f>'[2]Β.ΑΠΟΘ.01-2023'!$B$21</f>
        <v>23018.59</v>
      </c>
      <c r="C15" s="8">
        <f t="shared" ref="C15:K15" si="3">-B16</f>
        <v>36811.06</v>
      </c>
      <c r="D15" s="8">
        <f t="shared" si="3"/>
        <v>36811.06</v>
      </c>
      <c r="E15" s="8">
        <f t="shared" si="3"/>
        <v>36811.06</v>
      </c>
      <c r="F15" s="8">
        <f t="shared" si="3"/>
        <v>36811.06</v>
      </c>
      <c r="G15" s="8">
        <f t="shared" si="3"/>
        <v>36862.26</v>
      </c>
      <c r="H15" s="8">
        <f t="shared" si="3"/>
        <v>36862.26</v>
      </c>
      <c r="I15" s="8">
        <f t="shared" si="3"/>
        <v>36862.26</v>
      </c>
      <c r="J15" s="8">
        <f t="shared" si="3"/>
        <v>36862.26</v>
      </c>
      <c r="K15" s="8">
        <f t="shared" si="3"/>
        <v>36862.26</v>
      </c>
      <c r="L15" s="8"/>
      <c r="M15" s="8"/>
      <c r="N15" s="23">
        <f>B15</f>
        <v>23018.59</v>
      </c>
    </row>
    <row r="16" spans="1:14" s="11" customFormat="1" ht="25.5" customHeight="1" x14ac:dyDescent="0.3">
      <c r="A16" s="22" t="s">
        <v>25</v>
      </c>
      <c r="B16" s="8">
        <f>-'[2]Β.ΑΠΟΘ.01-2023'!$L$21</f>
        <v>-36811.06</v>
      </c>
      <c r="C16" s="8">
        <f>-'[3]Β.ΑΠΟΘ.02-2023'!$L$21</f>
        <v>-36811.06</v>
      </c>
      <c r="D16" s="8">
        <f>-'[4]Β.ΑΠΟΘ.03-2023'!$L$21</f>
        <v>-36811.06</v>
      </c>
      <c r="E16" s="8">
        <f>-'[5]Β.ΑΠΟΘ.04-2023'!$L$21</f>
        <v>-36811.06</v>
      </c>
      <c r="F16" s="8">
        <f>-'[6]Β.ΑΠΟΘ.05-2023'!$L$21</f>
        <v>-36862.26</v>
      </c>
      <c r="G16" s="8">
        <f>-'[7]Β.ΑΠΟΘ.06-2023'!$L$21</f>
        <v>-36862.26</v>
      </c>
      <c r="H16" s="8">
        <f>-'[8]Β.ΑΠΟΘ.07-2023'!$L$21</f>
        <v>-36862.26</v>
      </c>
      <c r="I16" s="8">
        <f>-'[9]Β.ΑΠΟΘ.08-2023'!$L$21</f>
        <v>-36862.26</v>
      </c>
      <c r="J16" s="8">
        <f>-'[10]Β.ΑΠΟΘ.09-2023'!$L$21</f>
        <v>-36862.26</v>
      </c>
      <c r="K16" s="8">
        <f>-'[11]Β.ΑΠΟΘ.10-2023'!$L$21</f>
        <v>-36862.26</v>
      </c>
      <c r="L16" s="8"/>
      <c r="M16" s="8"/>
      <c r="N16" s="8">
        <f>F16</f>
        <v>-36862.26</v>
      </c>
    </row>
    <row r="17" spans="1:14" s="11" customFormat="1" ht="25.5" customHeight="1" x14ac:dyDescent="0.3">
      <c r="A17" s="22" t="s">
        <v>26</v>
      </c>
      <c r="B17" s="8">
        <f>'[2]Β.ΑΠΟΘ.01-2023'!$L$43</f>
        <v>978.1</v>
      </c>
      <c r="C17" s="8">
        <f t="shared" ref="C17:K17" si="4">-B18</f>
        <v>978.1</v>
      </c>
      <c r="D17" s="8">
        <f t="shared" si="4"/>
        <v>978.1</v>
      </c>
      <c r="E17" s="8">
        <f t="shared" si="4"/>
        <v>978.1</v>
      </c>
      <c r="F17" s="8">
        <f t="shared" si="4"/>
        <v>978.1</v>
      </c>
      <c r="G17" s="8">
        <f t="shared" si="4"/>
        <v>978.1</v>
      </c>
      <c r="H17" s="8">
        <f t="shared" si="4"/>
        <v>978.1</v>
      </c>
      <c r="I17" s="8">
        <f t="shared" si="4"/>
        <v>978.1</v>
      </c>
      <c r="J17" s="8">
        <f t="shared" si="4"/>
        <v>978.1</v>
      </c>
      <c r="K17" s="8">
        <f t="shared" si="4"/>
        <v>978.1</v>
      </c>
      <c r="L17" s="8"/>
      <c r="M17" s="8"/>
      <c r="N17" s="23">
        <f>B17</f>
        <v>978.1</v>
      </c>
    </row>
    <row r="18" spans="1:14" s="11" customFormat="1" ht="25.5" customHeight="1" x14ac:dyDescent="0.3">
      <c r="A18" s="22" t="s">
        <v>27</v>
      </c>
      <c r="B18" s="8">
        <f>-'[2]Β.ΑΠΟΘ.01-2023'!$L$43</f>
        <v>-978.1</v>
      </c>
      <c r="C18" s="8">
        <f>-'[3]Β.ΑΠΟΘ.02-2023'!$L$42</f>
        <v>-978.1</v>
      </c>
      <c r="D18" s="8">
        <f>-'[4]Β.ΑΠΟΘ.03-2023'!$L$43</f>
        <v>-978.1</v>
      </c>
      <c r="E18" s="8">
        <f>-'[5]Β.ΑΠΟΘ.04-2023'!$L$43</f>
        <v>-978.1</v>
      </c>
      <c r="F18" s="24">
        <f>-'[6]Β.ΑΠΟΘ.05-2023'!$L$43</f>
        <v>-978.1</v>
      </c>
      <c r="G18" s="8">
        <f>-'[7]Β.ΑΠΟΘ.06-2023'!$L$43</f>
        <v>-978.1</v>
      </c>
      <c r="H18" s="8">
        <f>-'[8]Β.ΑΠΟΘ.07-2023'!$L$43</f>
        <v>-978.1</v>
      </c>
      <c r="I18" s="8">
        <f>-'[9]Β.ΑΠΟΘ.08-2023'!$L$43</f>
        <v>-978.1</v>
      </c>
      <c r="J18" s="8">
        <f>-'[10]Β.ΑΠΟΘ.09-2023'!$L$43</f>
        <v>-978.1</v>
      </c>
      <c r="K18" s="8">
        <f>-'[11]Β.ΑΠΟΘ.10-2023'!$L$43</f>
        <v>-978.1</v>
      </c>
      <c r="L18" s="8"/>
      <c r="M18" s="8"/>
      <c r="N18" s="8">
        <f>B18</f>
        <v>-978.1</v>
      </c>
    </row>
    <row r="19" spans="1:14" s="11" customFormat="1" ht="25.5" customHeight="1" x14ac:dyDescent="0.3">
      <c r="A19" s="22" t="s">
        <v>28</v>
      </c>
      <c r="B19" s="8">
        <f>'[2]Β.ΑΠΟΘ.01-2023'!$B$32</f>
        <v>249734.43</v>
      </c>
      <c r="C19" s="8">
        <f t="shared" ref="C19:J19" si="5">-B21</f>
        <v>249735.58</v>
      </c>
      <c r="D19" s="8">
        <f t="shared" si="5"/>
        <v>187785.58</v>
      </c>
      <c r="E19" s="8">
        <f t="shared" si="5"/>
        <v>125835.58</v>
      </c>
      <c r="F19" s="8">
        <f t="shared" si="5"/>
        <v>63885.58</v>
      </c>
      <c r="G19" s="8">
        <f t="shared" si="5"/>
        <v>63885.58</v>
      </c>
      <c r="H19" s="8">
        <f t="shared" si="5"/>
        <v>1937.68</v>
      </c>
      <c r="I19" s="8">
        <f t="shared" si="5"/>
        <v>1937.68</v>
      </c>
      <c r="J19" s="8">
        <f t="shared" si="5"/>
        <v>1937.68</v>
      </c>
      <c r="K19" s="8">
        <f>-J21</f>
        <v>1937.68</v>
      </c>
      <c r="L19" s="8">
        <f>-K21</f>
        <v>1937.68</v>
      </c>
      <c r="M19" s="8">
        <f>-L21</f>
        <v>0</v>
      </c>
      <c r="N19" s="23">
        <f>B19</f>
        <v>249734.43</v>
      </c>
    </row>
    <row r="20" spans="1:14" s="11" customFormat="1" ht="25.5" customHeight="1" x14ac:dyDescent="0.3">
      <c r="A20" s="22" t="s">
        <v>29</v>
      </c>
      <c r="B20" s="8">
        <f>'[1]ΙΣΟΖ.ΙΑΝΟΥΑΡ.'!C55</f>
        <v>0</v>
      </c>
      <c r="C20" s="8">
        <f>-'[1]ΙΣΟΖ.ΦΕΒΡ.'!D58</f>
        <v>-61950</v>
      </c>
      <c r="D20" s="8">
        <f>-[1]ΙΣΟΖ.ΜΑΡΤΙΟΥ!D58</f>
        <v>-61950</v>
      </c>
      <c r="E20" s="8">
        <f>-'[1]ΙΣΟΖ.ΑΠΡΙΛ.'!D58</f>
        <v>-61950</v>
      </c>
      <c r="F20" s="8">
        <f>[1]ΙΣΟΖ.ΜΑΙΟΥ!C58</f>
        <v>0</v>
      </c>
      <c r="G20" s="8">
        <f>-[1]ΙΣΟΖ.ΙΟΥΝΙΟΥ!D55</f>
        <v>-61950</v>
      </c>
      <c r="H20" s="8">
        <f>[1]ΙΣΟΖ.ΙΟΥΛΙΟΥ!C55</f>
        <v>0</v>
      </c>
      <c r="I20" s="8">
        <v>0</v>
      </c>
      <c r="J20" s="8">
        <v>0</v>
      </c>
      <c r="K20" s="8">
        <v>0</v>
      </c>
      <c r="L20" s="8"/>
      <c r="M20" s="8"/>
      <c r="N20" s="23">
        <f>SUM(B20:M20)</f>
        <v>-247800</v>
      </c>
    </row>
    <row r="21" spans="1:14" s="11" customFormat="1" ht="25.5" customHeight="1" x14ac:dyDescent="0.3">
      <c r="A21" s="22" t="s">
        <v>30</v>
      </c>
      <c r="B21" s="8">
        <f>-'[2]Β.ΑΠΟΘ.01-2023'!$L$32</f>
        <v>-249735.58</v>
      </c>
      <c r="C21" s="8">
        <f>-'[3]Β.ΑΠΟΘ.02-2023'!$L$30</f>
        <v>-187785.58</v>
      </c>
      <c r="D21" s="8">
        <f>-'[4]Β.ΑΠΟΘ.03-2023'!$L$32</f>
        <v>-125835.58</v>
      </c>
      <c r="E21" s="8">
        <f>-'[5]Β.ΑΠΟΘ.04-2023'!$L$32</f>
        <v>-63885.58</v>
      </c>
      <c r="F21" s="8">
        <f>-'[6]Β.ΑΠΟΘ.05-2023'!$L$32</f>
        <v>-63885.58</v>
      </c>
      <c r="G21" s="8">
        <f>-'[7]Β.ΑΠΟΘ.06-2023'!$L$32</f>
        <v>-1937.68</v>
      </c>
      <c r="H21" s="8">
        <f>-'[8]Β.ΑΠΟΘ.07-2023'!$L$32</f>
        <v>-1937.68</v>
      </c>
      <c r="I21" s="8">
        <f>-'[9]Β.ΑΠΟΘ.08-2023'!$L$32</f>
        <v>-1937.68</v>
      </c>
      <c r="J21" s="8">
        <f>-'[10]Β.ΑΠΟΘ.09-2023'!$L$32</f>
        <v>-1937.68</v>
      </c>
      <c r="K21" s="8">
        <f>-'[11]Β.ΑΠΟΘ.10-2023'!$L$32</f>
        <v>-1937.68</v>
      </c>
      <c r="L21" s="8"/>
      <c r="M21" s="8"/>
      <c r="N21" s="8">
        <f>G21</f>
        <v>-1937.68</v>
      </c>
    </row>
    <row r="22" spans="1:14" s="11" customFormat="1" ht="25.5" customHeight="1" x14ac:dyDescent="0.3">
      <c r="A22" s="22" t="s">
        <v>31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/>
      <c r="K22" s="8">
        <v>0</v>
      </c>
      <c r="L22" s="8"/>
      <c r="M22" s="8"/>
      <c r="N22" s="23">
        <v>0</v>
      </c>
    </row>
    <row r="23" spans="1:14" s="11" customFormat="1" ht="25.5" customHeight="1" x14ac:dyDescent="0.3">
      <c r="A23" s="22" t="s">
        <v>32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/>
      <c r="K23" s="8">
        <v>0</v>
      </c>
      <c r="L23" s="8"/>
      <c r="M23" s="8"/>
      <c r="N23" s="23">
        <v>0</v>
      </c>
    </row>
    <row r="24" spans="1:14" s="11" customFormat="1" ht="25.5" customHeight="1" x14ac:dyDescent="0.3">
      <c r="A24" s="19" t="s">
        <v>33</v>
      </c>
      <c r="B24" s="25">
        <f t="shared" ref="B24:M24" si="6">SUM(B12:B23)</f>
        <v>13620.750000000087</v>
      </c>
      <c r="C24" s="25">
        <f t="shared" si="6"/>
        <v>60828.739999999962</v>
      </c>
      <c r="D24" s="25">
        <f t="shared" si="6"/>
        <v>98516.450000000026</v>
      </c>
      <c r="E24" s="25">
        <f t="shared" si="6"/>
        <v>9242.9699999999866</v>
      </c>
      <c r="F24" s="25">
        <f t="shared" si="6"/>
        <v>16777.029999999984</v>
      </c>
      <c r="G24" s="25">
        <f t="shared" si="6"/>
        <v>77828.020000000019</v>
      </c>
      <c r="H24" s="25">
        <f t="shared" si="6"/>
        <v>3542.4400000000605</v>
      </c>
      <c r="I24" s="25">
        <f t="shared" si="6"/>
        <v>2074.7800000000279</v>
      </c>
      <c r="J24" s="25">
        <f t="shared" si="6"/>
        <v>6175.3599999998696</v>
      </c>
      <c r="K24" s="25">
        <f t="shared" si="6"/>
        <v>7583.5700000000652</v>
      </c>
      <c r="L24" s="25">
        <f t="shared" si="6"/>
        <v>1937.68</v>
      </c>
      <c r="M24" s="25">
        <f t="shared" si="6"/>
        <v>0</v>
      </c>
      <c r="N24" s="25">
        <f>SUM(N12:N23)</f>
        <v>296190.11000000016</v>
      </c>
    </row>
    <row r="25" spans="1:14" x14ac:dyDescent="0.25">
      <c r="B25" s="2">
        <f>B24</f>
        <v>13620.750000000087</v>
      </c>
      <c r="C25" s="2">
        <f>SUM(C24+B24)</f>
        <v>74449.490000000049</v>
      </c>
      <c r="D25" s="2">
        <f t="shared" ref="D25:M25" si="7">SUM(D24,C25)</f>
        <v>172965.94000000006</v>
      </c>
      <c r="E25" s="2">
        <f t="shared" si="7"/>
        <v>182208.91000000003</v>
      </c>
      <c r="F25" s="2">
        <f t="shared" si="7"/>
        <v>198985.94</v>
      </c>
      <c r="G25" s="2">
        <f t="shared" si="7"/>
        <v>276813.96000000002</v>
      </c>
      <c r="H25" s="2">
        <f>SUM(H24,G25)</f>
        <v>280356.40000000008</v>
      </c>
      <c r="I25" s="2">
        <f t="shared" si="7"/>
        <v>282431.18000000011</v>
      </c>
      <c r="J25" s="2">
        <f t="shared" si="7"/>
        <v>288606.53999999998</v>
      </c>
      <c r="K25" s="2">
        <f t="shared" si="7"/>
        <v>296190.11000000004</v>
      </c>
      <c r="L25" s="2">
        <f t="shared" si="7"/>
        <v>298127.79000000004</v>
      </c>
      <c r="M25" s="2">
        <f t="shared" si="7"/>
        <v>298127.79000000004</v>
      </c>
    </row>
    <row r="26" spans="1:14" ht="30" customHeight="1" x14ac:dyDescent="0.3">
      <c r="A26" s="26" t="s">
        <v>34</v>
      </c>
      <c r="B26" s="27" t="s">
        <v>2</v>
      </c>
      <c r="C26" s="27" t="s">
        <v>3</v>
      </c>
      <c r="D26" s="27" t="s">
        <v>4</v>
      </c>
      <c r="E26" s="27" t="s">
        <v>5</v>
      </c>
      <c r="F26" s="27" t="s">
        <v>6</v>
      </c>
      <c r="G26" s="27" t="s">
        <v>7</v>
      </c>
      <c r="H26" s="27" t="s">
        <v>8</v>
      </c>
      <c r="I26" s="27" t="s">
        <v>9</v>
      </c>
      <c r="J26" s="27" t="s">
        <v>10</v>
      </c>
      <c r="K26" s="27" t="s">
        <v>11</v>
      </c>
      <c r="L26" s="27" t="s">
        <v>12</v>
      </c>
      <c r="M26" s="27" t="s">
        <v>13</v>
      </c>
      <c r="N26" s="28" t="s">
        <v>14</v>
      </c>
    </row>
    <row r="27" spans="1:14" s="11" customFormat="1" ht="24" customHeight="1" x14ac:dyDescent="0.3">
      <c r="A27" s="22" t="s">
        <v>35</v>
      </c>
      <c r="B27" s="8">
        <f>'[1]ΙΣΟΖ.ΙΑΝΟΥΑΡ.'!C82</f>
        <v>21233.22</v>
      </c>
      <c r="C27" s="8">
        <f>'[1]ΙΣΟΖ.ΦΕΒΡ.'!C86</f>
        <v>20096.509999999998</v>
      </c>
      <c r="D27" s="8">
        <f>[1]ΙΣΟΖ.ΜΑΡΤΙΟΥ!C88</f>
        <v>20361.84</v>
      </c>
      <c r="E27" s="8">
        <v>20500</v>
      </c>
      <c r="F27" s="8">
        <f>[1]ΙΣΟΖ.ΜΑΙΟΥ!C92</f>
        <v>20440.78</v>
      </c>
      <c r="G27" s="8">
        <f>[1]ΙΣΟΖ.ΙΟΥΝΙΟΥ!C91</f>
        <v>20834.689999999999</v>
      </c>
      <c r="H27" s="8">
        <f>[1]ΙΣΟΖ.ΙΟΥΛΙΟΥ!C91</f>
        <v>20439.04</v>
      </c>
      <c r="I27" s="8">
        <v>20652</v>
      </c>
      <c r="J27" s="8">
        <f>[1]ΙΣΟΖ.ΣΕΠΤΕΜΒ!C99</f>
        <v>20071.72</v>
      </c>
      <c r="K27" s="8">
        <f>[1]ΙΣΟΖ.ΟΚΤΩΒ!C99</f>
        <v>19277.3</v>
      </c>
      <c r="L27" s="8"/>
      <c r="M27" s="29"/>
      <c r="N27" s="23">
        <f t="shared" ref="N27:N44" si="8">SUM(B27:M27)</f>
        <v>203907.09999999998</v>
      </c>
    </row>
    <row r="28" spans="1:14" s="11" customFormat="1" ht="24" customHeight="1" x14ac:dyDescent="0.3">
      <c r="A28" s="22" t="s">
        <v>36</v>
      </c>
      <c r="B28" s="8">
        <v>3500</v>
      </c>
      <c r="C28" s="8">
        <v>3500</v>
      </c>
      <c r="D28" s="8">
        <v>3500</v>
      </c>
      <c r="E28" s="8">
        <v>3500</v>
      </c>
      <c r="F28" s="8">
        <v>3500</v>
      </c>
      <c r="G28" s="8">
        <v>3500</v>
      </c>
      <c r="H28" s="8">
        <v>3500</v>
      </c>
      <c r="I28" s="8">
        <v>3500</v>
      </c>
      <c r="J28" s="8">
        <v>3500</v>
      </c>
      <c r="K28" s="8">
        <v>3500</v>
      </c>
      <c r="L28" s="8"/>
      <c r="M28" s="8"/>
      <c r="N28" s="23">
        <f t="shared" si="8"/>
        <v>35000</v>
      </c>
    </row>
    <row r="29" spans="1:14" s="11" customFormat="1" ht="24" customHeight="1" x14ac:dyDescent="0.3">
      <c r="A29" s="22" t="s">
        <v>37</v>
      </c>
      <c r="B29" s="8">
        <f>'[1]ΙΣΟΖ.ΙΑΝΟΥΑΡ.'!E85</f>
        <v>0</v>
      </c>
      <c r="C29" s="8">
        <f>'[1]ΙΣΟΖ.ΦΕΒΡ.'!C89</f>
        <v>41.67</v>
      </c>
      <c r="D29" s="8">
        <f>[1]ΙΣΟΖ.ΜΑΡΤΙΟΥ!C91+[1]ΙΣΟΖ.ΜΑΡΤΙΟΥ!E94+[1]ΙΣΟΖ.ΜΑΡΤΙΟΥ!C97</f>
        <v>3831.4900000000002</v>
      </c>
      <c r="E29" s="8">
        <f>'[1]ΙΣΟΖ.ΑΠΡΙΛ.'!C95+'[1]ΙΣΟΖ.ΑΠΡΙΛ.'!C101</f>
        <v>201.67000000000002</v>
      </c>
      <c r="F29" s="8">
        <f>[1]ΙΣΟΖ.ΜΑΙΟΥ!C101</f>
        <v>1041.67</v>
      </c>
      <c r="G29" s="8">
        <f>[1]ΙΣΟΖ.ΙΟΥΝΙΟΥ!C97+[1]ΙΣΟΖ.ΙΟΥΝΙΟΥ!C100</f>
        <v>7501.63</v>
      </c>
      <c r="H29" s="8">
        <f>[1]ΙΣΟΖ.ΙΟΥΛΙΟΥ!C100</f>
        <v>41.67</v>
      </c>
      <c r="I29" s="8">
        <f>[1]ΙΣΟΖ.ΑΥΓΟΥΣΤΟΥ!C109</f>
        <v>41.67</v>
      </c>
      <c r="J29" s="8">
        <f>[1]ΙΣΟΖ.ΣΕΠΤΕΜΒ!C108</f>
        <v>41.67</v>
      </c>
      <c r="K29" s="8">
        <f>[1]ΙΣΟΖ.ΟΚΤΩΒ!C109</f>
        <v>41.67</v>
      </c>
      <c r="L29" s="8"/>
      <c r="M29" s="8"/>
      <c r="N29" s="23">
        <f t="shared" si="8"/>
        <v>12784.810000000001</v>
      </c>
    </row>
    <row r="30" spans="1:14" s="11" customFormat="1" ht="24" customHeight="1" x14ac:dyDescent="0.3">
      <c r="A30" s="22" t="s">
        <v>38</v>
      </c>
      <c r="B30" s="8">
        <v>0</v>
      </c>
      <c r="C30" s="23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/>
      <c r="M30" s="8"/>
      <c r="N30" s="23">
        <f t="shared" si="8"/>
        <v>0</v>
      </c>
    </row>
    <row r="31" spans="1:14" s="11" customFormat="1" ht="24" customHeight="1" x14ac:dyDescent="0.3">
      <c r="A31" s="22" t="s">
        <v>39</v>
      </c>
      <c r="B31" s="23">
        <v>40000</v>
      </c>
      <c r="C31" s="8">
        <v>29723.99</v>
      </c>
      <c r="D31" s="24">
        <v>31723.4</v>
      </c>
      <c r="E31" s="8">
        <v>26920.6</v>
      </c>
      <c r="F31" s="8">
        <v>27000</v>
      </c>
      <c r="G31" s="8">
        <v>27103.73</v>
      </c>
      <c r="H31" s="8">
        <v>34567.94</v>
      </c>
      <c r="I31" s="8">
        <v>24731.14</v>
      </c>
      <c r="J31" s="8">
        <v>26395.72</v>
      </c>
      <c r="K31" s="8">
        <v>31450.66</v>
      </c>
      <c r="L31" s="8"/>
      <c r="M31" s="29"/>
      <c r="N31" s="23">
        <f t="shared" si="8"/>
        <v>299617.18</v>
      </c>
    </row>
    <row r="32" spans="1:14" s="11" customFormat="1" ht="24" customHeight="1" x14ac:dyDescent="0.3">
      <c r="A32" s="30" t="s">
        <v>40</v>
      </c>
      <c r="B32" s="8">
        <f>'[1]ΙΣΟΖ.ΙΑΝΟΥΑΡ.'!C89</f>
        <v>26.51</v>
      </c>
      <c r="C32" s="8">
        <f>'[1]ΙΣΟΖ.ΦΕΒΡ.'!C96</f>
        <v>26.47</v>
      </c>
      <c r="D32" s="8">
        <f>[1]ΙΣΟΖ.ΜΑΡΤΙΟΥ!C104-[1]ΙΣΟΖ.ΜΑΡΤΙΟΥ!D104</f>
        <v>26.47</v>
      </c>
      <c r="E32" s="8">
        <f>'[1]ΙΣΟΖ.ΑΠΡΙΛ.'!C108</f>
        <v>26.47</v>
      </c>
      <c r="F32" s="8">
        <f>[1]ΙΣΟΖ.ΜΑΙΟΥ!C108</f>
        <v>26.47</v>
      </c>
      <c r="G32" s="8">
        <v>26.47</v>
      </c>
      <c r="H32" s="8">
        <v>26.47</v>
      </c>
      <c r="I32" s="8">
        <f>[1]ΙΣΟΖ.ΑΥΓΟΥΣΤΟΥ!C115</f>
        <v>52.94</v>
      </c>
      <c r="J32" s="8">
        <f>[1]ΙΣΟΖ.ΣΕΠΤΕΜΒ!C115</f>
        <v>26.47</v>
      </c>
      <c r="K32" s="8">
        <f>[1]ΙΣΟΖ.ΟΚΤΩΒ!C115</f>
        <v>26.47</v>
      </c>
      <c r="L32" s="8"/>
      <c r="M32" s="8"/>
      <c r="N32" s="23">
        <f t="shared" si="8"/>
        <v>291.21000000000004</v>
      </c>
    </row>
    <row r="33" spans="1:14" s="11" customFormat="1" ht="24" customHeight="1" x14ac:dyDescent="0.3">
      <c r="A33" s="22" t="s">
        <v>41</v>
      </c>
      <c r="B33" s="8">
        <v>1686.58</v>
      </c>
      <c r="C33" s="8">
        <v>1686.58</v>
      </c>
      <c r="D33" s="8">
        <v>1686.58</v>
      </c>
      <c r="E33" s="8">
        <v>1686.58</v>
      </c>
      <c r="F33" s="8">
        <v>1686.58</v>
      </c>
      <c r="G33" s="8">
        <v>1686.58</v>
      </c>
      <c r="H33" s="8">
        <v>1686.58</v>
      </c>
      <c r="I33" s="8">
        <v>1686.58</v>
      </c>
      <c r="J33" s="8">
        <v>1686.58</v>
      </c>
      <c r="K33" s="8">
        <v>1686.58</v>
      </c>
      <c r="L33" s="8"/>
      <c r="M33" s="8"/>
      <c r="N33" s="23">
        <f t="shared" si="8"/>
        <v>16865.8</v>
      </c>
    </row>
    <row r="34" spans="1:14" s="11" customFormat="1" ht="24" customHeight="1" x14ac:dyDescent="0.3">
      <c r="A34" s="22" t="s">
        <v>42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/>
      <c r="M34" s="8"/>
      <c r="N34" s="23">
        <f t="shared" si="8"/>
        <v>0</v>
      </c>
    </row>
    <row r="35" spans="1:14" s="11" customFormat="1" ht="24" customHeight="1" x14ac:dyDescent="0.3">
      <c r="A35" s="22" t="s">
        <v>43</v>
      </c>
      <c r="B35" s="8">
        <f>'[1]ΙΣΟΖ.ΙΑΝΟΥΑΡ.'!C92</f>
        <v>268.69</v>
      </c>
      <c r="C35" s="8">
        <v>0</v>
      </c>
      <c r="D35" s="8">
        <f>[1]ΙΣΟΖ.ΜΑΡΤΙΟΥ!C107</f>
        <v>1032.17</v>
      </c>
      <c r="E35" s="8">
        <v>0</v>
      </c>
      <c r="F35" s="8">
        <f>[1]ΙΣΟΖ.ΜΑΙΟΥ!C111</f>
        <v>385.46</v>
      </c>
      <c r="G35" s="8">
        <f>[1]ΙΣΟΖ.ΙΟΥΝΙΟΥ!C110</f>
        <v>412.93</v>
      </c>
      <c r="H35" s="8">
        <f>[1]ΙΣΟΖ.ΙΟΥΛΙΟΥ!C110</f>
        <v>268.74</v>
      </c>
      <c r="I35" s="8">
        <v>0</v>
      </c>
      <c r="J35" s="8">
        <f>[1]ΙΣΟΖ.ΣΕΠΤΕΜΒ!C118</f>
        <v>742.54</v>
      </c>
      <c r="K35" s="8">
        <f>[1]ΙΣΟΖ.ΟΚΤΩΒ!C118</f>
        <v>97.93</v>
      </c>
      <c r="L35" s="8"/>
      <c r="M35" s="8"/>
      <c r="N35" s="23">
        <f t="shared" si="8"/>
        <v>3208.4599999999996</v>
      </c>
    </row>
    <row r="36" spans="1:14" s="11" customFormat="1" ht="37.5" customHeight="1" x14ac:dyDescent="0.3">
      <c r="A36" s="30" t="s">
        <v>44</v>
      </c>
      <c r="B36" s="8">
        <f>'[1]ΙΣΟΖ.ΙΑΝΟΥΑΡ.'!C97</f>
        <v>1651.45</v>
      </c>
      <c r="C36" s="8">
        <v>0</v>
      </c>
      <c r="D36" s="8">
        <f>[1]ΙΣΟΖ.ΜΑΡΤΙΟΥ!C112</f>
        <v>485.19</v>
      </c>
      <c r="E36" s="8">
        <f>'[1]ΙΣΟΖ.ΑΠΡΙΛ.'!C116</f>
        <v>825.82</v>
      </c>
      <c r="F36" s="8">
        <f>[1]ΙΣΟΖ.ΜΑΙΟΥ!C118</f>
        <v>924.14</v>
      </c>
      <c r="G36" s="8">
        <v>0</v>
      </c>
      <c r="H36" s="8"/>
      <c r="I36" s="8">
        <v>0</v>
      </c>
      <c r="J36" s="8">
        <f>[1]ΙΣΟΖ.ΣΕΠΤΕΜΒ!C125</f>
        <v>250</v>
      </c>
      <c r="K36" s="8">
        <f>[1]ΙΣΟΖ.ΟΚΤΩΒ!C125</f>
        <v>146.62</v>
      </c>
      <c r="L36" s="8"/>
      <c r="M36" s="8"/>
      <c r="N36" s="23">
        <f t="shared" si="8"/>
        <v>4283.22</v>
      </c>
    </row>
    <row r="37" spans="1:14" s="11" customFormat="1" ht="24" customHeight="1" x14ac:dyDescent="0.3">
      <c r="A37" s="22" t="s">
        <v>45</v>
      </c>
      <c r="B37" s="23">
        <v>3000</v>
      </c>
      <c r="C37" s="8">
        <v>1824.21</v>
      </c>
      <c r="D37" s="24">
        <v>2019.67</v>
      </c>
      <c r="E37" s="8">
        <v>1954.52</v>
      </c>
      <c r="F37" s="8">
        <v>2000</v>
      </c>
      <c r="G37" s="8">
        <v>1954.52</v>
      </c>
      <c r="H37" s="8">
        <v>2019.67</v>
      </c>
      <c r="I37" s="8">
        <v>1958</v>
      </c>
      <c r="J37" s="8">
        <v>1954.52</v>
      </c>
      <c r="K37" s="8">
        <v>2019.67</v>
      </c>
      <c r="L37" s="8"/>
      <c r="M37" s="29"/>
      <c r="N37" s="23">
        <f t="shared" si="8"/>
        <v>20704.78</v>
      </c>
    </row>
    <row r="38" spans="1:14" s="11" customFormat="1" ht="24" customHeight="1" x14ac:dyDescent="0.3">
      <c r="A38" s="22" t="s">
        <v>46</v>
      </c>
      <c r="B38" s="8">
        <v>0</v>
      </c>
      <c r="C38" s="8">
        <f>'[1]ΙΣΟΖ.ΦΕΒΡ.'!C107+'[1]ΙΣΟΖ.ΦΕΒΡ.'!C111</f>
        <v>2932.8</v>
      </c>
      <c r="D38" s="8">
        <f>[1]ΙΣΟΖ.ΜΑΡΤΙΟΥ!C125</f>
        <v>141.69999999999999</v>
      </c>
      <c r="E38" s="8">
        <f>'[1]ΙΣΟΖ.ΑΠΡΙΛ.'!C129</f>
        <v>150.30000000000001</v>
      </c>
      <c r="F38" s="8">
        <f>[1]ΙΣΟΖ.ΜΑΙΟΥ!C133</f>
        <v>127.59</v>
      </c>
      <c r="G38" s="8">
        <f>[1]ΙΣΟΖ.ΙΟΥΝΙΟΥ!C132</f>
        <v>152.85</v>
      </c>
      <c r="H38" s="8">
        <f>[1]ΙΣΟΖ.ΙΟΥΛΙΟΥ!C126+[1]ΙΣΟΖ.ΙΟΥΛΙΟΥ!C134</f>
        <v>437.85</v>
      </c>
      <c r="I38" s="8">
        <f>[1]ΙΣΟΖ.ΑΥΓΟΥΣΤΟΥ!C128-[1]ΙΣΟΖ.ΑΥΓΟΥΣΤΟΥ!D128+[1]ΙΣΟΖ.ΑΥΓΟΥΣΤΟΥ!C142</f>
        <v>551.55000000000007</v>
      </c>
      <c r="J38" s="8">
        <f>[1]ΙΣΟΖ.ΣΕΠΤΕΜΒ!C142</f>
        <v>117.19</v>
      </c>
      <c r="K38" s="8">
        <f>[1]ΙΣΟΖ.ΟΚΤΩΒ!C142</f>
        <v>124.58</v>
      </c>
      <c r="L38" s="8"/>
      <c r="M38" s="8"/>
      <c r="N38" s="23">
        <f t="shared" si="8"/>
        <v>4736.41</v>
      </c>
    </row>
    <row r="39" spans="1:14" s="11" customFormat="1" ht="33" customHeight="1" x14ac:dyDescent="0.3">
      <c r="A39" s="30" t="s">
        <v>47</v>
      </c>
      <c r="B39" s="8">
        <f>'[1]ΙΣΟΖ.ΙΑΝΟΥΑΡ.'!C103</f>
        <v>917.98</v>
      </c>
      <c r="C39" s="8">
        <f>'[1]ΙΣΟΖ.ΦΕΒΡ.'!C123</f>
        <v>2120.16</v>
      </c>
      <c r="D39" s="8">
        <f>[1]ΙΣΟΖ.ΜΑΡΤΙΟΥ!C131</f>
        <v>420.08</v>
      </c>
      <c r="E39" s="8">
        <f>'[1]ΙΣΟΖ.ΑΠΡΙΛ.'!C135</f>
        <v>2784.21</v>
      </c>
      <c r="F39" s="8">
        <f>[1]ΙΣΟΖ.ΜΑΙΟΥ!C139</f>
        <v>1266.1199999999999</v>
      </c>
      <c r="G39" s="8">
        <f>[1]ΙΣΟΖ.ΙΟΥΝΙΟΥ!C138</f>
        <v>600.64</v>
      </c>
      <c r="H39" s="8">
        <v>0</v>
      </c>
      <c r="I39" s="8">
        <f>[1]ΙΣΟΖ.ΑΥΓΟΥΣΤΟΥ!C148</f>
        <v>663.95</v>
      </c>
      <c r="J39" s="8">
        <f>[1]ΙΣΟΖ.ΣΕΠΤΕΜΒ!C148</f>
        <v>293.95</v>
      </c>
      <c r="K39" s="8">
        <f>[1]ΙΣΟΖ.ΟΚΤΩΒ!C150</f>
        <v>2218.31</v>
      </c>
      <c r="L39" s="8"/>
      <c r="M39" s="8"/>
      <c r="N39" s="23">
        <f t="shared" si="8"/>
        <v>11285.400000000001</v>
      </c>
    </row>
    <row r="40" spans="1:14" s="11" customFormat="1" ht="24" customHeight="1" x14ac:dyDescent="0.3">
      <c r="A40" s="30" t="s">
        <v>48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/>
      <c r="M40" s="8"/>
      <c r="N40" s="23">
        <f t="shared" si="8"/>
        <v>0</v>
      </c>
    </row>
    <row r="41" spans="1:14" s="11" customFormat="1" ht="24" customHeight="1" x14ac:dyDescent="0.3">
      <c r="A41" s="22" t="s">
        <v>49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/>
      <c r="M41" s="8"/>
      <c r="N41" s="23">
        <f t="shared" si="8"/>
        <v>0</v>
      </c>
    </row>
    <row r="42" spans="1:14" s="11" customFormat="1" ht="24" customHeight="1" x14ac:dyDescent="0.3">
      <c r="A42" s="22" t="s">
        <v>50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f>[1]ΙΣΟΖ.ΟΚΤΩΒ!C156</f>
        <v>15.23</v>
      </c>
      <c r="L42" s="8"/>
      <c r="M42" s="8"/>
      <c r="N42" s="23">
        <f t="shared" si="8"/>
        <v>15.23</v>
      </c>
    </row>
    <row r="43" spans="1:14" s="11" customFormat="1" ht="24" customHeight="1" x14ac:dyDescent="0.3">
      <c r="A43" s="22" t="s">
        <v>51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/>
      <c r="M43" s="8"/>
      <c r="N43" s="23">
        <f t="shared" si="8"/>
        <v>0</v>
      </c>
    </row>
    <row r="44" spans="1:14" s="11" customFormat="1" ht="24" customHeight="1" x14ac:dyDescent="0.3">
      <c r="A44" s="22" t="s">
        <v>52</v>
      </c>
      <c r="B44" s="8">
        <v>0</v>
      </c>
      <c r="C44" s="8">
        <v>0</v>
      </c>
      <c r="D44" s="8">
        <f>[1]ΙΣΟΖ.ΜΑΡΤΙΟΥ!C134+[1]ΙΣΟΖ.ΜΑΡΤΙΟΥ!C137</f>
        <v>320.22000000000003</v>
      </c>
      <c r="E44" s="8">
        <f>'[1]ΙΣΟΖ.ΑΠΡΙΛ.'!C138</f>
        <v>420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/>
      <c r="M44" s="29"/>
      <c r="N44" s="23">
        <f t="shared" si="8"/>
        <v>740.22</v>
      </c>
    </row>
    <row r="45" spans="1:14" s="11" customFormat="1" ht="21" customHeight="1" x14ac:dyDescent="0.3">
      <c r="A45" s="26" t="s">
        <v>53</v>
      </c>
      <c r="B45" s="31">
        <f t="shared" ref="B45:N45" si="9">SUM(B27:B44)</f>
        <v>72284.429999999993</v>
      </c>
      <c r="C45" s="31">
        <f t="shared" si="9"/>
        <v>61952.39</v>
      </c>
      <c r="D45" s="31">
        <f t="shared" si="9"/>
        <v>65548.81</v>
      </c>
      <c r="E45" s="31">
        <f t="shared" si="9"/>
        <v>58970.17</v>
      </c>
      <c r="F45" s="31">
        <f t="shared" si="9"/>
        <v>58398.81</v>
      </c>
      <c r="G45" s="31">
        <f t="shared" si="9"/>
        <v>63774.04</v>
      </c>
      <c r="H45" s="31">
        <f t="shared" si="9"/>
        <v>62987.96</v>
      </c>
      <c r="I45" s="31">
        <f t="shared" si="9"/>
        <v>53837.83</v>
      </c>
      <c r="J45" s="31">
        <f t="shared" si="9"/>
        <v>55080.36</v>
      </c>
      <c r="K45" s="31">
        <f t="shared" si="9"/>
        <v>60605.020000000004</v>
      </c>
      <c r="L45" s="31">
        <f t="shared" si="9"/>
        <v>0</v>
      </c>
      <c r="M45" s="31">
        <f t="shared" si="9"/>
        <v>0</v>
      </c>
      <c r="N45" s="31">
        <f t="shared" si="9"/>
        <v>613439.81999999995</v>
      </c>
    </row>
    <row r="46" spans="1:14" s="11" customFormat="1" ht="18.75" x14ac:dyDescent="0.3">
      <c r="A46" s="32"/>
      <c r="B46" s="10">
        <f>SUM(B45)</f>
        <v>72284.429999999993</v>
      </c>
      <c r="C46" s="10">
        <f t="shared" ref="C46:M46" si="10">SUM(B46+C45)</f>
        <v>134236.82</v>
      </c>
      <c r="D46" s="10">
        <f t="shared" si="10"/>
        <v>199785.63</v>
      </c>
      <c r="E46" s="10">
        <f t="shared" si="10"/>
        <v>258755.8</v>
      </c>
      <c r="F46" s="10">
        <f t="shared" si="10"/>
        <v>317154.61</v>
      </c>
      <c r="G46" s="10">
        <f t="shared" si="10"/>
        <v>380928.64999999997</v>
      </c>
      <c r="H46" s="10">
        <f t="shared" si="10"/>
        <v>443916.61</v>
      </c>
      <c r="I46" s="10">
        <f t="shared" si="10"/>
        <v>497754.44</v>
      </c>
      <c r="J46" s="10">
        <f t="shared" si="10"/>
        <v>552834.80000000005</v>
      </c>
      <c r="K46" s="10">
        <f t="shared" si="10"/>
        <v>613439.82000000007</v>
      </c>
      <c r="L46" s="10">
        <f t="shared" si="10"/>
        <v>613439.82000000007</v>
      </c>
      <c r="M46" s="10">
        <f t="shared" si="10"/>
        <v>613439.82000000007</v>
      </c>
      <c r="N46" s="33"/>
    </row>
    <row r="47" spans="1:14" ht="21" x14ac:dyDescent="0.35">
      <c r="B47" s="34" t="s">
        <v>2</v>
      </c>
      <c r="C47" s="34" t="s">
        <v>3</v>
      </c>
      <c r="D47" s="34" t="s">
        <v>4</v>
      </c>
      <c r="E47" s="34" t="s">
        <v>5</v>
      </c>
      <c r="F47" s="34" t="s">
        <v>6</v>
      </c>
      <c r="G47" s="34" t="s">
        <v>7</v>
      </c>
      <c r="H47" s="34" t="s">
        <v>8</v>
      </c>
      <c r="I47" s="34" t="s">
        <v>9</v>
      </c>
      <c r="J47" s="34" t="s">
        <v>10</v>
      </c>
      <c r="K47" s="34" t="s">
        <v>11</v>
      </c>
      <c r="L47" s="34" t="s">
        <v>12</v>
      </c>
      <c r="M47" s="34" t="s">
        <v>13</v>
      </c>
      <c r="N47" s="35" t="s">
        <v>54</v>
      </c>
    </row>
    <row r="48" spans="1:14" s="38" customFormat="1" ht="37.5" customHeight="1" x14ac:dyDescent="0.3">
      <c r="A48" s="36" t="s">
        <v>55</v>
      </c>
      <c r="B48" s="37">
        <f t="shared" ref="B48:M48" si="11">B9-B24-B45</f>
        <v>15534.999999999913</v>
      </c>
      <c r="C48" s="37">
        <f t="shared" si="11"/>
        <v>34128.990000000034</v>
      </c>
      <c r="D48" s="37">
        <f t="shared" si="11"/>
        <v>14210.119999999952</v>
      </c>
      <c r="E48" s="37">
        <f t="shared" si="11"/>
        <v>-18598.289999999979</v>
      </c>
      <c r="F48" s="37">
        <f t="shared" si="11"/>
        <v>-17594.369999999981</v>
      </c>
      <c r="G48" s="37">
        <f t="shared" si="11"/>
        <v>-14100.730000000003</v>
      </c>
      <c r="H48" s="37">
        <f t="shared" si="11"/>
        <v>-28551.170000000056</v>
      </c>
      <c r="I48" s="37">
        <f t="shared" si="11"/>
        <v>-18380.730000000025</v>
      </c>
      <c r="J48" s="37">
        <f t="shared" si="11"/>
        <v>-27548.549999999872</v>
      </c>
      <c r="K48" s="37">
        <f t="shared" si="11"/>
        <v>-30954.470000000067</v>
      </c>
      <c r="L48" s="37">
        <f t="shared" si="11"/>
        <v>-1937.68</v>
      </c>
      <c r="M48" s="37">
        <f t="shared" si="11"/>
        <v>0</v>
      </c>
      <c r="N48" s="37">
        <f>N9-N24-N45</f>
        <v>-91854.200000000012</v>
      </c>
    </row>
    <row r="49" spans="1:14" x14ac:dyDescent="0.25">
      <c r="B49" s="2">
        <f>SUM(B48)</f>
        <v>15534.999999999913</v>
      </c>
      <c r="C49" s="2">
        <f>SUM(C48,B49)</f>
        <v>49663.989999999947</v>
      </c>
      <c r="D49" s="2">
        <f t="shared" ref="D49:M49" si="12">SUM(D48,C49)</f>
        <v>63874.109999999899</v>
      </c>
      <c r="E49" s="2">
        <f>SUM(E48,D49)</f>
        <v>45275.81999999992</v>
      </c>
      <c r="F49" s="2">
        <f>SUM(F48,E49)</f>
        <v>27681.449999999939</v>
      </c>
      <c r="G49" s="2">
        <f t="shared" si="12"/>
        <v>13580.719999999936</v>
      </c>
      <c r="H49" s="2">
        <f t="shared" si="12"/>
        <v>-14970.450000000121</v>
      </c>
      <c r="I49" s="2">
        <f t="shared" si="12"/>
        <v>-33351.180000000146</v>
      </c>
      <c r="J49" s="2">
        <f t="shared" si="12"/>
        <v>-60899.730000000018</v>
      </c>
      <c r="K49" s="2">
        <f t="shared" si="12"/>
        <v>-91854.200000000084</v>
      </c>
      <c r="L49" s="2">
        <f t="shared" si="12"/>
        <v>-93791.880000000077</v>
      </c>
      <c r="M49" s="2">
        <f t="shared" si="12"/>
        <v>-93791.880000000077</v>
      </c>
    </row>
    <row r="50" spans="1:14" ht="29.25" customHeight="1" x14ac:dyDescent="0.25">
      <c r="A50" s="39" t="s">
        <v>56</v>
      </c>
      <c r="B50" s="40" t="s">
        <v>2</v>
      </c>
      <c r="C50" s="40" t="s">
        <v>3</v>
      </c>
      <c r="D50" s="40" t="s">
        <v>4</v>
      </c>
      <c r="E50" s="40" t="s">
        <v>5</v>
      </c>
      <c r="F50" s="40" t="s">
        <v>6</v>
      </c>
      <c r="G50" s="41" t="s">
        <v>7</v>
      </c>
      <c r="H50" s="41" t="s">
        <v>8</v>
      </c>
      <c r="I50" s="41" t="s">
        <v>9</v>
      </c>
      <c r="J50" s="40" t="s">
        <v>10</v>
      </c>
      <c r="K50" s="41" t="s">
        <v>11</v>
      </c>
      <c r="L50" s="41" t="s">
        <v>12</v>
      </c>
      <c r="M50" s="40" t="s">
        <v>13</v>
      </c>
      <c r="N50" s="42" t="s">
        <v>14</v>
      </c>
    </row>
    <row r="51" spans="1:14" s="11" customFormat="1" ht="27" customHeight="1" x14ac:dyDescent="0.3">
      <c r="A51" s="22" t="s">
        <v>57</v>
      </c>
      <c r="B51" s="8">
        <v>15000</v>
      </c>
      <c r="C51" s="8">
        <v>15000</v>
      </c>
      <c r="D51" s="8">
        <v>15000</v>
      </c>
      <c r="E51" s="8">
        <v>15000</v>
      </c>
      <c r="F51" s="8">
        <v>15000</v>
      </c>
      <c r="G51" s="8">
        <v>15000</v>
      </c>
      <c r="H51" s="8">
        <v>15000</v>
      </c>
      <c r="I51" s="8">
        <v>15000</v>
      </c>
      <c r="J51" s="8">
        <v>15000</v>
      </c>
      <c r="K51" s="8">
        <v>15000</v>
      </c>
      <c r="L51" s="8"/>
      <c r="M51" s="8"/>
      <c r="N51" s="23">
        <f>SUM(B51:M51)</f>
        <v>150000</v>
      </c>
    </row>
    <row r="52" spans="1:14" s="11" customFormat="1" ht="29.25" customHeight="1" x14ac:dyDescent="0.3">
      <c r="A52" s="30" t="s">
        <v>58</v>
      </c>
      <c r="B52" s="8">
        <f>'[1]ΙΣΟΖ.ΙΑΝΟΥΑΡ.'!C133</f>
        <v>24281.16</v>
      </c>
      <c r="C52" s="8">
        <f>'[1]ΙΣΟΖ.ΦΕΒΡ.'!C156</f>
        <v>21815.89</v>
      </c>
      <c r="D52" s="8">
        <f>[1]ΙΣΟΖ.ΜΑΡΤΙΟΥ!C170</f>
        <v>20574.099999999999</v>
      </c>
      <c r="E52" s="8">
        <f>'[1]ΙΣΟΖ.ΑΠΡΙΛ.'!C174</f>
        <v>19765.849999999999</v>
      </c>
      <c r="F52" s="8">
        <f>[1]ΙΣΟΖ.ΜΑΙΟΥ!C178</f>
        <v>18404.98</v>
      </c>
      <c r="G52" s="8">
        <f>[1]ΙΣΟΖ.ΙΟΥΝΙΟΥ!C177</f>
        <v>15055.3</v>
      </c>
      <c r="H52" s="8">
        <f>[1]ΙΣΟΖ.ΙΟΥΛΙΟΥ!C179</f>
        <v>14944.7</v>
      </c>
      <c r="I52" s="8">
        <f>[1]ΙΣΟΖ.ΑΥΓΟΥΣΤΟΥ!C190</f>
        <v>14944.69</v>
      </c>
      <c r="J52" s="8">
        <f>[1]ΙΣΟΖ.ΣΕΠΤΕΜΒ!C190</f>
        <v>14923.07</v>
      </c>
      <c r="K52" s="8">
        <f>[1]ΙΣΟΖ.ΣΕΠΤΕΜΒ!D190</f>
        <v>0</v>
      </c>
      <c r="L52" s="8">
        <f>[1]ΙΣΟΖ.ΣΕΠΤΕΜΒ!E190</f>
        <v>164709.74</v>
      </c>
      <c r="M52" s="8">
        <f>[1]ΙΣΟΖ.ΣΕΠΤΕΜΒ!F190</f>
        <v>0</v>
      </c>
      <c r="N52" s="23">
        <f>SUM(B52:M52)</f>
        <v>329419.48</v>
      </c>
    </row>
    <row r="53" spans="1:14" s="11" customFormat="1" ht="27.75" customHeight="1" x14ac:dyDescent="0.3">
      <c r="A53" s="43" t="s">
        <v>59</v>
      </c>
      <c r="B53" s="44">
        <f t="shared" ref="B53:N53" si="13">SUM(B51:B52)</f>
        <v>39281.160000000003</v>
      </c>
      <c r="C53" s="44">
        <f t="shared" si="13"/>
        <v>36815.89</v>
      </c>
      <c r="D53" s="44">
        <f t="shared" si="13"/>
        <v>35574.1</v>
      </c>
      <c r="E53" s="44">
        <f t="shared" si="13"/>
        <v>34765.85</v>
      </c>
      <c r="F53" s="44">
        <f t="shared" si="13"/>
        <v>33404.979999999996</v>
      </c>
      <c r="G53" s="45">
        <f t="shared" si="13"/>
        <v>30055.3</v>
      </c>
      <c r="H53" s="45">
        <f t="shared" si="13"/>
        <v>29944.7</v>
      </c>
      <c r="I53" s="45">
        <f t="shared" si="13"/>
        <v>29944.690000000002</v>
      </c>
      <c r="J53" s="45">
        <f t="shared" si="13"/>
        <v>29923.07</v>
      </c>
      <c r="K53" s="45">
        <f t="shared" si="13"/>
        <v>15000</v>
      </c>
      <c r="L53" s="45">
        <f t="shared" si="13"/>
        <v>164709.74</v>
      </c>
      <c r="M53" s="45">
        <f t="shared" si="13"/>
        <v>0</v>
      </c>
      <c r="N53" s="45">
        <f t="shared" si="13"/>
        <v>479419.48</v>
      </c>
    </row>
    <row r="54" spans="1:14" s="11" customFormat="1" ht="18.75" x14ac:dyDescent="0.3">
      <c r="A54" s="32"/>
      <c r="B54" s="10">
        <f>SUM(B53)</f>
        <v>39281.160000000003</v>
      </c>
      <c r="C54" s="10">
        <f t="shared" ref="C54:M54" si="14">SUM(B54+C53)</f>
        <v>76097.05</v>
      </c>
      <c r="D54" s="10">
        <f t="shared" si="14"/>
        <v>111671.15</v>
      </c>
      <c r="E54" s="10">
        <f t="shared" si="14"/>
        <v>146437</v>
      </c>
      <c r="F54" s="10">
        <f t="shared" si="14"/>
        <v>179841.97999999998</v>
      </c>
      <c r="G54" s="10">
        <f t="shared" si="14"/>
        <v>209897.27999999997</v>
      </c>
      <c r="H54" s="10">
        <f t="shared" si="14"/>
        <v>239841.97999999998</v>
      </c>
      <c r="I54" s="10">
        <f t="shared" si="14"/>
        <v>269786.67</v>
      </c>
      <c r="J54" s="10">
        <f t="shared" si="14"/>
        <v>299709.74</v>
      </c>
      <c r="K54" s="10">
        <f t="shared" si="14"/>
        <v>314709.74</v>
      </c>
      <c r="L54" s="10">
        <f t="shared" si="14"/>
        <v>479419.48</v>
      </c>
      <c r="M54" s="10">
        <f t="shared" si="14"/>
        <v>479419.48</v>
      </c>
      <c r="N54" s="33"/>
    </row>
    <row r="55" spans="1:14" s="11" customFormat="1" ht="23.25" customHeight="1" x14ac:dyDescent="0.3">
      <c r="A55" s="46" t="s">
        <v>60</v>
      </c>
      <c r="B55" s="47">
        <f>'[1]ΙΣΟΖ.ΙΑΝΟΥΑΡ.'!D158</f>
        <v>916</v>
      </c>
      <c r="C55" s="47">
        <f>'[1]ΙΣΟΖ.ΦΕΒΡ.'!D180</f>
        <v>916</v>
      </c>
      <c r="D55" s="47">
        <f>[1]ΙΣΟΖ.ΜΑΡΤΙΟΥ!D194</f>
        <v>916</v>
      </c>
      <c r="E55" s="47">
        <f>'[1]ΙΣΟΖ.ΑΠΡΙΛ.'!D198</f>
        <v>916</v>
      </c>
      <c r="F55" s="47">
        <f>[1]ΙΣΟΖ.ΜΑΙΟΥ!D205-[1]ΙΣΟΖ.ΜΑΙΟΥ!C202</f>
        <v>706.6</v>
      </c>
      <c r="G55" s="47">
        <f>[1]ΙΣΟΖ.ΙΟΥΝΙΟΥ!D206-[1]ΙΣΟΖ.ΙΟΥΝΙΟΥ!C201</f>
        <v>16453.37</v>
      </c>
      <c r="H55" s="47">
        <f>[1]ΙΣΟΖ.ΙΟΥΛΙΟΥ!D210-[1]ΙΣΟΖ.ΙΟΥΛΙΟΥ!C205</f>
        <v>2061540.94</v>
      </c>
      <c r="I55" s="47">
        <f>[1]ΙΣΟΖ.ΑΥΓΟΥΣΤΟΥ!D223</f>
        <v>916</v>
      </c>
      <c r="J55" s="47">
        <f>[1]ΙΣΟΖ.ΣΕΠΤΕΜΒ!D228</f>
        <v>937.88</v>
      </c>
      <c r="K55" s="48">
        <f>[1]ΙΣΟΖ.ΟΚΤΩΒ!D245</f>
        <v>19999.599999999999</v>
      </c>
      <c r="L55" s="48"/>
      <c r="M55" s="48"/>
      <c r="N55" s="48">
        <f>SUM(B55:M55)</f>
        <v>2104218.3899999997</v>
      </c>
    </row>
    <row r="56" spans="1:14" s="11" customFormat="1" ht="18.75" x14ac:dyDescent="0.3">
      <c r="A56" s="3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33"/>
    </row>
    <row r="57" spans="1:14" s="11" customFormat="1" ht="41.25" customHeight="1" x14ac:dyDescent="0.3">
      <c r="A57" s="32"/>
      <c r="B57" s="49" t="s">
        <v>2</v>
      </c>
      <c r="C57" s="49" t="s">
        <v>3</v>
      </c>
      <c r="D57" s="49" t="s">
        <v>4</v>
      </c>
      <c r="E57" s="49" t="s">
        <v>5</v>
      </c>
      <c r="F57" s="49" t="s">
        <v>6</v>
      </c>
      <c r="G57" s="50" t="s">
        <v>7</v>
      </c>
      <c r="H57" s="50" t="s">
        <v>8</v>
      </c>
      <c r="I57" s="50" t="s">
        <v>9</v>
      </c>
      <c r="J57" s="49" t="s">
        <v>10</v>
      </c>
      <c r="K57" s="50" t="s">
        <v>11</v>
      </c>
      <c r="L57" s="50" t="s">
        <v>12</v>
      </c>
      <c r="M57" s="49" t="s">
        <v>13</v>
      </c>
      <c r="N57" s="51" t="s">
        <v>14</v>
      </c>
    </row>
    <row r="58" spans="1:14" s="11" customFormat="1" ht="32.25" customHeight="1" x14ac:dyDescent="0.3">
      <c r="A58" s="52" t="s">
        <v>61</v>
      </c>
      <c r="B58" s="53">
        <f>B48-B53+B55</f>
        <v>-22830.160000000091</v>
      </c>
      <c r="C58" s="53">
        <f t="shared" ref="C58:M58" si="15">C48-C53+C55</f>
        <v>-1770.8999999999651</v>
      </c>
      <c r="D58" s="53">
        <f t="shared" si="15"/>
        <v>-20447.980000000047</v>
      </c>
      <c r="E58" s="53">
        <f t="shared" si="15"/>
        <v>-52448.139999999978</v>
      </c>
      <c r="F58" s="53">
        <f t="shared" si="15"/>
        <v>-50292.749999999978</v>
      </c>
      <c r="G58" s="53">
        <f t="shared" si="15"/>
        <v>-27702.66</v>
      </c>
      <c r="H58" s="53">
        <f t="shared" si="15"/>
        <v>2003045.0699999998</v>
      </c>
      <c r="I58" s="53">
        <f t="shared" si="15"/>
        <v>-47409.420000000027</v>
      </c>
      <c r="J58" s="53">
        <f t="shared" si="15"/>
        <v>-56533.739999999874</v>
      </c>
      <c r="K58" s="53">
        <f>K48-K53+K55</f>
        <v>-25954.870000000068</v>
      </c>
      <c r="L58" s="53">
        <f t="shared" si="15"/>
        <v>-166647.41999999998</v>
      </c>
      <c r="M58" s="53">
        <f t="shared" si="15"/>
        <v>0</v>
      </c>
      <c r="N58" s="53">
        <f>N48-N53+N55</f>
        <v>1532944.7099999997</v>
      </c>
    </row>
    <row r="59" spans="1:14" s="11" customFormat="1" ht="18.75" x14ac:dyDescent="0.3">
      <c r="A59" s="32"/>
      <c r="B59" s="10"/>
      <c r="C59" s="10">
        <f>SUM(C58,B58)</f>
        <v>-24601.060000000056</v>
      </c>
      <c r="D59" s="10">
        <f t="shared" ref="D59:M59" si="16">SUM(D58,C59)</f>
        <v>-45049.040000000103</v>
      </c>
      <c r="E59" s="10">
        <f t="shared" si="16"/>
        <v>-97497.18000000008</v>
      </c>
      <c r="F59" s="10">
        <f>SUM(F58,E59)</f>
        <v>-147789.93000000005</v>
      </c>
      <c r="G59" s="10">
        <f t="shared" si="16"/>
        <v>-175492.59000000005</v>
      </c>
      <c r="H59" s="10">
        <f t="shared" si="16"/>
        <v>1827552.4799999997</v>
      </c>
      <c r="I59" s="10">
        <f>SUM(I58,H59)</f>
        <v>1780143.0599999998</v>
      </c>
      <c r="J59" s="10">
        <f t="shared" si="16"/>
        <v>1723609.3199999998</v>
      </c>
      <c r="K59" s="10">
        <f t="shared" si="16"/>
        <v>1697654.4499999997</v>
      </c>
      <c r="L59" s="10">
        <f t="shared" si="16"/>
        <v>1531007.0299999998</v>
      </c>
      <c r="M59" s="10">
        <f t="shared" si="16"/>
        <v>1531007.0299999998</v>
      </c>
      <c r="N59" s="33"/>
    </row>
    <row r="60" spans="1:14" s="11" customFormat="1" ht="18.75" x14ac:dyDescent="0.3">
      <c r="A60" s="3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33"/>
    </row>
  </sheetData>
  <mergeCells count="1">
    <mergeCell ref="A3:N3"/>
  </mergeCells>
  <pageMargins left="0.7" right="0.7" top="0.75" bottom="0.75" header="0.3" footer="0.3"/>
  <pageSetup paperSize="9" scale="51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ΜΗΝΙΑΙΑ ΑΠΟΤΕΛΕΣΜΑΤΑ</vt:lpstr>
      <vt:lpstr>'ΜΗΝΙΑΙΑ ΑΠΟΤΕΛΕΣΜΑΤΑ'!Print_Area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Liapis</dc:creator>
  <cp:lastModifiedBy>Kostas Liapis</cp:lastModifiedBy>
  <dcterms:created xsi:type="dcterms:W3CDTF">2024-01-03T08:19:35Z</dcterms:created>
  <dcterms:modified xsi:type="dcterms:W3CDTF">2024-01-03T08:20:24Z</dcterms:modified>
</cp:coreProperties>
</file>