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xr:revisionPtr revIDLastSave="0" documentId="8_{5BFF0E34-39B0-4549-9B22-D08B8D83B0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tocks" sheetId="1" r:id="rId1"/>
    <sheet name="GEO viz" sheetId="2" r:id="rId2"/>
    <sheet name="Coordinates" sheetId="3" r:id="rId3"/>
  </sheets>
  <definedNames>
    <definedName name="_xlnm._FilterDatabase" localSheetId="1" hidden="1">'GEO viz'!$A$1:$K$1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guaeXDuXhiax+9WuZobaGw9UmDPQV4CBDfN3Jiw1i4=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0" i="1"/>
  <c r="A7" i="1"/>
  <c r="A5" i="1"/>
  <c r="A3" i="1"/>
  <c r="A2" i="1"/>
  <c r="A4" i="1"/>
  <c r="A6" i="1"/>
  <c r="A9" i="1"/>
  <c r="A8" i="1"/>
  <c r="G2" i="1"/>
  <c r="K19" i="2" a="1"/>
  <c r="K19" i="2"/>
  <c r="J19" i="2" a="1"/>
  <c r="J19" i="2"/>
  <c r="K18" i="2" a="1"/>
  <c r="K18" i="2"/>
  <c r="J18" i="2" a="1"/>
  <c r="J18" i="2"/>
  <c r="K17" i="2" a="1"/>
  <c r="K17" i="2"/>
  <c r="J17" i="2" a="1"/>
  <c r="J17" i="2"/>
  <c r="K16" i="2" a="1"/>
  <c r="K16" i="2"/>
  <c r="J16" i="2" a="1"/>
  <c r="J16" i="2"/>
  <c r="K15" i="2" a="1"/>
  <c r="K15" i="2"/>
  <c r="J15" i="2" a="1"/>
  <c r="J15" i="2"/>
  <c r="K14" i="2" a="1"/>
  <c r="K14" i="2"/>
  <c r="J14" i="2" a="1"/>
  <c r="J14" i="2"/>
  <c r="K13" i="2" a="1"/>
  <c r="K13" i="2"/>
  <c r="J13" i="2" a="1"/>
  <c r="J13" i="2"/>
  <c r="K12" i="2" a="1"/>
  <c r="K12" i="2"/>
  <c r="J12" i="2" a="1"/>
  <c r="J12" i="2"/>
  <c r="K11" i="2" a="1"/>
  <c r="K11" i="2"/>
  <c r="J11" i="2" a="1"/>
  <c r="J11" i="2"/>
  <c r="K10" i="2" a="1"/>
  <c r="K10" i="2"/>
  <c r="J10" i="2" a="1"/>
  <c r="J10" i="2"/>
  <c r="K9" i="2" a="1"/>
  <c r="K9" i="2"/>
  <c r="J9" i="2" a="1"/>
  <c r="J9" i="2"/>
  <c r="K8" i="2" a="1"/>
  <c r="K8" i="2"/>
  <c r="J8" i="2" a="1"/>
  <c r="J8" i="2"/>
  <c r="K7" i="2" a="1"/>
  <c r="K7" i="2"/>
  <c r="J7" i="2" a="1"/>
  <c r="J7" i="2"/>
  <c r="K6" i="2" a="1"/>
  <c r="K6" i="2"/>
  <c r="J6" i="2" a="1"/>
  <c r="J6" i="2"/>
  <c r="K5" i="2" a="1"/>
  <c r="K5" i="2"/>
  <c r="J5" i="2" a="1"/>
  <c r="J5" i="2"/>
  <c r="K4" i="2" a="1"/>
  <c r="K4" i="2"/>
  <c r="J4" i="2" a="1"/>
  <c r="J4" i="2"/>
  <c r="K3" i="2" a="1"/>
  <c r="K3" i="2"/>
  <c r="J3" i="2" a="1"/>
  <c r="J3" i="2"/>
  <c r="K2" i="2" a="1"/>
  <c r="K2" i="2"/>
  <c r="J2" i="2" a="1"/>
  <c r="J2" i="2"/>
  <c r="G15" i="1"/>
  <c r="G14" i="1"/>
  <c r="G13" i="1"/>
  <c r="G12" i="1"/>
  <c r="G11" i="1"/>
  <c r="G10" i="1"/>
  <c r="G9" i="1"/>
  <c r="G8" i="1"/>
  <c r="G7" i="1"/>
  <c r="G6" i="1"/>
  <c r="G5" i="1"/>
  <c r="G4" i="1"/>
  <c r="G3" i="1"/>
  <c r="I19" i="2" l="1" a="1"/>
  <c r="I19" i="2" s="1"/>
  <c r="H19" i="2" a="1"/>
  <c r="H19" i="2" s="1"/>
  <c r="I18" i="2" a="1"/>
  <c r="I18" i="2" s="1"/>
  <c r="H18" i="2" a="1"/>
  <c r="H18" i="2" s="1"/>
  <c r="I17" i="2" a="1"/>
  <c r="I17" i="2" s="1"/>
  <c r="H17" i="2" a="1"/>
  <c r="H17" i="2" s="1"/>
  <c r="I16" i="2" a="1"/>
  <c r="I16" i="2" s="1"/>
  <c r="H16" i="2" a="1"/>
  <c r="H16" i="2" s="1"/>
  <c r="I15" i="2" a="1"/>
  <c r="I15" i="2" s="1"/>
  <c r="H15" i="2" a="1"/>
  <c r="H15" i="2" s="1"/>
  <c r="I14" i="2" a="1"/>
  <c r="I14" i="2" s="1"/>
  <c r="H14" i="2" a="1"/>
  <c r="H14" i="2" s="1"/>
  <c r="I13" i="2" a="1"/>
  <c r="I13" i="2" s="1"/>
  <c r="H13" i="2" a="1"/>
  <c r="H13" i="2" s="1"/>
  <c r="I12" i="2" a="1"/>
  <c r="I12" i="2" s="1"/>
  <c r="H12" i="2" a="1"/>
  <c r="H12" i="2" s="1"/>
  <c r="I11" i="2" a="1"/>
  <c r="I11" i="2" s="1"/>
  <c r="H11" i="2" a="1"/>
  <c r="H11" i="2" s="1"/>
  <c r="I10" i="2" a="1"/>
  <c r="I10" i="2" s="1"/>
  <c r="H10" i="2" a="1"/>
  <c r="H10" i="2" s="1"/>
  <c r="I9" i="2" a="1"/>
  <c r="I9" i="2" s="1"/>
  <c r="H9" i="2" a="1"/>
  <c r="H9" i="2" s="1"/>
  <c r="I8" i="2" a="1"/>
  <c r="I8" i="2" s="1"/>
  <c r="H8" i="2" a="1"/>
  <c r="H8" i="2" s="1"/>
  <c r="I7" i="2" a="1"/>
  <c r="I7" i="2" s="1"/>
  <c r="H7" i="2" a="1"/>
  <c r="H7" i="2" s="1"/>
  <c r="I6" i="2" a="1"/>
  <c r="I6" i="2" s="1"/>
  <c r="H6" i="2" a="1"/>
  <c r="H6" i="2" s="1"/>
  <c r="I5" i="2" a="1"/>
  <c r="I5" i="2" s="1"/>
  <c r="H5" i="2" a="1"/>
  <c r="H5" i="2" s="1"/>
  <c r="I4" i="2" a="1"/>
  <c r="I4" i="2" s="1"/>
  <c r="H4" i="2" a="1"/>
  <c r="H4" i="2" s="1"/>
  <c r="I3" i="2" a="1"/>
  <c r="I3" i="2" s="1"/>
  <c r="H3" i="2" a="1"/>
  <c r="H3" i="2" s="1"/>
  <c r="I2" i="2" a="1"/>
  <c r="I2" i="2" s="1"/>
  <c r="H2" i="2" a="1"/>
  <c r="H2" i="2" s="1"/>
</calcChain>
</file>

<file path=xl/sharedStrings.xml><?xml version="1.0" encoding="utf-8"?>
<sst xmlns="http://schemas.openxmlformats.org/spreadsheetml/2006/main" count="175" uniqueCount="96">
  <si>
    <t>MODEL</t>
  </si>
  <si>
    <t>GROUP</t>
  </si>
  <si>
    <t>CODE</t>
  </si>
  <si>
    <t>STOCK</t>
  </si>
  <si>
    <t>IN SHIPMENT</t>
  </si>
  <si>
    <t>USE/MONTH</t>
  </si>
  <si>
    <t>STOCK/MONTH</t>
  </si>
  <si>
    <t>DATE OF NEXT ORDER</t>
  </si>
  <si>
    <t>2024/2025 %</t>
  </si>
  <si>
    <t>REMARKS</t>
  </si>
  <si>
    <t>PRODUCT D</t>
  </si>
  <si>
    <t>703-812</t>
  </si>
  <si>
    <t>622-893</t>
  </si>
  <si>
    <t>PRODUCT C</t>
  </si>
  <si>
    <t>851-437</t>
  </si>
  <si>
    <t>258-704</t>
  </si>
  <si>
    <t>PRODUCT E</t>
  </si>
  <si>
    <t>648-808</t>
  </si>
  <si>
    <t>369-979</t>
  </si>
  <si>
    <t>PRODUCT H</t>
  </si>
  <si>
    <t>423-748</t>
  </si>
  <si>
    <t>318-860</t>
  </si>
  <si>
    <t>PRODUCT A</t>
  </si>
  <si>
    <t>662-979</t>
  </si>
  <si>
    <t>Obsolete</t>
  </si>
  <si>
    <t>PRODUCT K</t>
  </si>
  <si>
    <t>785-357</t>
  </si>
  <si>
    <t>PRODUCT G</t>
  </si>
  <si>
    <t>451-458</t>
  </si>
  <si>
    <t>PRODUCT F</t>
  </si>
  <si>
    <t>716-524</t>
  </si>
  <si>
    <t>PRODUCT M</t>
  </si>
  <si>
    <t>759-990</t>
  </si>
  <si>
    <t>PRODUCT N</t>
  </si>
  <si>
    <t>535-227</t>
  </si>
  <si>
    <t>Order No</t>
  </si>
  <si>
    <t>Supplier</t>
  </si>
  <si>
    <t>Product</t>
  </si>
  <si>
    <t>City CN exit</t>
  </si>
  <si>
    <t>Import to</t>
  </si>
  <si>
    <t>Exit CN</t>
  </si>
  <si>
    <t>Enter PL</t>
  </si>
  <si>
    <t>Lat CN</t>
  </si>
  <si>
    <t>Lon CN</t>
  </si>
  <si>
    <t>Lat PL</t>
  </si>
  <si>
    <t>Lon PL</t>
  </si>
  <si>
    <t>Value $</t>
  </si>
  <si>
    <t>Transport</t>
  </si>
  <si>
    <t>Order 1</t>
  </si>
  <si>
    <t>Supplier 1</t>
  </si>
  <si>
    <t>WUXI</t>
  </si>
  <si>
    <t>WARSAW</t>
  </si>
  <si>
    <t>Plane</t>
  </si>
  <si>
    <t>Order 2</t>
  </si>
  <si>
    <t>Supplier 2</t>
  </si>
  <si>
    <t>PRODUCT B</t>
  </si>
  <si>
    <t>SHENZHEN</t>
  </si>
  <si>
    <t>Order 3</t>
  </si>
  <si>
    <t>Rail</t>
  </si>
  <si>
    <t>Order 4</t>
  </si>
  <si>
    <t>Supplier 3</t>
  </si>
  <si>
    <t>ZHONGSHAN</t>
  </si>
  <si>
    <t>Order 5</t>
  </si>
  <si>
    <t>Supplier 4</t>
  </si>
  <si>
    <t>PRODUCT L</t>
  </si>
  <si>
    <t>FOSHAN</t>
  </si>
  <si>
    <t>Ship</t>
  </si>
  <si>
    <t>Order 6</t>
  </si>
  <si>
    <t>Supplier 5</t>
  </si>
  <si>
    <t>PRODUCT J</t>
  </si>
  <si>
    <t>Order 7</t>
  </si>
  <si>
    <t>Order 8</t>
  </si>
  <si>
    <t>Order 9</t>
  </si>
  <si>
    <t>Order 10</t>
  </si>
  <si>
    <t>Supplier 6</t>
  </si>
  <si>
    <t>Order 11</t>
  </si>
  <si>
    <t>Supplier 7</t>
  </si>
  <si>
    <t>Order 12</t>
  </si>
  <si>
    <t>Supplier 8</t>
  </si>
  <si>
    <t>Order 13</t>
  </si>
  <si>
    <t>Supplier 9</t>
  </si>
  <si>
    <t>Order 14</t>
  </si>
  <si>
    <t>PRODUCT I</t>
  </si>
  <si>
    <t>Order 15</t>
  </si>
  <si>
    <t>Order 16</t>
  </si>
  <si>
    <t>Supplier 10</t>
  </si>
  <si>
    <t>PRODUCT O</t>
  </si>
  <si>
    <t>Order 17</t>
  </si>
  <si>
    <t>Order 18</t>
  </si>
  <si>
    <t>Country</t>
  </si>
  <si>
    <t>City</t>
  </si>
  <si>
    <t>Latitude</t>
  </si>
  <si>
    <t>Longitude</t>
  </si>
  <si>
    <t>POLAND</t>
  </si>
  <si>
    <t>CHINA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</si>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</sst>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$-409]#,##0.00"/>
  </numFmts>
  <fonts count="8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/>
    <xf numFmtId="0" fontId="0" fillId="0" borderId="0" xfId="0" applyFill="1"/>
    <xf numFmtId="0" fontId="5" fillId="0" borderId="3" xfId="0" applyFont="1" applyFill="1" applyBorder="1"/>
    <xf numFmtId="0" fontId="3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/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0" fontId="2" fillId="0" borderId="1" xfId="0" applyNumberFormat="1" applyFont="1" applyFill="1" applyBorder="1" applyAlignment="1">
      <alignment horizontal="center" vertical="center"/>
    </xf>
    <xf numFmtId="14" fontId="1" fillId="0" borderId="6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[$$-409]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d/mm/yyyy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dd/mm/yyyy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0.0"/>
      <fill>
        <patternFill patternType="none">
          <fgColor rgb="FF00B050"/>
          <bgColor rgb="FF00B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/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rgb="FFF2F2F2"/>
          <bgColor rgb="FFF2F2F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/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fill>
        <patternFill patternType="none">
          <fgColor rgb="FFBFBFBF"/>
          <bgColor rgb="FFBFBF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E68B82-A3FA-4145-A656-EAB88DBA7A46}" name="Table3" displayName="Table3" ref="A1:J15" totalsRowShown="0" headerRowDxfId="32" dataDxfId="31" headerRowBorderDxfId="29" tableBorderDxfId="30" totalsRowBorderDxfId="28">
  <autoFilter ref="A1:J15" xr:uid="{3CE68B82-A3FA-4145-A656-EAB88DBA7A46}"/>
  <tableColumns count="10">
    <tableColumn id="1" xr3:uid="{14DB8674-17B7-4FEA-90A9-02D957AFB0BA}" name="MODEL" dataDxfId="27"/>
    <tableColumn id="2" xr3:uid="{80A3FF3D-A252-473C-B222-EC3E219B4306}" name="GROUP" dataDxfId="26"/>
    <tableColumn id="3" xr3:uid="{6245888B-9AB6-4401-AB10-621D7809BB91}" name="CODE" dataDxfId="25"/>
    <tableColumn id="4" xr3:uid="{FAC73E5A-3F76-4D16-8D4D-C97D24B2BC54}" name="STOCK" dataDxfId="24"/>
    <tableColumn id="5" xr3:uid="{D46F9556-CE37-4131-888B-062008DBB9B0}" name="IN SHIPMENT" dataDxfId="23"/>
    <tableColumn id="6" xr3:uid="{E02B74A9-89A2-4AFD-9692-32F457E468D8}" name="USE/MONTH" dataDxfId="22"/>
    <tableColumn id="7" xr3:uid="{17A692A2-B381-447E-86EF-B1F9BE7A1801}" name="STOCK/MONTH" dataDxfId="21">
      <calculatedColumnFormula>(D2+E2)/F2</calculatedColumnFormula>
    </tableColumn>
    <tableColumn id="10" xr3:uid="{F6536E27-20A7-4125-85A8-D46193D694EB}" name="DATE OF NEXT ORDER" dataDxfId="20"/>
    <tableColumn id="8" xr3:uid="{C4FD2383-70D7-4C7D-A863-6D98D644BE89}" name="2024/2025 %" dataDxfId="19"/>
    <tableColumn id="9" xr3:uid="{9DB6E283-4517-433B-9C31-19AEB6091FDE}" name="REMARK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59DF45-FF5E-4F8D-B8A4-EE295B66F622}" name="Table2" displayName="Table2" ref="A1:M19" totalsRowShown="0" headerRowDxfId="17" dataDxfId="16" headerRowBorderDxfId="14" tableBorderDxfId="15" totalsRowBorderDxfId="13">
  <autoFilter ref="A1:M19" xr:uid="{1159DF45-FF5E-4F8D-B8A4-EE295B66F622}"/>
  <tableColumns count="13">
    <tableColumn id="1" xr3:uid="{2D73C38B-16EC-4EF7-B73C-1B8C83E6B745}" name="Order No" dataDxfId="12"/>
    <tableColumn id="2" xr3:uid="{CFE0FAFC-9105-4610-B945-FF84B7604958}" name="Supplier" dataDxfId="11"/>
    <tableColumn id="14" xr3:uid="{D81824BF-539E-45F1-ADD1-F6154BD48AA3}" name="Product" dataDxfId="10"/>
    <tableColumn id="3" xr3:uid="{1BC4E6A1-52FA-4A0A-8AA0-8384037BB205}" name="City CN exit" dataDxfId="9"/>
    <tableColumn id="4" xr3:uid="{54E4975A-FF6C-4ADF-9E86-AF3A813B0334}" name="Import to" dataDxfId="8"/>
    <tableColumn id="5" xr3:uid="{D912C426-5FF5-496A-84CB-78D9399FDF33}" name="Exit CN" dataDxfId="7"/>
    <tableColumn id="6" xr3:uid="{6EE1FEA4-99B7-4593-9B7A-F9EC7EBFDD9C}" name="Enter PL" dataDxfId="6"/>
    <tableColumn id="8" xr3:uid="{48E2D79B-05F3-4A79-A1A8-950F02E92FAE}" name="Lat CN" dataDxfId="5">
      <calculatedColumnFormula array="1">INDEX(Coordinates!$A:$D,MATCH(D2,Coordinates!$B:$B,0),3)</calculatedColumnFormula>
    </tableColumn>
    <tableColumn id="9" xr3:uid="{A0E23C93-D93E-4941-A707-0472905E289A}" name="Lon CN" dataDxfId="4">
      <calculatedColumnFormula array="1">INDEX(Coordinates!$A:$D,MATCH(D2,Coordinates!$B:$B,0),4)</calculatedColumnFormula>
    </tableColumn>
    <tableColumn id="10" xr3:uid="{CB3A1017-7CE1-4025-B459-E9180D6AB553}" name="Lat PL" dataDxfId="3">
      <calculatedColumnFormula array="1">INDEX(Coordinates!$A:$D,MATCH(E2,Coordinates!$B:$B,0),3)</calculatedColumnFormula>
    </tableColumn>
    <tableColumn id="11" xr3:uid="{AAF8F800-780C-4F9F-8BF4-584BA2837498}" name="Lon PL" dataDxfId="2">
      <calculatedColumnFormula array="1">INDEX(Coordinates!$A:$D,MATCH(E2,Coordinates!$B:$B,0),4)</calculatedColumnFormula>
    </tableColumn>
    <tableColumn id="12" xr3:uid="{7BCA7FB5-377F-4F3D-8586-38DC89D86815}" name="Value $" dataDxfId="1"/>
    <tableColumn id="13" xr3:uid="{27E80260-62F1-4E1E-ACA0-FA16ACAFC6CE}" name="Trans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7"/>
  <sheetViews>
    <sheetView tabSelected="1" workbookViewId="0">
      <selection activeCell="H3" sqref="H3"/>
    </sheetView>
  </sheetViews>
  <sheetFormatPr defaultColWidth="14.42578125" defaultRowHeight="15" customHeight="1"/>
  <cols>
    <col min="1" max="1" width="20.85546875" customWidth="1"/>
    <col min="2" max="2" width="15.140625" customWidth="1"/>
    <col min="3" max="3" width="14.5703125" customWidth="1"/>
    <col min="4" max="4" width="8" customWidth="1"/>
    <col min="5" max="5" width="10.7109375" customWidth="1"/>
    <col min="6" max="6" width="13.5703125" customWidth="1"/>
    <col min="7" max="7" width="14.42578125" customWidth="1"/>
    <col min="8" max="8" width="14.42578125" style="36" customWidth="1"/>
    <col min="9" max="9" width="12.42578125" customWidth="1"/>
    <col min="10" max="10" width="42.5703125" customWidth="1"/>
    <col min="11" max="25" width="8.7109375" customWidth="1"/>
  </cols>
  <sheetData>
    <row r="1" spans="1:10" ht="19.5" customHeight="1">
      <c r="A1" s="20" t="s">
        <v>0</v>
      </c>
      <c r="B1" s="21" t="s">
        <v>1</v>
      </c>
      <c r="C1" s="21" t="s">
        <v>2</v>
      </c>
      <c r="D1" s="21" t="s">
        <v>3</v>
      </c>
      <c r="E1" s="22" t="s">
        <v>4</v>
      </c>
      <c r="F1" s="22" t="s">
        <v>5</v>
      </c>
      <c r="G1" s="21" t="s">
        <v>6</v>
      </c>
      <c r="H1" s="33" t="s">
        <v>7</v>
      </c>
      <c r="I1" s="21" t="s">
        <v>8</v>
      </c>
      <c r="J1" s="23" t="s">
        <v>9</v>
      </c>
    </row>
    <row r="2" spans="1:10" ht="13.5" customHeight="1">
      <c r="A2" s="24" t="str">
        <f>Table3[[#This Row],[GROUP]]&amp;" 1"</f>
        <v>PRODUCT D 1</v>
      </c>
      <c r="B2" s="6" t="s">
        <v>10</v>
      </c>
      <c r="C2" s="26" t="s">
        <v>11</v>
      </c>
      <c r="D2" s="26">
        <v>1486</v>
      </c>
      <c r="E2" s="26">
        <v>0</v>
      </c>
      <c r="F2" s="26">
        <v>445</v>
      </c>
      <c r="G2" s="27">
        <f>(D2+E2)/F2</f>
        <v>3.339325842696629</v>
      </c>
      <c r="H2" s="34">
        <v>45829</v>
      </c>
      <c r="I2" s="32">
        <v>5.34</v>
      </c>
      <c r="J2" s="28"/>
    </row>
    <row r="3" spans="1:10" ht="13.5" customHeight="1">
      <c r="A3" s="24" t="str">
        <f>Table3[[#This Row],[GROUP]]&amp;" 2"</f>
        <v>PRODUCT D 2</v>
      </c>
      <c r="B3" s="6" t="s">
        <v>10</v>
      </c>
      <c r="C3" s="26" t="s">
        <v>12</v>
      </c>
      <c r="D3" s="26">
        <v>933</v>
      </c>
      <c r="E3" s="26">
        <v>0</v>
      </c>
      <c r="F3" s="26">
        <v>183</v>
      </c>
      <c r="G3" s="27">
        <f t="shared" ref="G2:G15" si="0">(D3+E3)/F3</f>
        <v>5.0983606557377046</v>
      </c>
      <c r="H3" s="34">
        <v>45829</v>
      </c>
      <c r="I3" s="32">
        <v>6.38</v>
      </c>
      <c r="J3" s="29"/>
    </row>
    <row r="4" spans="1:10" ht="13.5" customHeight="1">
      <c r="A4" s="24" t="str">
        <f>Table3[[#This Row],[GROUP]]&amp;" 1"</f>
        <v>PRODUCT C 1</v>
      </c>
      <c r="B4" s="6" t="s">
        <v>13</v>
      </c>
      <c r="C4" s="26" t="s">
        <v>14</v>
      </c>
      <c r="D4" s="26">
        <v>748</v>
      </c>
      <c r="E4" s="26">
        <v>0</v>
      </c>
      <c r="F4" s="26">
        <v>388</v>
      </c>
      <c r="G4" s="27">
        <f t="shared" si="0"/>
        <v>1.9278350515463918</v>
      </c>
      <c r="H4" s="34">
        <v>45748</v>
      </c>
      <c r="I4" s="32">
        <v>7.77</v>
      </c>
      <c r="J4" s="29"/>
    </row>
    <row r="5" spans="1:10" ht="13.5" customHeight="1">
      <c r="A5" s="24" t="str">
        <f>Table3[[#This Row],[GROUP]]&amp;" 2"</f>
        <v>PRODUCT C 2</v>
      </c>
      <c r="B5" s="6" t="s">
        <v>13</v>
      </c>
      <c r="C5" s="26" t="s">
        <v>15</v>
      </c>
      <c r="D5" s="26">
        <v>644</v>
      </c>
      <c r="E5" s="26">
        <v>0</v>
      </c>
      <c r="F5" s="26">
        <v>310</v>
      </c>
      <c r="G5" s="27">
        <f t="shared" si="0"/>
        <v>2.0774193548387099</v>
      </c>
      <c r="H5" s="34">
        <v>45814</v>
      </c>
      <c r="I5" s="32">
        <v>6.94</v>
      </c>
      <c r="J5" s="29"/>
    </row>
    <row r="6" spans="1:10" ht="13.5" customHeight="1">
      <c r="A6" s="24" t="str">
        <f>Table3[[#This Row],[GROUP]]&amp;" 1"</f>
        <v>PRODUCT E 1</v>
      </c>
      <c r="B6" s="6" t="s">
        <v>16</v>
      </c>
      <c r="C6" s="26" t="s">
        <v>17</v>
      </c>
      <c r="D6" s="26">
        <v>350</v>
      </c>
      <c r="E6" s="26">
        <v>1000</v>
      </c>
      <c r="F6" s="26">
        <v>284</v>
      </c>
      <c r="G6" s="27">
        <f t="shared" si="0"/>
        <v>4.753521126760563</v>
      </c>
      <c r="H6" s="34">
        <v>45890</v>
      </c>
      <c r="I6" s="32">
        <v>7.92</v>
      </c>
      <c r="J6" s="29"/>
    </row>
    <row r="7" spans="1:10" ht="13.5" customHeight="1">
      <c r="A7" s="24" t="str">
        <f>Table3[[#This Row],[GROUP]]&amp;" 2"</f>
        <v>PRODUCT E 2</v>
      </c>
      <c r="B7" s="6" t="s">
        <v>16</v>
      </c>
      <c r="C7" s="26" t="s">
        <v>18</v>
      </c>
      <c r="D7" s="26">
        <v>1034</v>
      </c>
      <c r="E7" s="26">
        <v>1000</v>
      </c>
      <c r="F7" s="26">
        <v>461</v>
      </c>
      <c r="G7" s="27">
        <f t="shared" si="0"/>
        <v>4.4121475054229933</v>
      </c>
      <c r="H7" s="34">
        <v>45890</v>
      </c>
      <c r="I7" s="32">
        <v>0.11</v>
      </c>
      <c r="J7" s="29"/>
    </row>
    <row r="8" spans="1:10" ht="13.5" customHeight="1">
      <c r="A8" s="24" t="str">
        <f>Table3[[#This Row],[GROUP]]&amp;" 1"</f>
        <v>PRODUCT H 1</v>
      </c>
      <c r="B8" s="6" t="s">
        <v>19</v>
      </c>
      <c r="C8" s="26" t="s">
        <v>20</v>
      </c>
      <c r="D8" s="26">
        <v>1662</v>
      </c>
      <c r="E8" s="26">
        <v>500</v>
      </c>
      <c r="F8" s="26">
        <v>329</v>
      </c>
      <c r="G8" s="27">
        <f t="shared" si="0"/>
        <v>6.5714285714285712</v>
      </c>
      <c r="H8" s="34">
        <v>45804</v>
      </c>
      <c r="I8" s="32">
        <v>0.16</v>
      </c>
      <c r="J8" s="28"/>
    </row>
    <row r="9" spans="1:10" ht="13.5" customHeight="1">
      <c r="A9" s="24" t="str">
        <f>Table3[[#This Row],[GROUP]]&amp;" 2"</f>
        <v>PRODUCT H 2</v>
      </c>
      <c r="B9" s="6" t="s">
        <v>19</v>
      </c>
      <c r="C9" s="26" t="s">
        <v>21</v>
      </c>
      <c r="D9" s="26">
        <v>1295</v>
      </c>
      <c r="E9" s="26">
        <v>0</v>
      </c>
      <c r="F9" s="26">
        <v>342</v>
      </c>
      <c r="G9" s="27">
        <f t="shared" si="0"/>
        <v>3.7865497076023393</v>
      </c>
      <c r="H9" s="34">
        <v>45804</v>
      </c>
      <c r="I9" s="32">
        <v>3.54</v>
      </c>
      <c r="J9" s="29"/>
    </row>
    <row r="10" spans="1:10" ht="13.5" customHeight="1">
      <c r="A10" s="24" t="str">
        <f>Table3[[#This Row],[GROUP]]</f>
        <v>PRODUCT A</v>
      </c>
      <c r="B10" s="6" t="s">
        <v>22</v>
      </c>
      <c r="C10" s="26" t="s">
        <v>23</v>
      </c>
      <c r="D10" s="26">
        <v>457</v>
      </c>
      <c r="E10" s="26">
        <v>0</v>
      </c>
      <c r="F10" s="26">
        <v>461</v>
      </c>
      <c r="G10" s="27">
        <f t="shared" si="0"/>
        <v>0.99132321041214755</v>
      </c>
      <c r="H10" s="34"/>
      <c r="I10" s="32">
        <v>8.16</v>
      </c>
      <c r="J10" s="29" t="s">
        <v>24</v>
      </c>
    </row>
    <row r="11" spans="1:10" ht="13.5" customHeight="1">
      <c r="A11" s="24" t="str">
        <f>Table3[[#This Row],[GROUP]]</f>
        <v>PRODUCT K</v>
      </c>
      <c r="B11" s="6" t="s">
        <v>25</v>
      </c>
      <c r="C11" s="26" t="s">
        <v>26</v>
      </c>
      <c r="D11" s="26">
        <v>1540</v>
      </c>
      <c r="E11" s="26">
        <v>0</v>
      </c>
      <c r="F11" s="26">
        <v>124</v>
      </c>
      <c r="G11" s="27">
        <f t="shared" si="0"/>
        <v>12.419354838709678</v>
      </c>
      <c r="H11" s="34">
        <v>46368</v>
      </c>
      <c r="I11" s="32">
        <v>4.91</v>
      </c>
      <c r="J11" s="29"/>
    </row>
    <row r="12" spans="1:10" ht="13.5" customHeight="1">
      <c r="A12" s="24" t="str">
        <f>Table3[[#This Row],[GROUP]]</f>
        <v>PRODUCT G</v>
      </c>
      <c r="B12" s="6" t="s">
        <v>27</v>
      </c>
      <c r="C12" s="26" t="s">
        <v>28</v>
      </c>
      <c r="D12" s="26">
        <v>968</v>
      </c>
      <c r="E12" s="26">
        <v>500</v>
      </c>
      <c r="F12" s="26">
        <v>241</v>
      </c>
      <c r="G12" s="27">
        <f t="shared" si="0"/>
        <v>6.0912863070539416</v>
      </c>
      <c r="H12" s="34">
        <v>45845</v>
      </c>
      <c r="I12" s="32">
        <v>9.23</v>
      </c>
      <c r="J12" s="29"/>
    </row>
    <row r="13" spans="1:10" ht="13.5" customHeight="1">
      <c r="A13" s="24" t="str">
        <f>Table3[[#This Row],[GROUP]]</f>
        <v>PRODUCT F</v>
      </c>
      <c r="B13" s="6" t="s">
        <v>29</v>
      </c>
      <c r="C13" s="26" t="s">
        <v>30</v>
      </c>
      <c r="D13" s="26">
        <v>550</v>
      </c>
      <c r="E13" s="26">
        <v>500</v>
      </c>
      <c r="F13" s="26">
        <v>150</v>
      </c>
      <c r="G13" s="27">
        <f t="shared" si="0"/>
        <v>7</v>
      </c>
      <c r="H13" s="34">
        <v>45845</v>
      </c>
      <c r="I13" s="32">
        <v>8.3000000000000007</v>
      </c>
      <c r="J13" s="29"/>
    </row>
    <row r="14" spans="1:10" ht="13.5" customHeight="1">
      <c r="A14" s="24" t="str">
        <f>Table3[[#This Row],[GROUP]]</f>
        <v>PRODUCT M</v>
      </c>
      <c r="B14" s="6" t="s">
        <v>31</v>
      </c>
      <c r="C14" s="26" t="s">
        <v>32</v>
      </c>
      <c r="D14" s="26">
        <v>1339</v>
      </c>
      <c r="E14" s="26">
        <v>0</v>
      </c>
      <c r="F14" s="26">
        <v>467</v>
      </c>
      <c r="G14" s="27">
        <f t="shared" si="0"/>
        <v>2.8672376873661669</v>
      </c>
      <c r="H14" s="34">
        <v>45768</v>
      </c>
      <c r="I14" s="32">
        <v>2.41</v>
      </c>
      <c r="J14" s="29"/>
    </row>
    <row r="15" spans="1:10" ht="13.5" customHeight="1">
      <c r="A15" s="24" t="str">
        <f>Table3[[#This Row],[GROUP]]</f>
        <v>PRODUCT N</v>
      </c>
      <c r="B15" s="6" t="s">
        <v>33</v>
      </c>
      <c r="C15" s="25" t="s">
        <v>34</v>
      </c>
      <c r="D15" s="26">
        <v>495</v>
      </c>
      <c r="E15" s="25">
        <v>500</v>
      </c>
      <c r="F15" s="26">
        <v>117</v>
      </c>
      <c r="G15" s="30">
        <f t="shared" si="0"/>
        <v>8.5042735042735043</v>
      </c>
      <c r="H15" s="35">
        <v>45942</v>
      </c>
      <c r="I15" s="32">
        <v>0.19</v>
      </c>
      <c r="J15" s="31"/>
    </row>
    <row r="16" spans="1:10" ht="15.75" customHeight="1">
      <c r="C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ageMargins left="0.7" right="0.7" top="0.75" bottom="0.75" header="0" footer="0"/>
  <pageSetup paperSize="9"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9"/>
  <sheetViews>
    <sheetView workbookViewId="0">
      <selection activeCell="O8" sqref="O8"/>
    </sheetView>
  </sheetViews>
  <sheetFormatPr defaultColWidth="14.42578125" defaultRowHeight="15" customHeight="1"/>
  <cols>
    <col min="1" max="1" width="15" style="10" customWidth="1"/>
    <col min="2" max="2" width="11.42578125" style="10" customWidth="1"/>
    <col min="3" max="3" width="11.7109375" style="10" bestFit="1" customWidth="1"/>
    <col min="4" max="4" width="13.42578125" style="10" bestFit="1" customWidth="1"/>
    <col min="5" max="5" width="11.7109375" style="10" bestFit="1" customWidth="1"/>
    <col min="6" max="7" width="11.42578125" style="10" customWidth="1"/>
    <col min="8" max="8" width="12.42578125" style="10" customWidth="1"/>
    <col min="9" max="9" width="9.42578125" style="10" customWidth="1"/>
    <col min="10" max="10" width="9" style="10" customWidth="1"/>
    <col min="11" max="11" width="8.85546875" style="10" customWidth="1"/>
    <col min="12" max="12" width="12.85546875" style="10" customWidth="1"/>
    <col min="13" max="13" width="15.28515625" style="10" customWidth="1"/>
    <col min="14" max="15" width="8.7109375" customWidth="1"/>
    <col min="16" max="16" width="13.140625" customWidth="1"/>
    <col min="17" max="24" width="8.7109375" customWidth="1"/>
  </cols>
  <sheetData>
    <row r="1" spans="1:17">
      <c r="A1" s="13" t="s">
        <v>35</v>
      </c>
      <c r="B1" s="14" t="s">
        <v>36</v>
      </c>
      <c r="C1" s="14" t="s">
        <v>37</v>
      </c>
      <c r="D1" s="14" t="s">
        <v>38</v>
      </c>
      <c r="E1" s="14" t="s">
        <v>39</v>
      </c>
      <c r="F1" s="14" t="s">
        <v>40</v>
      </c>
      <c r="G1" s="14" t="s">
        <v>41</v>
      </c>
      <c r="H1" s="14" t="s">
        <v>42</v>
      </c>
      <c r="I1" s="14" t="s">
        <v>43</v>
      </c>
      <c r="J1" s="14" t="s">
        <v>44</v>
      </c>
      <c r="K1" s="14" t="s">
        <v>45</v>
      </c>
      <c r="L1" s="14" t="s">
        <v>46</v>
      </c>
      <c r="M1" s="15" t="s">
        <v>47</v>
      </c>
    </row>
    <row r="2" spans="1:17">
      <c r="A2" s="11" t="s">
        <v>48</v>
      </c>
      <c r="B2" s="6" t="s">
        <v>49</v>
      </c>
      <c r="C2" s="6" t="s">
        <v>13</v>
      </c>
      <c r="D2" s="6" t="s">
        <v>50</v>
      </c>
      <c r="E2" s="6" t="s">
        <v>51</v>
      </c>
      <c r="F2" s="7">
        <v>45708</v>
      </c>
      <c r="G2" s="7">
        <v>45807</v>
      </c>
      <c r="H2" s="6">
        <f t="array" ref="H2">INDEX(Coordinates!$A:$D,MATCH(D2,Coordinates!$B:$B,0),3)</f>
        <v>31.566666999999999</v>
      </c>
      <c r="I2" s="6">
        <f t="array" ref="I2">INDEX(Coordinates!$A:$D,MATCH(D2,Coordinates!$B:$B,0),4)</f>
        <v>120.11666700000001</v>
      </c>
      <c r="J2" s="6">
        <f t="array" ref="J2">INDEX(Coordinates!$A:$D,MATCH(E2,Coordinates!$B:$B,0),3)</f>
        <v>52.237048999999999</v>
      </c>
      <c r="K2" s="6">
        <f t="array" ref="K2">INDEX(Coordinates!$A:$D,MATCH(E2,Coordinates!$B:$B,0),4)</f>
        <v>21.017531999999999</v>
      </c>
      <c r="L2" s="8">
        <v>53519</v>
      </c>
      <c r="M2" s="12" t="s">
        <v>52</v>
      </c>
      <c r="Q2" s="5"/>
    </row>
    <row r="3" spans="1:17">
      <c r="A3" s="11" t="s">
        <v>53</v>
      </c>
      <c r="B3" s="6" t="s">
        <v>54</v>
      </c>
      <c r="C3" s="6" t="s">
        <v>55</v>
      </c>
      <c r="D3" s="6" t="s">
        <v>56</v>
      </c>
      <c r="E3" s="6" t="s">
        <v>51</v>
      </c>
      <c r="F3" s="7">
        <v>45674</v>
      </c>
      <c r="G3" s="7">
        <v>45783</v>
      </c>
      <c r="H3" s="6">
        <f t="array" ref="H3">INDEX(Coordinates!$A:$D,MATCH(D3,Coordinates!$B:$B,0),3)</f>
        <v>22.541667</v>
      </c>
      <c r="I3" s="6">
        <f t="array" ref="I3">INDEX(Coordinates!$A:$D,MATCH(D3,Coordinates!$B:$B,0),4)</f>
        <v>114.05416700000001</v>
      </c>
      <c r="J3" s="6">
        <f t="array" ref="J3">INDEX(Coordinates!$A:$D,MATCH(E3,Coordinates!$B:$B,0),3)</f>
        <v>52.237048999999999</v>
      </c>
      <c r="K3" s="6">
        <f t="array" ref="K3">INDEX(Coordinates!$A:$D,MATCH(E3,Coordinates!$B:$B,0),4)</f>
        <v>21.017531999999999</v>
      </c>
      <c r="L3" s="8">
        <v>43892</v>
      </c>
      <c r="M3" s="12" t="s">
        <v>52</v>
      </c>
    </row>
    <row r="4" spans="1:17">
      <c r="A4" s="11" t="s">
        <v>57</v>
      </c>
      <c r="B4" s="6" t="s">
        <v>54</v>
      </c>
      <c r="C4" s="6" t="s">
        <v>55</v>
      </c>
      <c r="D4" s="6" t="s">
        <v>56</v>
      </c>
      <c r="E4" s="6" t="s">
        <v>51</v>
      </c>
      <c r="F4" s="7">
        <v>45674</v>
      </c>
      <c r="G4" s="7">
        <v>45783</v>
      </c>
      <c r="H4" s="6">
        <f t="array" ref="H4">INDEX(Coordinates!$A:$D,MATCH(D4,Coordinates!$B:$B,0),3)</f>
        <v>22.541667</v>
      </c>
      <c r="I4" s="6">
        <f t="array" ref="I4">INDEX(Coordinates!$A:$D,MATCH(D4,Coordinates!$B:$B,0),4)</f>
        <v>114.05416700000001</v>
      </c>
      <c r="J4" s="6">
        <f t="array" ref="J4">INDEX(Coordinates!$A:$D,MATCH(E4,Coordinates!$B:$B,0),3)</f>
        <v>52.237048999999999</v>
      </c>
      <c r="K4" s="6">
        <f t="array" ref="K4">INDEX(Coordinates!$A:$D,MATCH(E4,Coordinates!$B:$B,0),4)</f>
        <v>21.017531999999999</v>
      </c>
      <c r="L4" s="8">
        <v>36606</v>
      </c>
      <c r="M4" s="12" t="s">
        <v>58</v>
      </c>
    </row>
    <row r="5" spans="1:17">
      <c r="A5" s="11" t="s">
        <v>59</v>
      </c>
      <c r="B5" s="6" t="s">
        <v>60</v>
      </c>
      <c r="C5" s="6" t="s">
        <v>29</v>
      </c>
      <c r="D5" s="6" t="s">
        <v>61</v>
      </c>
      <c r="E5" s="6" t="s">
        <v>51</v>
      </c>
      <c r="F5" s="7">
        <v>45757</v>
      </c>
      <c r="G5" s="7">
        <v>45813</v>
      </c>
      <c r="H5" s="6">
        <f t="array" ref="H5">INDEX(Coordinates!$A:$D,MATCH(D5,Coordinates!$B:$B,0),3)</f>
        <v>29.866667</v>
      </c>
      <c r="I5" s="6">
        <f t="array" ref="I5">INDEX(Coordinates!$A:$D,MATCH(D5,Coordinates!$B:$B,0),4)</f>
        <v>121.55</v>
      </c>
      <c r="J5" s="6">
        <f t="array" ref="J5">INDEX(Coordinates!$A:$D,MATCH(E5,Coordinates!$B:$B,0),3)</f>
        <v>52.237048999999999</v>
      </c>
      <c r="K5" s="6">
        <f t="array" ref="K5">INDEX(Coordinates!$A:$D,MATCH(E5,Coordinates!$B:$B,0),4)</f>
        <v>21.017531999999999</v>
      </c>
      <c r="L5" s="8">
        <v>48097</v>
      </c>
      <c r="M5" s="12" t="s">
        <v>58</v>
      </c>
    </row>
    <row r="6" spans="1:17">
      <c r="A6" s="11" t="s">
        <v>62</v>
      </c>
      <c r="B6" s="6" t="s">
        <v>63</v>
      </c>
      <c r="C6" s="6" t="s">
        <v>64</v>
      </c>
      <c r="D6" s="6" t="s">
        <v>65</v>
      </c>
      <c r="E6" s="6" t="s">
        <v>51</v>
      </c>
      <c r="F6" s="7">
        <v>45771</v>
      </c>
      <c r="G6" s="7">
        <v>45785</v>
      </c>
      <c r="H6" s="6">
        <f t="array" ref="H6">INDEX(Coordinates!$A:$D,MATCH(D6,Coordinates!$B:$B,0),3)</f>
        <v>23.033332999999999</v>
      </c>
      <c r="I6" s="6">
        <f t="array" ref="I6">INDEX(Coordinates!$A:$D,MATCH(D6,Coordinates!$B:$B,0),4)</f>
        <v>113.1</v>
      </c>
      <c r="J6" s="6">
        <f t="array" ref="J6">INDEX(Coordinates!$A:$D,MATCH(E6,Coordinates!$B:$B,0),3)</f>
        <v>52.237048999999999</v>
      </c>
      <c r="K6" s="6">
        <f t="array" ref="K6">INDEX(Coordinates!$A:$D,MATCH(E6,Coordinates!$B:$B,0),4)</f>
        <v>21.017531999999999</v>
      </c>
      <c r="L6" s="8">
        <v>12886</v>
      </c>
      <c r="M6" s="12" t="s">
        <v>66</v>
      </c>
    </row>
    <row r="7" spans="1:17">
      <c r="A7" s="11" t="s">
        <v>67</v>
      </c>
      <c r="B7" s="6" t="s">
        <v>68</v>
      </c>
      <c r="C7" s="6" t="s">
        <v>69</v>
      </c>
      <c r="D7" s="6" t="s">
        <v>56</v>
      </c>
      <c r="E7" s="6" t="s">
        <v>51</v>
      </c>
      <c r="F7" s="9">
        <v>45787</v>
      </c>
      <c r="G7" s="9">
        <v>45818</v>
      </c>
      <c r="H7" s="6">
        <f t="array" ref="H7">INDEX(Coordinates!$A:$D,MATCH(D7,Coordinates!$B:$B,0),3)</f>
        <v>22.541667</v>
      </c>
      <c r="I7" s="6">
        <f t="array" ref="I7">INDEX(Coordinates!$A:$D,MATCH(D7,Coordinates!$B:$B,0),4)</f>
        <v>114.05416700000001</v>
      </c>
      <c r="J7" s="6">
        <f t="array" ref="J7">INDEX(Coordinates!$A:$D,MATCH(E7,Coordinates!$B:$B,0),3)</f>
        <v>52.237048999999999</v>
      </c>
      <c r="K7" s="6">
        <f t="array" ref="K7">INDEX(Coordinates!$A:$D,MATCH(E7,Coordinates!$B:$B,0),4)</f>
        <v>21.017531999999999</v>
      </c>
      <c r="L7" s="8">
        <v>95412</v>
      </c>
      <c r="M7" s="12" t="s">
        <v>52</v>
      </c>
    </row>
    <row r="8" spans="1:17">
      <c r="A8" s="11" t="s">
        <v>70</v>
      </c>
      <c r="B8" s="6" t="s">
        <v>49</v>
      </c>
      <c r="C8" s="6" t="s">
        <v>10</v>
      </c>
      <c r="D8" s="6" t="s">
        <v>50</v>
      </c>
      <c r="E8" s="6" t="s">
        <v>51</v>
      </c>
      <c r="F8" s="7">
        <v>45749</v>
      </c>
      <c r="G8" s="7">
        <v>45802</v>
      </c>
      <c r="H8" s="6">
        <f t="array" ref="H8">INDEX(Coordinates!$A:$D,MATCH(D8,Coordinates!$B:$B,0),3)</f>
        <v>31.566666999999999</v>
      </c>
      <c r="I8" s="6">
        <f t="array" ref="I8">INDEX(Coordinates!$A:$D,MATCH(D8,Coordinates!$B:$B,0),4)</f>
        <v>120.11666700000001</v>
      </c>
      <c r="J8" s="6">
        <f t="array" ref="J8">INDEX(Coordinates!$A:$D,MATCH(E8,Coordinates!$B:$B,0),3)</f>
        <v>52.237048999999999</v>
      </c>
      <c r="K8" s="6">
        <f t="array" ref="K8">INDEX(Coordinates!$A:$D,MATCH(E8,Coordinates!$B:$B,0),4)</f>
        <v>21.017531999999999</v>
      </c>
      <c r="L8" s="8">
        <v>29193</v>
      </c>
      <c r="M8" s="12" t="s">
        <v>66</v>
      </c>
    </row>
    <row r="9" spans="1:17">
      <c r="A9" s="11" t="s">
        <v>71</v>
      </c>
      <c r="B9" s="6" t="s">
        <v>68</v>
      </c>
      <c r="C9" s="6" t="s">
        <v>25</v>
      </c>
      <c r="D9" s="6" t="s">
        <v>65</v>
      </c>
      <c r="E9" s="6" t="s">
        <v>51</v>
      </c>
      <c r="F9" s="9">
        <v>45792</v>
      </c>
      <c r="G9" s="9">
        <v>45828</v>
      </c>
      <c r="H9" s="6">
        <f t="array" ref="H9">INDEX(Coordinates!$A:$D,MATCH(D9,Coordinates!$B:$B,0),3)</f>
        <v>23.033332999999999</v>
      </c>
      <c r="I9" s="6">
        <f t="array" ref="I9">INDEX(Coordinates!$A:$D,MATCH(D9,Coordinates!$B:$B,0),4)</f>
        <v>113.1</v>
      </c>
      <c r="J9" s="6">
        <f t="array" ref="J9">INDEX(Coordinates!$A:$D,MATCH(E9,Coordinates!$B:$B,0),3)</f>
        <v>52.237048999999999</v>
      </c>
      <c r="K9" s="6">
        <f t="array" ref="K9">INDEX(Coordinates!$A:$D,MATCH(E9,Coordinates!$B:$B,0),4)</f>
        <v>21.017531999999999</v>
      </c>
      <c r="L9" s="8">
        <v>70847</v>
      </c>
      <c r="M9" s="12" t="s">
        <v>52</v>
      </c>
    </row>
    <row r="10" spans="1:17">
      <c r="A10" s="11" t="s">
        <v>72</v>
      </c>
      <c r="B10" s="6" t="s">
        <v>54</v>
      </c>
      <c r="C10" s="6" t="s">
        <v>55</v>
      </c>
      <c r="D10" s="6" t="s">
        <v>56</v>
      </c>
      <c r="E10" s="6" t="s">
        <v>51</v>
      </c>
      <c r="F10" s="9">
        <v>45739</v>
      </c>
      <c r="G10" s="9">
        <v>45776</v>
      </c>
      <c r="H10" s="6">
        <f t="array" ref="H10">INDEX(Coordinates!$A:$D,MATCH(D10,Coordinates!$B:$B,0),3)</f>
        <v>22.541667</v>
      </c>
      <c r="I10" s="6">
        <f t="array" ref="I10">INDEX(Coordinates!$A:$D,MATCH(D10,Coordinates!$B:$B,0),4)</f>
        <v>114.05416700000001</v>
      </c>
      <c r="J10" s="6">
        <f t="array" ref="J10">INDEX(Coordinates!$A:$D,MATCH(E10,Coordinates!$B:$B,0),3)</f>
        <v>52.237048999999999</v>
      </c>
      <c r="K10" s="6">
        <f t="array" ref="K10">INDEX(Coordinates!$A:$D,MATCH(E10,Coordinates!$B:$B,0),4)</f>
        <v>21.017531999999999</v>
      </c>
      <c r="L10" s="8">
        <v>4313</v>
      </c>
      <c r="M10" s="12" t="s">
        <v>66</v>
      </c>
    </row>
    <row r="11" spans="1:17">
      <c r="A11" s="11" t="s">
        <v>73</v>
      </c>
      <c r="B11" s="6" t="s">
        <v>74</v>
      </c>
      <c r="C11" s="6" t="s">
        <v>22</v>
      </c>
      <c r="D11" s="6" t="s">
        <v>56</v>
      </c>
      <c r="E11" s="6" t="s">
        <v>51</v>
      </c>
      <c r="F11" s="9">
        <v>45802</v>
      </c>
      <c r="G11" s="9">
        <v>45843</v>
      </c>
      <c r="H11" s="6">
        <f t="array" ref="H11">INDEX(Coordinates!$A:$D,MATCH(D11,Coordinates!$B:$B,0),3)</f>
        <v>22.541667</v>
      </c>
      <c r="I11" s="6">
        <f t="array" ref="I11">INDEX(Coordinates!$A:$D,MATCH(D11,Coordinates!$B:$B,0),4)</f>
        <v>114.05416700000001</v>
      </c>
      <c r="J11" s="6">
        <f t="array" ref="J11">INDEX(Coordinates!$A:$D,MATCH(E11,Coordinates!$B:$B,0),3)</f>
        <v>52.237048999999999</v>
      </c>
      <c r="K11" s="6">
        <f t="array" ref="K11">INDEX(Coordinates!$A:$D,MATCH(E11,Coordinates!$B:$B,0),4)</f>
        <v>21.017531999999999</v>
      </c>
      <c r="L11" s="8">
        <v>42408</v>
      </c>
      <c r="M11" s="12" t="s">
        <v>52</v>
      </c>
    </row>
    <row r="12" spans="1:17">
      <c r="A12" s="11" t="s">
        <v>75</v>
      </c>
      <c r="B12" s="6" t="s">
        <v>76</v>
      </c>
      <c r="C12" s="6" t="s">
        <v>16</v>
      </c>
      <c r="D12" s="6" t="s">
        <v>56</v>
      </c>
      <c r="E12" s="6" t="s">
        <v>51</v>
      </c>
      <c r="F12" s="9">
        <v>45764</v>
      </c>
      <c r="G12" s="9">
        <v>45772</v>
      </c>
      <c r="H12" s="6">
        <f t="array" ref="H12">INDEX(Coordinates!$A:$D,MATCH(D12,Coordinates!$B:$B,0),3)</f>
        <v>22.541667</v>
      </c>
      <c r="I12" s="6">
        <f t="array" ref="I12">INDEX(Coordinates!$A:$D,MATCH(D12,Coordinates!$B:$B,0),4)</f>
        <v>114.05416700000001</v>
      </c>
      <c r="J12" s="6">
        <f t="array" ref="J12">INDEX(Coordinates!$A:$D,MATCH(E12,Coordinates!$B:$B,0),3)</f>
        <v>52.237048999999999</v>
      </c>
      <c r="K12" s="6">
        <f t="array" ref="K12">INDEX(Coordinates!$A:$D,MATCH(E12,Coordinates!$B:$B,0),4)</f>
        <v>21.017531999999999</v>
      </c>
      <c r="L12" s="8">
        <v>41171</v>
      </c>
      <c r="M12" s="12" t="s">
        <v>52</v>
      </c>
    </row>
    <row r="13" spans="1:17">
      <c r="A13" s="11" t="s">
        <v>77</v>
      </c>
      <c r="B13" s="6" t="s">
        <v>78</v>
      </c>
      <c r="C13" s="6" t="s">
        <v>31</v>
      </c>
      <c r="D13" s="6" t="s">
        <v>56</v>
      </c>
      <c r="E13" s="6" t="s">
        <v>51</v>
      </c>
      <c r="F13" s="9">
        <v>45733</v>
      </c>
      <c r="G13" s="9">
        <v>45792</v>
      </c>
      <c r="H13" s="6">
        <f t="array" ref="H13">INDEX(Coordinates!$A:$D,MATCH(D13,Coordinates!$B:$B,0),3)</f>
        <v>22.541667</v>
      </c>
      <c r="I13" s="6">
        <f t="array" ref="I13">INDEX(Coordinates!$A:$D,MATCH(D13,Coordinates!$B:$B,0),4)</f>
        <v>114.05416700000001</v>
      </c>
      <c r="J13" s="6">
        <f t="array" ref="J13">INDEX(Coordinates!$A:$D,MATCH(E13,Coordinates!$B:$B,0),3)</f>
        <v>52.237048999999999</v>
      </c>
      <c r="K13" s="6">
        <f t="array" ref="K13">INDEX(Coordinates!$A:$D,MATCH(E13,Coordinates!$B:$B,0),4)</f>
        <v>21.017531999999999</v>
      </c>
      <c r="L13" s="8">
        <v>18693</v>
      </c>
      <c r="M13" s="12" t="s">
        <v>66</v>
      </c>
    </row>
    <row r="14" spans="1:17">
      <c r="A14" s="11" t="s">
        <v>79</v>
      </c>
      <c r="B14" s="6" t="s">
        <v>80</v>
      </c>
      <c r="C14" s="6" t="s">
        <v>27</v>
      </c>
      <c r="D14" s="6" t="s">
        <v>56</v>
      </c>
      <c r="E14" s="6" t="s">
        <v>51</v>
      </c>
      <c r="F14" s="9">
        <v>45754</v>
      </c>
      <c r="G14" s="9">
        <v>45805</v>
      </c>
      <c r="H14" s="6">
        <f t="array" ref="H14">INDEX(Coordinates!$A:$D,MATCH(D14,Coordinates!$B:$B,0),3)</f>
        <v>22.541667</v>
      </c>
      <c r="I14" s="6">
        <f t="array" ref="I14">INDEX(Coordinates!$A:$D,MATCH(D14,Coordinates!$B:$B,0),4)</f>
        <v>114.05416700000001</v>
      </c>
      <c r="J14" s="6">
        <f t="array" ref="J14">INDEX(Coordinates!$A:$D,MATCH(E14,Coordinates!$B:$B,0),3)</f>
        <v>52.237048999999999</v>
      </c>
      <c r="K14" s="6">
        <f t="array" ref="K14">INDEX(Coordinates!$A:$D,MATCH(E14,Coordinates!$B:$B,0),4)</f>
        <v>21.017531999999999</v>
      </c>
      <c r="L14" s="8">
        <v>59175</v>
      </c>
      <c r="M14" s="12" t="s">
        <v>52</v>
      </c>
    </row>
    <row r="15" spans="1:17">
      <c r="A15" s="11" t="s">
        <v>81</v>
      </c>
      <c r="B15" s="6" t="s">
        <v>68</v>
      </c>
      <c r="C15" s="6" t="s">
        <v>82</v>
      </c>
      <c r="D15" s="6" t="s">
        <v>56</v>
      </c>
      <c r="E15" s="6" t="s">
        <v>51</v>
      </c>
      <c r="F15" s="7">
        <v>45759</v>
      </c>
      <c r="G15" s="7">
        <v>45792</v>
      </c>
      <c r="H15" s="6">
        <f t="array" ref="H15">INDEX(Coordinates!$A:$D,MATCH(D15,Coordinates!$B:$B,0),3)</f>
        <v>22.541667</v>
      </c>
      <c r="I15" s="6">
        <f t="array" ref="I15">INDEX(Coordinates!$A:$D,MATCH(D15,Coordinates!$B:$B,0),4)</f>
        <v>114.05416700000001</v>
      </c>
      <c r="J15" s="6">
        <f t="array" ref="J15">INDEX(Coordinates!$A:$D,MATCH(E15,Coordinates!$B:$B,0),3)</f>
        <v>52.237048999999999</v>
      </c>
      <c r="K15" s="6">
        <f t="array" ref="K15">INDEX(Coordinates!$A:$D,MATCH(E15,Coordinates!$B:$B,0),4)</f>
        <v>21.017531999999999</v>
      </c>
      <c r="L15" s="8">
        <v>75516</v>
      </c>
      <c r="M15" s="12" t="s">
        <v>52</v>
      </c>
    </row>
    <row r="16" spans="1:17">
      <c r="A16" s="11" t="s">
        <v>83</v>
      </c>
      <c r="B16" s="6" t="s">
        <v>78</v>
      </c>
      <c r="C16" s="6" t="s">
        <v>33</v>
      </c>
      <c r="D16" s="6" t="s">
        <v>56</v>
      </c>
      <c r="E16" s="6" t="s">
        <v>51</v>
      </c>
      <c r="F16" s="9">
        <v>45749</v>
      </c>
      <c r="G16" s="9">
        <v>45802</v>
      </c>
      <c r="H16" s="6">
        <f t="array" ref="H16">INDEX(Coordinates!$A:$D,MATCH(D16,Coordinates!$B:$B,0),3)</f>
        <v>22.541667</v>
      </c>
      <c r="I16" s="6">
        <f t="array" ref="I16">INDEX(Coordinates!$A:$D,MATCH(D16,Coordinates!$B:$B,0),4)</f>
        <v>114.05416700000001</v>
      </c>
      <c r="J16" s="6">
        <f t="array" ref="J16">INDEX(Coordinates!$A:$D,MATCH(E16,Coordinates!$B:$B,0),3)</f>
        <v>52.237048999999999</v>
      </c>
      <c r="K16" s="6">
        <f t="array" ref="K16">INDEX(Coordinates!$A:$D,MATCH(E16,Coordinates!$B:$B,0),4)</f>
        <v>21.017531999999999</v>
      </c>
      <c r="L16" s="8">
        <v>37279</v>
      </c>
      <c r="M16" s="12" t="s">
        <v>66</v>
      </c>
    </row>
    <row r="17" spans="1:13">
      <c r="A17" s="11" t="s">
        <v>84</v>
      </c>
      <c r="B17" s="6" t="s">
        <v>85</v>
      </c>
      <c r="C17" s="6" t="s">
        <v>86</v>
      </c>
      <c r="D17" s="6" t="s">
        <v>56</v>
      </c>
      <c r="E17" s="6" t="s">
        <v>51</v>
      </c>
      <c r="F17" s="9">
        <v>45769</v>
      </c>
      <c r="G17" s="9">
        <v>45797</v>
      </c>
      <c r="H17" s="6">
        <f t="array" ref="H17">INDEX(Coordinates!$A:$D,MATCH(D17,Coordinates!$B:$B,0),3)</f>
        <v>22.541667</v>
      </c>
      <c r="I17" s="6">
        <f t="array" ref="I17">INDEX(Coordinates!$A:$D,MATCH(D17,Coordinates!$B:$B,0),4)</f>
        <v>114.05416700000001</v>
      </c>
      <c r="J17" s="6">
        <f t="array" ref="J17">INDEX(Coordinates!$A:$D,MATCH(E17,Coordinates!$B:$B,0),3)</f>
        <v>52.237048999999999</v>
      </c>
      <c r="K17" s="6">
        <f t="array" ref="K17">INDEX(Coordinates!$A:$D,MATCH(E17,Coordinates!$B:$B,0),4)</f>
        <v>21.017531999999999</v>
      </c>
      <c r="L17" s="8">
        <v>95993</v>
      </c>
      <c r="M17" s="12" t="s">
        <v>66</v>
      </c>
    </row>
    <row r="18" spans="1:13">
      <c r="A18" s="11" t="s">
        <v>87</v>
      </c>
      <c r="B18" s="6" t="s">
        <v>49</v>
      </c>
      <c r="C18" s="6" t="s">
        <v>10</v>
      </c>
      <c r="D18" s="6" t="s">
        <v>50</v>
      </c>
      <c r="E18" s="6" t="s">
        <v>51</v>
      </c>
      <c r="F18" s="9">
        <v>45787</v>
      </c>
      <c r="G18" s="9">
        <v>45858</v>
      </c>
      <c r="H18" s="6">
        <f t="array" ref="H18">INDEX(Coordinates!$A:$D,MATCH(D18,Coordinates!$B:$B,0),3)</f>
        <v>31.566666999999999</v>
      </c>
      <c r="I18" s="6">
        <f t="array" ref="I18">INDEX(Coordinates!$A:$D,MATCH(D18,Coordinates!$B:$B,0),4)</f>
        <v>120.11666700000001</v>
      </c>
      <c r="J18" s="6">
        <f t="array" ref="J18">INDEX(Coordinates!$A:$D,MATCH(E18,Coordinates!$B:$B,0),3)</f>
        <v>52.237048999999999</v>
      </c>
      <c r="K18" s="6">
        <f t="array" ref="K18">INDEX(Coordinates!$A:$D,MATCH(E18,Coordinates!$B:$B,0),4)</f>
        <v>21.017531999999999</v>
      </c>
      <c r="L18" s="8">
        <v>19876</v>
      </c>
      <c r="M18" s="12" t="s">
        <v>52</v>
      </c>
    </row>
    <row r="19" spans="1:13">
      <c r="A19" s="16" t="s">
        <v>88</v>
      </c>
      <c r="B19" s="17" t="s">
        <v>68</v>
      </c>
      <c r="C19" s="6" t="s">
        <v>19</v>
      </c>
      <c r="D19" s="17" t="s">
        <v>56</v>
      </c>
      <c r="E19" s="6" t="s">
        <v>51</v>
      </c>
      <c r="F19" s="18">
        <v>45733</v>
      </c>
      <c r="G19" s="18">
        <v>45787</v>
      </c>
      <c r="H19" s="17">
        <f t="array" ref="H19">INDEX(Coordinates!$A:$D,MATCH(D19,Coordinates!$B:$B,0),3)</f>
        <v>22.541667</v>
      </c>
      <c r="I19" s="17">
        <f t="array" ref="I19">INDEX(Coordinates!$A:$D,MATCH(D19,Coordinates!$B:$B,0),4)</f>
        <v>114.05416700000001</v>
      </c>
      <c r="J19" s="17">
        <f t="array" ref="J19">INDEX(Coordinates!$A:$D,MATCH(E19,Coordinates!$B:$B,0),3)</f>
        <v>52.237048999999999</v>
      </c>
      <c r="K19" s="17">
        <f t="array" ref="K19">INDEX(Coordinates!$A:$D,MATCH(E19,Coordinates!$B:$B,0),4)</f>
        <v>21.017531999999999</v>
      </c>
      <c r="L19" s="19">
        <v>65213</v>
      </c>
      <c r="M19" s="12" t="s">
        <v>66</v>
      </c>
    </row>
    <row r="20" spans="1:13" ht="15.75" customHeight="1"/>
    <row r="21" spans="1:13" ht="15.75" customHeight="1"/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11" sqref="E11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20.140625" customWidth="1"/>
    <col min="4" max="4" width="19.7109375" customWidth="1"/>
    <col min="5" max="26" width="8.7109375" customWidth="1"/>
  </cols>
  <sheetData>
    <row r="1" spans="1:26">
      <c r="A1" s="2" t="s">
        <v>89</v>
      </c>
      <c r="B1" s="2" t="s">
        <v>90</v>
      </c>
      <c r="C1" s="2" t="s">
        <v>91</v>
      </c>
      <c r="D1" s="2" t="s">
        <v>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93</v>
      </c>
      <c r="B2" s="3" t="s">
        <v>51</v>
      </c>
      <c r="C2" s="3">
        <v>52.237048999999999</v>
      </c>
      <c r="D2" s="3">
        <v>21.017531999999999</v>
      </c>
    </row>
    <row r="3" spans="1:26">
      <c r="A3" s="3" t="s">
        <v>94</v>
      </c>
      <c r="B3" s="3" t="s">
        <v>50</v>
      </c>
      <c r="C3" s="3">
        <v>31.566666999999999</v>
      </c>
      <c r="D3" s="3">
        <v>120.11666700000001</v>
      </c>
    </row>
    <row r="4" spans="1:26">
      <c r="A4" s="3" t="s">
        <v>94</v>
      </c>
      <c r="B4" s="3" t="s">
        <v>56</v>
      </c>
      <c r="C4" s="3">
        <v>22.541667</v>
      </c>
      <c r="D4" s="3">
        <v>114.05416700000001</v>
      </c>
      <c r="E4" s="4"/>
      <c r="F4" s="4"/>
      <c r="G4" t="s">
        <v>95</v>
      </c>
    </row>
    <row r="5" spans="1:26">
      <c r="A5" s="3" t="s">
        <v>94</v>
      </c>
      <c r="B5" s="3" t="s">
        <v>61</v>
      </c>
      <c r="C5" s="3">
        <v>29.866667</v>
      </c>
      <c r="D5" s="3">
        <v>121.55</v>
      </c>
      <c r="F5" s="4"/>
    </row>
    <row r="6" spans="1:26">
      <c r="A6" s="3" t="s">
        <v>94</v>
      </c>
      <c r="B6" s="3" t="s">
        <v>65</v>
      </c>
      <c r="C6" s="3">
        <v>23.033332999999999</v>
      </c>
      <c r="D6" s="3">
        <v>113.1</v>
      </c>
      <c r="F6" s="4"/>
    </row>
    <row r="7" spans="1:26">
      <c r="A7" s="3"/>
      <c r="C7" s="3"/>
      <c r="D7" s="3"/>
      <c r="F7" s="4"/>
    </row>
    <row r="8" spans="1:26">
      <c r="F8" s="4"/>
    </row>
    <row r="9" spans="1:26">
      <c r="F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Rafał</dc:creator>
  <cp:keywords/>
  <dc:description/>
  <cp:lastModifiedBy/>
  <cp:revision/>
  <dcterms:created xsi:type="dcterms:W3CDTF">2015-06-05T18:17:20Z</dcterms:created>
  <dcterms:modified xsi:type="dcterms:W3CDTF">2025-08-24T20:46:33Z</dcterms:modified>
  <cp:category/>
  <cp:contentStatus/>
</cp:coreProperties>
</file>