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nt-my.sharepoint.com/personal/stijn_coppens_student_hogent_be/Documents/2023/Bachelorproef/"/>
    </mc:Choice>
  </mc:AlternateContent>
  <xr:revisionPtr revIDLastSave="390" documentId="8_{C65F7E1B-A6BE-426F-9CFF-D1DC12FB3089}" xr6:coauthVersionLast="47" xr6:coauthVersionMax="47" xr10:uidLastSave="{2A1F6301-DE42-45B5-93E6-D038D8BB705C}"/>
  <bookViews>
    <workbookView xWindow="-110" yWindow="-110" windowWidth="38620" windowHeight="21100" activeTab="3" xr2:uid="{2B11156B-3A53-4B26-8968-BA2F706718BE}"/>
  </bookViews>
  <sheets>
    <sheet name="Overzicht" sheetId="2" r:id="rId1"/>
    <sheet name="Template" sheetId="4" r:id="rId2"/>
    <sheet name="07022024" sheetId="1" r:id="rId3"/>
    <sheet name="0802202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" l="1"/>
  <c r="J9" i="1"/>
  <c r="D2" i="2"/>
  <c r="B2" i="2"/>
  <c r="C2" i="2"/>
  <c r="H6" i="3"/>
  <c r="H7" i="3"/>
  <c r="H8" i="3"/>
  <c r="H9" i="3"/>
  <c r="H5" i="3"/>
  <c r="B31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4"/>
  <c r="B29" i="4"/>
  <c r="J5" i="4"/>
  <c r="B29" i="3"/>
  <c r="B30" i="3"/>
  <c r="I2" i="2"/>
  <c r="F2" i="2"/>
  <c r="J6" i="1"/>
  <c r="J7" i="1"/>
  <c r="J8" i="1"/>
  <c r="J5" i="1"/>
  <c r="B29" i="1"/>
  <c r="B30" i="1"/>
  <c r="K6" i="4" l="1"/>
  <c r="K5" i="3"/>
  <c r="K5" i="1"/>
  <c r="K6" i="1"/>
  <c r="K7" i="1"/>
  <c r="G2" i="2" s="1"/>
  <c r="K8" i="1"/>
  <c r="H2" i="2" s="1"/>
  <c r="J8" i="4"/>
  <c r="K7" i="4"/>
  <c r="K8" i="4"/>
  <c r="J7" i="4"/>
  <c r="K5" i="4"/>
  <c r="J6" i="4"/>
  <c r="K8" i="3"/>
  <c r="H3" i="2" s="1"/>
  <c r="J8" i="3"/>
  <c r="J7" i="3"/>
  <c r="F3" i="2" s="1"/>
  <c r="K7" i="3"/>
  <c r="G3" i="2" s="1"/>
  <c r="K6" i="3"/>
  <c r="E3" i="2" s="1"/>
  <c r="J5" i="3"/>
  <c r="B3" i="2" s="1"/>
  <c r="J6" i="3"/>
  <c r="D3" i="2" s="1"/>
  <c r="E2" i="2" l="1"/>
  <c r="C3" i="2"/>
  <c r="J9" i="3"/>
  <c r="I3" i="2" s="1"/>
  <c r="K9" i="3"/>
  <c r="J3" i="2" s="1"/>
  <c r="K9" i="4"/>
  <c r="K9" i="1"/>
  <c r="J2" i="2" s="1"/>
  <c r="J9" i="4"/>
</calcChain>
</file>

<file path=xl/sharedStrings.xml><?xml version="1.0" encoding="utf-8"?>
<sst xmlns="http://schemas.openxmlformats.org/spreadsheetml/2006/main" count="195" uniqueCount="89">
  <si>
    <t>Datum</t>
  </si>
  <si>
    <t>Actie</t>
  </si>
  <si>
    <t>Opzoeken subnetbestand</t>
  </si>
  <si>
    <t>Opmerking1</t>
  </si>
  <si>
    <t>Comment over camera acl - acl zoeken</t>
  </si>
  <si>
    <t>ADD</t>
  </si>
  <si>
    <t>Meting start bij openen mail en stopt bij uitvoeren actie Done in mailbox</t>
  </si>
  <si>
    <t>Command</t>
  </si>
  <si>
    <t>mkh   wca4000d</t>
  </si>
  <si>
    <t>mkh   wca4000c</t>
  </si>
  <si>
    <t>chh B 166 we13c226 ug-cl0bj13</t>
  </si>
  <si>
    <t>CHANGE</t>
  </si>
  <si>
    <t>chh B 166 we13c400 ug-dzdz4q2</t>
  </si>
  <si>
    <t>Opmerking2</t>
  </si>
  <si>
    <t>mkh   ug-hykrj13</t>
  </si>
  <si>
    <t>chh N 72 ge38flim</t>
  </si>
  <si>
    <t>rmhost B 197 lw55c042</t>
  </si>
  <si>
    <t>rmhost B 178 di11c203</t>
  </si>
  <si>
    <t>rmhost B 33 hgcurqas1</t>
  </si>
  <si>
    <t>rmhost B 33 hgcurqas2</t>
  </si>
  <si>
    <t>rmhost B 40 hgcurprd1</t>
  </si>
  <si>
    <t>rmhost B 109 hgcurprd3</t>
  </si>
  <si>
    <t>rmhost B 40 hgcurprd2</t>
  </si>
  <si>
    <t>rmhost B 109 hgcurprd4</t>
  </si>
  <si>
    <t>rmhost N 48 hgcuredisq1</t>
  </si>
  <si>
    <t>Observator is reeds op de juiste server in de juiste directory als de juiste gebruiker</t>
  </si>
  <si>
    <t>rmhost N 49 hgcuredisq2</t>
  </si>
  <si>
    <t>rmhost N 49 hgcuredisp2</t>
  </si>
  <si>
    <t>rmhost N 48 hgcuredisp1</t>
  </si>
  <si>
    <t>rmhost B 43 hgcurqas</t>
  </si>
  <si>
    <t>rmhost B 43 hgcurprd</t>
  </si>
  <si>
    <t>rmhost B 43 hgcuredisprd</t>
  </si>
  <si>
    <t>rmhost B 43 hgcuredisqas</t>
  </si>
  <si>
    <t>rmhost B 43 dies</t>
  </si>
  <si>
    <t>rmhost N 52 ps03c256</t>
  </si>
  <si>
    <t>chh N 85 gastn085h1 ug-39qst72</t>
  </si>
  <si>
    <t>Fout gemaakt bij registratie, verwijderen en opnieuw</t>
  </si>
  <si>
    <t>chh P 21 hvac7204r2</t>
  </si>
  <si>
    <t>Host zit niet in P 21 maar P 21.064</t>
  </si>
  <si>
    <t>Host had ACL</t>
  </si>
  <si>
    <t>Updatescripts</t>
  </si>
  <si>
    <t>UPDATE</t>
  </si>
  <si>
    <t>REMOVE</t>
  </si>
  <si>
    <t>TOTAAL</t>
  </si>
  <si>
    <t>Tijdsduur</t>
  </si>
  <si>
    <t>Totaal Tijdsduur</t>
  </si>
  <si>
    <t>Tijdsduur voor wijziging</t>
  </si>
  <si>
    <t>Tijdsduur voor toevoeging</t>
  </si>
  <si>
    <t>Tijdsduur voor verwijderen</t>
  </si>
  <si>
    <t>Aantal toevoegingen</t>
  </si>
  <si>
    <t>Aantal wijzigingen</t>
  </si>
  <si>
    <t>Aantal verwijderingen</t>
  </si>
  <si>
    <t>Tijdsduur updates</t>
  </si>
  <si>
    <t>Aantal</t>
  </si>
  <si>
    <t>Totaal aantal verwerkte aanvragen</t>
  </si>
  <si>
    <t>Totaal tijdsduur</t>
  </si>
  <si>
    <t>chh N 162 we11c090 biolap01</t>
  </si>
  <si>
    <t>mkh B 39 clsh4009002</t>
  </si>
  <si>
    <t>mkh B 39 clsh4009003</t>
  </si>
  <si>
    <t>mkh B 39 clsh4009004</t>
  </si>
  <si>
    <t>mkh B 39 clsh4009005</t>
  </si>
  <si>
    <t>mkh B 39 clsh4009006</t>
  </si>
  <si>
    <t>Subnet B 39 was vol -&gt; N 39</t>
  </si>
  <si>
    <t>mkh B 39 clsh4009007</t>
  </si>
  <si>
    <t>mkh B 39 logi4009001</t>
  </si>
  <si>
    <t>mkh B 39 logi4009002</t>
  </si>
  <si>
    <t>mkh B 39 logi4009003</t>
  </si>
  <si>
    <t>mkh B 39 logi4009004</t>
  </si>
  <si>
    <t>mkh B 39 logi4009005</t>
  </si>
  <si>
    <t>mkh B 39 logi4009006</t>
  </si>
  <si>
    <t>mkh   bw24c348</t>
  </si>
  <si>
    <t>Juiste subnetbestand zoeken voor locatie host</t>
  </si>
  <si>
    <t>mkh   vonosten</t>
  </si>
  <si>
    <t>mkh   irc2208</t>
  </si>
  <si>
    <t>chh N 145 st4010t001</t>
  </si>
  <si>
    <t>chh N 145 st4010t002</t>
  </si>
  <si>
    <t>chh N 145 st4010t003</t>
  </si>
  <si>
    <t>chh N 145 st4010t004</t>
  </si>
  <si>
    <t>chh N 145 st4010t005</t>
  </si>
  <si>
    <t>chh N 145 st4010t006</t>
  </si>
  <si>
    <t>chh N 145 st4010t007</t>
  </si>
  <si>
    <t>chh N 145 st4010t008</t>
  </si>
  <si>
    <t>chh N 145 st4010t009</t>
  </si>
  <si>
    <t>chh N 145 st4010t010</t>
  </si>
  <si>
    <t>chh B 53 ca70c077</t>
  </si>
  <si>
    <t>Combinatie met mvh B 53 N 145 ca70c077</t>
  </si>
  <si>
    <t>Uitzoeken naar welk subnetbestand host moet verhuizen</t>
  </si>
  <si>
    <t>mkh   ug-2254tz3</t>
  </si>
  <si>
    <t>chh B 193 pc04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</si>
</sst>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7"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B5F6CD-8ACE-4E45-8B01-474BA05E36A6}" name="Table2" displayName="Table2" ref="A1:J3" totalsRowShown="0" headerRowDxfId="26" dataDxfId="25">
  <autoFilter ref="A1:J3" xr:uid="{E5B5F6CD-8ACE-4E45-8B01-474BA05E36A6}"/>
  <tableColumns count="10">
    <tableColumn id="1" xr3:uid="{D78D2B78-ABE0-4C9F-AB45-D50B0E032C81}" name="Datum" dataDxfId="24"/>
    <tableColumn id="2" xr3:uid="{F95525B3-F970-4D18-A087-BFF197A681F0}" name="Aantal toevoegingen" dataDxfId="23">
      <calculatedColumnFormula>'08022024'!J5</calculatedColumnFormula>
    </tableColumn>
    <tableColumn id="3" xr3:uid="{25727468-A7AC-4814-A38A-F4F31CA93F5F}" name="Tijdsduur voor toevoeging" dataDxfId="22">
      <calculatedColumnFormula>'07022024'!K5</calculatedColumnFormula>
    </tableColumn>
    <tableColumn id="4" xr3:uid="{2A8BD552-F257-4DFE-A3F3-61C735897D2F}" name="Aantal wijzigingen" dataDxfId="21">
      <calculatedColumnFormula>'08022024'!J6</calculatedColumnFormula>
    </tableColumn>
    <tableColumn id="5" xr3:uid="{7B7753AD-A315-4D3F-B0A1-30AC7CBFBF1B}" name="Tijdsduur voor wijziging" dataDxfId="20">
      <calculatedColumnFormula>'08022024'!K5</calculatedColumnFormula>
    </tableColumn>
    <tableColumn id="6" xr3:uid="{D625FED6-A7E3-4D71-9546-ABADB957BBB4}" name="Aantal verwijderingen" dataDxfId="19">
      <calculatedColumnFormula>'07022024'!J7</calculatedColumnFormula>
    </tableColumn>
    <tableColumn id="7" xr3:uid="{7A9AD3D5-10FE-4949-955B-E8F2D5547F04}" name="Tijdsduur voor verwijderen" dataDxfId="18">
      <calculatedColumnFormula>'07022024'!K7</calculatedColumnFormula>
    </tableColumn>
    <tableColumn id="8" xr3:uid="{B66100FA-467D-44B8-86F2-E8EE6C78E6D7}" name="Tijdsduur updates" dataDxfId="17">
      <calculatedColumnFormula>'07022024'!K8</calculatedColumnFormula>
    </tableColumn>
    <tableColumn id="9" xr3:uid="{608BB356-C6D5-4A54-82AF-433FB5604410}" name="Totaal aantal verwerkte aanvragen" dataDxfId="16">
      <calculatedColumnFormula>'07022024'!J9</calculatedColumnFormula>
    </tableColumn>
    <tableColumn id="10" xr3:uid="{BADA0CE9-E5D4-4556-B230-1C87E7357A3A}" name="Totaal tijdsduur" dataDxfId="15">
      <calculatedColumnFormula>'07022024'!K9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7BDC3D-39E6-48BA-9C89-45C7D5EF874F}" name="Table145" displayName="Table145" ref="A1:F28" totalsRowShown="0" headerRowDxfId="14">
  <autoFilter ref="A1:F28" xr:uid="{9BE52DD0-0866-4682-8AA0-7D0A8298E126}"/>
  <tableColumns count="6">
    <tableColumn id="1" xr3:uid="{1B3A7ABB-C371-4A45-9D2D-B19C89F85E2F}" name="Datum" dataDxfId="13">
      <calculatedColumnFormula>NOW()</calculatedColumnFormula>
    </tableColumn>
    <tableColumn id="2" xr3:uid="{CDA06A3E-15DF-45A5-8BCF-D4AA44DF6789}" name="Actie" dataDxfId="12">
      <calculatedColumnFormula>IF(ISNUMBER(SEARCH("mkh ",C2)),"ADD",IF(ISNUMBER(SEARCH("chh ",C2)),"CHANGE",IF(ISNUMBER(SEARCH("rmhost ",C2)),"REMOVE",IF(ISNUMBER(SEARCH("Update",C2)),"UPDATE",""))))</calculatedColumnFormula>
    </tableColumn>
    <tableColumn id="3" xr3:uid="{9293EEFE-FF0E-4252-9E8F-CEAC7F06C8F0}" name="Command" dataDxfId="11"/>
    <tableColumn id="4" xr3:uid="{D4C11C17-9153-45C4-9580-7FDF4B628FE5}" name="Tijdsduur" dataDxfId="10"/>
    <tableColumn id="5" xr3:uid="{C151002B-3F02-4C8F-9EBC-A004DFEAE77E}" name="Opmerking1"/>
    <tableColumn id="6" xr3:uid="{9C5D85F2-B743-4407-AFDC-880181162DBA}" name="Opmerking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52DD0-0866-4682-8AA0-7D0A8298E126}" name="Table1" displayName="Table1" ref="A1:F28" totalsRowShown="0" headerRowDxfId="9">
  <autoFilter ref="A1:F28" xr:uid="{9BE52DD0-0866-4682-8AA0-7D0A8298E126}"/>
  <tableColumns count="6">
    <tableColumn id="1" xr3:uid="{95C1020F-166E-4B9A-A951-EA488AD5B306}" name="Datum" dataDxfId="8">
      <calculatedColumnFormula>NOW()</calculatedColumnFormula>
    </tableColumn>
    <tableColumn id="2" xr3:uid="{84E2B627-9135-4186-B3FA-0CD80BBB65AA}" name="Actie" dataDxfId="7"/>
    <tableColumn id="3" xr3:uid="{43661A0F-4FB9-4AE8-B041-461E20DB2B34}" name="Command" dataDxfId="6"/>
    <tableColumn id="4" xr3:uid="{4CB1C556-821A-4D72-8A46-DBF71D0CF28A}" name="Tijdsduur" dataDxfId="5"/>
    <tableColumn id="5" xr3:uid="{D2D3AFCA-8F37-493F-8304-EE9CF40A8EBE}" name="Opmerking1"/>
    <tableColumn id="6" xr3:uid="{14451886-1FBC-4EDF-B567-2FDBF09FBA2D}" name="Opmerking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06162-8C55-4D31-8B74-6EBBA6FFBA2A}" name="Table14" displayName="Table14" ref="A1:F31" totalsRowShown="0" headerRowDxfId="4">
  <autoFilter ref="A1:F31" xr:uid="{9BE52DD0-0866-4682-8AA0-7D0A8298E126}"/>
  <tableColumns count="6">
    <tableColumn id="1" xr3:uid="{B4752309-6451-4960-A216-BB6F71F3E539}" name="Datum" dataDxfId="3"/>
    <tableColumn id="2" xr3:uid="{C2CBEBD3-269C-4ECE-B9CB-2068D2DF0AA0}" name="Actie" dataDxfId="2">
      <calculatedColumnFormula>IF(ISNUMBER(SEARCH("mkh ",C2)),"ADD",IF(ISNUMBER(SEARCH("chh ",C2)),"CHANGE",IF(ISNUMBER(SEARCH("rmhost ",C2)),"REMOVE",IF(ISNUMBER(SEARCH("Update",C2)),"UPDATE",""))))</calculatedColumnFormula>
    </tableColumn>
    <tableColumn id="3" xr3:uid="{83213F11-B23A-4630-98D4-2BB4775D64B0}" name="Command" dataDxfId="1"/>
    <tableColumn id="4" xr3:uid="{1F0D4896-8A4A-4A01-BFC4-5CB0C789920E}" name="Tijdsduur" dataDxfId="0"/>
    <tableColumn id="5" xr3:uid="{7A98BE10-2779-44FD-A6F6-F4BB90B97F77}" name="Opmerking1"/>
    <tableColumn id="6" xr3:uid="{258825D9-DB74-41AE-99F4-B6C0CD8864EB}" name="Opmerking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A3E81-D374-4272-9D7D-868849FCFAE7}">
  <dimension ref="A1:J3"/>
  <sheetViews>
    <sheetView workbookViewId="0">
      <selection activeCell="G17" sqref="G17"/>
    </sheetView>
  </sheetViews>
  <sheetFormatPr defaultRowHeight="14.5" x14ac:dyDescent="0.35"/>
  <cols>
    <col min="1" max="1" width="12.08984375" style="1" customWidth="1"/>
    <col min="2" max="2" width="19.54296875" style="1" customWidth="1"/>
    <col min="3" max="3" width="23.90625" style="1" customWidth="1"/>
    <col min="4" max="4" width="17.36328125" style="1" customWidth="1"/>
    <col min="5" max="5" width="21.6328125" style="1" customWidth="1"/>
    <col min="6" max="6" width="20.453125" style="1" customWidth="1"/>
    <col min="7" max="7" width="24.453125" style="1" customWidth="1"/>
    <col min="8" max="8" width="17.08984375" style="1" customWidth="1"/>
    <col min="9" max="9" width="31.1796875" style="1" customWidth="1"/>
    <col min="10" max="10" width="15.54296875" style="1" customWidth="1"/>
  </cols>
  <sheetData>
    <row r="1" spans="1:10" x14ac:dyDescent="0.35">
      <c r="A1" s="1" t="s">
        <v>0</v>
      </c>
      <c r="B1" s="1" t="s">
        <v>49</v>
      </c>
      <c r="C1" s="1" t="s">
        <v>47</v>
      </c>
      <c r="D1" s="1" t="s">
        <v>50</v>
      </c>
      <c r="E1" s="1" t="s">
        <v>46</v>
      </c>
      <c r="F1" s="1" t="s">
        <v>51</v>
      </c>
      <c r="G1" s="1" t="s">
        <v>48</v>
      </c>
      <c r="H1" s="1" t="s">
        <v>52</v>
      </c>
      <c r="I1" s="1" t="s">
        <v>54</v>
      </c>
      <c r="J1" s="4" t="s">
        <v>55</v>
      </c>
    </row>
    <row r="2" spans="1:10" x14ac:dyDescent="0.35">
      <c r="A2" s="2">
        <v>45329</v>
      </c>
      <c r="B2" s="1">
        <f>'07022024'!J5</f>
        <v>3</v>
      </c>
      <c r="C2" s="4">
        <f>'07022024'!K5</f>
        <v>4.6296296296296294E-3</v>
      </c>
      <c r="D2" s="1">
        <f>'07022024'!J6</f>
        <v>5</v>
      </c>
      <c r="E2" s="4">
        <f>'08022024'!K5</f>
        <v>9.8379629629629615E-3</v>
      </c>
      <c r="F2" s="1">
        <f>'07022024'!J7</f>
        <v>18</v>
      </c>
      <c r="G2" s="4">
        <f>'07022024'!K7</f>
        <v>3.7500000000000003E-3</v>
      </c>
      <c r="H2" s="4">
        <f>'07022024'!K8</f>
        <v>2.9861111111111113E-3</v>
      </c>
      <c r="I2" s="1">
        <f>'07022024'!J9</f>
        <v>26</v>
      </c>
      <c r="J2" s="4">
        <f>'07022024'!K9</f>
        <v>1.5034722222222222E-2</v>
      </c>
    </row>
    <row r="3" spans="1:10" x14ac:dyDescent="0.35">
      <c r="A3" s="2">
        <v>45330</v>
      </c>
      <c r="B3" s="1">
        <f>'08022024'!J5</f>
        <v>16</v>
      </c>
      <c r="C3" s="4">
        <f>'08022024'!K5</f>
        <v>9.8379629629629615E-3</v>
      </c>
      <c r="D3" s="1">
        <f>'08022024'!J6</f>
        <v>13</v>
      </c>
      <c r="E3" s="4">
        <f>'08022024'!K6</f>
        <v>5.9143518518518529E-3</v>
      </c>
      <c r="F3" s="1">
        <f>'08022024'!J7</f>
        <v>0</v>
      </c>
      <c r="G3" s="4">
        <f>'08022024'!K7</f>
        <v>0</v>
      </c>
      <c r="H3" s="4">
        <f>'08022024'!K8</f>
        <v>1.8055555555555557E-3</v>
      </c>
      <c r="I3" s="1">
        <f>'08022024'!J9</f>
        <v>30</v>
      </c>
      <c r="J3" s="4">
        <f>'08022024'!K9</f>
        <v>1.7557870370370373E-2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B10F-D36D-4506-BA9B-DCFEE71FD5B3}">
  <dimension ref="A1:K30"/>
  <sheetViews>
    <sheetView workbookViewId="0">
      <selection activeCell="K7" sqref="K7"/>
    </sheetView>
  </sheetViews>
  <sheetFormatPr defaultRowHeight="14.5" x14ac:dyDescent="0.35"/>
  <cols>
    <col min="1" max="1" width="13.54296875" style="1" customWidth="1"/>
    <col min="2" max="2" width="10" style="1" customWidth="1"/>
    <col min="3" max="3" width="30.453125" style="1" customWidth="1"/>
    <col min="4" max="4" width="16.1796875" style="4" customWidth="1"/>
    <col min="5" max="5" width="21.81640625" bestFit="1" customWidth="1"/>
    <col min="6" max="6" width="33.08984375" bestFit="1" customWidth="1"/>
    <col min="7" max="7" width="8.81640625" bestFit="1" customWidth="1"/>
    <col min="8" max="8" width="11.36328125" customWidth="1"/>
    <col min="9" max="9" width="9.90625" customWidth="1"/>
    <col min="10" max="10" width="9.81640625" customWidth="1"/>
    <col min="11" max="11" width="14.08984375" bestFit="1" customWidth="1"/>
  </cols>
  <sheetData>
    <row r="1" spans="1:11" x14ac:dyDescent="0.35">
      <c r="A1" s="1" t="s">
        <v>0</v>
      </c>
      <c r="B1" s="1" t="s">
        <v>1</v>
      </c>
      <c r="C1" s="1" t="s">
        <v>7</v>
      </c>
      <c r="D1" s="1" t="s">
        <v>44</v>
      </c>
      <c r="E1" t="s">
        <v>3</v>
      </c>
      <c r="F1" t="s">
        <v>13</v>
      </c>
      <c r="H1" t="s">
        <v>25</v>
      </c>
    </row>
    <row r="2" spans="1:11" x14ac:dyDescent="0.35">
      <c r="A2" s="2">
        <f ca="1">NOW()</f>
        <v>45330.83291203704</v>
      </c>
      <c r="B2" s="1" t="str">
        <f t="shared" ref="B2:B28" si="0">IF(ISNUMBER(SEARCH("mkh ",C2)),"ADD",IF(ISNUMBER(SEARCH("chh ",C2)),"CHANGE",IF(ISNUMBER(SEARCH("rmhost ",C2)),"REMOVE",IF(ISNUMBER(SEARCH("Update",C2)),"UPDATE",""))))</f>
        <v>ADD</v>
      </c>
      <c r="C2" s="3" t="s">
        <v>9</v>
      </c>
      <c r="D2" s="4">
        <v>2.199074074074074E-4</v>
      </c>
      <c r="E2" t="s">
        <v>2</v>
      </c>
      <c r="F2" t="s">
        <v>4</v>
      </c>
      <c r="H2" t="s">
        <v>6</v>
      </c>
    </row>
    <row r="3" spans="1:11" x14ac:dyDescent="0.35">
      <c r="A3" s="2">
        <f t="shared" ref="A3:A28" ca="1" si="1">NOW()</f>
        <v>45330.83291203704</v>
      </c>
      <c r="B3" s="1" t="str">
        <f t="shared" si="0"/>
        <v>ADD</v>
      </c>
      <c r="C3" s="3" t="s">
        <v>8</v>
      </c>
      <c r="D3" s="4">
        <v>7.7546296296296304E-4</v>
      </c>
      <c r="E3" t="s">
        <v>2</v>
      </c>
      <c r="F3" t="s">
        <v>4</v>
      </c>
    </row>
    <row r="4" spans="1:11" x14ac:dyDescent="0.35">
      <c r="A4" s="2">
        <f t="shared" ca="1" si="1"/>
        <v>45330.83291203704</v>
      </c>
      <c r="B4" s="1" t="str">
        <f t="shared" si="0"/>
        <v>CHANGE</v>
      </c>
      <c r="C4" s="3" t="s">
        <v>10</v>
      </c>
      <c r="D4" s="4">
        <v>4.3981481481481481E-4</v>
      </c>
      <c r="H4" s="1" t="s">
        <v>0</v>
      </c>
      <c r="I4" s="1" t="s">
        <v>1</v>
      </c>
      <c r="J4" s="1" t="s">
        <v>53</v>
      </c>
      <c r="K4" s="1" t="s">
        <v>45</v>
      </c>
    </row>
    <row r="5" spans="1:11" x14ac:dyDescent="0.35">
      <c r="A5" s="2">
        <f t="shared" ca="1" si="1"/>
        <v>45330.83291203704</v>
      </c>
      <c r="B5" s="1" t="str">
        <f t="shared" si="0"/>
        <v>CHANGE</v>
      </c>
      <c r="C5" s="3" t="s">
        <v>12</v>
      </c>
      <c r="D5" s="4">
        <v>5.2083333333333333E-4</v>
      </c>
      <c r="H5" s="2">
        <v>45329</v>
      </c>
      <c r="I5" s="1" t="s">
        <v>5</v>
      </c>
      <c r="J5" s="1">
        <f>COUNTIF(Table145[Actie],I5)</f>
        <v>3</v>
      </c>
      <c r="K5" s="4">
        <f ca="1">SUMIFS(Table145[Tijdsduur],Table145[Datum],H5,Table145[Actie],I5)</f>
        <v>0</v>
      </c>
    </row>
    <row r="6" spans="1:11" x14ac:dyDescent="0.35">
      <c r="A6" s="2">
        <f t="shared" ca="1" si="1"/>
        <v>45330.83291203704</v>
      </c>
      <c r="B6" s="1" t="str">
        <f t="shared" si="0"/>
        <v>ADD</v>
      </c>
      <c r="C6" s="3" t="s">
        <v>14</v>
      </c>
      <c r="D6" s="4">
        <v>9.7222222222222209E-4</v>
      </c>
      <c r="E6" t="s">
        <v>2</v>
      </c>
      <c r="H6" s="2">
        <v>45329</v>
      </c>
      <c r="I6" s="1" t="s">
        <v>11</v>
      </c>
      <c r="J6" s="1">
        <f>COUNTIF(Table145[Actie],I6)</f>
        <v>5</v>
      </c>
      <c r="K6" s="4">
        <f ca="1">SUMIFS(Table145[Tijdsduur],Table145[Datum],H6,Table145[Actie],I6)</f>
        <v>0</v>
      </c>
    </row>
    <row r="7" spans="1:11" x14ac:dyDescent="0.35">
      <c r="A7" s="2">
        <f t="shared" ca="1" si="1"/>
        <v>45330.83291203704</v>
      </c>
      <c r="B7" s="1" t="str">
        <f t="shared" si="0"/>
        <v>CHANGE</v>
      </c>
      <c r="C7" s="3" t="s">
        <v>15</v>
      </c>
      <c r="D7" s="4">
        <v>3.7037037037037035E-4</v>
      </c>
      <c r="H7" s="2">
        <v>45329</v>
      </c>
      <c r="I7" s="1" t="s">
        <v>42</v>
      </c>
      <c r="J7" s="1">
        <f>COUNTIF(Table145[Actie],I7)</f>
        <v>18</v>
      </c>
      <c r="K7" s="4">
        <f ca="1">SUMIFS(Table145[Tijdsduur],Table145[Datum],H7,Table145[Actie],I7)</f>
        <v>0</v>
      </c>
    </row>
    <row r="8" spans="1:11" x14ac:dyDescent="0.35">
      <c r="A8" s="2">
        <f t="shared" ca="1" si="1"/>
        <v>45330.83291203704</v>
      </c>
      <c r="B8" s="1" t="str">
        <f t="shared" si="0"/>
        <v>REMOVE</v>
      </c>
      <c r="C8" s="3" t="s">
        <v>16</v>
      </c>
      <c r="D8" s="4">
        <v>3.1250000000000001E-4</v>
      </c>
      <c r="H8" s="2">
        <v>45329</v>
      </c>
      <c r="I8" s="1" t="s">
        <v>41</v>
      </c>
      <c r="J8" s="1">
        <f>COUNTIF(Table145[Actie],I8)</f>
        <v>1</v>
      </c>
      <c r="K8" s="4">
        <f ca="1">SUMIFS(Table145[Tijdsduur],Table145[Datum],H8,Table145[Actie],I8)</f>
        <v>0</v>
      </c>
    </row>
    <row r="9" spans="1:11" x14ac:dyDescent="0.35">
      <c r="A9" s="2">
        <f t="shared" ca="1" si="1"/>
        <v>45330.83291203704</v>
      </c>
      <c r="B9" s="1" t="str">
        <f t="shared" si="0"/>
        <v>REMOVE</v>
      </c>
      <c r="C9" s="3" t="s">
        <v>17</v>
      </c>
      <c r="D9" s="4">
        <v>1.9675925925925926E-4</v>
      </c>
      <c r="H9" s="2">
        <v>45329</v>
      </c>
      <c r="I9" s="1" t="s">
        <v>43</v>
      </c>
      <c r="J9" s="1">
        <f>SUM(J5:J8)</f>
        <v>27</v>
      </c>
      <c r="K9" s="4">
        <f ca="1">SUM(K5:K8)</f>
        <v>0</v>
      </c>
    </row>
    <row r="10" spans="1:11" x14ac:dyDescent="0.35">
      <c r="A10" s="2">
        <f t="shared" ca="1" si="1"/>
        <v>45330.83291203704</v>
      </c>
      <c r="B10" s="1" t="str">
        <f t="shared" si="0"/>
        <v>REMOVE</v>
      </c>
      <c r="C10" s="3" t="s">
        <v>18</v>
      </c>
      <c r="D10" s="4">
        <v>2.199074074074074E-4</v>
      </c>
    </row>
    <row r="11" spans="1:11" x14ac:dyDescent="0.35">
      <c r="A11" s="2">
        <f t="shared" ca="1" si="1"/>
        <v>45330.83291203704</v>
      </c>
      <c r="B11" s="1" t="str">
        <f t="shared" si="0"/>
        <v>REMOVE</v>
      </c>
      <c r="C11" s="3" t="s">
        <v>19</v>
      </c>
      <c r="D11" s="4">
        <v>2.4305555555555552E-4</v>
      </c>
    </row>
    <row r="12" spans="1:11" x14ac:dyDescent="0.35">
      <c r="A12" s="2">
        <f t="shared" ca="1" si="1"/>
        <v>45330.83291203704</v>
      </c>
      <c r="B12" s="1" t="str">
        <f t="shared" si="0"/>
        <v>REMOVE</v>
      </c>
      <c r="C12" s="3" t="s">
        <v>20</v>
      </c>
      <c r="D12" s="4">
        <v>1.6203703703703703E-4</v>
      </c>
    </row>
    <row r="13" spans="1:11" x14ac:dyDescent="0.35">
      <c r="A13" s="2">
        <f t="shared" ca="1" si="1"/>
        <v>45330.83291203704</v>
      </c>
      <c r="B13" s="1" t="str">
        <f t="shared" si="0"/>
        <v>REMOVE</v>
      </c>
      <c r="C13" s="3" t="s">
        <v>21</v>
      </c>
      <c r="D13" s="4">
        <v>2.0833333333333335E-4</v>
      </c>
    </row>
    <row r="14" spans="1:11" x14ac:dyDescent="0.35">
      <c r="A14" s="2">
        <f t="shared" ca="1" si="1"/>
        <v>45330.83291203704</v>
      </c>
      <c r="B14" s="1" t="str">
        <f t="shared" si="0"/>
        <v>REMOVE</v>
      </c>
      <c r="C14" s="3" t="s">
        <v>22</v>
      </c>
      <c r="D14" s="4">
        <v>2.0833333333333335E-4</v>
      </c>
    </row>
    <row r="15" spans="1:11" x14ac:dyDescent="0.35">
      <c r="A15" s="2">
        <f t="shared" ca="1" si="1"/>
        <v>45330.83291203704</v>
      </c>
      <c r="B15" s="1" t="str">
        <f t="shared" si="0"/>
        <v>REMOVE</v>
      </c>
      <c r="C15" s="3" t="s">
        <v>23</v>
      </c>
      <c r="D15" s="4">
        <v>1.9675925925925926E-4</v>
      </c>
    </row>
    <row r="16" spans="1:11" x14ac:dyDescent="0.35">
      <c r="A16" s="2">
        <f t="shared" ca="1" si="1"/>
        <v>45330.83291203704</v>
      </c>
      <c r="B16" s="1" t="str">
        <f t="shared" si="0"/>
        <v>REMOVE</v>
      </c>
      <c r="C16" s="3" t="s">
        <v>24</v>
      </c>
      <c r="D16" s="4">
        <v>2.199074074074074E-4</v>
      </c>
    </row>
    <row r="17" spans="1:6" x14ac:dyDescent="0.35">
      <c r="A17" s="2">
        <f t="shared" ca="1" si="1"/>
        <v>45330.83291203704</v>
      </c>
      <c r="B17" s="1" t="str">
        <f t="shared" si="0"/>
        <v>REMOVE</v>
      </c>
      <c r="C17" s="3" t="s">
        <v>26</v>
      </c>
      <c r="D17" s="4">
        <v>2.0833333333333335E-4</v>
      </c>
    </row>
    <row r="18" spans="1:6" x14ac:dyDescent="0.35">
      <c r="A18" s="2">
        <f t="shared" ca="1" si="1"/>
        <v>45330.83291203704</v>
      </c>
      <c r="B18" s="1" t="str">
        <f t="shared" si="0"/>
        <v>REMOVE</v>
      </c>
      <c r="C18" s="3" t="s">
        <v>27</v>
      </c>
      <c r="D18" s="4">
        <v>2.199074074074074E-4</v>
      </c>
    </row>
    <row r="19" spans="1:6" x14ac:dyDescent="0.35">
      <c r="A19" s="2">
        <f t="shared" ca="1" si="1"/>
        <v>45330.83291203704</v>
      </c>
      <c r="B19" s="1" t="str">
        <f t="shared" si="0"/>
        <v>REMOVE</v>
      </c>
      <c r="C19" s="3" t="s">
        <v>28</v>
      </c>
      <c r="D19" s="4">
        <v>2.0833333333333335E-4</v>
      </c>
    </row>
    <row r="20" spans="1:6" x14ac:dyDescent="0.35">
      <c r="A20" s="2">
        <f t="shared" ca="1" si="1"/>
        <v>45330.83291203704</v>
      </c>
      <c r="B20" s="1" t="str">
        <f t="shared" si="0"/>
        <v>REMOVE</v>
      </c>
      <c r="C20" s="3" t="s">
        <v>29</v>
      </c>
      <c r="D20" s="4">
        <v>1.9675925925925926E-4</v>
      </c>
    </row>
    <row r="21" spans="1:6" x14ac:dyDescent="0.35">
      <c r="A21" s="2">
        <f t="shared" ca="1" si="1"/>
        <v>45330.83291203704</v>
      </c>
      <c r="B21" s="1" t="str">
        <f t="shared" si="0"/>
        <v>REMOVE</v>
      </c>
      <c r="C21" s="3" t="s">
        <v>30</v>
      </c>
      <c r="D21" s="4">
        <v>1.8518518518518518E-4</v>
      </c>
    </row>
    <row r="22" spans="1:6" x14ac:dyDescent="0.35">
      <c r="A22" s="2">
        <f t="shared" ca="1" si="1"/>
        <v>45330.83291203704</v>
      </c>
      <c r="B22" s="1" t="str">
        <f t="shared" si="0"/>
        <v>REMOVE</v>
      </c>
      <c r="C22" s="3" t="s">
        <v>31</v>
      </c>
      <c r="D22" s="4">
        <v>1.7361111111111112E-4</v>
      </c>
    </row>
    <row r="23" spans="1:6" x14ac:dyDescent="0.35">
      <c r="A23" s="2">
        <f t="shared" ca="1" si="1"/>
        <v>45330.83291203704</v>
      </c>
      <c r="B23" s="1" t="str">
        <f t="shared" si="0"/>
        <v>REMOVE</v>
      </c>
      <c r="C23" s="3" t="s">
        <v>32</v>
      </c>
      <c r="D23" s="4">
        <v>1.9675925925925926E-4</v>
      </c>
    </row>
    <row r="24" spans="1:6" x14ac:dyDescent="0.35">
      <c r="A24" s="2">
        <f t="shared" ca="1" si="1"/>
        <v>45330.83291203704</v>
      </c>
      <c r="B24" s="1" t="str">
        <f t="shared" si="0"/>
        <v>REMOVE</v>
      </c>
      <c r="C24" s="3" t="s">
        <v>33</v>
      </c>
      <c r="D24" s="4">
        <v>2.0833333333333335E-4</v>
      </c>
    </row>
    <row r="25" spans="1:6" x14ac:dyDescent="0.35">
      <c r="A25" s="2">
        <f t="shared" ca="1" si="1"/>
        <v>45330.83291203704</v>
      </c>
      <c r="B25" s="1" t="str">
        <f t="shared" si="0"/>
        <v>REMOVE</v>
      </c>
      <c r="C25" s="3" t="s">
        <v>34</v>
      </c>
      <c r="D25" s="4">
        <v>1.8518518518518518E-4</v>
      </c>
    </row>
    <row r="26" spans="1:6" x14ac:dyDescent="0.35">
      <c r="A26" s="2">
        <f t="shared" ca="1" si="1"/>
        <v>45330.83291203704</v>
      </c>
      <c r="B26" s="1" t="str">
        <f t="shared" si="0"/>
        <v>CHANGE</v>
      </c>
      <c r="C26" s="3" t="s">
        <v>35</v>
      </c>
      <c r="D26" s="4">
        <v>1.0879629629629629E-3</v>
      </c>
      <c r="E26" t="s">
        <v>36</v>
      </c>
    </row>
    <row r="27" spans="1:6" x14ac:dyDescent="0.35">
      <c r="A27" s="2">
        <f t="shared" ca="1" si="1"/>
        <v>45330.83291203704</v>
      </c>
      <c r="B27" s="1" t="str">
        <f t="shared" si="0"/>
        <v>CHANGE</v>
      </c>
      <c r="C27" s="3" t="s">
        <v>37</v>
      </c>
      <c r="D27" s="4">
        <v>1.25E-3</v>
      </c>
      <c r="E27" t="s">
        <v>38</v>
      </c>
      <c r="F27" t="s">
        <v>39</v>
      </c>
    </row>
    <row r="28" spans="1:6" x14ac:dyDescent="0.35">
      <c r="A28" s="2">
        <f t="shared" ca="1" si="1"/>
        <v>45330.83291203704</v>
      </c>
      <c r="B28" s="1" t="str">
        <f t="shared" si="0"/>
        <v>UPDATE</v>
      </c>
      <c r="C28" s="3" t="s">
        <v>40</v>
      </c>
      <c r="D28" s="4">
        <v>2.9861111111111113E-3</v>
      </c>
    </row>
    <row r="29" spans="1:6" x14ac:dyDescent="0.35">
      <c r="A29" s="2"/>
      <c r="B29" s="1" t="str">
        <f>IF(ISNUMBER(SEARCH("mkh ",C29)),"ADD",IF(ISNUMBER(SEARCH("chh ",C29)),"CHANGE",IF(ISNUMBER(SEARCH("rmhost ",C29)),"REMOVE",IF(ISNUMBER(SEARCH("Update",C29)),"UPDATE",""))))</f>
        <v/>
      </c>
    </row>
    <row r="30" spans="1:6" x14ac:dyDescent="0.35">
      <c r="A30" s="2"/>
      <c r="B30" s="1" t="str">
        <f>IF(ISNUMBER(SEARCH("mkh ",C30)),"ADD",IF(ISNUMBER(SEARCH("chh ",C30)),"CHANGE",IF(ISNUMBER(SEARCH("rmhost ",C30)),"REMOVE",IF(ISNUMBER(SEARCH("Update",C30)),"UPDATE",""))))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8FF7-1E7E-406A-A67E-C5858A534F85}">
  <dimension ref="A1:K30"/>
  <sheetViews>
    <sheetView zoomScale="160" zoomScaleNormal="160" workbookViewId="0">
      <selection activeCell="J9" sqref="J9"/>
    </sheetView>
  </sheetViews>
  <sheetFormatPr defaultRowHeight="14.5" x14ac:dyDescent="0.35"/>
  <cols>
    <col min="1" max="1" width="13.54296875" style="1" customWidth="1"/>
    <col min="2" max="2" width="10" style="1" customWidth="1"/>
    <col min="3" max="3" width="30.453125" style="1" customWidth="1"/>
    <col min="4" max="4" width="15.1796875" style="4" customWidth="1"/>
    <col min="5" max="5" width="21.81640625" bestFit="1" customWidth="1"/>
    <col min="6" max="6" width="33.08984375" bestFit="1" customWidth="1"/>
    <col min="8" max="8" width="11.36328125" customWidth="1"/>
    <col min="9" max="9" width="9.90625" customWidth="1"/>
    <col min="10" max="10" width="9.81640625" customWidth="1"/>
    <col min="11" max="11" width="14.08984375" bestFit="1" customWidth="1"/>
  </cols>
  <sheetData>
    <row r="1" spans="1:11" x14ac:dyDescent="0.35">
      <c r="A1" s="1" t="s">
        <v>0</v>
      </c>
      <c r="B1" s="1" t="s">
        <v>1</v>
      </c>
      <c r="C1" s="1" t="s">
        <v>7</v>
      </c>
      <c r="D1" s="1" t="s">
        <v>44</v>
      </c>
      <c r="E1" t="s">
        <v>3</v>
      </c>
      <c r="F1" t="s">
        <v>13</v>
      </c>
      <c r="H1" t="s">
        <v>25</v>
      </c>
    </row>
    <row r="2" spans="1:11" x14ac:dyDescent="0.35">
      <c r="A2" s="2">
        <v>45329</v>
      </c>
      <c r="B2" s="1" t="s">
        <v>5</v>
      </c>
      <c r="C2" s="3" t="s">
        <v>9</v>
      </c>
      <c r="D2" s="4">
        <v>2.8819444444444444E-3</v>
      </c>
      <c r="E2" t="s">
        <v>2</v>
      </c>
      <c r="F2" t="s">
        <v>4</v>
      </c>
      <c r="H2" t="s">
        <v>6</v>
      </c>
    </row>
    <row r="3" spans="1:11" x14ac:dyDescent="0.35">
      <c r="A3" s="2">
        <v>45329</v>
      </c>
      <c r="B3" s="1" t="s">
        <v>5</v>
      </c>
      <c r="C3" s="3" t="s">
        <v>8</v>
      </c>
      <c r="D3" s="4">
        <v>7.7546296296296304E-4</v>
      </c>
      <c r="E3" t="s">
        <v>2</v>
      </c>
      <c r="F3" t="s">
        <v>4</v>
      </c>
    </row>
    <row r="4" spans="1:11" x14ac:dyDescent="0.35">
      <c r="A4" s="2">
        <v>45329</v>
      </c>
      <c r="B4" s="1" t="s">
        <v>11</v>
      </c>
      <c r="C4" s="3" t="s">
        <v>10</v>
      </c>
      <c r="D4" s="4">
        <v>4.3981481481481481E-4</v>
      </c>
      <c r="H4" s="1" t="s">
        <v>0</v>
      </c>
      <c r="I4" s="1" t="s">
        <v>1</v>
      </c>
      <c r="J4" s="1" t="s">
        <v>53</v>
      </c>
      <c r="K4" s="1" t="s">
        <v>45</v>
      </c>
    </row>
    <row r="5" spans="1:11" x14ac:dyDescent="0.35">
      <c r="A5" s="2">
        <v>45329</v>
      </c>
      <c r="B5" s="1" t="s">
        <v>11</v>
      </c>
      <c r="C5" s="3" t="s">
        <v>12</v>
      </c>
      <c r="D5" s="4">
        <v>5.2083333333333333E-4</v>
      </c>
      <c r="H5" s="2">
        <v>45329</v>
      </c>
      <c r="I5" s="1" t="s">
        <v>5</v>
      </c>
      <c r="J5" s="1">
        <f>COUNTIF(Table1[Actie],I5)</f>
        <v>3</v>
      </c>
      <c r="K5" s="4">
        <f>SUMIFS(Table1[Tijdsduur],Table1[Datum],H5,Table1[Actie],I5)</f>
        <v>4.6296296296296294E-3</v>
      </c>
    </row>
    <row r="6" spans="1:11" x14ac:dyDescent="0.35">
      <c r="A6" s="2">
        <v>45329</v>
      </c>
      <c r="B6" s="1" t="s">
        <v>5</v>
      </c>
      <c r="C6" s="3" t="s">
        <v>14</v>
      </c>
      <c r="D6" s="4">
        <v>9.7222222222222209E-4</v>
      </c>
      <c r="E6" t="s">
        <v>2</v>
      </c>
      <c r="H6" s="2">
        <v>45329</v>
      </c>
      <c r="I6" s="1" t="s">
        <v>11</v>
      </c>
      <c r="J6" s="1">
        <f>COUNTIF(Table1[Actie],I6)</f>
        <v>5</v>
      </c>
      <c r="K6" s="4">
        <f>SUMIFS(Table1[Tijdsduur],Table1[Datum],H6,Table1[Actie],I6)</f>
        <v>3.6689814814814814E-3</v>
      </c>
    </row>
    <row r="7" spans="1:11" x14ac:dyDescent="0.35">
      <c r="A7" s="2">
        <v>45329</v>
      </c>
      <c r="B7" s="1" t="s">
        <v>11</v>
      </c>
      <c r="C7" s="3" t="s">
        <v>15</v>
      </c>
      <c r="D7" s="4">
        <v>3.7037037037037035E-4</v>
      </c>
      <c r="H7" s="2">
        <v>45329</v>
      </c>
      <c r="I7" s="1" t="s">
        <v>42</v>
      </c>
      <c r="J7" s="1">
        <f>COUNTIF(Table1[Actie],I7)</f>
        <v>18</v>
      </c>
      <c r="K7" s="4">
        <f>SUMIFS(Table1[Tijdsduur],Table1[Datum],H7,Table1[Actie],I7)</f>
        <v>3.7500000000000003E-3</v>
      </c>
    </row>
    <row r="8" spans="1:11" x14ac:dyDescent="0.35">
      <c r="A8" s="2">
        <v>45329</v>
      </c>
      <c r="B8" s="1" t="s">
        <v>42</v>
      </c>
      <c r="C8" s="3" t="s">
        <v>16</v>
      </c>
      <c r="D8" s="4">
        <v>3.1250000000000001E-4</v>
      </c>
      <c r="H8" s="2">
        <v>45329</v>
      </c>
      <c r="I8" s="1" t="s">
        <v>41</v>
      </c>
      <c r="J8" s="1">
        <f>COUNTIF(Table1[Actie],I8)</f>
        <v>1</v>
      </c>
      <c r="K8" s="4">
        <f>SUMIFS(Table1[Tijdsduur],Table1[Datum],H8,Table1[Actie],I8)</f>
        <v>2.9861111111111113E-3</v>
      </c>
    </row>
    <row r="9" spans="1:11" x14ac:dyDescent="0.35">
      <c r="A9" s="2">
        <v>45329</v>
      </c>
      <c r="B9" s="1" t="s">
        <v>42</v>
      </c>
      <c r="C9" s="3" t="s">
        <v>17</v>
      </c>
      <c r="D9" s="4">
        <v>1.9675925925925926E-4</v>
      </c>
      <c r="H9" s="2">
        <v>45329</v>
      </c>
      <c r="I9" s="1" t="s">
        <v>43</v>
      </c>
      <c r="J9" s="1">
        <f>SUM(J5:J7)</f>
        <v>26</v>
      </c>
      <c r="K9" s="4">
        <f>SUM(K5:K8)</f>
        <v>1.5034722222222222E-2</v>
      </c>
    </row>
    <row r="10" spans="1:11" x14ac:dyDescent="0.35">
      <c r="A10" s="2">
        <v>45329</v>
      </c>
      <c r="B10" s="1" t="s">
        <v>42</v>
      </c>
      <c r="C10" s="3" t="s">
        <v>18</v>
      </c>
      <c r="D10" s="4">
        <v>2.199074074074074E-4</v>
      </c>
    </row>
    <row r="11" spans="1:11" x14ac:dyDescent="0.35">
      <c r="A11" s="2">
        <v>45329</v>
      </c>
      <c r="B11" s="1" t="s">
        <v>42</v>
      </c>
      <c r="C11" s="3" t="s">
        <v>19</v>
      </c>
      <c r="D11" s="4">
        <v>2.4305555555555552E-4</v>
      </c>
    </row>
    <row r="12" spans="1:11" x14ac:dyDescent="0.35">
      <c r="A12" s="2">
        <v>45329</v>
      </c>
      <c r="B12" s="1" t="s">
        <v>42</v>
      </c>
      <c r="C12" s="3" t="s">
        <v>20</v>
      </c>
      <c r="D12" s="4">
        <v>1.6203703703703703E-4</v>
      </c>
    </row>
    <row r="13" spans="1:11" x14ac:dyDescent="0.35">
      <c r="A13" s="2">
        <v>45329</v>
      </c>
      <c r="B13" s="1" t="s">
        <v>42</v>
      </c>
      <c r="C13" s="3" t="s">
        <v>21</v>
      </c>
      <c r="D13" s="4">
        <v>2.0833333333333335E-4</v>
      </c>
    </row>
    <row r="14" spans="1:11" x14ac:dyDescent="0.35">
      <c r="A14" s="2">
        <v>45329</v>
      </c>
      <c r="B14" s="1" t="s">
        <v>42</v>
      </c>
      <c r="C14" s="3" t="s">
        <v>22</v>
      </c>
      <c r="D14" s="4">
        <v>2.0833333333333335E-4</v>
      </c>
    </row>
    <row r="15" spans="1:11" x14ac:dyDescent="0.35">
      <c r="A15" s="2">
        <v>45329</v>
      </c>
      <c r="B15" s="1" t="s">
        <v>42</v>
      </c>
      <c r="C15" s="3" t="s">
        <v>23</v>
      </c>
      <c r="D15" s="4">
        <v>1.9675925925925926E-4</v>
      </c>
    </row>
    <row r="16" spans="1:11" x14ac:dyDescent="0.35">
      <c r="A16" s="2">
        <v>45329</v>
      </c>
      <c r="B16" s="1" t="s">
        <v>42</v>
      </c>
      <c r="C16" s="3" t="s">
        <v>24</v>
      </c>
      <c r="D16" s="4">
        <v>2.199074074074074E-4</v>
      </c>
    </row>
    <row r="17" spans="1:6" x14ac:dyDescent="0.35">
      <c r="A17" s="2">
        <v>45329</v>
      </c>
      <c r="B17" s="1" t="s">
        <v>42</v>
      </c>
      <c r="C17" s="3" t="s">
        <v>26</v>
      </c>
      <c r="D17" s="4">
        <v>2.0833333333333335E-4</v>
      </c>
    </row>
    <row r="18" spans="1:6" x14ac:dyDescent="0.35">
      <c r="A18" s="2">
        <v>45329</v>
      </c>
      <c r="B18" s="1" t="s">
        <v>42</v>
      </c>
      <c r="C18" s="3" t="s">
        <v>27</v>
      </c>
      <c r="D18" s="4">
        <v>2.199074074074074E-4</v>
      </c>
    </row>
    <row r="19" spans="1:6" x14ac:dyDescent="0.35">
      <c r="A19" s="2">
        <v>45329</v>
      </c>
      <c r="B19" s="1" t="s">
        <v>42</v>
      </c>
      <c r="C19" s="3" t="s">
        <v>28</v>
      </c>
      <c r="D19" s="4">
        <v>2.0833333333333335E-4</v>
      </c>
    </row>
    <row r="20" spans="1:6" x14ac:dyDescent="0.35">
      <c r="A20" s="2">
        <v>45329</v>
      </c>
      <c r="B20" s="1" t="s">
        <v>42</v>
      </c>
      <c r="C20" s="3" t="s">
        <v>29</v>
      </c>
      <c r="D20" s="4">
        <v>1.9675925925925926E-4</v>
      </c>
    </row>
    <row r="21" spans="1:6" x14ac:dyDescent="0.35">
      <c r="A21" s="2">
        <v>45329</v>
      </c>
      <c r="B21" s="1" t="s">
        <v>42</v>
      </c>
      <c r="C21" s="3" t="s">
        <v>30</v>
      </c>
      <c r="D21" s="4">
        <v>1.8518518518518518E-4</v>
      </c>
    </row>
    <row r="22" spans="1:6" x14ac:dyDescent="0.35">
      <c r="A22" s="2">
        <v>45329</v>
      </c>
      <c r="B22" s="1" t="s">
        <v>42</v>
      </c>
      <c r="C22" s="3" t="s">
        <v>31</v>
      </c>
      <c r="D22" s="4">
        <v>1.7361111111111112E-4</v>
      </c>
    </row>
    <row r="23" spans="1:6" x14ac:dyDescent="0.35">
      <c r="A23" s="2">
        <v>45329</v>
      </c>
      <c r="B23" s="1" t="s">
        <v>42</v>
      </c>
      <c r="C23" s="3" t="s">
        <v>32</v>
      </c>
      <c r="D23" s="4">
        <v>1.9675925925925926E-4</v>
      </c>
    </row>
    <row r="24" spans="1:6" x14ac:dyDescent="0.35">
      <c r="A24" s="2">
        <v>45329</v>
      </c>
      <c r="B24" s="1" t="s">
        <v>42</v>
      </c>
      <c r="C24" s="3" t="s">
        <v>33</v>
      </c>
      <c r="D24" s="4">
        <v>2.0833333333333335E-4</v>
      </c>
    </row>
    <row r="25" spans="1:6" x14ac:dyDescent="0.35">
      <c r="A25" s="2">
        <v>45329</v>
      </c>
      <c r="B25" s="1" t="s">
        <v>42</v>
      </c>
      <c r="C25" s="3" t="s">
        <v>34</v>
      </c>
      <c r="D25" s="4">
        <v>1.8518518518518518E-4</v>
      </c>
    </row>
    <row r="26" spans="1:6" x14ac:dyDescent="0.35">
      <c r="A26" s="2">
        <v>45329</v>
      </c>
      <c r="B26" s="1" t="s">
        <v>11</v>
      </c>
      <c r="C26" s="3" t="s">
        <v>35</v>
      </c>
      <c r="D26" s="4">
        <v>1.0879629629629629E-3</v>
      </c>
      <c r="E26" t="s">
        <v>36</v>
      </c>
    </row>
    <row r="27" spans="1:6" x14ac:dyDescent="0.35">
      <c r="A27" s="2">
        <v>45329</v>
      </c>
      <c r="B27" s="1" t="s">
        <v>11</v>
      </c>
      <c r="C27" s="3" t="s">
        <v>37</v>
      </c>
      <c r="D27" s="4">
        <v>1.25E-3</v>
      </c>
      <c r="E27" t="s">
        <v>38</v>
      </c>
      <c r="F27" t="s">
        <v>39</v>
      </c>
    </row>
    <row r="28" spans="1:6" x14ac:dyDescent="0.35">
      <c r="A28" s="2">
        <v>45329</v>
      </c>
      <c r="B28" s="1" t="s">
        <v>41</v>
      </c>
      <c r="C28" s="3" t="s">
        <v>40</v>
      </c>
      <c r="D28" s="4">
        <v>2.9861111111111113E-3</v>
      </c>
    </row>
    <row r="29" spans="1:6" x14ac:dyDescent="0.35">
      <c r="A29" s="2"/>
      <c r="B29" s="1" t="str">
        <f t="shared" ref="B29:B30" si="0">IF(ISNUMBER(SEARCH("mkh ",C29)),"ADD",IF(ISNUMBER(SEARCH("chh ",C29)),"CHANGE",IF(ISNUMBER(SEARCH("rmhost ",C29)),"REMOVE",IF(ISNUMBER(SEARCH("Update",C29)),"UPDATE",""))))</f>
        <v/>
      </c>
    </row>
    <row r="30" spans="1:6" x14ac:dyDescent="0.35">
      <c r="A30" s="2"/>
      <c r="B30" s="1" t="str">
        <f t="shared" si="0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24C5-0C28-4D64-B019-3A6C16F9B1D6}">
  <dimension ref="A1:K32"/>
  <sheetViews>
    <sheetView tabSelected="1" topLeftCell="A4" zoomScale="145" zoomScaleNormal="145" workbookViewId="0">
      <selection activeCell="C32" sqref="C32"/>
    </sheetView>
  </sheetViews>
  <sheetFormatPr defaultRowHeight="14.5" x14ac:dyDescent="0.35"/>
  <cols>
    <col min="1" max="1" width="13.54296875" style="1" customWidth="1"/>
    <col min="2" max="2" width="10" style="1" customWidth="1"/>
    <col min="3" max="3" width="30.453125" style="1" customWidth="1"/>
    <col min="4" max="4" width="16.1796875" style="4" customWidth="1"/>
    <col min="5" max="5" width="39.08984375" bestFit="1" customWidth="1"/>
    <col min="6" max="6" width="33.08984375" bestFit="1" customWidth="1"/>
    <col min="7" max="7" width="8.81640625" bestFit="1" customWidth="1"/>
    <col min="8" max="8" width="11.36328125" customWidth="1"/>
    <col min="9" max="9" width="9.90625" customWidth="1"/>
    <col min="10" max="10" width="9.81640625" customWidth="1"/>
    <col min="11" max="11" width="14.08984375" bestFit="1" customWidth="1"/>
  </cols>
  <sheetData>
    <row r="1" spans="1:11" x14ac:dyDescent="0.35">
      <c r="A1" s="1" t="s">
        <v>0</v>
      </c>
      <c r="B1" s="1" t="s">
        <v>1</v>
      </c>
      <c r="C1" s="1" t="s">
        <v>7</v>
      </c>
      <c r="D1" s="1" t="s">
        <v>44</v>
      </c>
      <c r="E1" t="s">
        <v>3</v>
      </c>
      <c r="F1" t="s">
        <v>13</v>
      </c>
      <c r="H1" t="s">
        <v>25</v>
      </c>
    </row>
    <row r="2" spans="1:11" x14ac:dyDescent="0.35">
      <c r="A2" s="2">
        <v>45330</v>
      </c>
      <c r="B2" s="1" t="str">
        <f t="shared" ref="B2:B28" si="0">IF(ISNUMBER(SEARCH("mkh ",C2)),"ADD",IF(ISNUMBER(SEARCH("chh ",C2)),"CHANGE",IF(ISNUMBER(SEARCH("rmhost ",C2)),"REMOVE",IF(ISNUMBER(SEARCH("Update",C2)),"UPDATE",""))))</f>
        <v>CHANGE</v>
      </c>
      <c r="C2" s="3" t="s">
        <v>56</v>
      </c>
      <c r="D2" s="4">
        <v>6.2500000000000001E-4</v>
      </c>
      <c r="H2" t="s">
        <v>6</v>
      </c>
    </row>
    <row r="3" spans="1:11" x14ac:dyDescent="0.35">
      <c r="A3" s="2">
        <v>45330</v>
      </c>
      <c r="B3" s="1" t="str">
        <f t="shared" si="0"/>
        <v>ADD</v>
      </c>
      <c r="C3" s="3" t="s">
        <v>57</v>
      </c>
      <c r="D3" s="4">
        <v>4.9768518518518521E-4</v>
      </c>
    </row>
    <row r="4" spans="1:11" x14ac:dyDescent="0.35">
      <c r="A4" s="2">
        <v>45330</v>
      </c>
      <c r="B4" s="1" t="str">
        <f t="shared" si="0"/>
        <v>ADD</v>
      </c>
      <c r="C4" s="3" t="s">
        <v>58</v>
      </c>
      <c r="D4" s="4">
        <v>3.2407407407407406E-4</v>
      </c>
      <c r="H4" s="1" t="s">
        <v>0</v>
      </c>
      <c r="I4" s="1" t="s">
        <v>1</v>
      </c>
      <c r="J4" s="1" t="s">
        <v>53</v>
      </c>
      <c r="K4" s="1" t="s">
        <v>45</v>
      </c>
    </row>
    <row r="5" spans="1:11" x14ac:dyDescent="0.35">
      <c r="A5" s="2">
        <v>45330</v>
      </c>
      <c r="B5" s="1" t="str">
        <f t="shared" si="0"/>
        <v>ADD</v>
      </c>
      <c r="C5" s="3" t="s">
        <v>59</v>
      </c>
      <c r="D5" s="4">
        <v>3.4722222222222224E-4</v>
      </c>
      <c r="H5" s="2">
        <f>$A$2</f>
        <v>45330</v>
      </c>
      <c r="I5" s="1" t="s">
        <v>5</v>
      </c>
      <c r="J5" s="1">
        <f>COUNTIF(Table14[Actie],I5)</f>
        <v>16</v>
      </c>
      <c r="K5" s="4">
        <f>SUMIFS(Table14[Tijdsduur],Table14[Datum],H5,Table14[Actie],I5)</f>
        <v>9.8379629629629615E-3</v>
      </c>
    </row>
    <row r="6" spans="1:11" x14ac:dyDescent="0.35">
      <c r="A6" s="2">
        <v>45330</v>
      </c>
      <c r="B6" s="1" t="str">
        <f t="shared" si="0"/>
        <v>ADD</v>
      </c>
      <c r="C6" s="3" t="s">
        <v>60</v>
      </c>
      <c r="D6" s="4">
        <v>3.3564814814814812E-4</v>
      </c>
      <c r="H6" s="2">
        <f t="shared" ref="H6:H9" si="1">$A$2</f>
        <v>45330</v>
      </c>
      <c r="I6" s="1" t="s">
        <v>11</v>
      </c>
      <c r="J6" s="1">
        <f>COUNTIF(Table14[Actie],I6)</f>
        <v>13</v>
      </c>
      <c r="K6" s="4">
        <f>SUMIFS(Table14[Tijdsduur],Table14[Datum],H6,Table14[Actie],I6)</f>
        <v>5.9143518518518529E-3</v>
      </c>
    </row>
    <row r="7" spans="1:11" x14ac:dyDescent="0.35">
      <c r="A7" s="2">
        <v>45330</v>
      </c>
      <c r="B7" s="1" t="str">
        <f t="shared" si="0"/>
        <v>ADD</v>
      </c>
      <c r="C7" s="3" t="s">
        <v>61</v>
      </c>
      <c r="D7" s="4">
        <v>9.4907407407407408E-4</v>
      </c>
      <c r="E7" t="s">
        <v>62</v>
      </c>
      <c r="H7" s="2">
        <f t="shared" si="1"/>
        <v>45330</v>
      </c>
      <c r="I7" s="1" t="s">
        <v>42</v>
      </c>
      <c r="J7" s="1">
        <f>COUNTIF(Table14[Actie],I7)</f>
        <v>0</v>
      </c>
      <c r="K7" s="4">
        <f>SUMIFS(Table14[Tijdsduur],Table14[Datum],H7,Table14[Actie],I7)</f>
        <v>0</v>
      </c>
    </row>
    <row r="8" spans="1:11" x14ac:dyDescent="0.35">
      <c r="A8" s="2">
        <v>45330</v>
      </c>
      <c r="B8" s="1" t="str">
        <f t="shared" si="0"/>
        <v>ADD</v>
      </c>
      <c r="C8" s="3" t="s">
        <v>63</v>
      </c>
      <c r="D8" s="4">
        <v>4.7453703703703704E-4</v>
      </c>
      <c r="H8" s="2">
        <f t="shared" si="1"/>
        <v>45330</v>
      </c>
      <c r="I8" s="1" t="s">
        <v>41</v>
      </c>
      <c r="J8" s="1">
        <f>COUNTIF(Table14[Actie],I8)</f>
        <v>1</v>
      </c>
      <c r="K8" s="4">
        <f>SUMIFS(Table14[Tijdsduur],Table14[Datum],H8,Table14[Actie],I8)</f>
        <v>1.8055555555555557E-3</v>
      </c>
    </row>
    <row r="9" spans="1:11" x14ac:dyDescent="0.35">
      <c r="A9" s="2">
        <v>45330</v>
      </c>
      <c r="B9" s="1" t="str">
        <f t="shared" si="0"/>
        <v>ADD</v>
      </c>
      <c r="C9" s="3" t="s">
        <v>64</v>
      </c>
      <c r="D9" s="4">
        <v>3.7037037037037035E-4</v>
      </c>
      <c r="H9" s="2">
        <f t="shared" si="1"/>
        <v>45330</v>
      </c>
      <c r="I9" s="1" t="s">
        <v>43</v>
      </c>
      <c r="J9" s="1">
        <f>SUM(J5:J8)</f>
        <v>30</v>
      </c>
      <c r="K9" s="4">
        <f>SUM(K5:K8)</f>
        <v>1.7557870370370373E-2</v>
      </c>
    </row>
    <row r="10" spans="1:11" x14ac:dyDescent="0.35">
      <c r="A10" s="2">
        <v>45330</v>
      </c>
      <c r="B10" s="1" t="str">
        <f t="shared" si="0"/>
        <v>ADD</v>
      </c>
      <c r="C10" s="3" t="s">
        <v>65</v>
      </c>
      <c r="D10" s="4">
        <v>3.7037037037037035E-4</v>
      </c>
    </row>
    <row r="11" spans="1:11" x14ac:dyDescent="0.35">
      <c r="A11" s="2">
        <v>45330</v>
      </c>
      <c r="B11" s="1" t="str">
        <f t="shared" si="0"/>
        <v>ADD</v>
      </c>
      <c r="C11" s="3" t="s">
        <v>66</v>
      </c>
      <c r="D11" s="4">
        <v>3.9351851851851852E-4</v>
      </c>
    </row>
    <row r="12" spans="1:11" x14ac:dyDescent="0.35">
      <c r="A12" s="2">
        <v>45330</v>
      </c>
      <c r="B12" s="1" t="str">
        <f t="shared" si="0"/>
        <v>ADD</v>
      </c>
      <c r="C12" s="3" t="s">
        <v>67</v>
      </c>
      <c r="D12" s="4">
        <v>3.7037037037037035E-4</v>
      </c>
    </row>
    <row r="13" spans="1:11" x14ac:dyDescent="0.35">
      <c r="A13" s="2">
        <v>45330</v>
      </c>
      <c r="B13" s="1" t="str">
        <f t="shared" si="0"/>
        <v>ADD</v>
      </c>
      <c r="C13" s="3" t="s">
        <v>68</v>
      </c>
      <c r="D13" s="4">
        <v>3.4722222222222224E-4</v>
      </c>
    </row>
    <row r="14" spans="1:11" x14ac:dyDescent="0.35">
      <c r="A14" s="2">
        <v>45330</v>
      </c>
      <c r="B14" s="1" t="str">
        <f t="shared" si="0"/>
        <v>ADD</v>
      </c>
      <c r="C14" s="3" t="s">
        <v>69</v>
      </c>
      <c r="D14" s="4">
        <v>3.8194444444444446E-4</v>
      </c>
    </row>
    <row r="15" spans="1:11" x14ac:dyDescent="0.35">
      <c r="A15" s="2">
        <v>45330</v>
      </c>
      <c r="B15" s="1" t="str">
        <f t="shared" si="0"/>
        <v>ADD</v>
      </c>
      <c r="C15" s="3" t="s">
        <v>70</v>
      </c>
      <c r="D15" s="4">
        <v>9.8379629629629642E-4</v>
      </c>
      <c r="E15" t="s">
        <v>71</v>
      </c>
    </row>
    <row r="16" spans="1:11" x14ac:dyDescent="0.35">
      <c r="A16" s="2">
        <v>45330</v>
      </c>
      <c r="B16" s="1" t="str">
        <f t="shared" si="0"/>
        <v>ADD</v>
      </c>
      <c r="C16" s="3" t="s">
        <v>72</v>
      </c>
      <c r="D16" s="4">
        <v>9.6064814814814808E-4</v>
      </c>
      <c r="E16" t="s">
        <v>71</v>
      </c>
    </row>
    <row r="17" spans="1:6" x14ac:dyDescent="0.35">
      <c r="A17" s="2">
        <v>45330</v>
      </c>
      <c r="B17" s="1" t="str">
        <f t="shared" si="0"/>
        <v>ADD</v>
      </c>
      <c r="C17" s="3" t="s">
        <v>73</v>
      </c>
      <c r="D17" s="4">
        <v>8.449074074074075E-4</v>
      </c>
      <c r="E17" t="s">
        <v>71</v>
      </c>
    </row>
    <row r="18" spans="1:6" x14ac:dyDescent="0.35">
      <c r="A18" s="2">
        <v>45330</v>
      </c>
      <c r="B18" s="1" t="str">
        <f t="shared" si="0"/>
        <v>CHANGE</v>
      </c>
      <c r="C18" s="3" t="s">
        <v>74</v>
      </c>
      <c r="D18" s="4">
        <v>4.0509259259259258E-4</v>
      </c>
    </row>
    <row r="19" spans="1:6" x14ac:dyDescent="0.35">
      <c r="A19" s="2">
        <v>45330</v>
      </c>
      <c r="B19" s="1" t="str">
        <f t="shared" si="0"/>
        <v>CHANGE</v>
      </c>
      <c r="C19" s="3" t="s">
        <v>75</v>
      </c>
      <c r="D19" s="4">
        <v>4.2824074074074075E-4</v>
      </c>
    </row>
    <row r="20" spans="1:6" x14ac:dyDescent="0.35">
      <c r="A20" s="2">
        <v>45330</v>
      </c>
      <c r="B20" s="1" t="str">
        <f t="shared" si="0"/>
        <v>CHANGE</v>
      </c>
      <c r="C20" s="3" t="s">
        <v>76</v>
      </c>
      <c r="D20" s="4">
        <v>4.0509259259259258E-4</v>
      </c>
    </row>
    <row r="21" spans="1:6" x14ac:dyDescent="0.35">
      <c r="A21" s="2">
        <v>45330</v>
      </c>
      <c r="B21" s="1" t="str">
        <f t="shared" si="0"/>
        <v>CHANGE</v>
      </c>
      <c r="C21" s="3" t="s">
        <v>77</v>
      </c>
      <c r="D21" s="4">
        <v>3.4722222222222224E-4</v>
      </c>
    </row>
    <row r="22" spans="1:6" x14ac:dyDescent="0.35">
      <c r="A22" s="2">
        <v>45330</v>
      </c>
      <c r="B22" s="1" t="str">
        <f t="shared" si="0"/>
        <v>CHANGE</v>
      </c>
      <c r="C22" s="3" t="s">
        <v>78</v>
      </c>
      <c r="D22" s="4">
        <v>3.3564814814814812E-4</v>
      </c>
    </row>
    <row r="23" spans="1:6" x14ac:dyDescent="0.35">
      <c r="A23" s="2">
        <v>45330</v>
      </c>
      <c r="B23" s="1" t="str">
        <f t="shared" si="0"/>
        <v>CHANGE</v>
      </c>
      <c r="C23" s="3" t="s">
        <v>79</v>
      </c>
      <c r="D23" s="4">
        <v>3.5879629629629635E-4</v>
      </c>
    </row>
    <row r="24" spans="1:6" x14ac:dyDescent="0.35">
      <c r="A24" s="2">
        <v>45330</v>
      </c>
      <c r="B24" s="1" t="str">
        <f t="shared" si="0"/>
        <v>CHANGE</v>
      </c>
      <c r="C24" s="3" t="s">
        <v>80</v>
      </c>
      <c r="D24" s="4">
        <v>3.4722222222222224E-4</v>
      </c>
    </row>
    <row r="25" spans="1:6" x14ac:dyDescent="0.35">
      <c r="A25" s="2">
        <v>45330</v>
      </c>
      <c r="B25" s="1" t="str">
        <f t="shared" si="0"/>
        <v>CHANGE</v>
      </c>
      <c r="C25" s="3" t="s">
        <v>81</v>
      </c>
      <c r="D25" s="4">
        <v>3.3564814814814812E-4</v>
      </c>
    </row>
    <row r="26" spans="1:6" x14ac:dyDescent="0.35">
      <c r="A26" s="2">
        <v>45330</v>
      </c>
      <c r="B26" s="1" t="str">
        <f t="shared" si="0"/>
        <v>CHANGE</v>
      </c>
      <c r="C26" s="3" t="s">
        <v>82</v>
      </c>
      <c r="D26" s="4">
        <v>3.0092592592592595E-4</v>
      </c>
    </row>
    <row r="27" spans="1:6" x14ac:dyDescent="0.35">
      <c r="A27" s="2">
        <v>45330</v>
      </c>
      <c r="B27" s="1" t="str">
        <f t="shared" si="0"/>
        <v>CHANGE</v>
      </c>
      <c r="C27" s="3" t="s">
        <v>83</v>
      </c>
      <c r="D27" s="4">
        <v>3.5879629629629635E-4</v>
      </c>
    </row>
    <row r="28" spans="1:6" x14ac:dyDescent="0.35">
      <c r="A28" s="2">
        <v>45330</v>
      </c>
      <c r="B28" s="1" t="str">
        <f t="shared" si="0"/>
        <v>CHANGE</v>
      </c>
      <c r="C28" s="3" t="s">
        <v>84</v>
      </c>
      <c r="D28" s="4">
        <v>1.25E-3</v>
      </c>
      <c r="E28" t="s">
        <v>85</v>
      </c>
      <c r="F28" t="s">
        <v>86</v>
      </c>
    </row>
    <row r="29" spans="1:6" x14ac:dyDescent="0.35">
      <c r="A29" s="2">
        <v>45330</v>
      </c>
      <c r="B29" s="1" t="str">
        <f>IF(ISNUMBER(SEARCH("mkh ",C29)),"ADD",IF(ISNUMBER(SEARCH("chh ",C29)),"CHANGE",IF(ISNUMBER(SEARCH("rmhost ",C29)),"REMOVE",IF(ISNUMBER(SEARCH("Update",C29)),"UPDATE",""))))</f>
        <v>ADD</v>
      </c>
      <c r="C29" s="3" t="s">
        <v>87</v>
      </c>
      <c r="D29" s="4">
        <v>1.8865740740740742E-3</v>
      </c>
      <c r="E29" s="5" t="s">
        <v>71</v>
      </c>
    </row>
    <row r="30" spans="1:6" x14ac:dyDescent="0.35">
      <c r="A30" s="2">
        <v>45330</v>
      </c>
      <c r="B30" s="1" t="str">
        <f>IF(ISNUMBER(SEARCH("mkh ",C30)),"ADD",IF(ISNUMBER(SEARCH("chh ",C30)),"CHANGE",IF(ISNUMBER(SEARCH("rmhost ",C30)),"REMOVE",IF(ISNUMBER(SEARCH("Update",C30)),"UPDATE",""))))</f>
        <v>CHANGE</v>
      </c>
      <c r="C30" s="3" t="s">
        <v>88</v>
      </c>
      <c r="D30" s="4">
        <v>4.1666666666666669E-4</v>
      </c>
    </row>
    <row r="31" spans="1:6" x14ac:dyDescent="0.35">
      <c r="A31" s="2">
        <v>45330</v>
      </c>
      <c r="B31" s="1" t="str">
        <f>IF(ISNUMBER(SEARCH("mkh ",C31)),"ADD",IF(ISNUMBER(SEARCH("chh ",C31)),"CHANGE",IF(ISNUMBER(SEARCH("rmhost ",C31)),"REMOVE",IF(ISNUMBER(SEARCH("Update",C31)),"UPDATE",""))))</f>
        <v>UPDATE</v>
      </c>
      <c r="C31" s="3" t="s">
        <v>40</v>
      </c>
      <c r="D31" s="4">
        <v>1.8055555555555557E-3</v>
      </c>
    </row>
    <row r="32" spans="1:6" x14ac:dyDescent="0.35">
      <c r="A32" s="6"/>
      <c r="B32" s="1" t="str">
        <f>IF(ISNUMBER(SEARCH("mkh ",C32)),"ADD",IF(ISNUMBER(SEARCH("chh ",C32)),"CHANGE",IF(ISNUMBER(SEARCH("rmhost ",C32)),"REMOVE",IF(ISNUMBER(SEARCH("Update",C32)),"UPDATE",""))))</f>
        <v/>
      </c>
      <c r="C32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Overzicht</vt:lpstr>
      <vt:lpstr>Template</vt:lpstr>
      <vt:lpstr>07022024</vt:lpstr>
      <vt:lpstr>08022024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Coppens</dc:creator>
  <cp:lastModifiedBy>Stijn Coppens</cp:lastModifiedBy>
  <dcterms:created xsi:type="dcterms:W3CDTF">2024-02-07T15:12:09Z</dcterms:created>
  <dcterms:modified xsi:type="dcterms:W3CDTF">2024-02-08T19:01:22Z</dcterms:modified>
</cp:coreProperties>
</file>