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stec\Desktop\스케줄\"/>
    </mc:Choice>
  </mc:AlternateContent>
  <bookViews>
    <workbookView xWindow="0" yWindow="0" windowWidth="28800" windowHeight="12390" firstSheet="2" activeTab="8"/>
  </bookViews>
  <sheets>
    <sheet name="21.06" sheetId="1" r:id="rId1"/>
    <sheet name="21.07" sheetId="5" r:id="rId2"/>
    <sheet name="21.08" sheetId="6" r:id="rId3"/>
    <sheet name="21.09" sheetId="7" r:id="rId4"/>
    <sheet name="21.10" sheetId="8" r:id="rId5"/>
    <sheet name="21.11" sheetId="10" r:id="rId6"/>
    <sheet name="21.12" sheetId="14" r:id="rId7"/>
    <sheet name="22.1" sheetId="15" r:id="rId8"/>
    <sheet name="22.2" sheetId="16" r:id="rId9"/>
  </sheets>
  <definedNames>
    <definedName name="_xlnm.Print_Area" localSheetId="0">'21.06'!$A$1:$AO$10</definedName>
    <definedName name="_xlnm.Print_Area" localSheetId="3">'21.09'!$A$1:$AF$15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15" l="1"/>
  <c r="AI8" i="15" l="1"/>
  <c r="AI11" i="16" l="1"/>
  <c r="AH11" i="16"/>
  <c r="AG11" i="16"/>
  <c r="AF11" i="16"/>
  <c r="AE11" i="16"/>
  <c r="AI10" i="16"/>
  <c r="AH10" i="16"/>
  <c r="AG10" i="16"/>
  <c r="AF10" i="16"/>
  <c r="AE10" i="16"/>
  <c r="AI8" i="16"/>
  <c r="AH8" i="16"/>
  <c r="AG8" i="16"/>
  <c r="AF8" i="16"/>
  <c r="AE8" i="16"/>
  <c r="AD15" i="16" l="1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D13" i="16"/>
  <c r="AD16" i="16" s="1"/>
  <c r="AC13" i="16"/>
  <c r="AC16" i="16" s="1"/>
  <c r="AB13" i="16"/>
  <c r="AB16" i="16" s="1"/>
  <c r="AA13" i="16"/>
  <c r="AA16" i="16" s="1"/>
  <c r="Z13" i="16"/>
  <c r="Z16" i="16" s="1"/>
  <c r="Y13" i="16"/>
  <c r="Y16" i="16" s="1"/>
  <c r="X13" i="16"/>
  <c r="X16" i="16" s="1"/>
  <c r="W13" i="16"/>
  <c r="W16" i="16" s="1"/>
  <c r="V13" i="16"/>
  <c r="V16" i="16" s="1"/>
  <c r="U13" i="16"/>
  <c r="U16" i="16" s="1"/>
  <c r="T13" i="16"/>
  <c r="T16" i="16" s="1"/>
  <c r="S13" i="16"/>
  <c r="S16" i="16" s="1"/>
  <c r="R13" i="16"/>
  <c r="R16" i="16" s="1"/>
  <c r="Q13" i="16"/>
  <c r="Q16" i="16" s="1"/>
  <c r="P13" i="16"/>
  <c r="P16" i="16" s="1"/>
  <c r="O13" i="16"/>
  <c r="O16" i="16" s="1"/>
  <c r="N13" i="16"/>
  <c r="N16" i="16" s="1"/>
  <c r="M13" i="16"/>
  <c r="M16" i="16" s="1"/>
  <c r="L13" i="16"/>
  <c r="L16" i="16" s="1"/>
  <c r="K13" i="16"/>
  <c r="K16" i="16" s="1"/>
  <c r="J13" i="16"/>
  <c r="J16" i="16" s="1"/>
  <c r="I13" i="16"/>
  <c r="I16" i="16" s="1"/>
  <c r="H13" i="16"/>
  <c r="H16" i="16" s="1"/>
  <c r="G13" i="16"/>
  <c r="G16" i="16" s="1"/>
  <c r="F13" i="16"/>
  <c r="F16" i="16" s="1"/>
  <c r="E13" i="16"/>
  <c r="E16" i="16" s="1"/>
  <c r="D13" i="16"/>
  <c r="D16" i="16" s="1"/>
  <c r="C13" i="16"/>
  <c r="C16" i="16" s="1"/>
  <c r="AI12" i="16"/>
  <c r="AH12" i="16"/>
  <c r="AG12" i="16"/>
  <c r="AF12" i="16"/>
  <c r="AE12" i="16"/>
  <c r="AI9" i="16"/>
  <c r="AH9" i="16"/>
  <c r="AG9" i="16"/>
  <c r="AF9" i="16"/>
  <c r="AE9" i="16"/>
  <c r="AI7" i="16"/>
  <c r="AH7" i="16"/>
  <c r="AG7" i="16"/>
  <c r="AF7" i="16"/>
  <c r="AE7" i="16"/>
  <c r="AI6" i="16"/>
  <c r="AH6" i="16"/>
  <c r="AG6" i="16"/>
  <c r="AF6" i="16"/>
  <c r="AE6" i="16"/>
  <c r="AI5" i="16"/>
  <c r="AH5" i="16"/>
  <c r="AG5" i="16"/>
  <c r="AF5" i="16"/>
  <c r="AE5" i="16"/>
  <c r="AH10" i="15" l="1"/>
  <c r="AI10" i="15"/>
  <c r="AJ10" i="15"/>
  <c r="AK10" i="15"/>
  <c r="AL10" i="15"/>
  <c r="AG16" i="15" l="1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G14" i="15"/>
  <c r="AG17" i="15" s="1"/>
  <c r="AF14" i="15"/>
  <c r="AF17" i="15" s="1"/>
  <c r="AE14" i="15"/>
  <c r="AE17" i="15" s="1"/>
  <c r="AD14" i="15"/>
  <c r="AD17" i="15" s="1"/>
  <c r="AC14" i="15"/>
  <c r="AC17" i="15" s="1"/>
  <c r="AB14" i="15"/>
  <c r="AB17" i="15" s="1"/>
  <c r="AA14" i="15"/>
  <c r="AA17" i="15" s="1"/>
  <c r="Z14" i="15"/>
  <c r="Y14" i="15"/>
  <c r="Y17" i="15" s="1"/>
  <c r="X14" i="15"/>
  <c r="X17" i="15" s="1"/>
  <c r="W14" i="15"/>
  <c r="W17" i="15" s="1"/>
  <c r="V14" i="15"/>
  <c r="V17" i="15" s="1"/>
  <c r="U14" i="15"/>
  <c r="U17" i="15" s="1"/>
  <c r="T14" i="15"/>
  <c r="T17" i="15" s="1"/>
  <c r="S14" i="15"/>
  <c r="S17" i="15" s="1"/>
  <c r="R14" i="15"/>
  <c r="R17" i="15" s="1"/>
  <c r="Q14" i="15"/>
  <c r="Q17" i="15" s="1"/>
  <c r="P14" i="15"/>
  <c r="P17" i="15" s="1"/>
  <c r="O14" i="15"/>
  <c r="O17" i="15" s="1"/>
  <c r="N14" i="15"/>
  <c r="N17" i="15" s="1"/>
  <c r="M14" i="15"/>
  <c r="M17" i="15" s="1"/>
  <c r="L14" i="15"/>
  <c r="L17" i="15" s="1"/>
  <c r="K14" i="15"/>
  <c r="K17" i="15" s="1"/>
  <c r="J14" i="15"/>
  <c r="J17" i="15" s="1"/>
  <c r="I14" i="15"/>
  <c r="I17" i="15" s="1"/>
  <c r="H14" i="15"/>
  <c r="H17" i="15" s="1"/>
  <c r="G14" i="15"/>
  <c r="G17" i="15" s="1"/>
  <c r="F14" i="15"/>
  <c r="F17" i="15" s="1"/>
  <c r="E14" i="15"/>
  <c r="E17" i="15" s="1"/>
  <c r="D14" i="15"/>
  <c r="D17" i="15" s="1"/>
  <c r="C14" i="15"/>
  <c r="C17" i="15" s="1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L9" i="14"/>
  <c r="AI8" i="14" l="1"/>
  <c r="AL13" i="15" l="1"/>
  <c r="AK13" i="15"/>
  <c r="AJ13" i="15"/>
  <c r="AI13" i="15"/>
  <c r="AH13" i="15"/>
  <c r="AL12" i="15"/>
  <c r="AK12" i="15"/>
  <c r="AJ12" i="15"/>
  <c r="AI12" i="15"/>
  <c r="AH12" i="15"/>
  <c r="AL11" i="15"/>
  <c r="AK11" i="15"/>
  <c r="AJ11" i="15"/>
  <c r="AI11" i="15"/>
  <c r="AH11" i="15"/>
  <c r="AL9" i="15"/>
  <c r="AK9" i="15"/>
  <c r="AJ9" i="15"/>
  <c r="AI9" i="15"/>
  <c r="AH9" i="15"/>
  <c r="AL8" i="15"/>
  <c r="AK8" i="15"/>
  <c r="AJ8" i="15"/>
  <c r="AH8" i="15"/>
  <c r="AL7" i="15"/>
  <c r="AK7" i="15"/>
  <c r="AJ7" i="15"/>
  <c r="AI7" i="15"/>
  <c r="AH7" i="15"/>
  <c r="AL6" i="15"/>
  <c r="AK6" i="15"/>
  <c r="AJ6" i="15"/>
  <c r="AI6" i="15"/>
  <c r="AH6" i="15"/>
  <c r="AL5" i="15"/>
  <c r="AK5" i="15"/>
  <c r="AJ5" i="15"/>
  <c r="AI5" i="15"/>
  <c r="AH5" i="15"/>
  <c r="AL10" i="14"/>
  <c r="AL11" i="14"/>
  <c r="AL12" i="14"/>
  <c r="AK10" i="14"/>
  <c r="AK11" i="14"/>
  <c r="AK12" i="14"/>
  <c r="AJ10" i="14"/>
  <c r="AJ11" i="14"/>
  <c r="AJ12" i="14"/>
  <c r="AI10" i="14"/>
  <c r="AI11" i="14"/>
  <c r="AI12" i="14"/>
  <c r="AH10" i="14"/>
  <c r="AH11" i="14"/>
  <c r="AH12" i="14"/>
  <c r="AG14" i="14" l="1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G13" i="14"/>
  <c r="AG16" i="14" s="1"/>
  <c r="AF13" i="14"/>
  <c r="AF16" i="14" s="1"/>
  <c r="AE13" i="14"/>
  <c r="AE16" i="14" s="1"/>
  <c r="AD13" i="14"/>
  <c r="AD16" i="14" s="1"/>
  <c r="AC13" i="14"/>
  <c r="AC16" i="14" s="1"/>
  <c r="AB13" i="14"/>
  <c r="AB16" i="14" s="1"/>
  <c r="AA13" i="14"/>
  <c r="AA16" i="14" s="1"/>
  <c r="Z13" i="14"/>
  <c r="Z16" i="14" s="1"/>
  <c r="Y13" i="14"/>
  <c r="Y16" i="14" s="1"/>
  <c r="X13" i="14"/>
  <c r="X16" i="14" s="1"/>
  <c r="W13" i="14"/>
  <c r="W16" i="14" s="1"/>
  <c r="V13" i="14"/>
  <c r="V16" i="14" s="1"/>
  <c r="U13" i="14"/>
  <c r="U16" i="14" s="1"/>
  <c r="T13" i="14"/>
  <c r="T16" i="14" s="1"/>
  <c r="S13" i="14"/>
  <c r="S16" i="14" s="1"/>
  <c r="R13" i="14"/>
  <c r="R16" i="14" s="1"/>
  <c r="Q13" i="14"/>
  <c r="Q16" i="14" s="1"/>
  <c r="P13" i="14"/>
  <c r="P16" i="14" s="1"/>
  <c r="O13" i="14"/>
  <c r="O16" i="14" s="1"/>
  <c r="N13" i="14"/>
  <c r="N16" i="14" s="1"/>
  <c r="M13" i="14"/>
  <c r="M16" i="14" s="1"/>
  <c r="L13" i="14"/>
  <c r="L16" i="14" s="1"/>
  <c r="K13" i="14"/>
  <c r="K16" i="14" s="1"/>
  <c r="J13" i="14"/>
  <c r="J16" i="14" s="1"/>
  <c r="I13" i="14"/>
  <c r="I16" i="14" s="1"/>
  <c r="H13" i="14"/>
  <c r="H16" i="14" s="1"/>
  <c r="G13" i="14"/>
  <c r="G16" i="14" s="1"/>
  <c r="F13" i="14"/>
  <c r="F16" i="14" s="1"/>
  <c r="E13" i="14"/>
  <c r="E16" i="14" s="1"/>
  <c r="D13" i="14"/>
  <c r="D16" i="14" s="1"/>
  <c r="C13" i="14"/>
  <c r="C16" i="14" s="1"/>
  <c r="AK9" i="14"/>
  <c r="AJ9" i="14"/>
  <c r="AI9" i="14"/>
  <c r="AH9" i="14"/>
  <c r="AL8" i="14"/>
  <c r="AK8" i="14"/>
  <c r="AJ8" i="14"/>
  <c r="AH8" i="14"/>
  <c r="AL7" i="14"/>
  <c r="AK7" i="14"/>
  <c r="AJ7" i="14"/>
  <c r="AI7" i="14"/>
  <c r="AH7" i="14"/>
  <c r="AL6" i="14"/>
  <c r="AK6" i="14"/>
  <c r="AJ6" i="14"/>
  <c r="AI6" i="14"/>
  <c r="AH6" i="14"/>
  <c r="AL5" i="14"/>
  <c r="AK5" i="14"/>
  <c r="AJ5" i="14"/>
  <c r="AI5" i="14"/>
  <c r="AH5" i="14"/>
  <c r="AK6" i="10" l="1"/>
  <c r="AK7" i="10"/>
  <c r="AK8" i="10"/>
  <c r="AK9" i="10"/>
  <c r="AK5" i="10"/>
  <c r="AJ9" i="10" l="1"/>
  <c r="AI9" i="10"/>
  <c r="AH9" i="10"/>
  <c r="AG9" i="10"/>
  <c r="AJ8" i="10"/>
  <c r="AI8" i="10"/>
  <c r="AH8" i="10"/>
  <c r="AG8" i="10"/>
  <c r="AJ7" i="10"/>
  <c r="AI7" i="10"/>
  <c r="AH7" i="10"/>
  <c r="AG7" i="10"/>
  <c r="AJ6" i="10"/>
  <c r="AI6" i="10"/>
  <c r="AH6" i="10"/>
  <c r="AG6" i="10"/>
  <c r="AJ5" i="10"/>
  <c r="AI5" i="10"/>
  <c r="AH5" i="10"/>
  <c r="AG5" i="10"/>
  <c r="X12" i="8" l="1"/>
  <c r="AH5" i="8" l="1"/>
  <c r="AF12" i="10" l="1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F10" i="10"/>
  <c r="AF13" i="10" s="1"/>
  <c r="AE10" i="10"/>
  <c r="AE13" i="10" s="1"/>
  <c r="AD10" i="10"/>
  <c r="AD13" i="10" s="1"/>
  <c r="AC10" i="10"/>
  <c r="AC13" i="10" s="1"/>
  <c r="AB10" i="10"/>
  <c r="AB13" i="10" s="1"/>
  <c r="AA10" i="10"/>
  <c r="AA13" i="10" s="1"/>
  <c r="Z10" i="10"/>
  <c r="Z13" i="10" s="1"/>
  <c r="Y10" i="10"/>
  <c r="Y13" i="10" s="1"/>
  <c r="X10" i="10"/>
  <c r="X13" i="10" s="1"/>
  <c r="W10" i="10"/>
  <c r="W13" i="10" s="1"/>
  <c r="V10" i="10"/>
  <c r="V13" i="10" s="1"/>
  <c r="U10" i="10"/>
  <c r="U13" i="10" s="1"/>
  <c r="T10" i="10"/>
  <c r="T13" i="10" s="1"/>
  <c r="S10" i="10"/>
  <c r="S13" i="10" s="1"/>
  <c r="R10" i="10"/>
  <c r="R13" i="10" s="1"/>
  <c r="Q10" i="10"/>
  <c r="Q13" i="10" s="1"/>
  <c r="P10" i="10"/>
  <c r="P13" i="10" s="1"/>
  <c r="O10" i="10"/>
  <c r="O13" i="10" s="1"/>
  <c r="N10" i="10"/>
  <c r="N13" i="10" s="1"/>
  <c r="M10" i="10"/>
  <c r="M13" i="10" s="1"/>
  <c r="L10" i="10"/>
  <c r="L13" i="10" s="1"/>
  <c r="K10" i="10"/>
  <c r="K13" i="10" s="1"/>
  <c r="J10" i="10"/>
  <c r="J13" i="10" s="1"/>
  <c r="I10" i="10"/>
  <c r="I13" i="10" s="1"/>
  <c r="H10" i="10"/>
  <c r="H13" i="10" s="1"/>
  <c r="G10" i="10"/>
  <c r="G13" i="10" s="1"/>
  <c r="F10" i="10"/>
  <c r="F13" i="10" s="1"/>
  <c r="E10" i="10"/>
  <c r="E13" i="10" s="1"/>
  <c r="D10" i="10"/>
  <c r="D13" i="10" s="1"/>
  <c r="C10" i="10"/>
  <c r="C13" i="10" s="1"/>
  <c r="AG12" i="8"/>
  <c r="AF12" i="8"/>
  <c r="AE12" i="8"/>
  <c r="AD12" i="8"/>
  <c r="AC12" i="8"/>
  <c r="AB12" i="8"/>
  <c r="AA12" i="8"/>
  <c r="Z12" i="8"/>
  <c r="Y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G10" i="8"/>
  <c r="AG13" i="8" s="1"/>
  <c r="AF10" i="8"/>
  <c r="AF13" i="8" s="1"/>
  <c r="AE10" i="8"/>
  <c r="AE13" i="8" s="1"/>
  <c r="AD10" i="8"/>
  <c r="AD13" i="8" s="1"/>
  <c r="AC10" i="8"/>
  <c r="AC13" i="8" s="1"/>
  <c r="AB10" i="8"/>
  <c r="AB13" i="8" s="1"/>
  <c r="AA10" i="8"/>
  <c r="AA13" i="8" s="1"/>
  <c r="Z10" i="8"/>
  <c r="Z13" i="8" s="1"/>
  <c r="Y10" i="8"/>
  <c r="Y13" i="8" s="1"/>
  <c r="X10" i="8"/>
  <c r="X13" i="8" s="1"/>
  <c r="W10" i="8"/>
  <c r="W13" i="8" s="1"/>
  <c r="V10" i="8"/>
  <c r="V13" i="8" s="1"/>
  <c r="U10" i="8"/>
  <c r="U13" i="8" s="1"/>
  <c r="T10" i="8"/>
  <c r="T13" i="8" s="1"/>
  <c r="S10" i="8"/>
  <c r="S13" i="8" s="1"/>
  <c r="R10" i="8"/>
  <c r="R13" i="8" s="1"/>
  <c r="Q10" i="8"/>
  <c r="Q13" i="8" s="1"/>
  <c r="P10" i="8"/>
  <c r="P13" i="8" s="1"/>
  <c r="O10" i="8"/>
  <c r="O13" i="8" s="1"/>
  <c r="N10" i="8"/>
  <c r="N13" i="8" s="1"/>
  <c r="M10" i="8"/>
  <c r="M13" i="8" s="1"/>
  <c r="L10" i="8"/>
  <c r="L13" i="8" s="1"/>
  <c r="K10" i="8"/>
  <c r="K13" i="8" s="1"/>
  <c r="J10" i="8"/>
  <c r="J13" i="8" s="1"/>
  <c r="I10" i="8"/>
  <c r="I13" i="8" s="1"/>
  <c r="H10" i="8"/>
  <c r="H13" i="8" s="1"/>
  <c r="G10" i="8"/>
  <c r="G13" i="8" s="1"/>
  <c r="F10" i="8"/>
  <c r="F13" i="8" s="1"/>
  <c r="E10" i="8"/>
  <c r="E13" i="8" s="1"/>
  <c r="D10" i="8"/>
  <c r="D13" i="8" s="1"/>
  <c r="C10" i="8"/>
  <c r="C13" i="8" s="1"/>
  <c r="AL9" i="8"/>
  <c r="AK9" i="8"/>
  <c r="AJ9" i="8"/>
  <c r="AI9" i="8"/>
  <c r="AH9" i="8"/>
  <c r="AL8" i="8"/>
  <c r="AK8" i="8"/>
  <c r="AJ8" i="8"/>
  <c r="AI8" i="8"/>
  <c r="AH8" i="8"/>
  <c r="AL7" i="8"/>
  <c r="AK7" i="8"/>
  <c r="AJ7" i="8"/>
  <c r="AI7" i="8"/>
  <c r="AH7" i="8"/>
  <c r="AL6" i="8"/>
  <c r="AK6" i="8"/>
  <c r="AJ6" i="8"/>
  <c r="AI6" i="8"/>
  <c r="AH6" i="8"/>
  <c r="AL5" i="8"/>
  <c r="AK5" i="8"/>
  <c r="AJ5" i="8"/>
  <c r="AI5" i="8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W10" i="7"/>
  <c r="AV10" i="7"/>
  <c r="AU10" i="7"/>
  <c r="AT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L9" i="7"/>
  <c r="AK9" i="7"/>
  <c r="AJ9" i="7"/>
  <c r="AI9" i="7"/>
  <c r="AH9" i="7"/>
  <c r="AG9" i="7"/>
  <c r="AL8" i="7"/>
  <c r="AK8" i="7"/>
  <c r="AJ8" i="7"/>
  <c r="AI8" i="7"/>
  <c r="AH8" i="7"/>
  <c r="AG8" i="7"/>
  <c r="AL7" i="7"/>
  <c r="AK7" i="7"/>
  <c r="AJ7" i="7"/>
  <c r="AI7" i="7"/>
  <c r="AH7" i="7"/>
  <c r="AG7" i="7"/>
  <c r="AL6" i="7"/>
  <c r="AK6" i="7"/>
  <c r="AJ6" i="7"/>
  <c r="AI6" i="7"/>
  <c r="AH6" i="7"/>
  <c r="AG6" i="7"/>
  <c r="AL5" i="7"/>
  <c r="AK5" i="7"/>
  <c r="AJ5" i="7"/>
  <c r="AI5" i="7"/>
  <c r="AH5" i="7"/>
  <c r="AG5" i="7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I13" i="6"/>
  <c r="AK13" i="6" s="1"/>
  <c r="AH13" i="6"/>
  <c r="AJ13" i="6" s="1"/>
  <c r="AI12" i="6"/>
  <c r="AK12" i="6" s="1"/>
  <c r="AH12" i="6"/>
  <c r="AJ12" i="6" s="1"/>
  <c r="AJ11" i="6"/>
  <c r="AI11" i="6"/>
  <c r="AK11" i="6" s="1"/>
  <c r="AH11" i="6"/>
  <c r="AJ10" i="6"/>
  <c r="AI10" i="6"/>
  <c r="AK10" i="6" s="1"/>
  <c r="AH10" i="6"/>
  <c r="AJ9" i="6"/>
  <c r="AI9" i="6"/>
  <c r="AK9" i="6" s="1"/>
  <c r="AH9" i="6"/>
  <c r="AJ8" i="6"/>
  <c r="AI8" i="6"/>
  <c r="AK8" i="6" s="1"/>
  <c r="AH8" i="6"/>
  <c r="AJ7" i="6"/>
  <c r="AI7" i="6"/>
  <c r="AK7" i="6" s="1"/>
  <c r="AH7" i="6"/>
  <c r="AJ6" i="6"/>
  <c r="AI6" i="6"/>
  <c r="AK6" i="6" s="1"/>
  <c r="AH6" i="6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I14" i="5"/>
  <c r="H14" i="5"/>
  <c r="G14" i="5"/>
  <c r="AL13" i="5"/>
  <c r="AO13" i="5" s="1"/>
  <c r="AN12" i="5"/>
  <c r="AM12" i="5"/>
  <c r="AL12" i="5"/>
  <c r="AO12" i="5" s="1"/>
  <c r="AN11" i="5"/>
  <c r="AM11" i="5"/>
  <c r="AL11" i="5"/>
  <c r="AO11" i="5" s="1"/>
  <c r="AN10" i="5"/>
  <c r="AM10" i="5"/>
  <c r="AL10" i="5"/>
  <c r="AO10" i="5" s="1"/>
  <c r="AN9" i="5"/>
  <c r="AM9" i="5"/>
  <c r="AL9" i="5"/>
  <c r="AO9" i="5" s="1"/>
  <c r="AN8" i="5"/>
  <c r="AM8" i="5"/>
  <c r="AL8" i="5"/>
  <c r="AO8" i="5" s="1"/>
  <c r="AN7" i="5"/>
  <c r="AM7" i="5"/>
  <c r="AL7" i="5"/>
  <c r="AO7" i="5" s="1"/>
  <c r="AN6" i="5"/>
  <c r="AM6" i="5"/>
  <c r="AL6" i="5"/>
  <c r="AO6" i="5" s="1"/>
</calcChain>
</file>

<file path=xl/sharedStrings.xml><?xml version="1.0" encoding="utf-8"?>
<sst xmlns="http://schemas.openxmlformats.org/spreadsheetml/2006/main" count="1522" uniqueCount="344">
  <si>
    <t>김상필</t>
    <phoneticPr fontId="2" type="noConversion"/>
  </si>
  <si>
    <t>서혁원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</si>
  <si>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</si>
  <si>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</si>
  <si>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</si>
  <si>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</si>
  <si>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</si>
  <si>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</si>
  <si>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</si>
  <si>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출</t>
    <phoneticPr fontId="2" type="noConversion"/>
  </si>
  <si>
    <t>김다운</t>
    <phoneticPr fontId="2" type="noConversion"/>
  </si>
  <si>
    <t>출(야근3)</t>
    <phoneticPr fontId="2" type="noConversion"/>
  </si>
  <si>
    <t>공</t>
    <phoneticPr fontId="2" type="noConversion"/>
  </si>
  <si>
    <t>출(야근1)</t>
  </si>
  <si>
    <t>출(야근1)</t>
    <phoneticPr fontId="2" type="noConversion"/>
  </si>
  <si>
    <t>출</t>
    <phoneticPr fontId="2" type="noConversion"/>
  </si>
  <si>
    <t>공</t>
    <phoneticPr fontId="2" type="noConversion"/>
  </si>
  <si>
    <t>공</t>
    <phoneticPr fontId="2" type="noConversion"/>
  </si>
  <si>
    <t>공</t>
    <phoneticPr fontId="2" type="noConversion"/>
  </si>
  <si>
    <t>유대열</t>
    <phoneticPr fontId="2" type="noConversion"/>
  </si>
  <si>
    <t>화</t>
  </si>
  <si>
    <t>목</t>
  </si>
  <si>
    <t>금</t>
  </si>
  <si>
    <t>금</t>
    <phoneticPr fontId="2" type="noConversion"/>
  </si>
  <si>
    <t>토</t>
  </si>
  <si>
    <t>일</t>
  </si>
  <si>
    <t>월</t>
  </si>
  <si>
    <t>월</t>
    <phoneticPr fontId="2" type="noConversion"/>
  </si>
  <si>
    <t>수</t>
  </si>
  <si>
    <t>서혁원</t>
    <phoneticPr fontId="2" type="noConversion"/>
  </si>
  <si>
    <t>휴</t>
    <phoneticPr fontId="2" type="noConversion"/>
  </si>
  <si>
    <t>휴(6월)</t>
    <phoneticPr fontId="2" type="noConversion"/>
  </si>
  <si>
    <t>김관용</t>
    <phoneticPr fontId="2" type="noConversion"/>
  </si>
  <si>
    <t>이성재</t>
    <phoneticPr fontId="2" type="noConversion"/>
  </si>
  <si>
    <t>연차</t>
    <phoneticPr fontId="2" type="noConversion"/>
  </si>
  <si>
    <t>출
(입사)</t>
    <phoneticPr fontId="2" type="noConversion"/>
  </si>
  <si>
    <t>출
(입사)</t>
    <phoneticPr fontId="2" type="noConversion"/>
  </si>
  <si>
    <t>출
(입사)</t>
    <phoneticPr fontId="2" type="noConversion"/>
  </si>
  <si>
    <t>출(입사)</t>
    <phoneticPr fontId="2" type="noConversion"/>
  </si>
  <si>
    <t>씨메르</t>
    <phoneticPr fontId="2" type="noConversion"/>
  </si>
  <si>
    <t>휴</t>
    <phoneticPr fontId="2" type="noConversion"/>
  </si>
  <si>
    <t>박준섭</t>
    <phoneticPr fontId="2" type="noConversion"/>
  </si>
  <si>
    <t>휴</t>
    <phoneticPr fontId="2" type="noConversion"/>
  </si>
  <si>
    <t>원더박스
(11시~17시)</t>
    <phoneticPr fontId="2" type="noConversion"/>
  </si>
  <si>
    <t>휴(6월)</t>
    <phoneticPr fontId="2" type="noConversion"/>
  </si>
  <si>
    <t>6월</t>
    <phoneticPr fontId="2" type="noConversion"/>
  </si>
  <si>
    <t>반차</t>
    <phoneticPr fontId="2" type="noConversion"/>
  </si>
  <si>
    <t>출근인원</t>
    <phoneticPr fontId="2" type="noConversion"/>
  </si>
  <si>
    <t>휴무</t>
    <phoneticPr fontId="2" type="noConversion"/>
  </si>
  <si>
    <t>휴</t>
    <phoneticPr fontId="2" type="noConversion"/>
  </si>
  <si>
    <t>출(야근1)</t>
    <phoneticPr fontId="2" type="noConversion"/>
  </si>
  <si>
    <t>전기</t>
    <phoneticPr fontId="2" type="noConversion"/>
  </si>
  <si>
    <t>기계</t>
    <phoneticPr fontId="2" type="noConversion"/>
  </si>
  <si>
    <t>휴</t>
    <phoneticPr fontId="2" type="noConversion"/>
  </si>
  <si>
    <t>마</t>
    <phoneticPr fontId="2" type="noConversion"/>
  </si>
  <si>
    <t>마</t>
    <phoneticPr fontId="2" type="noConversion"/>
  </si>
  <si>
    <t>수</t>
    <phoneticPr fontId="2" type="noConversion"/>
  </si>
  <si>
    <t>금</t>
    <phoneticPr fontId="2" type="noConversion"/>
  </si>
  <si>
    <t>휴</t>
    <phoneticPr fontId="2" type="noConversion"/>
  </si>
  <si>
    <t>11시 오픈
19시 30분 마감</t>
    <phoneticPr fontId="2" type="noConversion"/>
  </si>
  <si>
    <t>휴</t>
    <phoneticPr fontId="2" type="noConversion"/>
  </si>
  <si>
    <t>휴</t>
    <phoneticPr fontId="2" type="noConversion"/>
  </si>
  <si>
    <t>반차</t>
    <phoneticPr fontId="2" type="noConversion"/>
  </si>
  <si>
    <t>마</t>
    <phoneticPr fontId="2" type="noConversion"/>
  </si>
  <si>
    <t>마</t>
    <phoneticPr fontId="2" type="noConversion"/>
  </si>
  <si>
    <t>김원웅</t>
    <phoneticPr fontId="2" type="noConversion"/>
  </si>
  <si>
    <t>출(입사)</t>
    <phoneticPr fontId="2" type="noConversion"/>
  </si>
  <si>
    <t>오픈출근인원</t>
    <phoneticPr fontId="2" type="noConversion"/>
  </si>
  <si>
    <t>마감출근인원</t>
    <phoneticPr fontId="2" type="noConversion"/>
  </si>
  <si>
    <t>연</t>
    <phoneticPr fontId="2" type="noConversion"/>
  </si>
  <si>
    <t>7월</t>
    <phoneticPr fontId="2" type="noConversion"/>
  </si>
  <si>
    <t>연</t>
    <phoneticPr fontId="2" type="noConversion"/>
  </si>
  <si>
    <t>야간</t>
    <phoneticPr fontId="2" type="noConversion"/>
  </si>
  <si>
    <t>티컵</t>
    <phoneticPr fontId="2" type="noConversion"/>
  </si>
  <si>
    <t>메가믹스2</t>
    <phoneticPr fontId="2" type="noConversion"/>
  </si>
  <si>
    <t>메가믹스1</t>
    <phoneticPr fontId="2" type="noConversion"/>
  </si>
  <si>
    <t>퇴사</t>
    <phoneticPr fontId="2" type="noConversion"/>
  </si>
  <si>
    <t>마감조(4~7일) 14:00-23:00</t>
    <phoneticPr fontId="2" type="noConversion"/>
  </si>
  <si>
    <t>매직바이크</t>
    <phoneticPr fontId="2" type="noConversion"/>
  </si>
  <si>
    <t>오마</t>
    <phoneticPr fontId="2" type="noConversion"/>
  </si>
  <si>
    <t>관람차</t>
    <phoneticPr fontId="2" type="noConversion"/>
  </si>
  <si>
    <t>야간
(1.5)</t>
    <phoneticPr fontId="2" type="noConversion"/>
  </si>
  <si>
    <t>8월</t>
    <phoneticPr fontId="2" type="noConversion"/>
  </si>
  <si>
    <t>오마인원</t>
    <phoneticPr fontId="2" type="noConversion"/>
  </si>
  <si>
    <t>휴무</t>
    <phoneticPr fontId="2" type="noConversion"/>
  </si>
  <si>
    <t>9월</t>
    <phoneticPr fontId="2" type="noConversion"/>
  </si>
  <si>
    <t>금</t>
    <phoneticPr fontId="2" type="noConversion"/>
  </si>
  <si>
    <t>일</t>
    <phoneticPr fontId="2" type="noConversion"/>
  </si>
  <si>
    <t>목</t>
    <phoneticPr fontId="2" type="noConversion"/>
  </si>
  <si>
    <t>반차</t>
    <phoneticPr fontId="2" type="noConversion"/>
  </si>
  <si>
    <t>야간
반차</t>
    <phoneticPr fontId="2" type="noConversion"/>
  </si>
  <si>
    <t>휴</t>
    <phoneticPr fontId="2" type="noConversion"/>
  </si>
  <si>
    <t>휴</t>
    <phoneticPr fontId="2" type="noConversion"/>
  </si>
  <si>
    <t>마</t>
    <phoneticPr fontId="2" type="noConversion"/>
  </si>
  <si>
    <t>마</t>
    <phoneticPr fontId="2" type="noConversion"/>
  </si>
  <si>
    <t>백신</t>
    <phoneticPr fontId="2" type="noConversion"/>
  </si>
  <si>
    <t>휴</t>
    <phoneticPr fontId="2" type="noConversion"/>
  </si>
  <si>
    <t>오마</t>
    <phoneticPr fontId="2" type="noConversion"/>
  </si>
  <si>
    <t>마</t>
    <phoneticPr fontId="2" type="noConversion"/>
  </si>
  <si>
    <t>메가
믹스</t>
    <phoneticPr fontId="2" type="noConversion"/>
  </si>
  <si>
    <t>케러셀</t>
    <phoneticPr fontId="2" type="noConversion"/>
  </si>
  <si>
    <t>매직
바이크</t>
    <phoneticPr fontId="2" type="noConversion"/>
  </si>
  <si>
    <t>점핑
스타</t>
    <phoneticPr fontId="2" type="noConversion"/>
  </si>
  <si>
    <t>페리
스휠</t>
    <phoneticPr fontId="2" type="noConversion"/>
  </si>
  <si>
    <t>7일 유대열:5시30분</t>
    <phoneticPr fontId="2" type="noConversion"/>
  </si>
  <si>
    <t>7알 김원웅:5시30분</t>
    <phoneticPr fontId="2" type="noConversion"/>
  </si>
  <si>
    <t>6일 이성재:5시30분</t>
    <phoneticPr fontId="2" type="noConversion"/>
  </si>
  <si>
    <t>6일 김원웅:5시30분</t>
    <phoneticPr fontId="2" type="noConversion"/>
  </si>
  <si>
    <t>10월</t>
    <phoneticPr fontId="2" type="noConversion"/>
  </si>
  <si>
    <t>10일 박준섭:5시30분</t>
    <phoneticPr fontId="2" type="noConversion"/>
  </si>
  <si>
    <t>10일 김다운:2시30분</t>
    <phoneticPr fontId="2" type="noConversion"/>
  </si>
  <si>
    <t>오마</t>
    <phoneticPr fontId="2" type="noConversion"/>
  </si>
  <si>
    <t>14일 박준섭:5시30분</t>
    <phoneticPr fontId="2" type="noConversion"/>
  </si>
  <si>
    <t>14일 유대열:2시30분</t>
    <phoneticPr fontId="2" type="noConversion"/>
  </si>
  <si>
    <t>마</t>
    <phoneticPr fontId="2" type="noConversion"/>
  </si>
  <si>
    <t>15일 유대열:2시30분</t>
    <phoneticPr fontId="2" type="noConversion"/>
  </si>
  <si>
    <t>15일 박준섭:5시30분</t>
    <phoneticPr fontId="2" type="noConversion"/>
  </si>
  <si>
    <t>휴</t>
    <phoneticPr fontId="2" type="noConversion"/>
  </si>
  <si>
    <t>16일 김원웅:5시30분</t>
    <phoneticPr fontId="2" type="noConversion"/>
  </si>
  <si>
    <t>추가
근무
시간</t>
    <phoneticPr fontId="2" type="noConversion"/>
  </si>
  <si>
    <t>7시반</t>
    <phoneticPr fontId="2" type="noConversion"/>
  </si>
  <si>
    <t>8시</t>
    <phoneticPr fontId="2" type="noConversion"/>
  </si>
  <si>
    <t>마감작업</t>
    <phoneticPr fontId="2" type="noConversion"/>
  </si>
  <si>
    <t>9월추가근무시간계산</t>
    <phoneticPr fontId="2" type="noConversion"/>
  </si>
  <si>
    <t>0.5=30분</t>
    <phoneticPr fontId="2" type="noConversion"/>
  </si>
  <si>
    <t>휴무적립</t>
    <phoneticPr fontId="2" type="noConversion"/>
  </si>
  <si>
    <t>23일 유대열:5시30분</t>
    <phoneticPr fontId="2" type="noConversion"/>
  </si>
  <si>
    <t>23알 김다운:5시30분</t>
    <phoneticPr fontId="2" type="noConversion"/>
  </si>
  <si>
    <t>28일 유대열:5시30분</t>
    <phoneticPr fontId="2" type="noConversion"/>
  </si>
  <si>
    <t>30일 박준섭:5시30분</t>
    <phoneticPr fontId="2" type="noConversion"/>
  </si>
  <si>
    <t>30일 김다운:5시30분</t>
    <phoneticPr fontId="2" type="noConversion"/>
  </si>
  <si>
    <t>7.5/오마</t>
    <phoneticPr fontId="2" type="noConversion"/>
  </si>
  <si>
    <t>7.5/작업</t>
    <phoneticPr fontId="2" type="noConversion"/>
  </si>
  <si>
    <t>8/오마</t>
    <phoneticPr fontId="2" type="noConversion"/>
  </si>
  <si>
    <t>8/작업</t>
    <phoneticPr fontId="2" type="noConversion"/>
  </si>
  <si>
    <t>28알 김원웅:5시30분</t>
    <phoneticPr fontId="2" type="noConversion"/>
  </si>
  <si>
    <t>휴무인원</t>
    <phoneticPr fontId="2" type="noConversion"/>
  </si>
  <si>
    <t>마</t>
    <phoneticPr fontId="2" type="noConversion"/>
  </si>
  <si>
    <t>27일 김다운:2시30분</t>
    <phoneticPr fontId="2" type="noConversion"/>
  </si>
  <si>
    <t>16일 이성재:5시30분</t>
    <phoneticPr fontId="2" type="noConversion"/>
  </si>
  <si>
    <t>27일 이성재:5시간</t>
    <phoneticPr fontId="2" type="noConversion"/>
  </si>
  <si>
    <t>해피
스윙</t>
    <phoneticPr fontId="2" type="noConversion"/>
  </si>
  <si>
    <t>범퍼카</t>
    <phoneticPr fontId="2" type="noConversion"/>
  </si>
  <si>
    <t>0.5=30분</t>
    <phoneticPr fontId="2" type="noConversion"/>
  </si>
  <si>
    <t>전기</t>
    <phoneticPr fontId="2" type="noConversion"/>
  </si>
  <si>
    <t>이성재</t>
    <phoneticPr fontId="2" type="noConversion"/>
  </si>
  <si>
    <t>백신</t>
    <phoneticPr fontId="2" type="noConversion"/>
  </si>
  <si>
    <t>마감자
비상조치(30분 늦퇴)</t>
    <phoneticPr fontId="2" type="noConversion"/>
  </si>
  <si>
    <t>7일 박준섭 3.5</t>
    <phoneticPr fontId="2" type="noConversion"/>
  </si>
  <si>
    <t>7일 김다운 3.5</t>
    <phoneticPr fontId="2" type="noConversion"/>
  </si>
  <si>
    <t>8일 이성재 3.5</t>
    <phoneticPr fontId="2" type="noConversion"/>
  </si>
  <si>
    <t>8일 김원웅 3.5</t>
    <phoneticPr fontId="2" type="noConversion"/>
  </si>
  <si>
    <t>9일 박준섭 3.5</t>
    <phoneticPr fontId="2" type="noConversion"/>
  </si>
  <si>
    <t>9일 유대열 3.5</t>
    <phoneticPr fontId="2" type="noConversion"/>
  </si>
  <si>
    <t>6일 유대열 5.5</t>
    <phoneticPr fontId="2" type="noConversion"/>
  </si>
  <si>
    <t>6일 박준섭 5.5</t>
    <phoneticPr fontId="2" type="noConversion"/>
  </si>
  <si>
    <t>12일 이성재 2.5</t>
    <phoneticPr fontId="2" type="noConversion"/>
  </si>
  <si>
    <t>12일 김다운 5</t>
    <phoneticPr fontId="2" type="noConversion"/>
  </si>
  <si>
    <t>19일 이성재 5.5</t>
    <phoneticPr fontId="2" type="noConversion"/>
  </si>
  <si>
    <t>19일 김다운 5.5</t>
    <phoneticPr fontId="2" type="noConversion"/>
  </si>
  <si>
    <t>21일 박준섭 5.5</t>
    <phoneticPr fontId="2" type="noConversion"/>
  </si>
  <si>
    <t>21일 김다운 3</t>
    <phoneticPr fontId="2" type="noConversion"/>
  </si>
  <si>
    <t>23일 김원웅 5.5</t>
    <phoneticPr fontId="2" type="noConversion"/>
  </si>
  <si>
    <t>26일 유대열 2.5</t>
    <phoneticPr fontId="2" type="noConversion"/>
  </si>
  <si>
    <t>29일 유대열 5.5</t>
    <phoneticPr fontId="2" type="noConversion"/>
  </si>
  <si>
    <t>29일 박준섭 5.5</t>
    <phoneticPr fontId="2" type="noConversion"/>
  </si>
  <si>
    <t>8일 김다운 검진 반차</t>
    <phoneticPr fontId="2" type="noConversion"/>
  </si>
  <si>
    <t>12일 박준섭 검진 반차</t>
    <phoneticPr fontId="2" type="noConversion"/>
  </si>
  <si>
    <t>18일 유대열 검진 반차</t>
    <phoneticPr fontId="2" type="noConversion"/>
  </si>
  <si>
    <t>메가믹스 안전벨트</t>
    <phoneticPr fontId="3" type="noConversion"/>
  </si>
  <si>
    <t>11월</t>
    <phoneticPr fontId="2" type="noConversion"/>
  </si>
  <si>
    <t>일</t>
    <phoneticPr fontId="2" type="noConversion"/>
  </si>
  <si>
    <t>화</t>
    <phoneticPr fontId="2" type="noConversion"/>
  </si>
  <si>
    <t>휴</t>
    <phoneticPr fontId="2" type="noConversion"/>
  </si>
  <si>
    <t>18일 박준섭 코로나 검사</t>
    <phoneticPr fontId="2" type="noConversion"/>
  </si>
  <si>
    <t>티컵</t>
    <phoneticPr fontId="2" type="noConversion"/>
  </si>
  <si>
    <t>김다운 박준섭 
9월 30일 야간작업 30분 추가</t>
    <phoneticPr fontId="2" type="noConversion"/>
  </si>
  <si>
    <t>21일 김원웅 검진 반차</t>
    <phoneticPr fontId="2" type="noConversion"/>
  </si>
  <si>
    <t>26일 이성재 검진 반차</t>
    <phoneticPr fontId="2" type="noConversion"/>
  </si>
  <si>
    <t>26일 김원웅 5.5</t>
    <phoneticPr fontId="2" type="noConversion"/>
  </si>
  <si>
    <t>23일 이성재 5.5</t>
    <phoneticPr fontId="2" type="noConversion"/>
  </si>
  <si>
    <t xml:space="preserve"> </t>
    <phoneticPr fontId="2" type="noConversion"/>
  </si>
  <si>
    <t>백신</t>
    <phoneticPr fontId="2" type="noConversion"/>
  </si>
  <si>
    <t>티컵</t>
    <phoneticPr fontId="2" type="noConversion"/>
  </si>
  <si>
    <t>오일
교체</t>
    <phoneticPr fontId="2" type="noConversion"/>
  </si>
  <si>
    <t>페리
스휠</t>
    <phoneticPr fontId="2" type="noConversion"/>
  </si>
  <si>
    <t>메가
믹스</t>
    <phoneticPr fontId="2" type="noConversion"/>
  </si>
  <si>
    <t>캐러셀</t>
    <phoneticPr fontId="2" type="noConversion"/>
  </si>
  <si>
    <t>백신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</si>
  <si>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</si>
  <si>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</si>
  <si>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</si>
  <si>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대휴</t>
    <phoneticPr fontId="2" type="noConversion"/>
  </si>
  <si>
    <t>마</t>
    <phoneticPr fontId="2" type="noConversion"/>
  </si>
  <si>
    <t>휴</t>
    <phoneticPr fontId="2" type="noConversion"/>
  </si>
  <si>
    <t>마</t>
    <phoneticPr fontId="2" type="noConversion"/>
  </si>
  <si>
    <t xml:space="preserve"> </t>
    <phoneticPr fontId="2" type="noConversion"/>
  </si>
  <si>
    <t>휴</t>
    <phoneticPr fontId="2" type="noConversion"/>
  </si>
  <si>
    <t>휴</t>
    <phoneticPr fontId="2" type="noConversion"/>
  </si>
  <si>
    <t>티컵 슬립링 및 케이블 점검</t>
    <phoneticPr fontId="2" type="noConversion"/>
  </si>
  <si>
    <t>마</t>
    <phoneticPr fontId="2" type="noConversion"/>
  </si>
  <si>
    <t>티컵</t>
    <phoneticPr fontId="2" type="noConversion"/>
  </si>
  <si>
    <t>티컵 슬립링</t>
    <phoneticPr fontId="2" type="noConversion"/>
  </si>
  <si>
    <t>메가믹스,매직바이크 유압 오일 교체</t>
    <phoneticPr fontId="2" type="noConversion"/>
  </si>
  <si>
    <t>페리스휠 OP판넬 배선 위치조정 및 부스 휠 교체</t>
    <phoneticPr fontId="2" type="noConversion"/>
  </si>
  <si>
    <t xml:space="preserve"> </t>
    <phoneticPr fontId="2" type="noConversion"/>
  </si>
  <si>
    <t>페리스휠 후면 모터&amp;기어박스 분해 점검</t>
    <phoneticPr fontId="2" type="noConversion"/>
  </si>
  <si>
    <t>메가믹스 램프 씨리얼 넘버 확인 및 가스 스프링 교체</t>
    <phoneticPr fontId="2" type="noConversion"/>
  </si>
  <si>
    <t>캐러셀 유니버셜 조인트,프레임 고정 볼트 레드마킹</t>
    <phoneticPr fontId="2" type="noConversion"/>
  </si>
  <si>
    <t>12월</t>
    <phoneticPr fontId="2" type="noConversion"/>
  </si>
  <si>
    <t>휴</t>
    <phoneticPr fontId="2" type="noConversion"/>
  </si>
  <si>
    <t>마</t>
    <phoneticPr fontId="2" type="noConversion"/>
  </si>
  <si>
    <t>휴</t>
    <phoneticPr fontId="2" type="noConversion"/>
  </si>
  <si>
    <t>휴</t>
    <phoneticPr fontId="2" type="noConversion"/>
  </si>
  <si>
    <t>티컵 
슬립링</t>
    <phoneticPr fontId="2" type="noConversion"/>
  </si>
  <si>
    <t>캐로셀 
기어</t>
    <phoneticPr fontId="2" type="noConversion"/>
  </si>
  <si>
    <t>티컵 
팝너트</t>
    <phoneticPr fontId="2" type="noConversion"/>
  </si>
  <si>
    <t>마</t>
    <phoneticPr fontId="2" type="noConversion"/>
  </si>
  <si>
    <t>카니발
조명</t>
    <phoneticPr fontId="2" type="noConversion"/>
  </si>
  <si>
    <t>마반차</t>
    <phoneticPr fontId="2" type="noConversion"/>
  </si>
  <si>
    <t>휴</t>
    <phoneticPr fontId="2" type="noConversion"/>
  </si>
  <si>
    <t>마</t>
    <phoneticPr fontId="2" type="noConversion"/>
  </si>
  <si>
    <t>마</t>
    <phoneticPr fontId="2" type="noConversion"/>
  </si>
  <si>
    <t>휴</t>
    <phoneticPr fontId="2" type="noConversion"/>
  </si>
  <si>
    <t>점핑스타
와이어</t>
    <phoneticPr fontId="2" type="noConversion"/>
  </si>
  <si>
    <t>메가믹스
슬립링</t>
    <phoneticPr fontId="2" type="noConversion"/>
  </si>
  <si>
    <t>마</t>
    <phoneticPr fontId="2" type="noConversion"/>
  </si>
  <si>
    <t>홍민상</t>
    <phoneticPr fontId="2" type="noConversion"/>
  </si>
  <si>
    <t>황수민</t>
    <phoneticPr fontId="2" type="noConversion"/>
  </si>
  <si>
    <t>예준명</t>
    <phoneticPr fontId="2" type="noConversion"/>
  </si>
  <si>
    <t>휴</t>
    <phoneticPr fontId="2" type="noConversion"/>
  </si>
  <si>
    <t>1시</t>
    <phoneticPr fontId="2" type="noConversion"/>
  </si>
  <si>
    <t>1월</t>
    <phoneticPr fontId="2" type="noConversion"/>
  </si>
  <si>
    <t>토</t>
    <phoneticPr fontId="2" type="noConversion"/>
  </si>
  <si>
    <t>일</t>
    <phoneticPr fontId="2" type="noConversion"/>
  </si>
  <si>
    <t>교육</t>
    <phoneticPr fontId="2" type="noConversion"/>
  </si>
  <si>
    <t>휴</t>
    <phoneticPr fontId="2" type="noConversion"/>
  </si>
  <si>
    <t>휴</t>
    <phoneticPr fontId="2" type="noConversion"/>
  </si>
  <si>
    <t>오반차</t>
    <phoneticPr fontId="2" type="noConversion"/>
  </si>
  <si>
    <t>연차</t>
    <phoneticPr fontId="2" type="noConversion"/>
  </si>
  <si>
    <t>휴</t>
    <phoneticPr fontId="2" type="noConversion"/>
  </si>
  <si>
    <t>공가</t>
    <phoneticPr fontId="2" type="noConversion"/>
  </si>
  <si>
    <t>휴</t>
    <phoneticPr fontId="2" type="noConversion"/>
  </si>
  <si>
    <t>오반차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</si>
  <si>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</si>
  <si>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</si>
  <si>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</si>
  <si>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</si>
  <si>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</si>
  <si>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</si>
  <si>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</si>
  <si>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</si>
  <si>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</si>
  <si>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</si>
  <si>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</si>
  <si>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윤재익</t>
    <phoneticPr fontId="2" type="noConversion"/>
  </si>
  <si>
    <t>오마</t>
    <phoneticPr fontId="2" type="noConversion"/>
  </si>
  <si>
    <t>오마</t>
    <phoneticPr fontId="2" type="noConversion"/>
  </si>
  <si>
    <t>휴</t>
    <phoneticPr fontId="2" type="noConversion"/>
  </si>
  <si>
    <t>휴</t>
    <phoneticPr fontId="2" type="noConversion"/>
  </si>
  <si>
    <t>오마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</si>
  <si>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</si>
  <si>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</si>
  <si>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</si>
  <si>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오마</t>
    <phoneticPr fontId="2" type="noConversion"/>
  </si>
  <si>
    <t>오마</t>
    <phoneticPr fontId="2" type="noConversion"/>
  </si>
  <si>
    <t>마</t>
    <phoneticPr fontId="2" type="noConversion"/>
  </si>
  <si>
    <t>오마</t>
    <phoneticPr fontId="2" type="noConversion"/>
  </si>
  <si>
    <t>휴</t>
    <phoneticPr fontId="2" type="noConversion"/>
  </si>
  <si>
    <t>마</t>
    <phoneticPr fontId="2" type="noConversion"/>
  </si>
  <si>
    <t>오마</t>
    <phoneticPr fontId="2" type="noConversion"/>
  </si>
  <si>
    <t>오마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</si>
  <si>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</si>
  <si>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</si>
  <si>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</si>
  <si>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오마</t>
    <phoneticPr fontId="2" type="noConversion"/>
  </si>
  <si>
    <t>오마</t>
    <phoneticPr fontId="2" type="noConversion"/>
  </si>
  <si>
    <t>티컵</t>
    <phoneticPr fontId="2" type="noConversion"/>
  </si>
  <si>
    <t>매직
바이크</t>
    <phoneticPr fontId="2" type="noConversion"/>
  </si>
  <si>
    <t>메가
믹스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</si>
  <si>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</si>
  <si>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</si>
  <si>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</si>
  <si>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</si>
  <si>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슬립링</t>
    <phoneticPr fontId="2" type="noConversion"/>
  </si>
  <si>
    <t>브레이크</t>
    <phoneticPr fontId="2" type="noConversion"/>
  </si>
  <si>
    <t>슬립링</t>
    <phoneticPr fontId="2" type="noConversion"/>
  </si>
  <si>
    <t>2월</t>
    <phoneticPr fontId="2" type="noConversion"/>
  </si>
  <si>
    <t>화</t>
    <phoneticPr fontId="2" type="noConversion"/>
  </si>
  <si>
    <t>목</t>
    <phoneticPr fontId="2" type="noConversion"/>
  </si>
  <si>
    <t>마</t>
    <phoneticPr fontId="2" type="noConversion"/>
  </si>
  <si>
    <t>오마</t>
    <phoneticPr fontId="2" type="noConversion"/>
  </si>
  <si>
    <t>캐러셀</t>
    <phoneticPr fontId="2" type="noConversion"/>
  </si>
  <si>
    <t>슬립링</t>
    <phoneticPr fontId="2" type="noConversion"/>
  </si>
  <si>
    <t>티컵</t>
    <phoneticPr fontId="2" type="noConversion"/>
  </si>
  <si>
    <t>슬립링</t>
    <phoneticPr fontId="2" type="noConversion"/>
  </si>
  <si>
    <t>김원웅</t>
    <phoneticPr fontId="2" type="noConversion"/>
  </si>
  <si>
    <t>백신</t>
    <phoneticPr fontId="2" type="noConversion"/>
  </si>
  <si>
    <t>오마</t>
    <phoneticPr fontId="2" type="noConversion"/>
  </si>
  <si>
    <t>마</t>
    <phoneticPr fontId="2" type="noConversion"/>
  </si>
  <si>
    <t>휴</t>
    <phoneticPr fontId="2" type="noConversion"/>
  </si>
  <si>
    <t>티컵</t>
    <phoneticPr fontId="2" type="noConversion"/>
  </si>
  <si>
    <t>브레이크</t>
    <phoneticPr fontId="2" type="noConversion"/>
  </si>
  <si>
    <t>슬립링
그리스</t>
    <phoneticPr fontId="2" type="noConversion"/>
  </si>
  <si>
    <t>메가믹스</t>
    <phoneticPr fontId="2" type="noConversion"/>
  </si>
  <si>
    <t>슬립링</t>
    <phoneticPr fontId="2" type="noConversion"/>
  </si>
  <si>
    <t>매직바이크</t>
    <phoneticPr fontId="2" type="noConversion"/>
  </si>
  <si>
    <t>슬립링
베어링
모터 
브레이크</t>
    <phoneticPr fontId="2" type="noConversion"/>
  </si>
  <si>
    <t>점핑스타</t>
    <phoneticPr fontId="2" type="noConversion"/>
  </si>
  <si>
    <t>와이어</t>
    <phoneticPr fontId="2" type="noConversion"/>
  </si>
  <si>
    <t>마</t>
    <phoneticPr fontId="2" type="noConversion"/>
  </si>
  <si>
    <t>휴</t>
    <phoneticPr fontId="2" type="noConversion"/>
  </si>
  <si>
    <t>마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</si>
  <si>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</si>
  <si>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</si>
  <si>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</si>
  <si>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 xml:space="preserve"> </t>
    <phoneticPr fontId="2" type="noConversion"/>
  </si>
  <si>
    <t>티컵</t>
    <phoneticPr fontId="2" type="noConversion"/>
  </si>
  <si>
    <t>슬립링</t>
    <phoneticPr fontId="2" type="noConversion"/>
  </si>
  <si>
    <t>휴</t>
    <phoneticPr fontId="2" type="noConversion"/>
  </si>
  <si>
    <t>휴</t>
    <phoneticPr fontId="2" type="noConversion"/>
  </si>
  <si>
    <t>마</t>
    <phoneticPr fontId="2" type="noConversion"/>
  </si>
  <si>
    <t>휴</t>
    <phoneticPr fontId="2" type="noConversion"/>
  </si>
  <si>
    <t>페리스휠</t>
    <phoneticPr fontId="2" type="noConversion"/>
  </si>
  <si>
    <t>마</t>
    <phoneticPr fontId="2" type="noConversion"/>
  </si>
  <si>
    <t>오마</t>
    <phoneticPr fontId="2" type="noConversion"/>
  </si>
  <si>
    <t>휴</t>
    <phoneticPr fontId="2" type="noConversion"/>
  </si>
  <si>
    <t>휴</t>
    <phoneticPr fontId="2" type="noConversion"/>
  </si>
  <si>
    <t>오마</t>
    <phoneticPr fontId="2" type="noConversion"/>
  </si>
  <si>
    <t>티컵</t>
    <phoneticPr fontId="2" type="noConversion"/>
  </si>
  <si>
    <t>◈하부 구조물 연결 레버 볼트 및 중요 볼트 조임 상태 점검
◈기어 모터 프레임 고정 볼트 조임 상태 점검
◈기어 모터 오일 레벨 점검</t>
    <phoneticPr fontId="2" type="noConversion"/>
  </si>
  <si>
    <t>마</t>
    <phoneticPr fontId="2" type="noConversion"/>
  </si>
  <si>
    <t>휴</t>
    <phoneticPr fontId="2" type="noConversion"/>
  </si>
  <si>
    <t>오마</t>
    <phoneticPr fontId="2" type="noConversion"/>
  </si>
  <si>
    <t>휴</t>
    <phoneticPr fontId="2" type="noConversion"/>
  </si>
  <si>
    <t>오마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</si>
  <si>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</si>
  <si>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</si>
  <si>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</si>
  <si>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</si>
  <si>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휴</t>
    <phoneticPr fontId="2" type="noConversion"/>
  </si>
  <si>
    <t>마</t>
    <phoneticPr fontId="2" type="noConversion"/>
  </si>
  <si>
    <t>마</t>
    <phoneticPr fontId="2" type="noConversion"/>
  </si>
  <si>
    <t>오마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</si>
</sst>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HY견고딕"/>
      <family val="1"/>
      <charset val="129"/>
    </font>
    <font>
      <b/>
      <sz val="13"/>
      <color rgb="FF9C0006"/>
      <name val="HY견고딕"/>
      <family val="1"/>
      <charset val="129"/>
    </font>
    <font>
      <sz val="11"/>
      <color theme="1"/>
      <name val="맑은 고딕"/>
      <family val="3"/>
      <charset val="129"/>
      <scheme val="major"/>
    </font>
    <font>
      <sz val="20"/>
      <color theme="1"/>
      <name val="HY견고딕"/>
      <family val="1"/>
      <charset val="129"/>
    </font>
    <font>
      <sz val="14"/>
      <color theme="1"/>
      <name val="HY견고딕"/>
      <family val="1"/>
      <charset val="129"/>
    </font>
    <font>
      <sz val="12"/>
      <color theme="1"/>
      <name val="HY견고딕"/>
      <family val="1"/>
      <charset val="129"/>
    </font>
    <font>
      <sz val="12"/>
      <color rgb="FFFF0000"/>
      <name val="HY견고딕"/>
      <family val="1"/>
      <charset val="129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2"/>
      <name val="HY견고딕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name val="HY견고딕"/>
      <family val="1"/>
      <charset val="129"/>
    </font>
    <font>
      <sz val="14"/>
      <color rgb="FFFF0000"/>
      <name val="HY견고딕"/>
      <family val="1"/>
      <charset val="129"/>
    </font>
    <font>
      <sz val="14"/>
      <color theme="1"/>
      <name val="맑은 고딕"/>
      <family val="3"/>
      <charset val="129"/>
      <scheme val="minor"/>
    </font>
    <font>
      <sz val="14"/>
      <color theme="1" tint="0.249977111117893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7" fillId="0" borderId="2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2" fillId="0" borderId="0" xfId="0" applyFont="1" applyAlignment="1">
      <alignment horizontal="center" vertical="center"/>
    </xf>
    <xf numFmtId="0" fontId="22" fillId="14" borderId="0" xfId="0" applyFont="1" applyFill="1" applyAlignment="1">
      <alignment horizontal="center" vertical="center" wrapText="1"/>
    </xf>
    <xf numFmtId="0" fontId="22" fillId="14" borderId="0" xfId="0" applyFont="1" applyFill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6" xfId="0" applyBorder="1">
      <alignment vertical="center"/>
    </xf>
    <xf numFmtId="0" fontId="0" fillId="0" borderId="32" xfId="0" applyBorder="1">
      <alignment vertical="center"/>
    </xf>
    <xf numFmtId="0" fontId="0" fillId="0" borderId="7" xfId="0" applyBorder="1">
      <alignment vertical="center"/>
    </xf>
    <xf numFmtId="0" fontId="19" fillId="0" borderId="0" xfId="0" applyFont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19" fillId="14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25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7" fillId="13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6" borderId="24" xfId="0" applyFont="1" applyFill="1" applyBorder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26" fillId="13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20" fillId="7" borderId="31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14" borderId="36" xfId="0" applyFont="1" applyFill="1" applyBorder="1" applyAlignment="1">
      <alignment horizontal="center" vertical="center"/>
    </xf>
    <xf numFmtId="0" fontId="20" fillId="14" borderId="1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14" borderId="31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9" fillId="16" borderId="25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J10"/>
  <sheetViews>
    <sheetView zoomScale="70" zoomScaleNormal="70" workbookViewId="0">
      <pane xSplit="2" topLeftCell="C1" activePane="topRight" state="frozen"/>
      <selection activeCell="A10" sqref="A10"/>
      <selection pane="topRight" activeCell="K90" sqref="K90"/>
    </sheetView>
  </sheetViews>
  <sheetFormatPr defaultRowHeight="16.5" x14ac:dyDescent="0.3"/>
  <cols>
    <col min="1" max="32" width="9.125" customWidth="1"/>
    <col min="36" max="36" width="9" customWidth="1"/>
  </cols>
  <sheetData>
    <row r="1" spans="2:36" ht="17.25" thickBot="1" x14ac:dyDescent="0.35"/>
    <row r="2" spans="2:36" ht="36.75" customHeight="1" x14ac:dyDescent="0.3">
      <c r="B2" s="170" t="s">
        <v>45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2"/>
    </row>
    <row r="3" spans="2:36" ht="36.75" customHeight="1" thickBot="1" x14ac:dyDescent="0.35"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5"/>
    </row>
    <row r="4" spans="2:36" ht="41.25" customHeight="1" x14ac:dyDescent="0.3">
      <c r="B4" s="43"/>
      <c r="C4" s="58"/>
      <c r="D4" s="58"/>
      <c r="E4" s="58"/>
      <c r="F4" s="58"/>
      <c r="G4" s="42" t="s">
        <v>2</v>
      </c>
      <c r="H4" s="42" t="s">
        <v>3</v>
      </c>
      <c r="I4" s="42" t="s">
        <v>4</v>
      </c>
      <c r="J4" s="42" t="s">
        <v>5</v>
      </c>
      <c r="K4" s="50" t="s">
        <v>6</v>
      </c>
      <c r="L4" s="50" t="s">
        <v>7</v>
      </c>
      <c r="M4" s="42" t="s">
        <v>8</v>
      </c>
      <c r="N4" s="42" t="s">
        <v>2</v>
      </c>
      <c r="O4" s="42" t="s">
        <v>3</v>
      </c>
      <c r="P4" s="42" t="s">
        <v>4</v>
      </c>
      <c r="Q4" s="42" t="s">
        <v>5</v>
      </c>
      <c r="R4" s="50" t="s">
        <v>6</v>
      </c>
      <c r="S4" s="50" t="s">
        <v>7</v>
      </c>
      <c r="T4" s="42" t="s">
        <v>8</v>
      </c>
      <c r="U4" s="42" t="s">
        <v>2</v>
      </c>
      <c r="V4" s="42" t="s">
        <v>3</v>
      </c>
      <c r="W4" s="42" t="s">
        <v>4</v>
      </c>
      <c r="X4" s="42" t="s">
        <v>5</v>
      </c>
      <c r="Y4" s="50" t="s">
        <v>6</v>
      </c>
      <c r="Z4" s="50" t="s">
        <v>7</v>
      </c>
      <c r="AA4" s="42" t="s">
        <v>8</v>
      </c>
      <c r="AB4" s="42" t="s">
        <v>2</v>
      </c>
      <c r="AC4" s="42" t="s">
        <v>3</v>
      </c>
      <c r="AD4" s="42" t="s">
        <v>4</v>
      </c>
      <c r="AE4" s="42" t="s">
        <v>5</v>
      </c>
      <c r="AF4" s="50" t="s">
        <v>6</v>
      </c>
      <c r="AG4" s="50" t="s">
        <v>7</v>
      </c>
      <c r="AH4" s="42" t="s">
        <v>8</v>
      </c>
      <c r="AI4" s="42" t="s">
        <v>2</v>
      </c>
      <c r="AJ4" s="51" t="s">
        <v>3</v>
      </c>
    </row>
    <row r="5" spans="2:36" ht="41.25" customHeight="1" x14ac:dyDescent="0.3">
      <c r="B5" s="44"/>
      <c r="C5" s="59"/>
      <c r="D5" s="59"/>
      <c r="E5" s="59"/>
      <c r="F5" s="59"/>
      <c r="G5" s="1">
        <v>1</v>
      </c>
      <c r="H5" s="1">
        <v>2</v>
      </c>
      <c r="I5" s="1">
        <v>3</v>
      </c>
      <c r="J5" s="1">
        <v>4</v>
      </c>
      <c r="K5" s="2">
        <v>5</v>
      </c>
      <c r="L5" s="2">
        <v>6</v>
      </c>
      <c r="M5" s="1">
        <v>7</v>
      </c>
      <c r="N5" s="1">
        <v>8</v>
      </c>
      <c r="O5" s="1">
        <v>9</v>
      </c>
      <c r="P5" s="1">
        <v>10</v>
      </c>
      <c r="Q5" s="1">
        <v>11</v>
      </c>
      <c r="R5" s="2">
        <v>12</v>
      </c>
      <c r="S5" s="2">
        <v>13</v>
      </c>
      <c r="T5" s="1">
        <v>14</v>
      </c>
      <c r="U5" s="1">
        <v>15</v>
      </c>
      <c r="V5" s="1">
        <v>16</v>
      </c>
      <c r="W5" s="1">
        <v>17</v>
      </c>
      <c r="X5" s="1">
        <v>18</v>
      </c>
      <c r="Y5" s="2">
        <v>19</v>
      </c>
      <c r="Z5" s="2">
        <v>20</v>
      </c>
      <c r="AA5" s="1">
        <v>21</v>
      </c>
      <c r="AB5" s="1">
        <v>22</v>
      </c>
      <c r="AC5" s="1">
        <v>23</v>
      </c>
      <c r="AD5" s="1">
        <v>24</v>
      </c>
      <c r="AE5" s="1">
        <v>25</v>
      </c>
      <c r="AF5" s="2">
        <v>26</v>
      </c>
      <c r="AG5" s="2">
        <v>27</v>
      </c>
      <c r="AH5" s="1">
        <v>28</v>
      </c>
      <c r="AI5" s="1">
        <v>29</v>
      </c>
      <c r="AJ5" s="45">
        <v>30</v>
      </c>
    </row>
    <row r="6" spans="2:36" ht="41.25" customHeight="1" x14ac:dyDescent="0.3">
      <c r="B6" s="44" t="s">
        <v>19</v>
      </c>
      <c r="C6" s="59"/>
      <c r="D6" s="59"/>
      <c r="E6" s="59"/>
      <c r="F6" s="59"/>
      <c r="G6" s="1"/>
      <c r="H6" s="1"/>
      <c r="I6" s="1"/>
      <c r="J6" s="1"/>
      <c r="K6" s="2"/>
      <c r="L6" s="2"/>
      <c r="M6" s="1"/>
      <c r="N6" s="1"/>
      <c r="O6" s="1"/>
      <c r="P6" s="1"/>
      <c r="Q6" s="1"/>
      <c r="R6" s="2"/>
      <c r="S6" s="2"/>
      <c r="T6" s="1"/>
      <c r="U6" s="1"/>
      <c r="V6" s="1"/>
      <c r="W6" s="1"/>
      <c r="X6" s="1"/>
      <c r="Y6" s="2"/>
      <c r="Z6" s="2"/>
      <c r="AA6" s="1"/>
      <c r="AB6" s="1"/>
      <c r="AC6" s="1"/>
      <c r="AD6" s="1"/>
      <c r="AE6" s="1"/>
      <c r="AF6" s="2"/>
      <c r="AG6" s="2"/>
      <c r="AH6" s="1"/>
      <c r="AI6" s="3" t="s">
        <v>37</v>
      </c>
      <c r="AJ6" s="45" t="s">
        <v>15</v>
      </c>
    </row>
    <row r="7" spans="2:36" ht="41.25" customHeight="1" x14ac:dyDescent="0.3">
      <c r="B7" s="44" t="s">
        <v>0</v>
      </c>
      <c r="C7" s="109" t="s">
        <v>169</v>
      </c>
      <c r="D7" s="59"/>
      <c r="E7" s="59"/>
      <c r="F7" s="59"/>
      <c r="G7" s="1"/>
      <c r="H7" s="3" t="s">
        <v>35</v>
      </c>
      <c r="I7" s="1" t="s">
        <v>9</v>
      </c>
      <c r="J7" s="1" t="s">
        <v>9</v>
      </c>
      <c r="K7" s="1"/>
      <c r="L7" s="1"/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R7" s="1"/>
      <c r="S7" s="1"/>
      <c r="T7" s="1" t="s">
        <v>9</v>
      </c>
      <c r="U7" s="1" t="s">
        <v>9</v>
      </c>
      <c r="V7" s="1"/>
      <c r="W7" s="1" t="s">
        <v>9</v>
      </c>
      <c r="X7" s="1" t="s">
        <v>9</v>
      </c>
      <c r="Y7" s="1" t="s">
        <v>9</v>
      </c>
      <c r="Z7" s="1"/>
      <c r="AA7" s="1"/>
      <c r="AB7" s="1" t="s">
        <v>11</v>
      </c>
      <c r="AC7" s="1" t="s">
        <v>14</v>
      </c>
      <c r="AD7" s="1" t="s">
        <v>16</v>
      </c>
      <c r="AE7" s="1" t="s">
        <v>9</v>
      </c>
      <c r="AF7" s="1" t="s">
        <v>9</v>
      </c>
      <c r="AG7" s="1" t="s">
        <v>9</v>
      </c>
      <c r="AH7" s="1" t="s">
        <v>9</v>
      </c>
      <c r="AI7" s="1" t="s">
        <v>15</v>
      </c>
      <c r="AJ7" s="45" t="s">
        <v>15</v>
      </c>
    </row>
    <row r="8" spans="2:36" ht="41.25" customHeight="1" x14ac:dyDescent="0.3">
      <c r="B8" s="44" t="s">
        <v>10</v>
      </c>
      <c r="C8" s="59"/>
      <c r="D8" s="59"/>
      <c r="E8" s="59"/>
      <c r="F8" s="59"/>
      <c r="G8" s="3" t="s">
        <v>36</v>
      </c>
      <c r="H8" s="1" t="s">
        <v>9</v>
      </c>
      <c r="I8" s="1" t="s">
        <v>9</v>
      </c>
      <c r="J8" s="1" t="s">
        <v>9</v>
      </c>
      <c r="K8" s="1"/>
      <c r="L8" s="1"/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R8" s="1"/>
      <c r="S8" s="1"/>
      <c r="T8" s="1" t="s">
        <v>9</v>
      </c>
      <c r="U8" s="1" t="s">
        <v>9</v>
      </c>
      <c r="V8" s="1"/>
      <c r="W8" s="1" t="s">
        <v>12</v>
      </c>
      <c r="X8" s="1" t="s">
        <v>34</v>
      </c>
      <c r="Y8" s="1" t="s">
        <v>9</v>
      </c>
      <c r="Z8" s="1"/>
      <c r="AA8" s="1" t="s">
        <v>9</v>
      </c>
      <c r="AB8" s="1" t="s">
        <v>11</v>
      </c>
      <c r="AC8" s="1" t="s">
        <v>14</v>
      </c>
      <c r="AD8" s="1" t="s">
        <v>17</v>
      </c>
      <c r="AE8" s="1" t="s">
        <v>9</v>
      </c>
      <c r="AF8" s="1" t="s">
        <v>9</v>
      </c>
      <c r="AG8" s="1" t="s">
        <v>9</v>
      </c>
      <c r="AH8" s="1" t="s">
        <v>9</v>
      </c>
      <c r="AI8" s="1"/>
      <c r="AJ8" s="45"/>
    </row>
    <row r="9" spans="2:36" ht="33.75" thickBot="1" x14ac:dyDescent="0.35">
      <c r="B9" s="46" t="s">
        <v>1</v>
      </c>
      <c r="C9" s="60"/>
      <c r="D9" s="60"/>
      <c r="E9" s="60"/>
      <c r="F9" s="60"/>
      <c r="G9" s="47"/>
      <c r="H9" s="47"/>
      <c r="I9" s="47"/>
      <c r="J9" s="47"/>
      <c r="K9" s="47"/>
      <c r="L9" s="47"/>
      <c r="M9" s="47"/>
      <c r="N9" s="48" t="s">
        <v>36</v>
      </c>
      <c r="O9" s="47" t="s">
        <v>9</v>
      </c>
      <c r="P9" s="47" t="s">
        <v>9</v>
      </c>
      <c r="Q9" s="47" t="s">
        <v>9</v>
      </c>
      <c r="R9" s="47"/>
      <c r="S9" s="47"/>
      <c r="T9" s="47" t="s">
        <v>9</v>
      </c>
      <c r="U9" s="47" t="s">
        <v>9</v>
      </c>
      <c r="V9" s="47"/>
      <c r="W9" s="47" t="s">
        <v>9</v>
      </c>
      <c r="X9" s="47" t="s">
        <v>9</v>
      </c>
      <c r="Y9" s="47" t="s">
        <v>9</v>
      </c>
      <c r="Z9" s="47"/>
      <c r="AA9" s="47" t="s">
        <v>9</v>
      </c>
      <c r="AB9" s="47" t="s">
        <v>11</v>
      </c>
      <c r="AC9" s="47" t="s">
        <v>13</v>
      </c>
      <c r="AD9" s="47" t="s">
        <v>18</v>
      </c>
      <c r="AE9" s="47" t="s">
        <v>9</v>
      </c>
      <c r="AF9" s="47" t="s">
        <v>9</v>
      </c>
      <c r="AG9" s="47" t="s">
        <v>9</v>
      </c>
      <c r="AH9" s="47" t="s">
        <v>9</v>
      </c>
      <c r="AI9" s="47" t="s">
        <v>15</v>
      </c>
      <c r="AJ9" s="49" t="s">
        <v>15</v>
      </c>
    </row>
    <row r="10" spans="2:36" ht="32.2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</sheetData>
  <mergeCells count="1">
    <mergeCell ref="B2:AJ3"/>
  </mergeCells>
  <phoneticPr fontId="2" type="noConversion"/>
  <pageMargins left="0.25" right="0.25" top="0.75" bottom="0.75" header="0.3" footer="0.3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X14"/>
  <sheetViews>
    <sheetView zoomScale="70" zoomScaleNormal="70" workbookViewId="0">
      <selection activeCell="C13" sqref="C13:G13"/>
    </sheetView>
  </sheetViews>
  <sheetFormatPr defaultRowHeight="16.5" x14ac:dyDescent="0.3"/>
  <cols>
    <col min="2" max="28" width="6.375" customWidth="1"/>
  </cols>
  <sheetData>
    <row r="1" spans="1:128" ht="42" customHeight="1" x14ac:dyDescent="0.3">
      <c r="A1" s="181" t="s">
        <v>70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3"/>
    </row>
    <row r="2" spans="1:128" ht="17.25" thickBot="1" x14ac:dyDescent="0.35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6"/>
    </row>
    <row r="3" spans="1:128" ht="72.75" customHeigh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17" t="s">
        <v>43</v>
      </c>
      <c r="L3" s="18" t="s">
        <v>39</v>
      </c>
      <c r="M3" s="22"/>
      <c r="N3" s="22"/>
      <c r="O3" s="22"/>
      <c r="P3" s="19"/>
      <c r="Q3" s="22"/>
      <c r="R3" s="22"/>
      <c r="S3" s="22"/>
      <c r="T3" s="22"/>
      <c r="U3" s="22"/>
      <c r="V3" s="187" t="s">
        <v>59</v>
      </c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9"/>
      <c r="AP3" s="55"/>
      <c r="AR3" s="55"/>
      <c r="AS3" s="55"/>
      <c r="BD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</row>
    <row r="4" spans="1:128" ht="24.75" customHeight="1" x14ac:dyDescent="0.3">
      <c r="A4" s="190"/>
      <c r="B4" s="191"/>
      <c r="C4" s="106"/>
      <c r="D4" s="106"/>
      <c r="E4" s="106"/>
      <c r="F4" s="106"/>
      <c r="G4" s="6" t="s">
        <v>4</v>
      </c>
      <c r="H4" s="6" t="s">
        <v>23</v>
      </c>
      <c r="I4" s="7" t="s">
        <v>6</v>
      </c>
      <c r="J4" s="7" t="s">
        <v>7</v>
      </c>
      <c r="K4" s="8" t="s">
        <v>27</v>
      </c>
      <c r="L4" s="8" t="s">
        <v>2</v>
      </c>
      <c r="M4" s="6" t="s">
        <v>3</v>
      </c>
      <c r="N4" s="6" t="s">
        <v>4</v>
      </c>
      <c r="O4" s="6" t="s">
        <v>23</v>
      </c>
      <c r="P4" s="7" t="s">
        <v>6</v>
      </c>
      <c r="Q4" s="7" t="s">
        <v>7</v>
      </c>
      <c r="R4" s="6" t="s">
        <v>26</v>
      </c>
      <c r="S4" s="6" t="s">
        <v>20</v>
      </c>
      <c r="T4" s="6" t="s">
        <v>28</v>
      </c>
      <c r="U4" s="23" t="s">
        <v>21</v>
      </c>
      <c r="V4" s="26" t="s">
        <v>22</v>
      </c>
      <c r="W4" s="7" t="s">
        <v>24</v>
      </c>
      <c r="X4" s="7" t="s">
        <v>25</v>
      </c>
      <c r="Y4" s="6" t="s">
        <v>26</v>
      </c>
      <c r="Z4" s="6" t="s">
        <v>20</v>
      </c>
      <c r="AA4" s="6" t="s">
        <v>28</v>
      </c>
      <c r="AB4" s="6" t="s">
        <v>21</v>
      </c>
      <c r="AC4" s="6" t="s">
        <v>22</v>
      </c>
      <c r="AD4" s="7" t="s">
        <v>24</v>
      </c>
      <c r="AE4" s="7" t="s">
        <v>25</v>
      </c>
      <c r="AF4" s="6" t="s">
        <v>26</v>
      </c>
      <c r="AG4" s="6" t="s">
        <v>20</v>
      </c>
      <c r="AH4" s="6" t="s">
        <v>28</v>
      </c>
      <c r="AI4" s="6" t="s">
        <v>21</v>
      </c>
      <c r="AJ4" s="6" t="s">
        <v>22</v>
      </c>
      <c r="AK4" s="27" t="s">
        <v>24</v>
      </c>
      <c r="AL4" s="194" t="s">
        <v>48</v>
      </c>
      <c r="AM4" s="176" t="s">
        <v>34</v>
      </c>
      <c r="AN4" s="176" t="s">
        <v>46</v>
      </c>
      <c r="AO4" s="176" t="s">
        <v>54</v>
      </c>
      <c r="AP4" s="56"/>
      <c r="AR4" s="55"/>
      <c r="AS4" s="55"/>
      <c r="BD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</row>
    <row r="5" spans="1:128" ht="24.75" customHeight="1" x14ac:dyDescent="0.3">
      <c r="A5" s="192"/>
      <c r="B5" s="193"/>
      <c r="C5" s="107"/>
      <c r="D5" s="107"/>
      <c r="E5" s="107"/>
      <c r="F5" s="107"/>
      <c r="G5" s="6">
        <v>1</v>
      </c>
      <c r="H5" s="6">
        <v>2</v>
      </c>
      <c r="I5" s="7">
        <v>3</v>
      </c>
      <c r="J5" s="7">
        <v>4</v>
      </c>
      <c r="K5" s="8">
        <v>5</v>
      </c>
      <c r="L5" s="8">
        <v>6</v>
      </c>
      <c r="M5" s="6">
        <v>7</v>
      </c>
      <c r="N5" s="6">
        <v>8</v>
      </c>
      <c r="O5" s="6">
        <v>9</v>
      </c>
      <c r="P5" s="7">
        <v>10</v>
      </c>
      <c r="Q5" s="7">
        <v>11</v>
      </c>
      <c r="R5" s="6">
        <v>12</v>
      </c>
      <c r="S5" s="6">
        <v>13</v>
      </c>
      <c r="T5" s="6">
        <v>14</v>
      </c>
      <c r="U5" s="23">
        <v>15</v>
      </c>
      <c r="V5" s="26">
        <v>16</v>
      </c>
      <c r="W5" s="7">
        <v>17</v>
      </c>
      <c r="X5" s="7">
        <v>18</v>
      </c>
      <c r="Y5" s="6">
        <v>19</v>
      </c>
      <c r="Z5" s="6">
        <v>20</v>
      </c>
      <c r="AA5" s="6">
        <v>21</v>
      </c>
      <c r="AB5" s="6">
        <v>22</v>
      </c>
      <c r="AC5" s="6">
        <v>23</v>
      </c>
      <c r="AD5" s="7">
        <v>24</v>
      </c>
      <c r="AE5" s="7">
        <v>25</v>
      </c>
      <c r="AF5" s="6">
        <v>26</v>
      </c>
      <c r="AG5" s="6">
        <v>27</v>
      </c>
      <c r="AH5" s="6">
        <v>28</v>
      </c>
      <c r="AI5" s="6">
        <v>29</v>
      </c>
      <c r="AJ5" s="6">
        <v>30</v>
      </c>
      <c r="AK5" s="27">
        <v>31</v>
      </c>
      <c r="AL5" s="194"/>
      <c r="AM5" s="176"/>
      <c r="AN5" s="176"/>
      <c r="AO5" s="176"/>
      <c r="AP5" s="56"/>
      <c r="AR5" s="55"/>
      <c r="AS5" s="55"/>
      <c r="BD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</row>
    <row r="6" spans="1:128" s="39" customFormat="1" ht="39" customHeight="1" x14ac:dyDescent="0.3">
      <c r="A6" s="177" t="s">
        <v>51</v>
      </c>
      <c r="B6" s="9" t="s">
        <v>19</v>
      </c>
      <c r="C6" s="9"/>
      <c r="D6" s="9"/>
      <c r="E6" s="9"/>
      <c r="F6" s="9"/>
      <c r="G6" s="9"/>
      <c r="H6" s="9"/>
      <c r="I6" s="9" t="s">
        <v>30</v>
      </c>
      <c r="J6" s="10" t="s">
        <v>50</v>
      </c>
      <c r="K6" s="9"/>
      <c r="L6" s="9"/>
      <c r="M6" s="9" t="s">
        <v>42</v>
      </c>
      <c r="N6" s="9"/>
      <c r="O6" s="9"/>
      <c r="P6" s="9"/>
      <c r="Q6" s="9" t="s">
        <v>40</v>
      </c>
      <c r="R6" s="9" t="s">
        <v>40</v>
      </c>
      <c r="S6" s="9"/>
      <c r="T6" s="9"/>
      <c r="U6" s="24" t="s">
        <v>54</v>
      </c>
      <c r="V6" s="28" t="s">
        <v>54</v>
      </c>
      <c r="W6" s="9" t="s">
        <v>61</v>
      </c>
      <c r="X6" s="9" t="s">
        <v>54</v>
      </c>
      <c r="Y6" s="9"/>
      <c r="Z6" s="9" t="s">
        <v>30</v>
      </c>
      <c r="AA6" s="9"/>
      <c r="AB6" s="9"/>
      <c r="AC6" s="9" t="s">
        <v>54</v>
      </c>
      <c r="AD6" s="9" t="s">
        <v>30</v>
      </c>
      <c r="AE6" s="9"/>
      <c r="AF6" s="9"/>
      <c r="AG6" s="9" t="s">
        <v>30</v>
      </c>
      <c r="AH6" s="9" t="s">
        <v>30</v>
      </c>
      <c r="AI6" s="9"/>
      <c r="AJ6" s="9" t="s">
        <v>64</v>
      </c>
      <c r="AK6" s="29"/>
      <c r="AL6" s="108">
        <f t="shared" ref="AL6:AL13" si="0">COUNTIFS(G6:AK6,"휴")</f>
        <v>9</v>
      </c>
      <c r="AM6" s="11">
        <f>COUNTIFS(H6:AK6,"연")</f>
        <v>0</v>
      </c>
      <c r="AN6" s="11">
        <f t="shared" ref="AN6:AN12" si="1">COUNTIFS(I6:AL6,"반차")</f>
        <v>0</v>
      </c>
      <c r="AO6" s="11">
        <f>COUNTIFS(J6:AM6,"마")</f>
        <v>5</v>
      </c>
      <c r="AP6"/>
      <c r="AQ6"/>
      <c r="AR6"/>
      <c r="AS6"/>
      <c r="AT6"/>
      <c r="AU6"/>
      <c r="AV6" s="55"/>
      <c r="AW6"/>
      <c r="AX6"/>
      <c r="AY6"/>
      <c r="AZ6"/>
      <c r="BA6"/>
      <c r="BB6"/>
      <c r="BC6"/>
      <c r="BD6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</row>
    <row r="7" spans="1:128" s="39" customFormat="1" ht="39" customHeight="1" x14ac:dyDescent="0.3">
      <c r="A7" s="177"/>
      <c r="B7" s="9" t="s">
        <v>29</v>
      </c>
      <c r="C7" s="9"/>
      <c r="D7" s="9"/>
      <c r="E7" s="9"/>
      <c r="F7" s="9"/>
      <c r="G7" s="9" t="s">
        <v>31</v>
      </c>
      <c r="H7" s="9" t="s">
        <v>31</v>
      </c>
      <c r="I7" s="9" t="s">
        <v>30</v>
      </c>
      <c r="J7" s="10" t="s">
        <v>50</v>
      </c>
      <c r="K7" s="9"/>
      <c r="L7" s="9"/>
      <c r="M7" s="9"/>
      <c r="N7" s="9"/>
      <c r="O7" s="9"/>
      <c r="P7" s="9"/>
      <c r="Q7" s="9" t="s">
        <v>30</v>
      </c>
      <c r="R7" s="9" t="s">
        <v>58</v>
      </c>
      <c r="S7" s="9"/>
      <c r="T7" s="9"/>
      <c r="U7" s="24"/>
      <c r="V7" s="28" t="s">
        <v>30</v>
      </c>
      <c r="W7" s="9" t="s">
        <v>30</v>
      </c>
      <c r="X7" s="9" t="s">
        <v>30</v>
      </c>
      <c r="Y7" s="9" t="s">
        <v>30</v>
      </c>
      <c r="Z7" s="9" t="s">
        <v>55</v>
      </c>
      <c r="AA7" s="9"/>
      <c r="AB7" s="9" t="s">
        <v>55</v>
      </c>
      <c r="AC7" s="9"/>
      <c r="AD7" s="9" t="s">
        <v>54</v>
      </c>
      <c r="AE7" s="9" t="s">
        <v>54</v>
      </c>
      <c r="AF7" s="9" t="s">
        <v>49</v>
      </c>
      <c r="AG7" s="9" t="s">
        <v>54</v>
      </c>
      <c r="AH7" s="9"/>
      <c r="AI7" s="9" t="s">
        <v>64</v>
      </c>
      <c r="AJ7" s="9" t="s">
        <v>49</v>
      </c>
      <c r="AK7" s="29" t="s">
        <v>54</v>
      </c>
      <c r="AL7" s="108">
        <f t="shared" si="0"/>
        <v>9</v>
      </c>
      <c r="AM7" s="11">
        <f t="shared" ref="AM7:AM12" si="2">COUNTIFS(H7:AK7,"연")</f>
        <v>0</v>
      </c>
      <c r="AN7" s="11">
        <f t="shared" si="1"/>
        <v>0</v>
      </c>
      <c r="AO7" s="11">
        <f t="shared" ref="AO7:AO13" si="3">COUNTIFS(J7:AM7,"마")</f>
        <v>7</v>
      </c>
      <c r="AP7"/>
      <c r="AQ7"/>
      <c r="AR7"/>
      <c r="AS7"/>
      <c r="AT7"/>
      <c r="AU7"/>
      <c r="AV7" s="55"/>
      <c r="AW7" s="55"/>
      <c r="AX7" s="55"/>
      <c r="AY7" s="55"/>
      <c r="AZ7" s="55"/>
      <c r="BA7" s="55"/>
      <c r="BB7"/>
      <c r="BC7"/>
      <c r="BD7"/>
      <c r="BE7"/>
      <c r="BF7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</row>
    <row r="8" spans="1:128" s="39" customFormat="1" ht="39" customHeight="1" x14ac:dyDescent="0.3">
      <c r="A8" s="177"/>
      <c r="B8" s="9" t="s">
        <v>0</v>
      </c>
      <c r="C8" s="9"/>
      <c r="D8" s="9"/>
      <c r="E8" s="9"/>
      <c r="F8" s="9"/>
      <c r="G8" s="9" t="s">
        <v>44</v>
      </c>
      <c r="H8" s="9" t="s">
        <v>49</v>
      </c>
      <c r="I8" s="9" t="s">
        <v>30</v>
      </c>
      <c r="J8" s="9" t="s">
        <v>30</v>
      </c>
      <c r="K8" s="9"/>
      <c r="L8" s="9"/>
      <c r="M8" s="9"/>
      <c r="N8" s="9"/>
      <c r="O8" s="9"/>
      <c r="P8" s="9" t="s">
        <v>30</v>
      </c>
      <c r="Q8" s="9" t="s">
        <v>40</v>
      </c>
      <c r="R8" s="9" t="s">
        <v>40</v>
      </c>
      <c r="S8" s="9" t="s">
        <v>54</v>
      </c>
      <c r="T8" s="9"/>
      <c r="U8" s="24" t="s">
        <v>46</v>
      </c>
      <c r="V8" s="28" t="s">
        <v>62</v>
      </c>
      <c r="W8" s="9" t="s">
        <v>54</v>
      </c>
      <c r="X8" s="9"/>
      <c r="Y8" s="9" t="s">
        <v>54</v>
      </c>
      <c r="Z8" s="9"/>
      <c r="AA8" s="9" t="s">
        <v>54</v>
      </c>
      <c r="AB8" s="9" t="s">
        <v>30</v>
      </c>
      <c r="AC8" s="9" t="s">
        <v>49</v>
      </c>
      <c r="AD8" s="9"/>
      <c r="AE8" s="9"/>
      <c r="AF8" s="9" t="s">
        <v>54</v>
      </c>
      <c r="AG8" s="9"/>
      <c r="AH8" s="9" t="s">
        <v>54</v>
      </c>
      <c r="AI8" s="9" t="s">
        <v>71</v>
      </c>
      <c r="AJ8" s="9"/>
      <c r="AK8" s="29" t="s">
        <v>49</v>
      </c>
      <c r="AL8" s="108">
        <f t="shared" si="0"/>
        <v>9</v>
      </c>
      <c r="AM8" s="11">
        <f t="shared" si="2"/>
        <v>1</v>
      </c>
      <c r="AN8" s="11">
        <f t="shared" si="1"/>
        <v>2</v>
      </c>
      <c r="AO8" s="11">
        <f t="shared" si="3"/>
        <v>6</v>
      </c>
      <c r="AP8"/>
      <c r="AQ8"/>
      <c r="AR8"/>
      <c r="AS8"/>
      <c r="AT8"/>
      <c r="AU8"/>
      <c r="AV8" s="55"/>
      <c r="AW8" s="55"/>
      <c r="AX8" s="55"/>
      <c r="AY8" s="55"/>
      <c r="AZ8" s="55"/>
      <c r="BA8" s="55"/>
      <c r="BB8"/>
      <c r="BC8"/>
      <c r="BD8"/>
      <c r="BE8"/>
      <c r="BF8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</row>
    <row r="9" spans="1:128" s="39" customFormat="1" ht="39" customHeight="1" x14ac:dyDescent="0.3">
      <c r="A9" s="177"/>
      <c r="B9" s="9" t="s">
        <v>41</v>
      </c>
      <c r="C9" s="9"/>
      <c r="D9" s="9"/>
      <c r="E9" s="9"/>
      <c r="F9" s="9"/>
      <c r="G9" s="9" t="s">
        <v>38</v>
      </c>
      <c r="H9" s="9"/>
      <c r="I9" s="9" t="s">
        <v>30</v>
      </c>
      <c r="J9" s="9" t="s">
        <v>30</v>
      </c>
      <c r="K9" s="9"/>
      <c r="L9" s="9"/>
      <c r="M9" s="9"/>
      <c r="N9" s="9"/>
      <c r="O9" s="9"/>
      <c r="P9" s="9" t="s">
        <v>30</v>
      </c>
      <c r="Q9" s="9" t="s">
        <v>30</v>
      </c>
      <c r="R9" s="9" t="s">
        <v>30</v>
      </c>
      <c r="S9" s="9"/>
      <c r="T9" s="9"/>
      <c r="U9" s="9"/>
      <c r="V9" s="28"/>
      <c r="W9" s="9"/>
      <c r="X9" s="9"/>
      <c r="Y9" s="9"/>
      <c r="Z9" s="9"/>
      <c r="AA9" s="9" t="s">
        <v>30</v>
      </c>
      <c r="AB9" s="9"/>
      <c r="AC9" s="9"/>
      <c r="AD9" s="12"/>
      <c r="AE9" s="9" t="s">
        <v>30</v>
      </c>
      <c r="AF9" s="9"/>
      <c r="AG9" s="9"/>
      <c r="AH9" s="9"/>
      <c r="AI9" s="9" t="s">
        <v>30</v>
      </c>
      <c r="AJ9" s="9" t="s">
        <v>40</v>
      </c>
      <c r="AK9" s="29"/>
      <c r="AL9" s="108">
        <f t="shared" si="0"/>
        <v>9</v>
      </c>
      <c r="AM9" s="11">
        <f t="shared" si="2"/>
        <v>0</v>
      </c>
      <c r="AN9" s="11">
        <f t="shared" si="1"/>
        <v>0</v>
      </c>
      <c r="AO9" s="11">
        <f t="shared" si="3"/>
        <v>0</v>
      </c>
      <c r="AP9"/>
      <c r="AQ9"/>
      <c r="AR9"/>
      <c r="AS9"/>
      <c r="AT9"/>
      <c r="AU9"/>
      <c r="AV9" s="55"/>
      <c r="AW9" s="55"/>
      <c r="AX9" s="55"/>
      <c r="AY9" s="55"/>
      <c r="AZ9" s="55"/>
      <c r="BA9" s="55"/>
      <c r="BB9"/>
      <c r="BC9"/>
      <c r="BD9"/>
      <c r="BE9"/>
      <c r="BF9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</row>
    <row r="10" spans="1:128" s="15" customFormat="1" ht="39" customHeight="1" x14ac:dyDescent="0.3">
      <c r="A10" s="178" t="s">
        <v>52</v>
      </c>
      <c r="B10" s="13" t="s">
        <v>10</v>
      </c>
      <c r="C10" s="13"/>
      <c r="D10" s="13"/>
      <c r="E10" s="13"/>
      <c r="F10" s="13"/>
      <c r="G10" s="13"/>
      <c r="H10" s="13"/>
      <c r="I10" s="13" t="s">
        <v>40</v>
      </c>
      <c r="J10" s="13"/>
      <c r="K10" s="13"/>
      <c r="L10" s="13" t="s">
        <v>42</v>
      </c>
      <c r="M10" s="13"/>
      <c r="N10" s="13"/>
      <c r="O10" s="13"/>
      <c r="P10" s="13" t="s">
        <v>58</v>
      </c>
      <c r="Q10" s="13" t="s">
        <v>40</v>
      </c>
      <c r="R10" s="13" t="s">
        <v>40</v>
      </c>
      <c r="S10" s="13"/>
      <c r="T10" s="13" t="s">
        <v>54</v>
      </c>
      <c r="U10" s="25"/>
      <c r="V10" s="30" t="s">
        <v>54</v>
      </c>
      <c r="W10" s="25"/>
      <c r="X10" s="13" t="s">
        <v>54</v>
      </c>
      <c r="Y10" s="13" t="s">
        <v>60</v>
      </c>
      <c r="Z10" s="13" t="s">
        <v>30</v>
      </c>
      <c r="AA10" s="13" t="s">
        <v>40</v>
      </c>
      <c r="AB10" s="13"/>
      <c r="AC10" s="13" t="s">
        <v>54</v>
      </c>
      <c r="AD10" s="13" t="s">
        <v>54</v>
      </c>
      <c r="AE10" s="13"/>
      <c r="AF10" s="13"/>
      <c r="AG10" s="13" t="s">
        <v>30</v>
      </c>
      <c r="AH10" s="13" t="s">
        <v>69</v>
      </c>
      <c r="AI10" s="13" t="s">
        <v>54</v>
      </c>
      <c r="AJ10" s="13" t="s">
        <v>54</v>
      </c>
      <c r="AK10" s="31"/>
      <c r="AL10" s="20">
        <f t="shared" si="0"/>
        <v>9</v>
      </c>
      <c r="AM10" s="14">
        <f t="shared" si="2"/>
        <v>1</v>
      </c>
      <c r="AN10" s="14">
        <f t="shared" si="1"/>
        <v>0</v>
      </c>
      <c r="AO10" s="14">
        <f t="shared" si="3"/>
        <v>7</v>
      </c>
      <c r="AP10"/>
      <c r="AQ10"/>
      <c r="AR10"/>
      <c r="AS10"/>
      <c r="AT10"/>
      <c r="AU10"/>
      <c r="AV10" s="55"/>
      <c r="AW10" s="55"/>
      <c r="AX10" s="55"/>
      <c r="AY10" s="55"/>
      <c r="AZ10" s="55"/>
      <c r="BA10"/>
      <c r="BB10"/>
      <c r="BC10"/>
      <c r="BD10"/>
      <c r="BE10"/>
      <c r="BF10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</row>
    <row r="11" spans="1:128" s="15" customFormat="1" ht="34.5" customHeight="1" x14ac:dyDescent="0.3">
      <c r="A11" s="178"/>
      <c r="B11" s="13" t="s">
        <v>32</v>
      </c>
      <c r="C11" s="13"/>
      <c r="D11" s="13"/>
      <c r="E11" s="13"/>
      <c r="F11" s="13"/>
      <c r="G11" s="13" t="s">
        <v>38</v>
      </c>
      <c r="H11" s="13"/>
      <c r="I11" s="13" t="s">
        <v>40</v>
      </c>
      <c r="J11" s="13" t="s">
        <v>30</v>
      </c>
      <c r="K11" s="13"/>
      <c r="L11" s="13"/>
      <c r="M11" s="13"/>
      <c r="N11" s="13"/>
      <c r="O11" s="13" t="s">
        <v>58</v>
      </c>
      <c r="P11" s="13"/>
      <c r="Q11" s="13" t="s">
        <v>40</v>
      </c>
      <c r="R11" s="13" t="s">
        <v>40</v>
      </c>
      <c r="S11" s="13" t="s">
        <v>58</v>
      </c>
      <c r="T11" s="13" t="s">
        <v>46</v>
      </c>
      <c r="U11" s="25" t="s">
        <v>63</v>
      </c>
      <c r="V11" s="30" t="s">
        <v>30</v>
      </c>
      <c r="W11" s="13"/>
      <c r="X11" s="13" t="s">
        <v>30</v>
      </c>
      <c r="Y11" s="13"/>
      <c r="Z11" s="13" t="s">
        <v>54</v>
      </c>
      <c r="AA11" s="13"/>
      <c r="AB11" s="13" t="s">
        <v>54</v>
      </c>
      <c r="AC11" s="13"/>
      <c r="AD11" s="13"/>
      <c r="AE11" s="13" t="s">
        <v>54</v>
      </c>
      <c r="AF11" s="13" t="s">
        <v>30</v>
      </c>
      <c r="AG11" s="13" t="s">
        <v>54</v>
      </c>
      <c r="AH11" s="13"/>
      <c r="AI11" s="13"/>
      <c r="AJ11" s="13"/>
      <c r="AK11" s="31" t="s">
        <v>54</v>
      </c>
      <c r="AL11" s="20">
        <f t="shared" si="0"/>
        <v>9</v>
      </c>
      <c r="AM11" s="14">
        <f t="shared" si="2"/>
        <v>0</v>
      </c>
      <c r="AN11" s="14">
        <f t="shared" si="1"/>
        <v>1</v>
      </c>
      <c r="AO11" s="14">
        <f t="shared" si="3"/>
        <v>6</v>
      </c>
      <c r="AP11"/>
      <c r="AQ11"/>
      <c r="AR11"/>
      <c r="AS11"/>
      <c r="AT11"/>
      <c r="AU11"/>
      <c r="AV11" s="55"/>
      <c r="AW11" s="55"/>
      <c r="AX11" s="55"/>
      <c r="AY11" s="55"/>
      <c r="AZ11" s="55"/>
      <c r="BA11"/>
      <c r="BB11"/>
      <c r="BC11"/>
      <c r="BD11"/>
      <c r="BE11"/>
      <c r="BF11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</row>
    <row r="12" spans="1:128" s="15" customFormat="1" ht="37.5" customHeight="1" x14ac:dyDescent="0.3">
      <c r="A12" s="178"/>
      <c r="B12" s="13" t="s">
        <v>33</v>
      </c>
      <c r="C12" s="13"/>
      <c r="D12" s="13"/>
      <c r="E12" s="13"/>
      <c r="F12" s="13"/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3"/>
      <c r="N12" s="13"/>
      <c r="O12" s="13"/>
      <c r="P12" s="13" t="s">
        <v>53</v>
      </c>
      <c r="Q12" s="13" t="s">
        <v>40</v>
      </c>
      <c r="R12" s="13" t="s">
        <v>40</v>
      </c>
      <c r="S12" s="13" t="s">
        <v>54</v>
      </c>
      <c r="T12" s="13"/>
      <c r="U12" s="25" t="s">
        <v>49</v>
      </c>
      <c r="V12" s="30"/>
      <c r="W12" s="13" t="s">
        <v>54</v>
      </c>
      <c r="X12" s="13"/>
      <c r="Y12" s="13" t="s">
        <v>54</v>
      </c>
      <c r="Z12" s="13"/>
      <c r="AA12" s="13" t="s">
        <v>54</v>
      </c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54</v>
      </c>
      <c r="AG12" s="13"/>
      <c r="AH12" s="13" t="s">
        <v>54</v>
      </c>
      <c r="AI12" s="13" t="s">
        <v>49</v>
      </c>
      <c r="AJ12" s="13"/>
      <c r="AK12" s="31" t="s">
        <v>46</v>
      </c>
      <c r="AL12" s="20">
        <f t="shared" si="0"/>
        <v>9</v>
      </c>
      <c r="AM12" s="14">
        <f t="shared" si="2"/>
        <v>0</v>
      </c>
      <c r="AN12" s="14">
        <f t="shared" si="1"/>
        <v>1</v>
      </c>
      <c r="AO12" s="14">
        <f t="shared" si="3"/>
        <v>6</v>
      </c>
      <c r="AP12"/>
      <c r="AQ12"/>
      <c r="AR12"/>
      <c r="AS12"/>
      <c r="AT12"/>
      <c r="AU12"/>
      <c r="AV12" s="55"/>
      <c r="AW12" s="55"/>
      <c r="AX12" s="55"/>
      <c r="AY12" s="55"/>
      <c r="AZ12" s="55"/>
      <c r="BA12"/>
      <c r="BB12"/>
      <c r="BC12"/>
      <c r="BD12"/>
      <c r="BE12"/>
      <c r="BF12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</row>
    <row r="13" spans="1:128" s="15" customFormat="1" ht="36" customHeight="1" x14ac:dyDescent="0.3">
      <c r="A13" s="178"/>
      <c r="B13" s="13" t="s">
        <v>65</v>
      </c>
      <c r="C13" s="13"/>
      <c r="D13" s="13"/>
      <c r="E13" s="13"/>
      <c r="F13" s="13"/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5">
        <v>0</v>
      </c>
      <c r="V13" s="30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66</v>
      </c>
      <c r="AB13" s="13"/>
      <c r="AC13" s="13"/>
      <c r="AD13" s="13"/>
      <c r="AE13" s="13" t="s">
        <v>40</v>
      </c>
      <c r="AF13" s="13" t="s">
        <v>30</v>
      </c>
      <c r="AG13" s="13"/>
      <c r="AH13" s="13"/>
      <c r="AI13" s="13"/>
      <c r="AJ13" s="13"/>
      <c r="AK13" s="31" t="s">
        <v>40</v>
      </c>
      <c r="AL13" s="20">
        <f t="shared" si="0"/>
        <v>3</v>
      </c>
      <c r="AM13" s="14"/>
      <c r="AN13" s="14"/>
      <c r="AO13" s="14">
        <f t="shared" si="3"/>
        <v>0</v>
      </c>
      <c r="AP13"/>
      <c r="AQ13"/>
      <c r="AR13"/>
      <c r="AS13"/>
      <c r="AT13"/>
      <c r="AU13"/>
      <c r="AV13" s="55"/>
      <c r="AW13" s="55"/>
      <c r="AX13" s="55"/>
      <c r="AY13" s="55"/>
      <c r="AZ13" s="55"/>
      <c r="BA13"/>
      <c r="BB13"/>
      <c r="BC13"/>
      <c r="BD13"/>
      <c r="BE13"/>
      <c r="BF13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</row>
    <row r="14" spans="1:128" ht="36" customHeight="1" thickBot="1" x14ac:dyDescent="0.35">
      <c r="A14" s="179" t="s">
        <v>47</v>
      </c>
      <c r="B14" s="180"/>
      <c r="C14" s="105"/>
      <c r="D14" s="105"/>
      <c r="E14" s="105"/>
      <c r="F14" s="105"/>
      <c r="G14" s="104">
        <f>COUNTBLANK(G6:G13)</f>
        <v>2</v>
      </c>
      <c r="H14" s="104">
        <f>COUNTBLANK(H6:H13)</f>
        <v>4</v>
      </c>
      <c r="I14" s="104">
        <f>COUNTBLANK(I6:I13)</f>
        <v>0</v>
      </c>
      <c r="J14" s="104">
        <v>3</v>
      </c>
      <c r="K14" s="104">
        <f t="shared" ref="K14:AK14" si="4">COUNTBLANK(K6:K13)</f>
        <v>6</v>
      </c>
      <c r="L14" s="104">
        <f t="shared" si="4"/>
        <v>5</v>
      </c>
      <c r="M14" s="104">
        <f t="shared" si="4"/>
        <v>6</v>
      </c>
      <c r="N14" s="104">
        <f t="shared" si="4"/>
        <v>7</v>
      </c>
      <c r="O14" s="104">
        <f t="shared" si="4"/>
        <v>6</v>
      </c>
      <c r="P14" s="104">
        <f t="shared" si="4"/>
        <v>3</v>
      </c>
      <c r="Q14" s="104">
        <f t="shared" si="4"/>
        <v>0</v>
      </c>
      <c r="R14" s="104">
        <f t="shared" si="4"/>
        <v>0</v>
      </c>
      <c r="S14" s="104">
        <f t="shared" si="4"/>
        <v>4</v>
      </c>
      <c r="T14" s="104">
        <f t="shared" si="4"/>
        <v>5</v>
      </c>
      <c r="U14" s="32">
        <f t="shared" si="4"/>
        <v>3</v>
      </c>
      <c r="V14" s="33">
        <f t="shared" si="4"/>
        <v>2</v>
      </c>
      <c r="W14" s="34">
        <f t="shared" si="4"/>
        <v>3</v>
      </c>
      <c r="X14" s="34">
        <f t="shared" si="4"/>
        <v>3</v>
      </c>
      <c r="Y14" s="34">
        <f t="shared" si="4"/>
        <v>3</v>
      </c>
      <c r="Z14" s="34">
        <f t="shared" si="4"/>
        <v>3</v>
      </c>
      <c r="AA14" s="34">
        <f t="shared" si="4"/>
        <v>3</v>
      </c>
      <c r="AB14" s="34">
        <f t="shared" si="4"/>
        <v>4</v>
      </c>
      <c r="AC14" s="34">
        <f t="shared" si="4"/>
        <v>4</v>
      </c>
      <c r="AD14" s="34">
        <f t="shared" si="4"/>
        <v>4</v>
      </c>
      <c r="AE14" s="34">
        <f t="shared" si="4"/>
        <v>3</v>
      </c>
      <c r="AF14" s="34">
        <f t="shared" si="4"/>
        <v>3</v>
      </c>
      <c r="AG14" s="34">
        <f t="shared" si="4"/>
        <v>4</v>
      </c>
      <c r="AH14" s="34">
        <f t="shared" si="4"/>
        <v>4</v>
      </c>
      <c r="AI14" s="34">
        <f t="shared" si="4"/>
        <v>3</v>
      </c>
      <c r="AJ14" s="34">
        <f t="shared" si="4"/>
        <v>4</v>
      </c>
      <c r="AK14" s="35">
        <f t="shared" si="4"/>
        <v>3</v>
      </c>
      <c r="AL14" s="52"/>
      <c r="AM14" s="53"/>
      <c r="AN14" s="53"/>
      <c r="AO14" s="54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</row>
  </sheetData>
  <mergeCells count="10">
    <mergeCell ref="AO4:AO5"/>
    <mergeCell ref="A6:A9"/>
    <mergeCell ref="A10:A13"/>
    <mergeCell ref="A14:B14"/>
    <mergeCell ref="A1:AK2"/>
    <mergeCell ref="V3:AK3"/>
    <mergeCell ref="A4:B5"/>
    <mergeCell ref="AL4:AL5"/>
    <mergeCell ref="AM4:AM5"/>
    <mergeCell ref="AN4:AN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R17"/>
  <sheetViews>
    <sheetView zoomScale="55" zoomScaleNormal="55" workbookViewId="0">
      <selection activeCell="K21" sqref="K21"/>
    </sheetView>
  </sheetViews>
  <sheetFormatPr defaultRowHeight="16.5" x14ac:dyDescent="0.3"/>
  <sheetData>
    <row r="1" spans="1:122" ht="26.25" x14ac:dyDescent="0.3">
      <c r="F1" s="195" t="s">
        <v>77</v>
      </c>
      <c r="G1" s="196"/>
      <c r="H1" s="196"/>
      <c r="I1" s="196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</row>
    <row r="2" spans="1:122" ht="38.1" customHeight="1" x14ac:dyDescent="0.3">
      <c r="A2" s="197"/>
      <c r="B2" s="197"/>
      <c r="C2" s="198" t="s">
        <v>82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</row>
    <row r="3" spans="1:122" ht="38.1" customHeight="1" x14ac:dyDescent="0.3">
      <c r="A3" s="197"/>
      <c r="B3" s="197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</row>
    <row r="4" spans="1:122" ht="35.450000000000003" customHeight="1" x14ac:dyDescent="0.3">
      <c r="C4" s="40" t="s">
        <v>7</v>
      </c>
      <c r="D4" s="41" t="s">
        <v>8</v>
      </c>
      <c r="E4" s="41" t="s">
        <v>2</v>
      </c>
      <c r="F4" s="41" t="s">
        <v>56</v>
      </c>
      <c r="G4" s="41" t="s">
        <v>4</v>
      </c>
      <c r="H4" s="41" t="s">
        <v>57</v>
      </c>
      <c r="I4" s="40" t="s">
        <v>6</v>
      </c>
      <c r="J4" s="40" t="s">
        <v>25</v>
      </c>
      <c r="K4" s="41" t="s">
        <v>26</v>
      </c>
      <c r="L4" s="41" t="s">
        <v>20</v>
      </c>
      <c r="M4" s="41" t="s">
        <v>28</v>
      </c>
      <c r="N4" s="41" t="s">
        <v>21</v>
      </c>
      <c r="O4" s="41" t="s">
        <v>22</v>
      </c>
      <c r="P4" s="40" t="s">
        <v>24</v>
      </c>
      <c r="Q4" s="40" t="s">
        <v>25</v>
      </c>
      <c r="R4" s="40" t="s">
        <v>26</v>
      </c>
      <c r="S4" s="41" t="s">
        <v>20</v>
      </c>
      <c r="T4" s="41" t="s">
        <v>28</v>
      </c>
      <c r="U4" s="41" t="s">
        <v>21</v>
      </c>
      <c r="V4" s="41" t="s">
        <v>22</v>
      </c>
      <c r="W4" s="40" t="s">
        <v>24</v>
      </c>
      <c r="X4" s="40" t="s">
        <v>25</v>
      </c>
      <c r="Y4" s="41" t="s">
        <v>26</v>
      </c>
      <c r="Z4" s="41" t="s">
        <v>20</v>
      </c>
      <c r="AA4" s="41" t="s">
        <v>28</v>
      </c>
      <c r="AB4" s="41" t="s">
        <v>21</v>
      </c>
      <c r="AC4" s="41" t="s">
        <v>22</v>
      </c>
      <c r="AD4" s="40" t="s">
        <v>24</v>
      </c>
      <c r="AE4" s="40" t="s">
        <v>25</v>
      </c>
      <c r="AF4" s="41" t="s">
        <v>26</v>
      </c>
      <c r="AG4" s="41" t="s">
        <v>2</v>
      </c>
      <c r="AH4" s="199" t="s">
        <v>84</v>
      </c>
      <c r="AI4" s="199" t="s">
        <v>34</v>
      </c>
      <c r="AJ4" s="199" t="s">
        <v>46</v>
      </c>
      <c r="AK4" s="199" t="s">
        <v>54</v>
      </c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</row>
    <row r="5" spans="1:122" ht="35.450000000000003" customHeight="1" x14ac:dyDescent="0.3">
      <c r="C5" s="7">
        <v>1</v>
      </c>
      <c r="D5" s="36">
        <v>2</v>
      </c>
      <c r="E5" s="36">
        <v>3</v>
      </c>
      <c r="F5" s="36">
        <v>4</v>
      </c>
      <c r="G5" s="36">
        <v>5</v>
      </c>
      <c r="H5" s="36">
        <v>6</v>
      </c>
      <c r="I5" s="7">
        <v>7</v>
      </c>
      <c r="J5" s="7">
        <v>8</v>
      </c>
      <c r="K5" s="36">
        <v>9</v>
      </c>
      <c r="L5" s="36">
        <v>10</v>
      </c>
      <c r="M5" s="36">
        <v>11</v>
      </c>
      <c r="N5" s="36">
        <v>12</v>
      </c>
      <c r="O5" s="36">
        <v>13</v>
      </c>
      <c r="P5" s="7">
        <v>14</v>
      </c>
      <c r="Q5" s="37">
        <v>15</v>
      </c>
      <c r="R5" s="7">
        <v>16</v>
      </c>
      <c r="S5" s="36">
        <v>17</v>
      </c>
      <c r="T5" s="36">
        <v>18</v>
      </c>
      <c r="U5" s="36">
        <v>19</v>
      </c>
      <c r="V5" s="36">
        <v>20</v>
      </c>
      <c r="W5" s="7">
        <v>21</v>
      </c>
      <c r="X5" s="7">
        <v>22</v>
      </c>
      <c r="Y5" s="36">
        <v>23</v>
      </c>
      <c r="Z5" s="36">
        <v>24</v>
      </c>
      <c r="AA5" s="36">
        <v>25</v>
      </c>
      <c r="AB5" s="36">
        <v>26</v>
      </c>
      <c r="AC5" s="36">
        <v>27</v>
      </c>
      <c r="AD5" s="7">
        <v>28</v>
      </c>
      <c r="AE5" s="7">
        <v>29</v>
      </c>
      <c r="AF5" s="36">
        <v>30</v>
      </c>
      <c r="AG5" s="36">
        <v>31</v>
      </c>
      <c r="AH5" s="200"/>
      <c r="AI5" s="200"/>
      <c r="AJ5" s="200"/>
      <c r="AK5" s="200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</row>
    <row r="6" spans="1:122" ht="35.450000000000003" customHeight="1" x14ac:dyDescent="0.3">
      <c r="A6" s="177" t="s">
        <v>51</v>
      </c>
      <c r="B6" s="9" t="s">
        <v>19</v>
      </c>
      <c r="C6" s="9" t="s">
        <v>30</v>
      </c>
      <c r="D6" s="9" t="s">
        <v>30</v>
      </c>
      <c r="E6" s="9"/>
      <c r="F6" s="9"/>
      <c r="G6" s="9"/>
      <c r="H6" s="9"/>
      <c r="I6" s="9" t="s">
        <v>30</v>
      </c>
      <c r="J6" s="9" t="s">
        <v>54</v>
      </c>
      <c r="K6" s="9" t="s">
        <v>30</v>
      </c>
      <c r="L6" s="9" t="s">
        <v>54</v>
      </c>
      <c r="M6" s="9" t="s">
        <v>54</v>
      </c>
      <c r="N6" s="9"/>
      <c r="O6" s="9" t="s">
        <v>30</v>
      </c>
      <c r="P6" s="9" t="s">
        <v>30</v>
      </c>
      <c r="Q6" s="24"/>
      <c r="R6" s="9"/>
      <c r="S6" s="9"/>
      <c r="T6" s="9"/>
      <c r="U6" s="9" t="s">
        <v>30</v>
      </c>
      <c r="V6" s="9" t="s">
        <v>53</v>
      </c>
      <c r="W6" s="9" t="s">
        <v>54</v>
      </c>
      <c r="X6" s="9" t="s">
        <v>79</v>
      </c>
      <c r="Y6" s="9" t="s">
        <v>54</v>
      </c>
      <c r="Z6" s="9" t="s">
        <v>93</v>
      </c>
      <c r="AA6" s="9" t="s">
        <v>54</v>
      </c>
      <c r="AB6" s="12"/>
      <c r="AC6" s="9"/>
      <c r="AD6" s="9" t="s">
        <v>79</v>
      </c>
      <c r="AE6" s="9" t="s">
        <v>53</v>
      </c>
      <c r="AF6" s="9" t="s">
        <v>53</v>
      </c>
      <c r="AG6" s="9"/>
      <c r="AH6" s="11">
        <f t="shared" ref="AH6:AH13" si="0">COUNTIFS(C6:AF6,"휴")</f>
        <v>10</v>
      </c>
      <c r="AI6" s="11">
        <f t="shared" ref="AI6:AI13" si="1">COUNTIFS(D6:AF6,"연")</f>
        <v>0</v>
      </c>
      <c r="AJ6" s="11">
        <f t="shared" ref="AJ6:AJ13" si="2">COUNTIFS(E6:AH6,"반차")</f>
        <v>0</v>
      </c>
      <c r="AK6" s="11">
        <f t="shared" ref="AK6:AK13" si="3">COUNTIFS(F6:AI6,"마")</f>
        <v>7</v>
      </c>
    </row>
    <row r="7" spans="1:122" ht="35.450000000000003" customHeight="1" x14ac:dyDescent="0.3">
      <c r="A7" s="177"/>
      <c r="B7" s="9" t="s">
        <v>1</v>
      </c>
      <c r="C7" s="9"/>
      <c r="D7" s="9"/>
      <c r="E7" s="9" t="s">
        <v>30</v>
      </c>
      <c r="F7" s="9" t="s">
        <v>54</v>
      </c>
      <c r="G7" s="9" t="s">
        <v>54</v>
      </c>
      <c r="H7" s="9" t="s">
        <v>54</v>
      </c>
      <c r="I7" s="9" t="s">
        <v>54</v>
      </c>
      <c r="J7" s="9" t="s">
        <v>30</v>
      </c>
      <c r="K7" s="9"/>
      <c r="L7" s="9" t="s">
        <v>30</v>
      </c>
      <c r="M7" s="69" t="s">
        <v>76</v>
      </c>
      <c r="N7" s="57" t="s">
        <v>76</v>
      </c>
      <c r="O7" s="57" t="s">
        <v>76</v>
      </c>
      <c r="P7" s="57" t="s">
        <v>76</v>
      </c>
      <c r="Q7" s="57" t="s">
        <v>76</v>
      </c>
      <c r="R7" s="57" t="s">
        <v>76</v>
      </c>
      <c r="S7" s="57" t="s">
        <v>76</v>
      </c>
      <c r="T7" s="57" t="s">
        <v>76</v>
      </c>
      <c r="U7" s="57" t="s">
        <v>76</v>
      </c>
      <c r="V7" s="57" t="s">
        <v>76</v>
      </c>
      <c r="W7" s="57" t="s">
        <v>76</v>
      </c>
      <c r="X7" s="57" t="s">
        <v>76</v>
      </c>
      <c r="Y7" s="57" t="s">
        <v>76</v>
      </c>
      <c r="Z7" s="57" t="s">
        <v>76</v>
      </c>
      <c r="AA7" s="57" t="s">
        <v>76</v>
      </c>
      <c r="AB7" s="57" t="s">
        <v>76</v>
      </c>
      <c r="AC7" s="57" t="s">
        <v>76</v>
      </c>
      <c r="AD7" s="57" t="s">
        <v>76</v>
      </c>
      <c r="AE7" s="57" t="s">
        <v>76</v>
      </c>
      <c r="AF7" s="57" t="s">
        <v>76</v>
      </c>
      <c r="AG7" s="57" t="s">
        <v>76</v>
      </c>
      <c r="AH7" s="11">
        <f t="shared" si="0"/>
        <v>3</v>
      </c>
      <c r="AI7" s="11">
        <f t="shared" si="1"/>
        <v>0</v>
      </c>
      <c r="AJ7" s="11">
        <f t="shared" si="2"/>
        <v>0</v>
      </c>
      <c r="AK7" s="11">
        <f t="shared" si="3"/>
        <v>4</v>
      </c>
    </row>
    <row r="8" spans="1:122" ht="35.450000000000003" customHeight="1" x14ac:dyDescent="0.3">
      <c r="A8" s="177"/>
      <c r="B8" s="9" t="s">
        <v>0</v>
      </c>
      <c r="C8" s="9" t="s">
        <v>54</v>
      </c>
      <c r="D8" s="9" t="s">
        <v>72</v>
      </c>
      <c r="E8" s="64" t="s">
        <v>81</v>
      </c>
      <c r="F8" s="9" t="s">
        <v>30</v>
      </c>
      <c r="G8" s="9" t="s">
        <v>30</v>
      </c>
      <c r="H8" s="9" t="s">
        <v>30</v>
      </c>
      <c r="I8" s="9"/>
      <c r="J8" s="64" t="s">
        <v>90</v>
      </c>
      <c r="K8" s="9"/>
      <c r="L8" s="9"/>
      <c r="M8" s="9"/>
      <c r="N8" s="9" t="s">
        <v>54</v>
      </c>
      <c r="O8" s="9" t="s">
        <v>54</v>
      </c>
      <c r="P8" s="9" t="s">
        <v>79</v>
      </c>
      <c r="Q8" s="66" t="s">
        <v>54</v>
      </c>
      <c r="R8" s="9" t="s">
        <v>54</v>
      </c>
      <c r="S8" s="9" t="s">
        <v>54</v>
      </c>
      <c r="T8" s="9" t="s">
        <v>54</v>
      </c>
      <c r="U8" s="9" t="s">
        <v>79</v>
      </c>
      <c r="V8" s="9" t="s">
        <v>79</v>
      </c>
      <c r="W8" s="70" t="s">
        <v>91</v>
      </c>
      <c r="X8" s="70" t="s">
        <v>91</v>
      </c>
      <c r="Y8" s="70" t="s">
        <v>92</v>
      </c>
      <c r="Z8" s="9"/>
      <c r="AA8" s="9"/>
      <c r="AB8" s="9" t="s">
        <v>94</v>
      </c>
      <c r="AC8" s="70" t="s">
        <v>91</v>
      </c>
      <c r="AD8" s="70" t="s">
        <v>92</v>
      </c>
      <c r="AE8" s="9" t="s">
        <v>54</v>
      </c>
      <c r="AF8" s="9" t="s">
        <v>79</v>
      </c>
      <c r="AG8" s="69" t="s">
        <v>76</v>
      </c>
      <c r="AH8" s="11">
        <f t="shared" si="0"/>
        <v>8</v>
      </c>
      <c r="AI8" s="11">
        <f t="shared" si="1"/>
        <v>0</v>
      </c>
      <c r="AJ8" s="11">
        <f t="shared" si="2"/>
        <v>0</v>
      </c>
      <c r="AK8" s="11">
        <f t="shared" si="3"/>
        <v>8</v>
      </c>
    </row>
    <row r="9" spans="1:122" ht="35.450000000000003" customHeight="1" x14ac:dyDescent="0.3">
      <c r="A9" s="177"/>
      <c r="B9" s="9" t="s">
        <v>41</v>
      </c>
      <c r="C9" s="9"/>
      <c r="D9" s="9"/>
      <c r="E9" s="9" t="s">
        <v>30</v>
      </c>
      <c r="F9" s="9" t="s">
        <v>30</v>
      </c>
      <c r="G9" s="9"/>
      <c r="H9" s="9" t="s">
        <v>30</v>
      </c>
      <c r="I9" s="9"/>
      <c r="J9" s="9"/>
      <c r="K9" s="9" t="s">
        <v>54</v>
      </c>
      <c r="L9" s="9"/>
      <c r="M9" s="9"/>
      <c r="N9" s="9" t="s">
        <v>30</v>
      </c>
      <c r="O9" s="9" t="s">
        <v>30</v>
      </c>
      <c r="P9" s="9" t="s">
        <v>30</v>
      </c>
      <c r="Q9" s="9"/>
      <c r="R9" s="9"/>
      <c r="S9" s="9" t="s">
        <v>30</v>
      </c>
      <c r="T9" s="9" t="s">
        <v>30</v>
      </c>
      <c r="U9" s="9"/>
      <c r="V9" s="9"/>
      <c r="W9" s="9"/>
      <c r="X9" s="9"/>
      <c r="Y9" s="9"/>
      <c r="Z9" s="9" t="s">
        <v>53</v>
      </c>
      <c r="AA9" s="9" t="s">
        <v>53</v>
      </c>
      <c r="AB9" s="9"/>
      <c r="AC9" s="9" t="s">
        <v>54</v>
      </c>
      <c r="AD9" s="9"/>
      <c r="AE9" s="9" t="s">
        <v>79</v>
      </c>
      <c r="AF9" s="9"/>
      <c r="AG9" s="9"/>
      <c r="AH9" s="11">
        <f>COUNTIFS(C9:AF9,"휴")</f>
        <v>10</v>
      </c>
      <c r="AI9" s="11">
        <f>COUNTIFS(D9:AF9,"연")</f>
        <v>0</v>
      </c>
      <c r="AJ9" s="11">
        <f t="shared" si="2"/>
        <v>0</v>
      </c>
      <c r="AK9" s="11">
        <f t="shared" si="3"/>
        <v>2</v>
      </c>
    </row>
    <row r="10" spans="1:122" ht="35.450000000000003" customHeight="1" x14ac:dyDescent="0.3">
      <c r="A10" s="178" t="s">
        <v>52</v>
      </c>
      <c r="B10" s="13" t="s">
        <v>10</v>
      </c>
      <c r="C10" s="13" t="s">
        <v>53</v>
      </c>
      <c r="D10" s="13"/>
      <c r="E10" s="13"/>
      <c r="F10" s="13"/>
      <c r="G10" s="13"/>
      <c r="H10" s="13" t="s">
        <v>53</v>
      </c>
      <c r="I10" s="13" t="s">
        <v>53</v>
      </c>
      <c r="J10" s="13" t="s">
        <v>54</v>
      </c>
      <c r="K10" s="13" t="s">
        <v>54</v>
      </c>
      <c r="L10" s="13" t="s">
        <v>54</v>
      </c>
      <c r="M10" s="13" t="s">
        <v>30</v>
      </c>
      <c r="N10" s="13" t="s">
        <v>53</v>
      </c>
      <c r="O10" s="13"/>
      <c r="P10" s="13"/>
      <c r="Q10" s="13" t="s">
        <v>30</v>
      </c>
      <c r="R10" s="13" t="s">
        <v>53</v>
      </c>
      <c r="S10" s="13" t="s">
        <v>30</v>
      </c>
      <c r="T10" s="13"/>
      <c r="U10" s="13" t="s">
        <v>54</v>
      </c>
      <c r="V10" s="13"/>
      <c r="W10" s="13" t="s">
        <v>79</v>
      </c>
      <c r="X10" s="13" t="s">
        <v>54</v>
      </c>
      <c r="Y10" s="13" t="s">
        <v>79</v>
      </c>
      <c r="Z10" s="13" t="s">
        <v>53</v>
      </c>
      <c r="AA10" s="13"/>
      <c r="AB10" s="13"/>
      <c r="AC10" s="13"/>
      <c r="AD10" s="13" t="s">
        <v>30</v>
      </c>
      <c r="AE10" s="13" t="s">
        <v>54</v>
      </c>
      <c r="AF10" s="13" t="s">
        <v>54</v>
      </c>
      <c r="AG10" s="13" t="s">
        <v>54</v>
      </c>
      <c r="AH10" s="14">
        <f t="shared" si="0"/>
        <v>10</v>
      </c>
      <c r="AI10" s="14">
        <f t="shared" si="1"/>
        <v>0</v>
      </c>
      <c r="AJ10" s="14">
        <f t="shared" si="2"/>
        <v>0</v>
      </c>
      <c r="AK10" s="14">
        <f t="shared" si="3"/>
        <v>8</v>
      </c>
    </row>
    <row r="11" spans="1:122" ht="35.450000000000003" customHeight="1" x14ac:dyDescent="0.3">
      <c r="A11" s="178"/>
      <c r="B11" s="13" t="s">
        <v>32</v>
      </c>
      <c r="C11" s="13"/>
      <c r="D11" s="13" t="s">
        <v>53</v>
      </c>
      <c r="E11" s="13" t="s">
        <v>53</v>
      </c>
      <c r="F11" s="13" t="s">
        <v>54</v>
      </c>
      <c r="G11" s="13" t="s">
        <v>54</v>
      </c>
      <c r="H11" s="13" t="s">
        <v>54</v>
      </c>
      <c r="I11" s="13" t="s">
        <v>54</v>
      </c>
      <c r="J11" s="16" t="s">
        <v>53</v>
      </c>
      <c r="K11" s="16" t="s">
        <v>53</v>
      </c>
      <c r="L11" s="13"/>
      <c r="M11" s="13"/>
      <c r="N11" s="13"/>
      <c r="O11" s="13" t="s">
        <v>89</v>
      </c>
      <c r="P11" s="16" t="s">
        <v>30</v>
      </c>
      <c r="Q11" s="25" t="s">
        <v>54</v>
      </c>
      <c r="R11" s="13" t="s">
        <v>46</v>
      </c>
      <c r="S11" s="13" t="s">
        <v>54</v>
      </c>
      <c r="T11" s="13" t="s">
        <v>54</v>
      </c>
      <c r="U11" s="69" t="s">
        <v>76</v>
      </c>
      <c r="V11" s="57" t="s">
        <v>76</v>
      </c>
      <c r="W11" s="57" t="s">
        <v>76</v>
      </c>
      <c r="X11" s="57" t="s">
        <v>76</v>
      </c>
      <c r="Y11" s="57" t="s">
        <v>76</v>
      </c>
      <c r="Z11" s="57" t="s">
        <v>76</v>
      </c>
      <c r="AA11" s="57" t="s">
        <v>76</v>
      </c>
      <c r="AB11" s="57" t="s">
        <v>76</v>
      </c>
      <c r="AC11" s="57" t="s">
        <v>76</v>
      </c>
      <c r="AD11" s="57" t="s">
        <v>76</v>
      </c>
      <c r="AE11" s="57" t="s">
        <v>76</v>
      </c>
      <c r="AF11" s="57" t="s">
        <v>76</v>
      </c>
      <c r="AG11" s="57" t="s">
        <v>76</v>
      </c>
      <c r="AH11" s="14">
        <f t="shared" si="0"/>
        <v>5</v>
      </c>
      <c r="AI11" s="14">
        <f t="shared" si="1"/>
        <v>0</v>
      </c>
      <c r="AJ11" s="14">
        <f t="shared" si="2"/>
        <v>2</v>
      </c>
      <c r="AK11" s="14">
        <f t="shared" si="3"/>
        <v>7</v>
      </c>
    </row>
    <row r="12" spans="1:122" ht="35.450000000000003" customHeight="1" x14ac:dyDescent="0.3">
      <c r="A12" s="178"/>
      <c r="B12" s="13" t="s">
        <v>33</v>
      </c>
      <c r="C12" s="13" t="s">
        <v>54</v>
      </c>
      <c r="D12" s="13" t="s">
        <v>72</v>
      </c>
      <c r="E12" s="65" t="s">
        <v>81</v>
      </c>
      <c r="F12" s="38" t="s">
        <v>53</v>
      </c>
      <c r="G12" s="38" t="s">
        <v>53</v>
      </c>
      <c r="H12" s="38"/>
      <c r="I12" s="13"/>
      <c r="J12" s="68" t="s">
        <v>90</v>
      </c>
      <c r="K12" s="16" t="s">
        <v>53</v>
      </c>
      <c r="L12" s="13" t="s">
        <v>53</v>
      </c>
      <c r="M12" s="13" t="s">
        <v>54</v>
      </c>
      <c r="N12" s="13" t="s">
        <v>54</v>
      </c>
      <c r="O12" s="13" t="s">
        <v>54</v>
      </c>
      <c r="P12" s="13" t="s">
        <v>54</v>
      </c>
      <c r="Q12" s="25" t="s">
        <v>30</v>
      </c>
      <c r="R12" s="13"/>
      <c r="S12" s="13"/>
      <c r="T12" s="13" t="s">
        <v>53</v>
      </c>
      <c r="U12" s="13"/>
      <c r="V12" s="13" t="s">
        <v>79</v>
      </c>
      <c r="W12" s="13"/>
      <c r="X12" s="16" t="s">
        <v>53</v>
      </c>
      <c r="Y12" s="16" t="s">
        <v>53</v>
      </c>
      <c r="Z12" s="13" t="s">
        <v>79</v>
      </c>
      <c r="AA12" s="13" t="s">
        <v>54</v>
      </c>
      <c r="AB12" s="13" t="s">
        <v>54</v>
      </c>
      <c r="AC12" s="13" t="s">
        <v>79</v>
      </c>
      <c r="AD12" s="13" t="s">
        <v>54</v>
      </c>
      <c r="AE12" s="13" t="s">
        <v>53</v>
      </c>
      <c r="AF12" s="13" t="s">
        <v>53</v>
      </c>
      <c r="AG12" s="13" t="s">
        <v>54</v>
      </c>
      <c r="AH12" s="14">
        <f t="shared" si="0"/>
        <v>10</v>
      </c>
      <c r="AI12" s="14">
        <f t="shared" si="1"/>
        <v>0</v>
      </c>
      <c r="AJ12" s="14">
        <f t="shared" si="2"/>
        <v>0</v>
      </c>
      <c r="AK12" s="14">
        <f t="shared" si="3"/>
        <v>8</v>
      </c>
    </row>
    <row r="13" spans="1:122" ht="35.450000000000003" customHeight="1" x14ac:dyDescent="0.3">
      <c r="A13" s="178"/>
      <c r="B13" s="13" t="s">
        <v>65</v>
      </c>
      <c r="C13" s="13" t="s">
        <v>53</v>
      </c>
      <c r="D13" s="13" t="s">
        <v>53</v>
      </c>
      <c r="E13" s="13"/>
      <c r="F13" s="13"/>
      <c r="G13" s="13"/>
      <c r="H13" s="13"/>
      <c r="I13" s="13" t="s">
        <v>53</v>
      </c>
      <c r="J13" s="13" t="s">
        <v>53</v>
      </c>
      <c r="K13" s="13"/>
      <c r="L13" s="13" t="s">
        <v>53</v>
      </c>
      <c r="M13" s="13" t="s">
        <v>53</v>
      </c>
      <c r="N13" s="13"/>
      <c r="O13" s="13"/>
      <c r="P13" s="13"/>
      <c r="Q13" s="13"/>
      <c r="R13" s="13" t="s">
        <v>30</v>
      </c>
      <c r="S13" s="13"/>
      <c r="T13" s="13"/>
      <c r="U13" s="13"/>
      <c r="V13" s="13" t="s">
        <v>53</v>
      </c>
      <c r="W13" s="13"/>
      <c r="X13" s="13"/>
      <c r="Y13" s="13"/>
      <c r="Z13" s="13"/>
      <c r="AA13" s="13"/>
      <c r="AB13" s="13" t="s">
        <v>53</v>
      </c>
      <c r="AC13" s="13" t="s">
        <v>91</v>
      </c>
      <c r="AD13" s="13"/>
      <c r="AE13" s="13"/>
      <c r="AF13" s="13"/>
      <c r="AG13" s="13"/>
      <c r="AH13" s="14">
        <f t="shared" si="0"/>
        <v>10</v>
      </c>
      <c r="AI13" s="14">
        <f t="shared" si="1"/>
        <v>0</v>
      </c>
      <c r="AJ13" s="14">
        <f t="shared" si="2"/>
        <v>0</v>
      </c>
      <c r="AK13" s="14">
        <f t="shared" si="3"/>
        <v>0</v>
      </c>
    </row>
    <row r="14" spans="1:122" ht="35.450000000000003" customHeight="1" x14ac:dyDescent="0.3">
      <c r="A14" s="204" t="s">
        <v>67</v>
      </c>
      <c r="B14" s="204"/>
      <c r="C14" s="104">
        <f>COUNTBLANK(C6:C13)</f>
        <v>3</v>
      </c>
      <c r="D14" s="104">
        <f>COUNTBLANK(D6:D13)</f>
        <v>3</v>
      </c>
      <c r="E14" s="104">
        <f>COUNTBLANK(E6:E13)</f>
        <v>3</v>
      </c>
      <c r="F14" s="104">
        <f>COUNTBLANK(F6:F13)</f>
        <v>3</v>
      </c>
      <c r="G14" s="104">
        <f t="shared" ref="G14:J14" si="4">COUNTBLANK(G6:G13)</f>
        <v>4</v>
      </c>
      <c r="H14" s="104">
        <f t="shared" si="4"/>
        <v>3</v>
      </c>
      <c r="I14" s="104">
        <f t="shared" si="4"/>
        <v>3</v>
      </c>
      <c r="J14" s="104">
        <f t="shared" si="4"/>
        <v>1</v>
      </c>
      <c r="K14" s="104">
        <f>COUNTBLANK(K6:K13)</f>
        <v>3</v>
      </c>
      <c r="L14" s="104">
        <f t="shared" ref="L14" si="5">COUNTBLANK(L6:L13)</f>
        <v>3</v>
      </c>
      <c r="M14" s="104">
        <f>COUNTBLANK(M6:M13)</f>
        <v>3</v>
      </c>
      <c r="N14" s="104">
        <f t="shared" ref="N14:Z14" si="6">COUNTBLANK(N6:N13)</f>
        <v>3</v>
      </c>
      <c r="O14" s="104">
        <f t="shared" si="6"/>
        <v>2</v>
      </c>
      <c r="P14" s="104">
        <f t="shared" si="6"/>
        <v>2</v>
      </c>
      <c r="Q14" s="104">
        <f t="shared" si="6"/>
        <v>3</v>
      </c>
      <c r="R14" s="104">
        <f t="shared" si="6"/>
        <v>3</v>
      </c>
      <c r="S14" s="104">
        <f t="shared" si="6"/>
        <v>3</v>
      </c>
      <c r="T14" s="104">
        <f t="shared" si="6"/>
        <v>3</v>
      </c>
      <c r="U14" s="104">
        <f t="shared" si="6"/>
        <v>3</v>
      </c>
      <c r="V14" s="104">
        <f t="shared" si="6"/>
        <v>2</v>
      </c>
      <c r="W14" s="104">
        <f t="shared" si="6"/>
        <v>3</v>
      </c>
      <c r="X14" s="104">
        <f t="shared" si="6"/>
        <v>2</v>
      </c>
      <c r="Y14" s="104">
        <f t="shared" si="6"/>
        <v>2</v>
      </c>
      <c r="Z14" s="104">
        <f t="shared" si="6"/>
        <v>2</v>
      </c>
      <c r="AA14" s="104">
        <f>COUNTBLANK(AA6:AA13)</f>
        <v>3</v>
      </c>
      <c r="AB14" s="104">
        <f>COUNTBLANK(AB6:AB13)</f>
        <v>3</v>
      </c>
      <c r="AC14" s="104">
        <f t="shared" ref="AC14:AG14" si="7">COUNTBLANK(AC6:AC13)</f>
        <v>2</v>
      </c>
      <c r="AD14" s="104">
        <f t="shared" si="7"/>
        <v>2</v>
      </c>
      <c r="AE14" s="104">
        <f t="shared" si="7"/>
        <v>1</v>
      </c>
      <c r="AF14" s="104">
        <f t="shared" si="7"/>
        <v>2</v>
      </c>
      <c r="AG14" s="104">
        <f t="shared" si="7"/>
        <v>3</v>
      </c>
      <c r="AH14" s="67"/>
      <c r="AI14" s="67"/>
      <c r="AJ14" s="67"/>
      <c r="AK14" s="67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CD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</row>
    <row r="15" spans="1:122" ht="35.450000000000003" customHeight="1" x14ac:dyDescent="0.3">
      <c r="A15" s="205" t="s">
        <v>68</v>
      </c>
      <c r="B15" s="205"/>
      <c r="C15" s="104">
        <f>COUNTIFS(C6:C13,"마")</f>
        <v>2</v>
      </c>
      <c r="D15" s="104">
        <f t="shared" ref="D15:L15" si="8">COUNTIFS(D6:D13,"마")</f>
        <v>0</v>
      </c>
      <c r="E15" s="104">
        <f t="shared" si="8"/>
        <v>0</v>
      </c>
      <c r="F15" s="104">
        <f t="shared" si="8"/>
        <v>2</v>
      </c>
      <c r="G15" s="104">
        <f t="shared" si="8"/>
        <v>2</v>
      </c>
      <c r="H15" s="104">
        <f t="shared" si="8"/>
        <v>2</v>
      </c>
      <c r="I15" s="104">
        <f t="shared" si="8"/>
        <v>2</v>
      </c>
      <c r="J15" s="104">
        <f t="shared" si="8"/>
        <v>2</v>
      </c>
      <c r="K15" s="104">
        <f t="shared" si="8"/>
        <v>2</v>
      </c>
      <c r="L15" s="104">
        <f t="shared" si="8"/>
        <v>2</v>
      </c>
      <c r="M15" s="104">
        <f>COUNTIFS(M6:M13,"마")</f>
        <v>2</v>
      </c>
      <c r="N15" s="104">
        <f t="shared" ref="N15:P15" si="9">COUNTIFS(N6:N13,"마")</f>
        <v>2</v>
      </c>
      <c r="O15" s="104">
        <f t="shared" si="9"/>
        <v>2</v>
      </c>
      <c r="P15" s="104">
        <f t="shared" si="9"/>
        <v>1</v>
      </c>
      <c r="Q15" s="104">
        <f>COUNTIFS(Q6:Q13,"마")</f>
        <v>2</v>
      </c>
      <c r="R15" s="104">
        <f t="shared" ref="R15:Z15" si="10">COUNTIFS(R6:R13,"마")</f>
        <v>1</v>
      </c>
      <c r="S15" s="104">
        <f t="shared" si="10"/>
        <v>2</v>
      </c>
      <c r="T15" s="104">
        <f t="shared" si="10"/>
        <v>2</v>
      </c>
      <c r="U15" s="104">
        <f t="shared" si="10"/>
        <v>1</v>
      </c>
      <c r="V15" s="104">
        <f t="shared" si="10"/>
        <v>0</v>
      </c>
      <c r="W15" s="104">
        <f t="shared" si="10"/>
        <v>1</v>
      </c>
      <c r="X15" s="104">
        <f t="shared" si="10"/>
        <v>1</v>
      </c>
      <c r="Y15" s="104">
        <f t="shared" si="10"/>
        <v>1</v>
      </c>
      <c r="Z15" s="104">
        <f t="shared" si="10"/>
        <v>1</v>
      </c>
      <c r="AA15" s="104">
        <f>COUNTIFS(AA6:AA13,"마")</f>
        <v>2</v>
      </c>
      <c r="AB15" s="104">
        <f>COUNTIFS(AB6:AB13,"마")</f>
        <v>2</v>
      </c>
      <c r="AC15" s="104">
        <f t="shared" ref="AC15:AG15" si="11">COUNTIFS(AC6:AC13,"마")</f>
        <v>1</v>
      </c>
      <c r="AD15" s="104">
        <f t="shared" si="11"/>
        <v>1</v>
      </c>
      <c r="AE15" s="104">
        <f t="shared" si="11"/>
        <v>2</v>
      </c>
      <c r="AF15" s="104">
        <f t="shared" si="11"/>
        <v>1</v>
      </c>
      <c r="AG15" s="104">
        <f t="shared" si="11"/>
        <v>2</v>
      </c>
      <c r="AH15" s="67"/>
      <c r="AI15" s="67"/>
      <c r="AJ15" s="67"/>
      <c r="AK15" s="67"/>
      <c r="AL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</row>
    <row r="16" spans="1:122" ht="38.1" customHeight="1" x14ac:dyDescent="0.3">
      <c r="A16" s="205" t="s">
        <v>83</v>
      </c>
      <c r="B16" s="205"/>
      <c r="C16" s="104">
        <f>COUNTIFS(C6:C13,"오마")</f>
        <v>0</v>
      </c>
      <c r="D16" s="104">
        <f t="shared" ref="D16:AG16" si="12">COUNTIFS(D6:D13,"오마")</f>
        <v>0</v>
      </c>
      <c r="E16" s="104">
        <f t="shared" si="12"/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1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1</v>
      </c>
      <c r="V16" s="104">
        <f t="shared" si="12"/>
        <v>2</v>
      </c>
      <c r="W16" s="104">
        <f t="shared" si="12"/>
        <v>1</v>
      </c>
      <c r="X16" s="104">
        <f t="shared" si="12"/>
        <v>1</v>
      </c>
      <c r="Y16" s="104">
        <f t="shared" si="12"/>
        <v>1</v>
      </c>
      <c r="Z16" s="104">
        <f t="shared" si="12"/>
        <v>1</v>
      </c>
      <c r="AA16" s="104">
        <f t="shared" si="12"/>
        <v>0</v>
      </c>
      <c r="AB16" s="104">
        <f t="shared" si="12"/>
        <v>0</v>
      </c>
      <c r="AC16" s="104">
        <f t="shared" si="12"/>
        <v>1</v>
      </c>
      <c r="AD16" s="104">
        <f t="shared" si="12"/>
        <v>1</v>
      </c>
      <c r="AE16" s="104">
        <f t="shared" si="12"/>
        <v>1</v>
      </c>
      <c r="AF16" s="104">
        <f t="shared" si="12"/>
        <v>1</v>
      </c>
      <c r="AG16" s="104">
        <f t="shared" si="12"/>
        <v>0</v>
      </c>
      <c r="AH16" s="67"/>
      <c r="AI16" s="67"/>
      <c r="AJ16" s="67"/>
      <c r="AK16" s="67"/>
      <c r="AL16" s="55"/>
      <c r="AP16" s="55"/>
      <c r="AQ16" s="55"/>
      <c r="AR16" s="201" t="s">
        <v>123</v>
      </c>
      <c r="AS16" s="202"/>
      <c r="AT16" s="202"/>
      <c r="AU16" s="202"/>
      <c r="AV16" s="202"/>
      <c r="AW16" s="202"/>
      <c r="AX16" s="203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</row>
    <row r="17" spans="4:50" ht="28.5" customHeight="1" x14ac:dyDescent="0.3">
      <c r="D17" s="63" t="s">
        <v>78</v>
      </c>
      <c r="E17" s="62" t="s">
        <v>75</v>
      </c>
      <c r="F17" s="62" t="s">
        <v>80</v>
      </c>
      <c r="G17" s="61" t="s">
        <v>73</v>
      </c>
      <c r="H17" s="61" t="s">
        <v>74</v>
      </c>
      <c r="AR17" s="21"/>
      <c r="AS17" s="22"/>
      <c r="AW17" s="22"/>
      <c r="AX17" s="90"/>
    </row>
  </sheetData>
  <mergeCells count="13">
    <mergeCell ref="AR16:AX16"/>
    <mergeCell ref="AK4:AK5"/>
    <mergeCell ref="A6:A9"/>
    <mergeCell ref="A10:A13"/>
    <mergeCell ref="A14:B14"/>
    <mergeCell ref="A15:B15"/>
    <mergeCell ref="A16:B16"/>
    <mergeCell ref="AJ4:AJ5"/>
    <mergeCell ref="F1:I1"/>
    <mergeCell ref="A2:B3"/>
    <mergeCell ref="C2:AG3"/>
    <mergeCell ref="AH4:AH5"/>
    <mergeCell ref="AI4:A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X15"/>
  <sheetViews>
    <sheetView view="pageBreakPreview" zoomScale="60" zoomScaleNormal="55" workbookViewId="0">
      <selection activeCell="W5" sqref="W5:W9"/>
    </sheetView>
  </sheetViews>
  <sheetFormatPr defaultRowHeight="16.5" x14ac:dyDescent="0.3"/>
  <sheetData>
    <row r="1" spans="1:50" ht="28.5" customHeight="1" x14ac:dyDescent="0.3">
      <c r="A1" s="206" t="s">
        <v>85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8"/>
      <c r="AH1" s="71"/>
      <c r="AI1" s="71"/>
      <c r="AJ1" s="71"/>
      <c r="AK1" s="71"/>
      <c r="AR1" s="21"/>
      <c r="AS1" s="76" t="s">
        <v>120</v>
      </c>
      <c r="AT1" s="76">
        <v>3</v>
      </c>
      <c r="AU1" s="76">
        <v>5.5</v>
      </c>
      <c r="AW1" s="22"/>
      <c r="AX1" s="90"/>
    </row>
    <row r="2" spans="1:50" ht="28.5" customHeight="1" x14ac:dyDescent="0.3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1"/>
      <c r="AG2">
        <v>11</v>
      </c>
      <c r="AH2" s="71"/>
      <c r="AI2" s="71"/>
      <c r="AJ2" s="71"/>
      <c r="AK2" s="71"/>
      <c r="AL2" t="s">
        <v>124</v>
      </c>
      <c r="AR2" s="21"/>
      <c r="AS2" s="87" t="s">
        <v>121</v>
      </c>
      <c r="AT2" s="76">
        <v>2.5</v>
      </c>
      <c r="AU2" s="76">
        <v>5</v>
      </c>
      <c r="AW2" s="22"/>
      <c r="AX2" s="90"/>
    </row>
    <row r="3" spans="1:50" ht="35.450000000000003" customHeight="1" x14ac:dyDescent="0.3">
      <c r="A3" s="72"/>
      <c r="B3" s="72"/>
      <c r="C3" s="103" t="s">
        <v>3</v>
      </c>
      <c r="D3" s="73" t="s">
        <v>4</v>
      </c>
      <c r="E3" s="73" t="s">
        <v>86</v>
      </c>
      <c r="F3" s="74" t="s">
        <v>6</v>
      </c>
      <c r="G3" s="74" t="s">
        <v>87</v>
      </c>
      <c r="H3" s="73" t="s">
        <v>8</v>
      </c>
      <c r="I3" s="73" t="s">
        <v>2</v>
      </c>
      <c r="J3" s="73" t="s">
        <v>3</v>
      </c>
      <c r="K3" s="73" t="s">
        <v>4</v>
      </c>
      <c r="L3" s="73" t="s">
        <v>86</v>
      </c>
      <c r="M3" s="74" t="s">
        <v>6</v>
      </c>
      <c r="N3" s="74" t="s">
        <v>87</v>
      </c>
      <c r="O3" s="73" t="s">
        <v>8</v>
      </c>
      <c r="P3" s="73" t="s">
        <v>2</v>
      </c>
      <c r="Q3" s="73" t="s">
        <v>3</v>
      </c>
      <c r="R3" s="73" t="s">
        <v>4</v>
      </c>
      <c r="S3" s="73" t="s">
        <v>86</v>
      </c>
      <c r="T3" s="74" t="s">
        <v>6</v>
      </c>
      <c r="U3" s="74" t="s">
        <v>87</v>
      </c>
      <c r="V3" s="74" t="s">
        <v>8</v>
      </c>
      <c r="W3" s="74" t="s">
        <v>2</v>
      </c>
      <c r="X3" s="74" t="s">
        <v>3</v>
      </c>
      <c r="Y3" s="73" t="s">
        <v>4</v>
      </c>
      <c r="Z3" s="73" t="s">
        <v>86</v>
      </c>
      <c r="AA3" s="74" t="s">
        <v>6</v>
      </c>
      <c r="AB3" s="74" t="s">
        <v>87</v>
      </c>
      <c r="AC3" s="73" t="s">
        <v>8</v>
      </c>
      <c r="AD3" s="73" t="s">
        <v>2</v>
      </c>
      <c r="AE3" s="73" t="s">
        <v>3</v>
      </c>
      <c r="AF3" s="73" t="s">
        <v>88</v>
      </c>
      <c r="AG3" s="199" t="s">
        <v>84</v>
      </c>
      <c r="AH3" s="199" t="s">
        <v>34</v>
      </c>
      <c r="AI3" s="199" t="s">
        <v>46</v>
      </c>
      <c r="AJ3" s="199" t="s">
        <v>54</v>
      </c>
      <c r="AK3" s="199" t="s">
        <v>79</v>
      </c>
      <c r="AL3" s="212" t="s">
        <v>119</v>
      </c>
      <c r="AR3" s="21"/>
      <c r="AS3" s="22"/>
      <c r="AT3" s="22"/>
      <c r="AU3" s="22"/>
      <c r="AV3" s="22"/>
      <c r="AW3" s="22"/>
      <c r="AX3" s="90"/>
    </row>
    <row r="4" spans="1:50" ht="35.450000000000003" customHeight="1" x14ac:dyDescent="0.3">
      <c r="A4" s="72"/>
      <c r="B4" s="72"/>
      <c r="C4" s="103">
        <v>1</v>
      </c>
      <c r="D4" s="103">
        <v>2</v>
      </c>
      <c r="E4" s="87">
        <v>3</v>
      </c>
      <c r="F4" s="75">
        <v>4</v>
      </c>
      <c r="G4" s="75">
        <v>5</v>
      </c>
      <c r="H4" s="103">
        <v>6</v>
      </c>
      <c r="I4" s="103">
        <v>7</v>
      </c>
      <c r="J4" s="103">
        <v>8</v>
      </c>
      <c r="K4" s="87">
        <v>9</v>
      </c>
      <c r="L4" s="87">
        <v>10</v>
      </c>
      <c r="M4" s="75">
        <v>11</v>
      </c>
      <c r="N4" s="75">
        <v>12</v>
      </c>
      <c r="O4" s="103">
        <v>13</v>
      </c>
      <c r="P4" s="87">
        <v>14</v>
      </c>
      <c r="Q4" s="87">
        <v>15</v>
      </c>
      <c r="R4" s="103">
        <v>16</v>
      </c>
      <c r="S4" s="103">
        <v>17</v>
      </c>
      <c r="T4" s="75">
        <v>18</v>
      </c>
      <c r="U4" s="75">
        <v>19</v>
      </c>
      <c r="V4" s="75">
        <v>20</v>
      </c>
      <c r="W4" s="87">
        <v>21</v>
      </c>
      <c r="X4" s="87">
        <v>22</v>
      </c>
      <c r="Y4" s="76">
        <v>23</v>
      </c>
      <c r="Z4" s="103">
        <v>24</v>
      </c>
      <c r="AA4" s="75">
        <v>25</v>
      </c>
      <c r="AB4" s="87">
        <v>26</v>
      </c>
      <c r="AC4" s="87">
        <v>27</v>
      </c>
      <c r="AD4" s="103">
        <v>28</v>
      </c>
      <c r="AE4" s="103">
        <v>29</v>
      </c>
      <c r="AF4" s="103">
        <v>30</v>
      </c>
      <c r="AG4" s="200"/>
      <c r="AH4" s="200"/>
      <c r="AI4" s="200"/>
      <c r="AJ4" s="200"/>
      <c r="AK4" s="200"/>
      <c r="AL4" s="213"/>
      <c r="AN4" t="s">
        <v>125</v>
      </c>
      <c r="AR4" s="21"/>
      <c r="AS4" s="89" t="s">
        <v>122</v>
      </c>
      <c r="AT4" t="s">
        <v>131</v>
      </c>
      <c r="AU4" t="s">
        <v>132</v>
      </c>
      <c r="AV4" t="s">
        <v>133</v>
      </c>
      <c r="AW4" t="s">
        <v>134</v>
      </c>
      <c r="AX4" s="90"/>
    </row>
    <row r="5" spans="1:50" ht="35.450000000000003" customHeight="1" x14ac:dyDescent="0.3">
      <c r="A5" s="214" t="s">
        <v>51</v>
      </c>
      <c r="B5" s="11" t="s">
        <v>19</v>
      </c>
      <c r="C5" s="77"/>
      <c r="D5" s="88" t="s">
        <v>79</v>
      </c>
      <c r="E5" s="77"/>
      <c r="F5" s="88" t="s">
        <v>79</v>
      </c>
      <c r="G5" s="77" t="s">
        <v>30</v>
      </c>
      <c r="H5" s="77"/>
      <c r="I5" s="88" t="s">
        <v>79</v>
      </c>
      <c r="J5" s="77"/>
      <c r="K5" s="78" t="s">
        <v>95</v>
      </c>
      <c r="L5" s="78" t="s">
        <v>95</v>
      </c>
      <c r="M5" s="77"/>
      <c r="N5" s="88" t="s">
        <v>79</v>
      </c>
      <c r="O5" s="77" t="s">
        <v>30</v>
      </c>
      <c r="P5" s="88" t="s">
        <v>54</v>
      </c>
      <c r="Q5" s="88" t="s">
        <v>98</v>
      </c>
      <c r="R5" s="78" t="s">
        <v>30</v>
      </c>
      <c r="S5" s="78" t="s">
        <v>30</v>
      </c>
      <c r="T5" s="88" t="s">
        <v>79</v>
      </c>
      <c r="U5" s="77"/>
      <c r="V5" s="77" t="s">
        <v>30</v>
      </c>
      <c r="W5" s="77" t="s">
        <v>30</v>
      </c>
      <c r="X5" s="77"/>
      <c r="Y5" s="88" t="s">
        <v>79</v>
      </c>
      <c r="Z5" s="88" t="s">
        <v>79</v>
      </c>
      <c r="AA5" s="77"/>
      <c r="AB5" s="86" t="s">
        <v>30</v>
      </c>
      <c r="AC5" s="77"/>
      <c r="AD5" s="86" t="s">
        <v>79</v>
      </c>
      <c r="AE5" s="77" t="s">
        <v>30</v>
      </c>
      <c r="AF5" s="77"/>
      <c r="AG5" s="11">
        <f>COUNTIFS(C5:AF5,"휴")</f>
        <v>8</v>
      </c>
      <c r="AH5" s="11">
        <f>COUNTIFS(C5:AF5,"연")</f>
        <v>0</v>
      </c>
      <c r="AI5" s="11">
        <f>COUNTIFS(C5:AF5,"반차")</f>
        <v>0</v>
      </c>
      <c r="AJ5" s="11">
        <f>COUNTIFS(C5:AF5,"마")</f>
        <v>2</v>
      </c>
      <c r="AK5" s="11">
        <f t="shared" ref="AK5:AK8" si="0">COUNTIFS(C5:AF5,"오마")</f>
        <v>8</v>
      </c>
      <c r="AL5" s="85" t="e">
        <f>($AT$48*AT5)+($AU$48*AU5)+($AT$49*AV5)+($AU$49*AW5)+(#REF!*AS5)</f>
        <v>#REF!</v>
      </c>
      <c r="AN5">
        <v>3</v>
      </c>
      <c r="AR5" s="21"/>
      <c r="AS5" s="22">
        <v>2</v>
      </c>
      <c r="AT5" s="22">
        <v>4</v>
      </c>
      <c r="AU5" s="22">
        <v>4</v>
      </c>
      <c r="AV5" s="22">
        <v>0</v>
      </c>
      <c r="AW5" s="22">
        <v>0</v>
      </c>
      <c r="AX5" s="90"/>
    </row>
    <row r="6" spans="1:50" ht="35.450000000000003" customHeight="1" x14ac:dyDescent="0.3">
      <c r="A6" s="214"/>
      <c r="B6" s="11" t="s">
        <v>33</v>
      </c>
      <c r="C6" s="77" t="s">
        <v>30</v>
      </c>
      <c r="D6" s="88" t="s">
        <v>79</v>
      </c>
      <c r="E6" s="77" t="s">
        <v>79</v>
      </c>
      <c r="F6" s="77" t="s">
        <v>30</v>
      </c>
      <c r="G6" s="88" t="s">
        <v>79</v>
      </c>
      <c r="H6" s="88" t="s">
        <v>79</v>
      </c>
      <c r="I6" s="78" t="s">
        <v>95</v>
      </c>
      <c r="J6" s="78" t="s">
        <v>95</v>
      </c>
      <c r="K6" s="77"/>
      <c r="L6" s="77"/>
      <c r="M6" s="88" t="s">
        <v>79</v>
      </c>
      <c r="N6" s="77"/>
      <c r="O6" s="88" t="s">
        <v>79</v>
      </c>
      <c r="P6" s="77" t="s">
        <v>30</v>
      </c>
      <c r="Q6" s="77" t="s">
        <v>30</v>
      </c>
      <c r="R6" s="88" t="s">
        <v>79</v>
      </c>
      <c r="S6" s="88" t="s">
        <v>79</v>
      </c>
      <c r="T6" s="77" t="s">
        <v>30</v>
      </c>
      <c r="U6" s="77" t="s">
        <v>54</v>
      </c>
      <c r="V6" s="88" t="s">
        <v>79</v>
      </c>
      <c r="W6" s="77" t="s">
        <v>54</v>
      </c>
      <c r="X6" s="77" t="s">
        <v>114</v>
      </c>
      <c r="Y6" s="77" t="s">
        <v>30</v>
      </c>
      <c r="Z6" s="77" t="s">
        <v>30</v>
      </c>
      <c r="AA6" s="88" t="s">
        <v>54</v>
      </c>
      <c r="AB6" s="86" t="s">
        <v>54</v>
      </c>
      <c r="AC6" s="88" t="s">
        <v>79</v>
      </c>
      <c r="AD6" s="86" t="s">
        <v>30</v>
      </c>
      <c r="AE6" s="77"/>
      <c r="AF6" s="77" t="s">
        <v>30</v>
      </c>
      <c r="AG6" s="11">
        <f t="shared" ref="AG6:AG9" si="1">COUNTIFS(C6:AF6,"휴")</f>
        <v>9</v>
      </c>
      <c r="AH6" s="11">
        <f t="shared" ref="AH6:AH9" si="2">COUNTIFS(C6:AF6,"연")</f>
        <v>0</v>
      </c>
      <c r="AI6" s="11">
        <f t="shared" ref="AI6:AI9" si="3">COUNTIFS(C6:AF6,"반차")</f>
        <v>0</v>
      </c>
      <c r="AJ6" s="11">
        <f t="shared" ref="AJ6:AJ9" si="4">COUNTIFS(C6:AF6,"마")</f>
        <v>5</v>
      </c>
      <c r="AK6" s="11">
        <f>COUNTIFS(C6:AF6,"오마")</f>
        <v>10</v>
      </c>
      <c r="AL6" s="85">
        <f>($AT$48*AT6)+($AU$48*AU6)+($AT$49*AV6)+($AU$49*AW6)</f>
        <v>0</v>
      </c>
      <c r="AN6">
        <v>2</v>
      </c>
      <c r="AR6" s="21"/>
      <c r="AS6" s="22"/>
      <c r="AT6" s="22">
        <v>7</v>
      </c>
      <c r="AU6" s="22">
        <v>2</v>
      </c>
      <c r="AV6" s="22">
        <v>1</v>
      </c>
      <c r="AW6" s="22">
        <v>1</v>
      </c>
      <c r="AX6" s="90"/>
    </row>
    <row r="7" spans="1:50" ht="35.450000000000003" customHeight="1" x14ac:dyDescent="0.3">
      <c r="A7" s="214"/>
      <c r="B7" s="11" t="s">
        <v>41</v>
      </c>
      <c r="C7" s="88" t="s">
        <v>79</v>
      </c>
      <c r="D7" s="77" t="s">
        <v>30</v>
      </c>
      <c r="E7" s="77" t="s">
        <v>30</v>
      </c>
      <c r="F7" s="77"/>
      <c r="G7" s="77"/>
      <c r="H7" s="77" t="s">
        <v>30</v>
      </c>
      <c r="I7" s="77"/>
      <c r="J7" s="88" t="s">
        <v>79</v>
      </c>
      <c r="K7" s="77" t="s">
        <v>79</v>
      </c>
      <c r="L7" s="88" t="s">
        <v>79</v>
      </c>
      <c r="M7" s="77" t="s">
        <v>30</v>
      </c>
      <c r="N7" s="77" t="s">
        <v>30</v>
      </c>
      <c r="O7" s="77"/>
      <c r="P7" s="88" t="s">
        <v>79</v>
      </c>
      <c r="Q7" s="88" t="s">
        <v>79</v>
      </c>
      <c r="R7" s="77" t="s">
        <v>30</v>
      </c>
      <c r="S7" s="77"/>
      <c r="T7" s="88" t="s">
        <v>79</v>
      </c>
      <c r="U7" s="77" t="s">
        <v>30</v>
      </c>
      <c r="V7" s="77" t="s">
        <v>30</v>
      </c>
      <c r="W7" s="77"/>
      <c r="X7" s="77"/>
      <c r="Y7" s="77"/>
      <c r="Z7" s="88" t="s">
        <v>97</v>
      </c>
      <c r="AA7" s="77" t="s">
        <v>30</v>
      </c>
      <c r="AB7" s="86"/>
      <c r="AC7" s="77" t="s">
        <v>30</v>
      </c>
      <c r="AD7" s="86"/>
      <c r="AE7" s="88" t="s">
        <v>79</v>
      </c>
      <c r="AF7" s="88" t="s">
        <v>79</v>
      </c>
      <c r="AG7" s="11">
        <f t="shared" si="1"/>
        <v>10</v>
      </c>
      <c r="AH7" s="11">
        <f t="shared" si="2"/>
        <v>0</v>
      </c>
      <c r="AI7" s="11">
        <f t="shared" si="3"/>
        <v>0</v>
      </c>
      <c r="AJ7" s="11">
        <f t="shared" si="4"/>
        <v>0</v>
      </c>
      <c r="AK7" s="11">
        <f t="shared" si="0"/>
        <v>10</v>
      </c>
      <c r="AL7" s="85">
        <f>($AT$48*AT7)+($AU$48*AU7)+($AT$49*AV7)+($AU$49*AW7)</f>
        <v>0</v>
      </c>
      <c r="AN7">
        <v>1</v>
      </c>
      <c r="AR7" s="21"/>
      <c r="AS7" s="22"/>
      <c r="AT7" s="22">
        <v>4</v>
      </c>
      <c r="AU7" s="22">
        <v>1</v>
      </c>
      <c r="AV7" s="22">
        <v>1</v>
      </c>
      <c r="AW7" s="22">
        <v>3</v>
      </c>
      <c r="AX7" s="90"/>
    </row>
    <row r="8" spans="1:50" ht="35.450000000000003" customHeight="1" x14ac:dyDescent="0.3">
      <c r="A8" s="215" t="s">
        <v>52</v>
      </c>
      <c r="B8" s="14" t="s">
        <v>10</v>
      </c>
      <c r="C8" s="88" t="s">
        <v>79</v>
      </c>
      <c r="D8" s="79" t="s">
        <v>96</v>
      </c>
      <c r="E8" s="79" t="s">
        <v>54</v>
      </c>
      <c r="F8" s="79" t="s">
        <v>30</v>
      </c>
      <c r="G8" s="88" t="s">
        <v>79</v>
      </c>
      <c r="H8" s="79" t="s">
        <v>30</v>
      </c>
      <c r="I8" s="79" t="s">
        <v>30</v>
      </c>
      <c r="J8" s="88" t="s">
        <v>79</v>
      </c>
      <c r="K8" s="79" t="s">
        <v>54</v>
      </c>
      <c r="L8" s="88" t="s">
        <v>54</v>
      </c>
      <c r="M8" s="79" t="s">
        <v>30</v>
      </c>
      <c r="N8" s="79" t="s">
        <v>30</v>
      </c>
      <c r="O8" s="88" t="s">
        <v>79</v>
      </c>
      <c r="P8" s="79"/>
      <c r="Q8" s="79"/>
      <c r="R8" s="79"/>
      <c r="S8" s="88" t="s">
        <v>79</v>
      </c>
      <c r="T8" s="79" t="s">
        <v>30</v>
      </c>
      <c r="U8" s="79" t="s">
        <v>30</v>
      </c>
      <c r="V8" s="88" t="s">
        <v>111</v>
      </c>
      <c r="W8" s="79"/>
      <c r="X8" s="79" t="s">
        <v>79</v>
      </c>
      <c r="Y8" s="88" t="s">
        <v>79</v>
      </c>
      <c r="Z8" s="79" t="s">
        <v>30</v>
      </c>
      <c r="AA8" s="79"/>
      <c r="AB8" s="86" t="s">
        <v>79</v>
      </c>
      <c r="AC8" s="88" t="s">
        <v>137</v>
      </c>
      <c r="AD8" s="86" t="s">
        <v>117</v>
      </c>
      <c r="AE8" s="88" t="s">
        <v>79</v>
      </c>
      <c r="AF8" s="88" t="s">
        <v>79</v>
      </c>
      <c r="AG8" s="79">
        <f t="shared" si="1"/>
        <v>10</v>
      </c>
      <c r="AH8" s="79">
        <f t="shared" si="2"/>
        <v>0</v>
      </c>
      <c r="AI8" s="79">
        <f t="shared" si="3"/>
        <v>0</v>
      </c>
      <c r="AJ8" s="79">
        <f t="shared" si="4"/>
        <v>4</v>
      </c>
      <c r="AK8" s="79">
        <f t="shared" si="0"/>
        <v>11</v>
      </c>
      <c r="AL8" s="85" t="e">
        <f>($AT$48*AT8)+($AU$48*AU8)+($AT$49*AV8)+($AU$49*AW8)+(#REF!*AS8)</f>
        <v>#REF!</v>
      </c>
      <c r="AN8">
        <v>1</v>
      </c>
      <c r="AR8" s="21"/>
      <c r="AS8" s="22">
        <v>2</v>
      </c>
      <c r="AT8" s="22">
        <v>7</v>
      </c>
      <c r="AU8" s="22">
        <v>2</v>
      </c>
      <c r="AV8" s="22">
        <v>2</v>
      </c>
      <c r="AW8" s="22">
        <v>0</v>
      </c>
      <c r="AX8" s="90"/>
    </row>
    <row r="9" spans="1:50" ht="35.450000000000003" customHeight="1" x14ac:dyDescent="0.3">
      <c r="A9" s="215"/>
      <c r="B9" s="14" t="s">
        <v>65</v>
      </c>
      <c r="C9" s="79" t="s">
        <v>96</v>
      </c>
      <c r="D9" s="79"/>
      <c r="E9" s="79"/>
      <c r="F9" s="88" t="s">
        <v>79</v>
      </c>
      <c r="G9" s="79" t="s">
        <v>30</v>
      </c>
      <c r="H9" s="88" t="s">
        <v>79</v>
      </c>
      <c r="I9" s="88" t="s">
        <v>79</v>
      </c>
      <c r="J9" s="79" t="s">
        <v>30</v>
      </c>
      <c r="K9" s="79"/>
      <c r="L9" s="79"/>
      <c r="M9" s="88" t="s">
        <v>79</v>
      </c>
      <c r="N9" s="88" t="s">
        <v>79</v>
      </c>
      <c r="O9" s="79" t="s">
        <v>30</v>
      </c>
      <c r="P9" s="79"/>
      <c r="Q9" s="79"/>
      <c r="R9" s="88" t="s">
        <v>79</v>
      </c>
      <c r="S9" s="79" t="s">
        <v>30</v>
      </c>
      <c r="T9" s="79"/>
      <c r="U9" s="88" t="s">
        <v>79</v>
      </c>
      <c r="V9" s="79"/>
      <c r="W9" s="79" t="s">
        <v>79</v>
      </c>
      <c r="X9" s="79" t="s">
        <v>30</v>
      </c>
      <c r="Y9" s="79" t="s">
        <v>30</v>
      </c>
      <c r="Z9" s="79"/>
      <c r="AA9" s="88" t="s">
        <v>54</v>
      </c>
      <c r="AB9" s="86"/>
      <c r="AC9" s="79"/>
      <c r="AD9" s="86" t="s">
        <v>79</v>
      </c>
      <c r="AE9" s="79" t="s">
        <v>30</v>
      </c>
      <c r="AF9" s="79" t="s">
        <v>30</v>
      </c>
      <c r="AG9" s="79">
        <f t="shared" si="1"/>
        <v>9</v>
      </c>
      <c r="AH9" s="79">
        <f t="shared" si="2"/>
        <v>0</v>
      </c>
      <c r="AI9" s="79">
        <f t="shared" si="3"/>
        <v>0</v>
      </c>
      <c r="AJ9" s="79">
        <f t="shared" si="4"/>
        <v>1</v>
      </c>
      <c r="AK9" s="79">
        <f>COUNTIFS(C9:AF9,"오마")</f>
        <v>9</v>
      </c>
      <c r="AL9" s="85">
        <f>($AT$48*AT9)+($AU$48*AU9)+($AT$49*AV9)+($AU$49*AW9)</f>
        <v>0</v>
      </c>
      <c r="AN9">
        <v>2</v>
      </c>
      <c r="AR9" s="21"/>
      <c r="AS9" s="22"/>
      <c r="AT9" s="22">
        <v>5</v>
      </c>
      <c r="AU9" s="22">
        <v>4</v>
      </c>
      <c r="AV9" s="22">
        <v>1</v>
      </c>
      <c r="AW9" s="22">
        <v>0</v>
      </c>
      <c r="AX9" s="90"/>
    </row>
    <row r="10" spans="1:50" ht="35.450000000000003" customHeight="1" x14ac:dyDescent="0.3">
      <c r="A10" s="204" t="s">
        <v>67</v>
      </c>
      <c r="B10" s="204"/>
      <c r="C10" s="104">
        <f t="shared" ref="C10:AF10" si="5">COUNTBLANK(C5:C9)</f>
        <v>1</v>
      </c>
      <c r="D10" s="104">
        <f t="shared" si="5"/>
        <v>1</v>
      </c>
      <c r="E10" s="104">
        <f t="shared" si="5"/>
        <v>2</v>
      </c>
      <c r="F10" s="104">
        <f t="shared" si="5"/>
        <v>1</v>
      </c>
      <c r="G10" s="104">
        <f t="shared" si="5"/>
        <v>1</v>
      </c>
      <c r="H10" s="104">
        <f t="shared" si="5"/>
        <v>1</v>
      </c>
      <c r="I10" s="104">
        <f t="shared" si="5"/>
        <v>1</v>
      </c>
      <c r="J10" s="104">
        <f t="shared" si="5"/>
        <v>1</v>
      </c>
      <c r="K10" s="104">
        <f t="shared" si="5"/>
        <v>2</v>
      </c>
      <c r="L10" s="104">
        <f t="shared" si="5"/>
        <v>2</v>
      </c>
      <c r="M10" s="104">
        <f t="shared" si="5"/>
        <v>1</v>
      </c>
      <c r="N10" s="104">
        <f t="shared" si="5"/>
        <v>1</v>
      </c>
      <c r="O10" s="104">
        <f t="shared" si="5"/>
        <v>1</v>
      </c>
      <c r="P10" s="104">
        <f t="shared" si="5"/>
        <v>2</v>
      </c>
      <c r="Q10" s="104">
        <f t="shared" si="5"/>
        <v>2</v>
      </c>
      <c r="R10" s="104">
        <f t="shared" si="5"/>
        <v>1</v>
      </c>
      <c r="S10" s="104">
        <f t="shared" si="5"/>
        <v>1</v>
      </c>
      <c r="T10" s="104">
        <f t="shared" si="5"/>
        <v>1</v>
      </c>
      <c r="U10" s="104">
        <f t="shared" si="5"/>
        <v>1</v>
      </c>
      <c r="V10" s="104">
        <f t="shared" si="5"/>
        <v>1</v>
      </c>
      <c r="W10" s="104">
        <f t="shared" si="5"/>
        <v>2</v>
      </c>
      <c r="X10" s="104">
        <f t="shared" si="5"/>
        <v>2</v>
      </c>
      <c r="Y10" s="104">
        <f t="shared" si="5"/>
        <v>1</v>
      </c>
      <c r="Z10" s="104">
        <f t="shared" si="5"/>
        <v>1</v>
      </c>
      <c r="AA10" s="104">
        <f t="shared" si="5"/>
        <v>2</v>
      </c>
      <c r="AB10" s="104">
        <f t="shared" si="5"/>
        <v>2</v>
      </c>
      <c r="AC10" s="104">
        <f t="shared" si="5"/>
        <v>2</v>
      </c>
      <c r="AD10" s="104">
        <f t="shared" si="5"/>
        <v>1</v>
      </c>
      <c r="AE10" s="104">
        <f>COUNTBLANK(AE5:AE9)</f>
        <v>1</v>
      </c>
      <c r="AF10" s="104">
        <f t="shared" si="5"/>
        <v>1</v>
      </c>
      <c r="AG10" s="80"/>
      <c r="AH10" s="80"/>
      <c r="AI10" s="80"/>
      <c r="AJ10" s="80"/>
      <c r="AK10" s="80"/>
      <c r="AR10" s="91"/>
      <c r="AS10" s="92"/>
      <c r="AT10" s="101">
        <f>SUM(AT5:AT9)</f>
        <v>27</v>
      </c>
      <c r="AU10" s="101">
        <f t="shared" ref="AU10:AW10" si="6">SUM(AU5:AU9)</f>
        <v>13</v>
      </c>
      <c r="AV10" s="101">
        <f t="shared" si="6"/>
        <v>5</v>
      </c>
      <c r="AW10" s="101">
        <f t="shared" si="6"/>
        <v>4</v>
      </c>
      <c r="AX10" s="93"/>
    </row>
    <row r="11" spans="1:50" ht="35.450000000000003" customHeight="1" x14ac:dyDescent="0.3">
      <c r="A11" s="205" t="s">
        <v>68</v>
      </c>
      <c r="B11" s="205"/>
      <c r="C11" s="104">
        <f t="shared" ref="C11:AF11" si="7">COUNTIFS(C5:C9,"마")</f>
        <v>0</v>
      </c>
      <c r="D11" s="104">
        <f t="shared" si="7"/>
        <v>0</v>
      </c>
      <c r="E11" s="104">
        <f t="shared" si="7"/>
        <v>1</v>
      </c>
      <c r="F11" s="104">
        <f t="shared" si="7"/>
        <v>0</v>
      </c>
      <c r="G11" s="104">
        <f t="shared" si="7"/>
        <v>0</v>
      </c>
      <c r="H11" s="104">
        <f t="shared" si="7"/>
        <v>0</v>
      </c>
      <c r="I11" s="104">
        <f t="shared" si="7"/>
        <v>0</v>
      </c>
      <c r="J11" s="104">
        <f t="shared" si="7"/>
        <v>0</v>
      </c>
      <c r="K11" s="104">
        <f t="shared" si="7"/>
        <v>1</v>
      </c>
      <c r="L11" s="104">
        <f t="shared" si="7"/>
        <v>1</v>
      </c>
      <c r="M11" s="104">
        <f t="shared" si="7"/>
        <v>0</v>
      </c>
      <c r="N11" s="104">
        <f t="shared" si="7"/>
        <v>0</v>
      </c>
      <c r="O11" s="104">
        <f t="shared" si="7"/>
        <v>0</v>
      </c>
      <c r="P11" s="104">
        <f t="shared" si="7"/>
        <v>1</v>
      </c>
      <c r="Q11" s="104">
        <f t="shared" si="7"/>
        <v>1</v>
      </c>
      <c r="R11" s="104">
        <f t="shared" si="7"/>
        <v>0</v>
      </c>
      <c r="S11" s="104">
        <f t="shared" si="7"/>
        <v>0</v>
      </c>
      <c r="T11" s="104">
        <f t="shared" si="7"/>
        <v>0</v>
      </c>
      <c r="U11" s="104">
        <f t="shared" si="7"/>
        <v>1</v>
      </c>
      <c r="V11" s="104">
        <f t="shared" si="7"/>
        <v>0</v>
      </c>
      <c r="W11" s="104">
        <f t="shared" si="7"/>
        <v>1</v>
      </c>
      <c r="X11" s="104">
        <f t="shared" si="7"/>
        <v>1</v>
      </c>
      <c r="Y11" s="104">
        <f t="shared" si="7"/>
        <v>0</v>
      </c>
      <c r="Z11" s="104">
        <f t="shared" si="7"/>
        <v>0</v>
      </c>
      <c r="AA11" s="104">
        <f t="shared" si="7"/>
        <v>2</v>
      </c>
      <c r="AB11" s="104">
        <f t="shared" si="7"/>
        <v>1</v>
      </c>
      <c r="AC11" s="104">
        <f t="shared" si="7"/>
        <v>1</v>
      </c>
      <c r="AD11" s="104">
        <f t="shared" si="7"/>
        <v>0</v>
      </c>
      <c r="AE11" s="104">
        <f t="shared" si="7"/>
        <v>0</v>
      </c>
      <c r="AF11" s="104">
        <f t="shared" si="7"/>
        <v>0</v>
      </c>
      <c r="AG11" s="80"/>
      <c r="AH11" s="80"/>
      <c r="AI11" s="80"/>
      <c r="AJ11" s="80"/>
      <c r="AK11" s="80"/>
    </row>
    <row r="12" spans="1:50" ht="35.450000000000003" customHeight="1" x14ac:dyDescent="0.3">
      <c r="A12" s="205" t="s">
        <v>83</v>
      </c>
      <c r="B12" s="205"/>
      <c r="C12" s="104">
        <f t="shared" ref="C12:AF12" si="8">COUNTIFS(C5:C9,"오마")</f>
        <v>2</v>
      </c>
      <c r="D12" s="104">
        <f t="shared" si="8"/>
        <v>2</v>
      </c>
      <c r="E12" s="104">
        <f t="shared" si="8"/>
        <v>1</v>
      </c>
      <c r="F12" s="104">
        <f t="shared" si="8"/>
        <v>2</v>
      </c>
      <c r="G12" s="104">
        <f t="shared" si="8"/>
        <v>2</v>
      </c>
      <c r="H12" s="104">
        <f t="shared" si="8"/>
        <v>2</v>
      </c>
      <c r="I12" s="104">
        <f t="shared" si="8"/>
        <v>2</v>
      </c>
      <c r="J12" s="104">
        <f t="shared" si="8"/>
        <v>2</v>
      </c>
      <c r="K12" s="104">
        <f t="shared" si="8"/>
        <v>1</v>
      </c>
      <c r="L12" s="104">
        <f t="shared" si="8"/>
        <v>1</v>
      </c>
      <c r="M12" s="104">
        <f t="shared" si="8"/>
        <v>2</v>
      </c>
      <c r="N12" s="104">
        <f t="shared" si="8"/>
        <v>2</v>
      </c>
      <c r="O12" s="104">
        <f t="shared" si="8"/>
        <v>2</v>
      </c>
      <c r="P12" s="104">
        <f t="shared" si="8"/>
        <v>1</v>
      </c>
      <c r="Q12" s="104">
        <f t="shared" si="8"/>
        <v>1</v>
      </c>
      <c r="R12" s="104">
        <f t="shared" si="8"/>
        <v>2</v>
      </c>
      <c r="S12" s="104">
        <f t="shared" si="8"/>
        <v>2</v>
      </c>
      <c r="T12" s="104">
        <f t="shared" si="8"/>
        <v>2</v>
      </c>
      <c r="U12" s="104">
        <f t="shared" si="8"/>
        <v>1</v>
      </c>
      <c r="V12" s="104">
        <f t="shared" si="8"/>
        <v>2</v>
      </c>
      <c r="W12" s="104">
        <f t="shared" si="8"/>
        <v>1</v>
      </c>
      <c r="X12" s="104">
        <f t="shared" si="8"/>
        <v>1</v>
      </c>
      <c r="Y12" s="104">
        <f t="shared" si="8"/>
        <v>2</v>
      </c>
      <c r="Z12" s="104">
        <f t="shared" si="8"/>
        <v>2</v>
      </c>
      <c r="AA12" s="104">
        <f t="shared" si="8"/>
        <v>0</v>
      </c>
      <c r="AB12" s="104">
        <f t="shared" si="8"/>
        <v>1</v>
      </c>
      <c r="AC12" s="104">
        <f t="shared" si="8"/>
        <v>1</v>
      </c>
      <c r="AD12" s="104">
        <f t="shared" si="8"/>
        <v>2</v>
      </c>
      <c r="AE12" s="104">
        <f t="shared" si="8"/>
        <v>2</v>
      </c>
      <c r="AF12" s="104">
        <f t="shared" si="8"/>
        <v>2</v>
      </c>
      <c r="AG12" s="80"/>
      <c r="AH12" s="80"/>
      <c r="AI12" s="80"/>
      <c r="AJ12" s="80"/>
      <c r="AK12" s="80"/>
    </row>
    <row r="13" spans="1:50" ht="54.75" customHeight="1" x14ac:dyDescent="0.3">
      <c r="H13" s="82" t="s">
        <v>99</v>
      </c>
      <c r="I13" s="82" t="s">
        <v>99</v>
      </c>
      <c r="J13" s="97"/>
      <c r="K13" s="81"/>
      <c r="L13" s="82" t="s">
        <v>102</v>
      </c>
      <c r="M13" s="97"/>
      <c r="N13" s="98"/>
      <c r="O13" s="97"/>
      <c r="P13" s="83" t="s">
        <v>100</v>
      </c>
      <c r="Q13" s="83" t="s">
        <v>100</v>
      </c>
      <c r="R13" s="83" t="s">
        <v>100</v>
      </c>
      <c r="S13" s="98"/>
      <c r="T13" s="97"/>
      <c r="U13" s="81"/>
      <c r="V13" s="81"/>
      <c r="W13" s="81"/>
      <c r="X13" s="81"/>
      <c r="Y13" s="82" t="s">
        <v>73</v>
      </c>
      <c r="Z13" s="81"/>
      <c r="AA13" s="97"/>
      <c r="AB13" s="97"/>
      <c r="AC13" s="82" t="s">
        <v>102</v>
      </c>
      <c r="AD13" s="82" t="s">
        <v>101</v>
      </c>
      <c r="AE13" s="97"/>
      <c r="AF13" s="82" t="s">
        <v>103</v>
      </c>
    </row>
    <row r="14" spans="1:50" ht="45" customHeight="1" x14ac:dyDescent="0.3">
      <c r="G14" t="s">
        <v>106</v>
      </c>
      <c r="I14" t="s">
        <v>104</v>
      </c>
      <c r="L14" t="s">
        <v>109</v>
      </c>
      <c r="O14" t="s">
        <v>113</v>
      </c>
      <c r="Q14" t="s">
        <v>115</v>
      </c>
      <c r="S14" t="s">
        <v>139</v>
      </c>
      <c r="X14" t="s">
        <v>126</v>
      </c>
      <c r="AB14" t="s">
        <v>138</v>
      </c>
      <c r="AD14" t="s">
        <v>128</v>
      </c>
      <c r="AF14" t="s">
        <v>129</v>
      </c>
    </row>
    <row r="15" spans="1:50" ht="45" customHeight="1" x14ac:dyDescent="0.3">
      <c r="G15" t="s">
        <v>107</v>
      </c>
      <c r="I15" t="s">
        <v>105</v>
      </c>
      <c r="L15" t="s">
        <v>110</v>
      </c>
      <c r="O15" t="s">
        <v>112</v>
      </c>
      <c r="Q15" t="s">
        <v>116</v>
      </c>
      <c r="S15" t="s">
        <v>118</v>
      </c>
      <c r="X15" t="s">
        <v>127</v>
      </c>
      <c r="AB15" t="s">
        <v>140</v>
      </c>
      <c r="AD15" t="s">
        <v>135</v>
      </c>
      <c r="AF15" t="s">
        <v>130</v>
      </c>
    </row>
  </sheetData>
  <mergeCells count="12">
    <mergeCell ref="AL3:AL4"/>
    <mergeCell ref="A5:A7"/>
    <mergeCell ref="A8:A9"/>
    <mergeCell ref="A10:B10"/>
    <mergeCell ref="A11:B11"/>
    <mergeCell ref="AJ3:AJ4"/>
    <mergeCell ref="AK3:AK4"/>
    <mergeCell ref="A12:B12"/>
    <mergeCell ref="A1:AF2"/>
    <mergeCell ref="AG3:AG4"/>
    <mergeCell ref="AH3:AH4"/>
    <mergeCell ref="AI3:AI4"/>
  </mergeCells>
  <phoneticPr fontId="2" type="noConversion"/>
  <pageMargins left="0.7" right="0.7" top="0.75" bottom="0.75" header="0.3" footer="0.3"/>
  <pageSetup paperSize="9" scale="4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9"/>
  <sheetViews>
    <sheetView zoomScale="55" zoomScaleNormal="55" workbookViewId="0">
      <selection activeCell="AM5" sqref="AM5:AM9"/>
    </sheetView>
  </sheetViews>
  <sheetFormatPr defaultRowHeight="16.5" x14ac:dyDescent="0.3"/>
  <sheetData>
    <row r="1" spans="1:40" ht="28.5" customHeight="1" x14ac:dyDescent="0.3">
      <c r="A1" s="216"/>
      <c r="B1" s="216"/>
      <c r="C1" s="198" t="s">
        <v>108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71"/>
      <c r="AI1" s="71"/>
      <c r="AJ1" s="71"/>
      <c r="AK1" s="71"/>
    </row>
    <row r="2" spans="1:40" ht="28.5" customHeight="1" x14ac:dyDescent="0.3">
      <c r="A2" s="216"/>
      <c r="B2" s="21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71">
        <v>12</v>
      </c>
      <c r="AI2" s="71"/>
      <c r="AJ2" s="71"/>
      <c r="AK2" s="71"/>
      <c r="AM2" t="s">
        <v>143</v>
      </c>
    </row>
    <row r="3" spans="1:40" ht="35.450000000000003" customHeight="1" x14ac:dyDescent="0.3">
      <c r="A3" s="72"/>
      <c r="B3" s="72"/>
      <c r="C3" s="103" t="s">
        <v>5</v>
      </c>
      <c r="D3" s="75" t="s">
        <v>6</v>
      </c>
      <c r="E3" s="75" t="s">
        <v>25</v>
      </c>
      <c r="F3" s="75" t="s">
        <v>26</v>
      </c>
      <c r="G3" s="103" t="s">
        <v>20</v>
      </c>
      <c r="H3" s="73" t="s">
        <v>28</v>
      </c>
      <c r="I3" s="103" t="s">
        <v>21</v>
      </c>
      <c r="J3" s="73" t="s">
        <v>22</v>
      </c>
      <c r="K3" s="75" t="s">
        <v>24</v>
      </c>
      <c r="L3" s="75" t="s">
        <v>25</v>
      </c>
      <c r="M3" s="75" t="s">
        <v>26</v>
      </c>
      <c r="N3" s="73" t="s">
        <v>20</v>
      </c>
      <c r="O3" s="103" t="s">
        <v>28</v>
      </c>
      <c r="P3" s="73" t="s">
        <v>21</v>
      </c>
      <c r="Q3" s="103" t="s">
        <v>22</v>
      </c>
      <c r="R3" s="75" t="s">
        <v>24</v>
      </c>
      <c r="S3" s="75" t="s">
        <v>25</v>
      </c>
      <c r="T3" s="73" t="s">
        <v>26</v>
      </c>
      <c r="U3" s="103" t="s">
        <v>20</v>
      </c>
      <c r="V3" s="73" t="s">
        <v>28</v>
      </c>
      <c r="W3" s="103" t="s">
        <v>21</v>
      </c>
      <c r="X3" s="73" t="s">
        <v>22</v>
      </c>
      <c r="Y3" s="75" t="s">
        <v>24</v>
      </c>
      <c r="Z3" s="75" t="s">
        <v>25</v>
      </c>
      <c r="AA3" s="103" t="s">
        <v>26</v>
      </c>
      <c r="AB3" s="73" t="s">
        <v>20</v>
      </c>
      <c r="AC3" s="103" t="s">
        <v>28</v>
      </c>
      <c r="AD3" s="73" t="s">
        <v>21</v>
      </c>
      <c r="AE3" s="103" t="s">
        <v>22</v>
      </c>
      <c r="AF3" s="75" t="s">
        <v>24</v>
      </c>
      <c r="AG3" s="75" t="s">
        <v>25</v>
      </c>
      <c r="AH3" s="199" t="s">
        <v>84</v>
      </c>
      <c r="AI3" s="199" t="s">
        <v>34</v>
      </c>
      <c r="AJ3" s="199" t="s">
        <v>46</v>
      </c>
      <c r="AK3" s="199" t="s">
        <v>54</v>
      </c>
      <c r="AL3" s="199" t="s">
        <v>79</v>
      </c>
      <c r="AM3" s="212" t="s">
        <v>119</v>
      </c>
    </row>
    <row r="4" spans="1:40" ht="35.450000000000003" customHeight="1" x14ac:dyDescent="0.3">
      <c r="A4" s="72"/>
      <c r="B4" s="72"/>
      <c r="C4" s="103">
        <v>1</v>
      </c>
      <c r="D4" s="75">
        <v>2</v>
      </c>
      <c r="E4" s="75">
        <v>3</v>
      </c>
      <c r="F4" s="75">
        <v>4</v>
      </c>
      <c r="G4" s="103">
        <v>5</v>
      </c>
      <c r="H4" s="103">
        <v>6</v>
      </c>
      <c r="I4" s="103">
        <v>7</v>
      </c>
      <c r="J4" s="103">
        <v>8</v>
      </c>
      <c r="K4" s="75">
        <v>9</v>
      </c>
      <c r="L4" s="75">
        <v>10</v>
      </c>
      <c r="M4" s="75">
        <v>11</v>
      </c>
      <c r="N4" s="103">
        <v>12</v>
      </c>
      <c r="O4" s="103">
        <v>13</v>
      </c>
      <c r="P4" s="103">
        <v>14</v>
      </c>
      <c r="Q4" s="103">
        <v>15</v>
      </c>
      <c r="R4" s="75">
        <v>16</v>
      </c>
      <c r="S4" s="75">
        <v>17</v>
      </c>
      <c r="T4" s="103">
        <v>18</v>
      </c>
      <c r="U4" s="103">
        <v>19</v>
      </c>
      <c r="V4" s="103">
        <v>20</v>
      </c>
      <c r="W4" s="103">
        <v>21</v>
      </c>
      <c r="X4" s="103">
        <v>22</v>
      </c>
      <c r="Y4" s="75">
        <v>23</v>
      </c>
      <c r="Z4" s="75">
        <v>24</v>
      </c>
      <c r="AA4" s="103">
        <v>25</v>
      </c>
      <c r="AB4" s="103">
        <v>26</v>
      </c>
      <c r="AC4" s="103">
        <v>27</v>
      </c>
      <c r="AD4" s="103">
        <v>28</v>
      </c>
      <c r="AE4" s="103">
        <v>29</v>
      </c>
      <c r="AF4" s="75">
        <v>30</v>
      </c>
      <c r="AG4" s="75">
        <v>31</v>
      </c>
      <c r="AH4" s="200"/>
      <c r="AI4" s="200"/>
      <c r="AJ4" s="200"/>
      <c r="AK4" s="200"/>
      <c r="AL4" s="200"/>
      <c r="AM4" s="213"/>
      <c r="AN4" t="s">
        <v>125</v>
      </c>
    </row>
    <row r="5" spans="1:40" ht="35.450000000000003" customHeight="1" x14ac:dyDescent="0.3">
      <c r="A5" s="214" t="s">
        <v>144</v>
      </c>
      <c r="B5" s="11" t="s">
        <v>19</v>
      </c>
      <c r="C5" s="77"/>
      <c r="D5" s="78" t="s">
        <v>95</v>
      </c>
      <c r="E5" s="78" t="s">
        <v>95</v>
      </c>
      <c r="F5" s="77">
        <v>3</v>
      </c>
      <c r="G5" s="77"/>
      <c r="H5" s="77">
        <v>5.5</v>
      </c>
      <c r="I5" s="77" t="s">
        <v>30</v>
      </c>
      <c r="J5" s="77" t="s">
        <v>30</v>
      </c>
      <c r="K5" s="77">
        <v>3.5</v>
      </c>
      <c r="L5" s="11">
        <v>3</v>
      </c>
      <c r="M5" s="77" t="s">
        <v>30</v>
      </c>
      <c r="N5" s="77"/>
      <c r="O5" s="77">
        <v>3</v>
      </c>
      <c r="P5" s="77"/>
      <c r="Q5" s="78" t="s">
        <v>30</v>
      </c>
      <c r="R5" s="78" t="s">
        <v>30</v>
      </c>
      <c r="S5" s="78" t="s">
        <v>30</v>
      </c>
      <c r="T5" s="11"/>
      <c r="U5" s="77"/>
      <c r="V5" s="77">
        <v>3</v>
      </c>
      <c r="W5" s="11" t="s">
        <v>30</v>
      </c>
      <c r="X5" s="11">
        <v>3</v>
      </c>
      <c r="Y5" s="77" t="s">
        <v>30</v>
      </c>
      <c r="Z5" s="77">
        <v>3</v>
      </c>
      <c r="AA5" s="77" t="s">
        <v>30</v>
      </c>
      <c r="AB5" s="77">
        <v>2.5</v>
      </c>
      <c r="AC5" s="77">
        <v>3</v>
      </c>
      <c r="AD5" s="77" t="s">
        <v>30</v>
      </c>
      <c r="AE5" s="77">
        <v>5.5</v>
      </c>
      <c r="AF5" s="77" t="s">
        <v>30</v>
      </c>
      <c r="AG5" s="77">
        <v>3</v>
      </c>
      <c r="AH5" s="11">
        <f>COUNTIFS(C5:AG5,"휴")</f>
        <v>11</v>
      </c>
      <c r="AI5" s="11">
        <f>COUNTIFS(C5:AG5,"연")</f>
        <v>0</v>
      </c>
      <c r="AJ5" s="11">
        <f>COUNTIFS(C5:AG5,"반차")</f>
        <v>0</v>
      </c>
      <c r="AK5" s="11">
        <f>COUNTIFS(C5:AG5,"마")</f>
        <v>0</v>
      </c>
      <c r="AL5" s="11">
        <f>COUNTIFS(C5:AG5,"오마")</f>
        <v>0</v>
      </c>
      <c r="AM5" s="85"/>
      <c r="AN5">
        <v>2.5</v>
      </c>
    </row>
    <row r="6" spans="1:40" ht="35.450000000000003" customHeight="1" x14ac:dyDescent="0.3">
      <c r="A6" s="214"/>
      <c r="B6" s="11" t="s">
        <v>145</v>
      </c>
      <c r="C6" s="77">
        <v>3</v>
      </c>
      <c r="D6" s="77">
        <v>3</v>
      </c>
      <c r="E6" s="77">
        <v>3</v>
      </c>
      <c r="F6" s="77"/>
      <c r="G6" s="99" t="s">
        <v>146</v>
      </c>
      <c r="H6" s="77" t="s">
        <v>182</v>
      </c>
      <c r="I6" s="77" t="s">
        <v>30</v>
      </c>
      <c r="J6" s="77">
        <v>3.5</v>
      </c>
      <c r="K6" s="77"/>
      <c r="L6" s="77" t="s">
        <v>30</v>
      </c>
      <c r="M6" s="77">
        <v>3</v>
      </c>
      <c r="N6" s="77">
        <v>2.5</v>
      </c>
      <c r="O6" s="77" t="s">
        <v>30</v>
      </c>
      <c r="P6" s="77">
        <v>3</v>
      </c>
      <c r="Q6" s="77" t="s">
        <v>30</v>
      </c>
      <c r="R6" s="77">
        <v>3</v>
      </c>
      <c r="S6" s="77">
        <v>3</v>
      </c>
      <c r="T6" s="77" t="s">
        <v>30</v>
      </c>
      <c r="U6" s="77">
        <v>5.5</v>
      </c>
      <c r="V6" s="77" t="s">
        <v>30</v>
      </c>
      <c r="W6" s="111"/>
      <c r="X6" s="77"/>
      <c r="Y6" s="77">
        <v>5.5</v>
      </c>
      <c r="Z6" s="77" t="s">
        <v>30</v>
      </c>
      <c r="AA6" s="77">
        <v>3</v>
      </c>
      <c r="AB6" s="77"/>
      <c r="AC6" s="77" t="s">
        <v>30</v>
      </c>
      <c r="AD6" s="77" t="s">
        <v>30</v>
      </c>
      <c r="AE6" s="77"/>
      <c r="AF6" s="77">
        <v>3</v>
      </c>
      <c r="AG6" s="77" t="s">
        <v>30</v>
      </c>
      <c r="AH6" s="11">
        <f t="shared" ref="AH6:AH7" si="0">COUNTIFS(C6:AG6,"휴")</f>
        <v>10</v>
      </c>
      <c r="AI6" s="11">
        <f t="shared" ref="AI6:AI9" si="1">COUNTIFS(C6:AG6,"연")</f>
        <v>0</v>
      </c>
      <c r="AJ6" s="11">
        <f t="shared" ref="AJ6:AJ9" si="2">COUNTIFS(C6:AG6,"반차")</f>
        <v>0</v>
      </c>
      <c r="AK6" s="11">
        <f t="shared" ref="AK6:AK9" si="3">COUNTIFS(C6:AG6,"마")</f>
        <v>0</v>
      </c>
      <c r="AL6" s="11">
        <f t="shared" ref="AL6:AL9" si="4">COUNTIFS(C6:AG6,"오마")</f>
        <v>0</v>
      </c>
      <c r="AM6" s="85"/>
      <c r="AN6">
        <v>2</v>
      </c>
    </row>
    <row r="7" spans="1:40" ht="35.450000000000003" customHeight="1" x14ac:dyDescent="0.3">
      <c r="A7" s="214"/>
      <c r="B7" s="11" t="s">
        <v>41</v>
      </c>
      <c r="C7" s="84" t="s">
        <v>30</v>
      </c>
      <c r="D7" s="78" t="s">
        <v>30</v>
      </c>
      <c r="E7" s="77" t="s">
        <v>30</v>
      </c>
      <c r="F7" s="77">
        <v>3</v>
      </c>
      <c r="G7" s="84">
        <v>3</v>
      </c>
      <c r="H7" s="77">
        <v>5.5</v>
      </c>
      <c r="I7" s="77">
        <v>3.5</v>
      </c>
      <c r="J7" s="77" t="s">
        <v>30</v>
      </c>
      <c r="K7" s="77">
        <v>3.5</v>
      </c>
      <c r="L7" s="84"/>
      <c r="M7" s="84" t="s">
        <v>30</v>
      </c>
      <c r="N7" s="84"/>
      <c r="O7" s="84"/>
      <c r="P7" s="84" t="s">
        <v>30</v>
      </c>
      <c r="Q7" s="84">
        <v>3.5</v>
      </c>
      <c r="R7" s="77"/>
      <c r="S7" s="77">
        <v>3</v>
      </c>
      <c r="T7" s="77"/>
      <c r="U7" s="77" t="s">
        <v>30</v>
      </c>
      <c r="V7" s="77"/>
      <c r="W7" s="77">
        <v>5.5</v>
      </c>
      <c r="X7" s="77" t="s">
        <v>30</v>
      </c>
      <c r="Y7" s="77" t="s">
        <v>30</v>
      </c>
      <c r="Z7" s="77"/>
      <c r="AA7" s="77"/>
      <c r="AB7" s="77"/>
      <c r="AC7" s="77" t="s">
        <v>30</v>
      </c>
      <c r="AD7" s="77">
        <v>3</v>
      </c>
      <c r="AE7" s="77">
        <v>5.5</v>
      </c>
      <c r="AF7" s="77" t="s">
        <v>30</v>
      </c>
      <c r="AG7" s="77">
        <v>3</v>
      </c>
      <c r="AH7" s="11">
        <f t="shared" si="0"/>
        <v>11</v>
      </c>
      <c r="AI7" s="11">
        <f t="shared" si="1"/>
        <v>0</v>
      </c>
      <c r="AJ7" s="11">
        <f t="shared" si="2"/>
        <v>0</v>
      </c>
      <c r="AK7" s="11">
        <f t="shared" si="3"/>
        <v>0</v>
      </c>
      <c r="AL7" s="11">
        <f t="shared" si="4"/>
        <v>0</v>
      </c>
      <c r="AM7" s="85"/>
      <c r="AN7">
        <v>2</v>
      </c>
    </row>
    <row r="8" spans="1:40" ht="35.450000000000003" customHeight="1" x14ac:dyDescent="0.3">
      <c r="A8" s="215" t="s">
        <v>52</v>
      </c>
      <c r="B8" s="14" t="s">
        <v>10</v>
      </c>
      <c r="C8" s="79" t="s">
        <v>30</v>
      </c>
      <c r="D8" s="79">
        <v>3</v>
      </c>
      <c r="E8" s="79">
        <v>3</v>
      </c>
      <c r="F8" s="79" t="s">
        <v>30</v>
      </c>
      <c r="G8" s="79">
        <v>3</v>
      </c>
      <c r="H8" s="79" t="s">
        <v>30</v>
      </c>
      <c r="I8" s="79">
        <v>3.5</v>
      </c>
      <c r="J8" s="79"/>
      <c r="K8" s="79" t="s">
        <v>30</v>
      </c>
      <c r="L8" s="79" t="s">
        <v>30</v>
      </c>
      <c r="M8" s="79"/>
      <c r="N8" s="79">
        <v>5</v>
      </c>
      <c r="O8" s="79" t="s">
        <v>30</v>
      </c>
      <c r="P8" s="79">
        <v>3</v>
      </c>
      <c r="Q8" s="79">
        <v>3.5</v>
      </c>
      <c r="R8" s="14" t="s">
        <v>30</v>
      </c>
      <c r="S8" s="79" t="s">
        <v>173</v>
      </c>
      <c r="T8" s="79" t="s">
        <v>54</v>
      </c>
      <c r="U8" s="79">
        <v>5.5</v>
      </c>
      <c r="V8" s="79" t="s">
        <v>30</v>
      </c>
      <c r="W8" s="79">
        <v>3</v>
      </c>
      <c r="X8" s="79" t="s">
        <v>30</v>
      </c>
      <c r="Y8" s="79"/>
      <c r="Z8" s="79">
        <v>3</v>
      </c>
      <c r="AA8" s="79">
        <v>3</v>
      </c>
      <c r="AB8" s="79" t="s">
        <v>30</v>
      </c>
      <c r="AC8" s="79"/>
      <c r="AD8" s="79">
        <v>3</v>
      </c>
      <c r="AE8" s="79" t="s">
        <v>30</v>
      </c>
      <c r="AF8" s="79"/>
      <c r="AG8" s="79"/>
      <c r="AH8" s="79">
        <f>COUNTIFS(C8:AG8,"휴")</f>
        <v>12</v>
      </c>
      <c r="AI8" s="79">
        <f t="shared" si="1"/>
        <v>0</v>
      </c>
      <c r="AJ8" s="79">
        <f t="shared" si="2"/>
        <v>0</v>
      </c>
      <c r="AK8" s="79">
        <f t="shared" si="3"/>
        <v>1</v>
      </c>
      <c r="AL8" s="79">
        <f t="shared" si="4"/>
        <v>0</v>
      </c>
      <c r="AM8" s="85"/>
      <c r="AN8">
        <v>1</v>
      </c>
    </row>
    <row r="9" spans="1:40" ht="35.450000000000003" customHeight="1" x14ac:dyDescent="0.3">
      <c r="A9" s="215"/>
      <c r="B9" s="14" t="s">
        <v>65</v>
      </c>
      <c r="C9" s="79">
        <v>3</v>
      </c>
      <c r="D9" s="79"/>
      <c r="E9" s="79"/>
      <c r="F9" s="79" t="s">
        <v>30</v>
      </c>
      <c r="G9" s="79" t="s">
        <v>30</v>
      </c>
      <c r="H9" s="79"/>
      <c r="I9" s="79"/>
      <c r="J9" s="79">
        <v>3.5</v>
      </c>
      <c r="K9" s="79" t="s">
        <v>30</v>
      </c>
      <c r="L9" s="79">
        <v>3</v>
      </c>
      <c r="M9" s="79">
        <v>3</v>
      </c>
      <c r="N9" s="79" t="s">
        <v>30</v>
      </c>
      <c r="O9" s="79">
        <v>3</v>
      </c>
      <c r="P9" s="79" t="s">
        <v>30</v>
      </c>
      <c r="Q9" s="79"/>
      <c r="R9" s="79">
        <v>3</v>
      </c>
      <c r="S9" s="79"/>
      <c r="T9" s="79">
        <v>3</v>
      </c>
      <c r="U9" s="79" t="s">
        <v>30</v>
      </c>
      <c r="V9" s="79">
        <v>3</v>
      </c>
      <c r="W9" s="79"/>
      <c r="X9" s="79">
        <v>3</v>
      </c>
      <c r="Y9" s="79">
        <v>5.5</v>
      </c>
      <c r="Z9" s="79" t="s">
        <v>30</v>
      </c>
      <c r="AA9" s="79" t="s">
        <v>30</v>
      </c>
      <c r="AB9" s="79">
        <v>5.5</v>
      </c>
      <c r="AC9" s="79">
        <v>3</v>
      </c>
      <c r="AD9" s="79"/>
      <c r="AE9" s="79" t="s">
        <v>30</v>
      </c>
      <c r="AF9" s="79">
        <v>3</v>
      </c>
      <c r="AG9" s="79" t="s">
        <v>30</v>
      </c>
      <c r="AH9" s="79">
        <f t="shared" ref="AH9" si="5">COUNTIFS(C9:AG9,"휴")</f>
        <v>10</v>
      </c>
      <c r="AI9" s="79">
        <f t="shared" si="1"/>
        <v>0</v>
      </c>
      <c r="AJ9" s="79">
        <f t="shared" si="2"/>
        <v>0</v>
      </c>
      <c r="AK9" s="79">
        <f t="shared" si="3"/>
        <v>0</v>
      </c>
      <c r="AL9" s="79">
        <f t="shared" si="4"/>
        <v>0</v>
      </c>
      <c r="AM9" s="85"/>
      <c r="AN9">
        <v>4</v>
      </c>
    </row>
    <row r="10" spans="1:40" ht="35.450000000000003" customHeight="1" x14ac:dyDescent="0.3">
      <c r="A10" s="204" t="s">
        <v>67</v>
      </c>
      <c r="B10" s="204"/>
      <c r="C10" s="104">
        <f t="shared" ref="C10:AG10" si="6">COUNTBLANK(C5:C9)</f>
        <v>1</v>
      </c>
      <c r="D10" s="104">
        <f>COUNTBLANK(D5:D9)</f>
        <v>1</v>
      </c>
      <c r="E10" s="104">
        <f t="shared" si="6"/>
        <v>1</v>
      </c>
      <c r="F10" s="104">
        <f t="shared" si="6"/>
        <v>1</v>
      </c>
      <c r="G10" s="104">
        <f t="shared" si="6"/>
        <v>1</v>
      </c>
      <c r="H10" s="104">
        <f t="shared" si="6"/>
        <v>1</v>
      </c>
      <c r="I10" s="104">
        <f t="shared" si="6"/>
        <v>1</v>
      </c>
      <c r="J10" s="104">
        <f t="shared" si="6"/>
        <v>1</v>
      </c>
      <c r="K10" s="104">
        <f t="shared" si="6"/>
        <v>1</v>
      </c>
      <c r="L10" s="104">
        <f t="shared" si="6"/>
        <v>1</v>
      </c>
      <c r="M10" s="104">
        <f t="shared" si="6"/>
        <v>1</v>
      </c>
      <c r="N10" s="104">
        <f t="shared" si="6"/>
        <v>2</v>
      </c>
      <c r="O10" s="104">
        <f t="shared" si="6"/>
        <v>1</v>
      </c>
      <c r="P10" s="104">
        <f t="shared" si="6"/>
        <v>1</v>
      </c>
      <c r="Q10" s="104">
        <f t="shared" si="6"/>
        <v>1</v>
      </c>
      <c r="R10" s="104">
        <f t="shared" si="6"/>
        <v>1</v>
      </c>
      <c r="S10" s="104">
        <f t="shared" si="6"/>
        <v>1</v>
      </c>
      <c r="T10" s="104">
        <f t="shared" si="6"/>
        <v>2</v>
      </c>
      <c r="U10" s="104">
        <f t="shared" si="6"/>
        <v>1</v>
      </c>
      <c r="V10" s="104">
        <f t="shared" si="6"/>
        <v>1</v>
      </c>
      <c r="W10" s="104">
        <f t="shared" si="6"/>
        <v>2</v>
      </c>
      <c r="X10" s="104">
        <f t="shared" si="6"/>
        <v>1</v>
      </c>
      <c r="Y10" s="104">
        <f t="shared" si="6"/>
        <v>1</v>
      </c>
      <c r="Z10" s="104">
        <f t="shared" si="6"/>
        <v>1</v>
      </c>
      <c r="AA10" s="104">
        <f t="shared" si="6"/>
        <v>1</v>
      </c>
      <c r="AB10" s="104">
        <f t="shared" si="6"/>
        <v>2</v>
      </c>
      <c r="AC10" s="104">
        <f t="shared" si="6"/>
        <v>1</v>
      </c>
      <c r="AD10" s="104">
        <f t="shared" si="6"/>
        <v>1</v>
      </c>
      <c r="AE10" s="104">
        <f t="shared" si="6"/>
        <v>1</v>
      </c>
      <c r="AF10" s="104">
        <f t="shared" si="6"/>
        <v>1</v>
      </c>
      <c r="AG10" s="104">
        <f t="shared" si="6"/>
        <v>1</v>
      </c>
      <c r="AH10" s="80"/>
      <c r="AI10" s="80"/>
      <c r="AJ10" s="80"/>
      <c r="AK10" s="80"/>
      <c r="AL10" s="80"/>
    </row>
    <row r="11" spans="1:40" ht="35.450000000000003" customHeight="1" x14ac:dyDescent="0.3">
      <c r="A11" s="205" t="s">
        <v>68</v>
      </c>
      <c r="B11" s="205"/>
      <c r="C11" s="104">
        <f t="shared" ref="C11:AG11" si="7">COUNTIFS(C5:C9,"마")</f>
        <v>0</v>
      </c>
      <c r="D11" s="104">
        <f>COUNTIFS(D5:D9,"마")</f>
        <v>0</v>
      </c>
      <c r="E11" s="104">
        <f t="shared" si="7"/>
        <v>0</v>
      </c>
      <c r="F11" s="104">
        <f t="shared" si="7"/>
        <v>0</v>
      </c>
      <c r="G11" s="104">
        <f t="shared" si="7"/>
        <v>0</v>
      </c>
      <c r="H11" s="104">
        <f t="shared" si="7"/>
        <v>0</v>
      </c>
      <c r="I11" s="104">
        <f t="shared" si="7"/>
        <v>0</v>
      </c>
      <c r="J11" s="104">
        <f t="shared" si="7"/>
        <v>0</v>
      </c>
      <c r="K11" s="104">
        <f t="shared" si="7"/>
        <v>0</v>
      </c>
      <c r="L11" s="104">
        <f t="shared" si="7"/>
        <v>0</v>
      </c>
      <c r="M11" s="104">
        <f t="shared" si="7"/>
        <v>0</v>
      </c>
      <c r="N11" s="104">
        <f t="shared" si="7"/>
        <v>0</v>
      </c>
      <c r="O11" s="104">
        <f t="shared" si="7"/>
        <v>0</v>
      </c>
      <c r="P11" s="104">
        <f t="shared" si="7"/>
        <v>0</v>
      </c>
      <c r="Q11" s="104">
        <f t="shared" si="7"/>
        <v>0</v>
      </c>
      <c r="R11" s="104">
        <f t="shared" si="7"/>
        <v>0</v>
      </c>
      <c r="S11" s="104">
        <f t="shared" si="7"/>
        <v>0</v>
      </c>
      <c r="T11" s="104">
        <f t="shared" si="7"/>
        <v>1</v>
      </c>
      <c r="U11" s="104">
        <f t="shared" si="7"/>
        <v>0</v>
      </c>
      <c r="V11" s="104">
        <f t="shared" si="7"/>
        <v>0</v>
      </c>
      <c r="W11" s="104">
        <f t="shared" si="7"/>
        <v>0</v>
      </c>
      <c r="X11" s="104">
        <f t="shared" si="7"/>
        <v>0</v>
      </c>
      <c r="Y11" s="104">
        <f t="shared" si="7"/>
        <v>0</v>
      </c>
      <c r="Z11" s="104">
        <f t="shared" si="7"/>
        <v>0</v>
      </c>
      <c r="AA11" s="104">
        <f t="shared" si="7"/>
        <v>0</v>
      </c>
      <c r="AB11" s="104">
        <f t="shared" si="7"/>
        <v>0</v>
      </c>
      <c r="AC11" s="104">
        <f t="shared" si="7"/>
        <v>0</v>
      </c>
      <c r="AD11" s="104">
        <f t="shared" si="7"/>
        <v>0</v>
      </c>
      <c r="AE11" s="104">
        <f t="shared" si="7"/>
        <v>0</v>
      </c>
      <c r="AF11" s="104">
        <f t="shared" si="7"/>
        <v>0</v>
      </c>
      <c r="AG11" s="104">
        <f t="shared" si="7"/>
        <v>0</v>
      </c>
      <c r="AH11" s="80"/>
      <c r="AI11" s="80"/>
      <c r="AJ11" s="80"/>
      <c r="AK11" s="80"/>
      <c r="AL11" s="80"/>
    </row>
    <row r="12" spans="1:40" ht="35.450000000000003" customHeight="1" x14ac:dyDescent="0.3">
      <c r="A12" s="205" t="s">
        <v>83</v>
      </c>
      <c r="B12" s="205"/>
      <c r="C12" s="104">
        <f t="shared" ref="C12:AG12" si="8">COUNTIFS(C5:C9,"오마")</f>
        <v>0</v>
      </c>
      <c r="D12" s="104">
        <f>COUNTIFS(D5:D9,"오마")</f>
        <v>0</v>
      </c>
      <c r="E12" s="104">
        <f t="shared" si="8"/>
        <v>0</v>
      </c>
      <c r="F12" s="104">
        <f t="shared" si="8"/>
        <v>0</v>
      </c>
      <c r="G12" s="104">
        <f t="shared" si="8"/>
        <v>0</v>
      </c>
      <c r="H12" s="104">
        <f t="shared" si="8"/>
        <v>0</v>
      </c>
      <c r="I12" s="104">
        <f t="shared" si="8"/>
        <v>0</v>
      </c>
      <c r="J12" s="104">
        <f t="shared" si="8"/>
        <v>0</v>
      </c>
      <c r="K12" s="104">
        <f t="shared" si="8"/>
        <v>0</v>
      </c>
      <c r="L12" s="104">
        <f t="shared" si="8"/>
        <v>0</v>
      </c>
      <c r="M12" s="104">
        <f t="shared" si="8"/>
        <v>0</v>
      </c>
      <c r="N12" s="104">
        <f t="shared" si="8"/>
        <v>0</v>
      </c>
      <c r="O12" s="104">
        <f t="shared" si="8"/>
        <v>0</v>
      </c>
      <c r="P12" s="104">
        <f t="shared" si="8"/>
        <v>0</v>
      </c>
      <c r="Q12" s="104">
        <f t="shared" si="8"/>
        <v>0</v>
      </c>
      <c r="R12" s="104">
        <f t="shared" si="8"/>
        <v>0</v>
      </c>
      <c r="S12" s="104">
        <f t="shared" si="8"/>
        <v>0</v>
      </c>
      <c r="T12" s="104">
        <f t="shared" si="8"/>
        <v>0</v>
      </c>
      <c r="U12" s="104">
        <f t="shared" si="8"/>
        <v>0</v>
      </c>
      <c r="V12" s="104">
        <f t="shared" si="8"/>
        <v>0</v>
      </c>
      <c r="W12" s="104">
        <f t="shared" si="8"/>
        <v>0</v>
      </c>
      <c r="X12" s="104">
        <f t="shared" si="8"/>
        <v>0</v>
      </c>
      <c r="Y12" s="104">
        <f t="shared" si="8"/>
        <v>0</v>
      </c>
      <c r="Z12" s="104">
        <f t="shared" si="8"/>
        <v>0</v>
      </c>
      <c r="AA12" s="104">
        <f t="shared" si="8"/>
        <v>0</v>
      </c>
      <c r="AB12" s="104">
        <f t="shared" si="8"/>
        <v>0</v>
      </c>
      <c r="AC12" s="104">
        <f t="shared" si="8"/>
        <v>0</v>
      </c>
      <c r="AD12" s="104">
        <f t="shared" si="8"/>
        <v>0</v>
      </c>
      <c r="AE12" s="104">
        <f t="shared" si="8"/>
        <v>0</v>
      </c>
      <c r="AF12" s="104">
        <f t="shared" si="8"/>
        <v>0</v>
      </c>
      <c r="AG12" s="104">
        <f t="shared" si="8"/>
        <v>0</v>
      </c>
      <c r="AH12" s="80"/>
      <c r="AI12" s="80"/>
      <c r="AJ12" s="80"/>
      <c r="AK12" s="80"/>
      <c r="AL12" s="80"/>
    </row>
    <row r="13" spans="1:40" ht="35.450000000000003" customHeight="1" x14ac:dyDescent="0.3">
      <c r="A13" s="205" t="s">
        <v>136</v>
      </c>
      <c r="B13" s="205"/>
      <c r="C13" s="104">
        <f>COUNTIFS(C5:C10,"휴")</f>
        <v>2</v>
      </c>
      <c r="D13" s="104">
        <f>COUNTIFS(D5:D10,"휴")</f>
        <v>1</v>
      </c>
      <c r="E13" s="104">
        <f t="shared" ref="E13:AG13" si="9">COUNTIFS(E5:E10,"휴")</f>
        <v>1</v>
      </c>
      <c r="F13" s="104">
        <f t="shared" si="9"/>
        <v>2</v>
      </c>
      <c r="G13" s="104">
        <f t="shared" si="9"/>
        <v>1</v>
      </c>
      <c r="H13" s="104">
        <f t="shared" si="9"/>
        <v>1</v>
      </c>
      <c r="I13" s="104">
        <f t="shared" si="9"/>
        <v>2</v>
      </c>
      <c r="J13" s="104">
        <f t="shared" si="9"/>
        <v>2</v>
      </c>
      <c r="K13" s="104">
        <f t="shared" si="9"/>
        <v>2</v>
      </c>
      <c r="L13" s="104">
        <f t="shared" si="9"/>
        <v>2</v>
      </c>
      <c r="M13" s="104">
        <f t="shared" si="9"/>
        <v>2</v>
      </c>
      <c r="N13" s="100">
        <f t="shared" si="9"/>
        <v>1</v>
      </c>
      <c r="O13" s="104">
        <f t="shared" si="9"/>
        <v>2</v>
      </c>
      <c r="P13" s="104">
        <f t="shared" si="9"/>
        <v>2</v>
      </c>
      <c r="Q13" s="104">
        <f t="shared" si="9"/>
        <v>2</v>
      </c>
      <c r="R13" s="104">
        <f t="shared" si="9"/>
        <v>2</v>
      </c>
      <c r="S13" s="113">
        <f t="shared" si="9"/>
        <v>2</v>
      </c>
      <c r="T13" s="100">
        <f t="shared" si="9"/>
        <v>1</v>
      </c>
      <c r="U13" s="104">
        <f t="shared" si="9"/>
        <v>2</v>
      </c>
      <c r="V13" s="104">
        <f t="shared" si="9"/>
        <v>2</v>
      </c>
      <c r="W13" s="100">
        <f t="shared" si="9"/>
        <v>1</v>
      </c>
      <c r="X13" s="104">
        <f t="shared" si="9"/>
        <v>2</v>
      </c>
      <c r="Y13" s="104">
        <f t="shared" si="9"/>
        <v>2</v>
      </c>
      <c r="Z13" s="104">
        <f t="shared" si="9"/>
        <v>2</v>
      </c>
      <c r="AA13" s="104">
        <f t="shared" si="9"/>
        <v>2</v>
      </c>
      <c r="AB13" s="100">
        <f t="shared" si="9"/>
        <v>1</v>
      </c>
      <c r="AC13" s="104">
        <f t="shared" si="9"/>
        <v>2</v>
      </c>
      <c r="AD13" s="104">
        <f t="shared" si="9"/>
        <v>2</v>
      </c>
      <c r="AE13" s="104">
        <f t="shared" si="9"/>
        <v>2</v>
      </c>
      <c r="AF13" s="104">
        <f t="shared" si="9"/>
        <v>2</v>
      </c>
      <c r="AG13" s="104">
        <f t="shared" si="9"/>
        <v>2</v>
      </c>
    </row>
    <row r="14" spans="1:40" ht="54.75" customHeight="1" x14ac:dyDescent="0.3">
      <c r="C14" s="94"/>
      <c r="D14" s="94"/>
      <c r="E14" s="94"/>
      <c r="F14" s="94"/>
      <c r="G14" s="94"/>
      <c r="H14" s="95" t="s">
        <v>141</v>
      </c>
      <c r="I14" s="217" t="s">
        <v>147</v>
      </c>
      <c r="J14" s="218"/>
      <c r="K14" s="218"/>
      <c r="L14" s="94"/>
      <c r="M14" s="94"/>
      <c r="N14" s="95" t="s">
        <v>102</v>
      </c>
      <c r="O14" s="94"/>
      <c r="P14" s="94"/>
      <c r="Q14" s="94"/>
      <c r="R14" s="94"/>
      <c r="U14" s="96" t="s">
        <v>175</v>
      </c>
      <c r="V14" s="94"/>
      <c r="W14" s="96" t="s">
        <v>73</v>
      </c>
      <c r="X14" s="94"/>
      <c r="Y14" s="96" t="s">
        <v>73</v>
      </c>
      <c r="Z14" s="94"/>
      <c r="AA14" s="94"/>
      <c r="AB14" s="96" t="s">
        <v>73</v>
      </c>
      <c r="AC14" s="94"/>
      <c r="AD14" s="94"/>
      <c r="AE14" s="96" t="s">
        <v>142</v>
      </c>
      <c r="AF14" s="94"/>
      <c r="AG14" s="94"/>
    </row>
    <row r="15" spans="1:40" ht="30" customHeight="1" x14ac:dyDescent="0.3">
      <c r="H15" t="s">
        <v>154</v>
      </c>
      <c r="J15" t="s">
        <v>150</v>
      </c>
      <c r="K15" s="94"/>
      <c r="L15" s="94"/>
      <c r="M15" s="94"/>
      <c r="N15" t="s">
        <v>156</v>
      </c>
      <c r="Q15" s="219" t="s">
        <v>176</v>
      </c>
      <c r="R15" s="219"/>
      <c r="S15" s="219"/>
      <c r="U15" t="s">
        <v>158</v>
      </c>
      <c r="W15" t="s">
        <v>160</v>
      </c>
      <c r="Y15" t="s">
        <v>180</v>
      </c>
      <c r="AB15" t="s">
        <v>163</v>
      </c>
      <c r="AE15" t="s">
        <v>164</v>
      </c>
      <c r="AH15" s="94"/>
    </row>
    <row r="16" spans="1:40" ht="30" customHeight="1" x14ac:dyDescent="0.3">
      <c r="H16" t="s">
        <v>155</v>
      </c>
      <c r="J16" t="s">
        <v>151</v>
      </c>
      <c r="K16" s="94"/>
      <c r="L16" s="94"/>
      <c r="M16" s="94"/>
      <c r="N16" t="s">
        <v>157</v>
      </c>
      <c r="Q16" s="219"/>
      <c r="R16" s="219"/>
      <c r="S16" s="219"/>
      <c r="U16" t="s">
        <v>159</v>
      </c>
      <c r="W16" t="s">
        <v>161</v>
      </c>
      <c r="Y16" t="s">
        <v>162</v>
      </c>
      <c r="AB16" t="s">
        <v>179</v>
      </c>
      <c r="AE16" t="s">
        <v>165</v>
      </c>
      <c r="AH16" s="94"/>
    </row>
    <row r="17" spans="9:34" ht="16.5" customHeight="1" x14ac:dyDescent="0.3">
      <c r="I17" t="s">
        <v>149</v>
      </c>
      <c r="K17" t="s">
        <v>153</v>
      </c>
      <c r="L17" s="94"/>
      <c r="M17" s="94"/>
      <c r="N17" s="102" t="s">
        <v>167</v>
      </c>
      <c r="Q17" s="219"/>
      <c r="R17" s="219"/>
      <c r="S17" s="219"/>
      <c r="T17" s="102" t="s">
        <v>168</v>
      </c>
      <c r="W17" s="102" t="s">
        <v>177</v>
      </c>
      <c r="AB17" s="102" t="s">
        <v>178</v>
      </c>
      <c r="AH17" s="94"/>
    </row>
    <row r="18" spans="9:34" ht="20.25" x14ac:dyDescent="0.3">
      <c r="I18" t="s">
        <v>148</v>
      </c>
      <c r="K18" t="s">
        <v>152</v>
      </c>
      <c r="M18" s="94"/>
      <c r="T18" t="s">
        <v>174</v>
      </c>
      <c r="AH18" s="94"/>
    </row>
    <row r="19" spans="9:34" ht="20.25" x14ac:dyDescent="0.3">
      <c r="J19" s="102" t="s">
        <v>166</v>
      </c>
      <c r="M19" s="94"/>
      <c r="AH19" s="94"/>
    </row>
  </sheetData>
  <mergeCells count="16">
    <mergeCell ref="I14:K14"/>
    <mergeCell ref="Q15:S17"/>
    <mergeCell ref="A5:A7"/>
    <mergeCell ref="A8:A9"/>
    <mergeCell ref="A10:B10"/>
    <mergeCell ref="A11:B11"/>
    <mergeCell ref="A12:B12"/>
    <mergeCell ref="A13:B13"/>
    <mergeCell ref="AK3:AK4"/>
    <mergeCell ref="AL3:AL4"/>
    <mergeCell ref="AM3:AM4"/>
    <mergeCell ref="A1:B2"/>
    <mergeCell ref="C1:AG2"/>
    <mergeCell ref="AH3:AH4"/>
    <mergeCell ref="AI3:AI4"/>
    <mergeCell ref="AJ3:AJ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26"/>
  <sheetViews>
    <sheetView zoomScale="55" zoomScaleNormal="55" workbookViewId="0">
      <selection activeCell="AM6" sqref="AM6"/>
    </sheetView>
  </sheetViews>
  <sheetFormatPr defaultRowHeight="16.5" x14ac:dyDescent="0.3"/>
  <cols>
    <col min="5" max="5" width="9" customWidth="1"/>
  </cols>
  <sheetData>
    <row r="1" spans="1:39" ht="28.5" customHeight="1" x14ac:dyDescent="0.3">
      <c r="A1" s="206" t="s">
        <v>170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8"/>
      <c r="AG1" s="71"/>
      <c r="AH1" s="71"/>
      <c r="AI1" s="71"/>
      <c r="AJ1" s="71"/>
    </row>
    <row r="2" spans="1:39" ht="28.5" customHeight="1" x14ac:dyDescent="0.3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1"/>
      <c r="AG2" s="71">
        <v>8</v>
      </c>
      <c r="AH2" s="71"/>
      <c r="AI2" s="71"/>
      <c r="AJ2" s="71"/>
      <c r="AL2" t="s">
        <v>143</v>
      </c>
    </row>
    <row r="3" spans="1:39" ht="35.450000000000003" customHeight="1" x14ac:dyDescent="0.3">
      <c r="A3" s="72"/>
      <c r="B3" s="72"/>
      <c r="C3" s="103" t="s">
        <v>8</v>
      </c>
      <c r="D3" s="103" t="s">
        <v>2</v>
      </c>
      <c r="E3" s="103" t="s">
        <v>3</v>
      </c>
      <c r="F3" s="103" t="s">
        <v>4</v>
      </c>
      <c r="G3" s="103" t="s">
        <v>5</v>
      </c>
      <c r="H3" s="74" t="s">
        <v>6</v>
      </c>
      <c r="I3" s="75" t="s">
        <v>171</v>
      </c>
      <c r="J3" s="103" t="s">
        <v>8</v>
      </c>
      <c r="K3" s="103" t="s">
        <v>2</v>
      </c>
      <c r="L3" s="103" t="s">
        <v>3</v>
      </c>
      <c r="M3" s="103" t="s">
        <v>4</v>
      </c>
      <c r="N3" s="103" t="s">
        <v>5</v>
      </c>
      <c r="O3" s="74" t="s">
        <v>6</v>
      </c>
      <c r="P3" s="75" t="s">
        <v>171</v>
      </c>
      <c r="Q3" s="103" t="s">
        <v>8</v>
      </c>
      <c r="R3" s="103" t="s">
        <v>2</v>
      </c>
      <c r="S3" s="103" t="s">
        <v>3</v>
      </c>
      <c r="T3" s="103" t="s">
        <v>4</v>
      </c>
      <c r="U3" s="103" t="s">
        <v>5</v>
      </c>
      <c r="V3" s="74" t="s">
        <v>6</v>
      </c>
      <c r="W3" s="75" t="s">
        <v>171</v>
      </c>
      <c r="X3" s="103" t="s">
        <v>8</v>
      </c>
      <c r="Y3" s="103" t="s">
        <v>2</v>
      </c>
      <c r="Z3" s="103" t="s">
        <v>3</v>
      </c>
      <c r="AA3" s="103" t="s">
        <v>4</v>
      </c>
      <c r="AB3" s="103" t="s">
        <v>5</v>
      </c>
      <c r="AC3" s="74" t="s">
        <v>6</v>
      </c>
      <c r="AD3" s="75" t="s">
        <v>171</v>
      </c>
      <c r="AE3" s="103" t="s">
        <v>8</v>
      </c>
      <c r="AF3" s="103" t="s">
        <v>172</v>
      </c>
      <c r="AG3" s="199" t="s">
        <v>84</v>
      </c>
      <c r="AH3" s="199" t="s">
        <v>34</v>
      </c>
      <c r="AI3" s="199" t="s">
        <v>46</v>
      </c>
      <c r="AJ3" s="199" t="s">
        <v>54</v>
      </c>
      <c r="AK3" s="199" t="s">
        <v>79</v>
      </c>
      <c r="AL3" s="212" t="s">
        <v>119</v>
      </c>
    </row>
    <row r="4" spans="1:39" ht="35.450000000000003" customHeight="1" thickBot="1" x14ac:dyDescent="0.35">
      <c r="A4" s="72"/>
      <c r="B4" s="72"/>
      <c r="C4" s="76">
        <v>1</v>
      </c>
      <c r="D4" s="103">
        <v>2</v>
      </c>
      <c r="E4" s="103">
        <v>3</v>
      </c>
      <c r="F4" s="103">
        <v>4</v>
      </c>
      <c r="G4" s="103">
        <v>5</v>
      </c>
      <c r="H4" s="75">
        <v>6</v>
      </c>
      <c r="I4" s="75">
        <v>7</v>
      </c>
      <c r="J4" s="103">
        <v>8</v>
      </c>
      <c r="K4" s="103">
        <v>9</v>
      </c>
      <c r="L4" s="116">
        <v>10</v>
      </c>
      <c r="M4" s="103">
        <v>11</v>
      </c>
      <c r="N4" s="103">
        <v>12</v>
      </c>
      <c r="O4" s="75">
        <v>13</v>
      </c>
      <c r="P4" s="75">
        <v>14</v>
      </c>
      <c r="Q4" s="103">
        <v>15</v>
      </c>
      <c r="R4" s="103">
        <v>16</v>
      </c>
      <c r="S4" s="103">
        <v>17</v>
      </c>
      <c r="T4" s="129">
        <v>18</v>
      </c>
      <c r="U4" s="116">
        <v>19</v>
      </c>
      <c r="V4" s="75">
        <v>20</v>
      </c>
      <c r="W4" s="75">
        <v>21</v>
      </c>
      <c r="X4" s="103">
        <v>22</v>
      </c>
      <c r="Y4" s="103">
        <v>23</v>
      </c>
      <c r="Z4" s="103">
        <v>24</v>
      </c>
      <c r="AA4" s="103">
        <v>25</v>
      </c>
      <c r="AB4" s="103">
        <v>26</v>
      </c>
      <c r="AC4" s="75">
        <v>27</v>
      </c>
      <c r="AD4" s="75">
        <v>28</v>
      </c>
      <c r="AE4" s="103">
        <v>29</v>
      </c>
      <c r="AF4" s="103">
        <v>30</v>
      </c>
      <c r="AG4" s="200"/>
      <c r="AH4" s="200"/>
      <c r="AI4" s="200"/>
      <c r="AJ4" s="200"/>
      <c r="AK4" s="200"/>
      <c r="AL4" s="220"/>
      <c r="AM4" t="s">
        <v>125</v>
      </c>
    </row>
    <row r="5" spans="1:39" ht="35.450000000000003" customHeight="1" thickBot="1" x14ac:dyDescent="0.35">
      <c r="A5" s="214" t="s">
        <v>144</v>
      </c>
      <c r="B5" s="11" t="s">
        <v>19</v>
      </c>
      <c r="C5" s="77"/>
      <c r="D5" s="11" t="s">
        <v>189</v>
      </c>
      <c r="E5" s="77">
        <v>3</v>
      </c>
      <c r="F5" s="77"/>
      <c r="G5" s="78" t="s">
        <v>54</v>
      </c>
      <c r="H5" s="78" t="s">
        <v>189</v>
      </c>
      <c r="I5" s="77" t="s">
        <v>189</v>
      </c>
      <c r="J5" s="77"/>
      <c r="K5" s="77"/>
      <c r="L5" s="11">
        <v>3</v>
      </c>
      <c r="M5" s="77">
        <v>5.5</v>
      </c>
      <c r="N5" s="77" t="s">
        <v>189</v>
      </c>
      <c r="O5" s="77" t="s">
        <v>189</v>
      </c>
      <c r="P5" s="77" t="s">
        <v>198</v>
      </c>
      <c r="Q5" s="77">
        <v>3</v>
      </c>
      <c r="R5" s="78"/>
      <c r="S5" s="127">
        <v>3</v>
      </c>
      <c r="T5" s="131">
        <v>2.5</v>
      </c>
      <c r="U5" s="130" t="s">
        <v>189</v>
      </c>
      <c r="V5" s="77">
        <v>3</v>
      </c>
      <c r="W5" s="11">
        <v>3</v>
      </c>
      <c r="X5" s="11" t="s">
        <v>211</v>
      </c>
      <c r="Y5" s="77" t="s">
        <v>189</v>
      </c>
      <c r="Z5" s="77" t="s">
        <v>189</v>
      </c>
      <c r="AA5" s="77">
        <v>3</v>
      </c>
      <c r="AB5" s="77">
        <v>3</v>
      </c>
      <c r="AC5" s="77">
        <v>3</v>
      </c>
      <c r="AD5" s="77" t="s">
        <v>189</v>
      </c>
      <c r="AE5" s="77"/>
      <c r="AF5" s="77"/>
      <c r="AG5" s="11">
        <f>COUNTIFS(C5:AF5,"휴")</f>
        <v>10</v>
      </c>
      <c r="AH5" s="11">
        <f>COUNTIFS(C5:AF5,"연")</f>
        <v>0</v>
      </c>
      <c r="AI5" s="11">
        <f>COUNTIFS(C5:AF5,"반차")</f>
        <v>0</v>
      </c>
      <c r="AJ5" s="11">
        <f>COUNTIFS(C5:AF5,"마")</f>
        <v>2</v>
      </c>
      <c r="AK5" s="11">
        <f>SUM(COUNTIF(B5:AF5,"오마")+COUNTIF(B5:AF5,"&gt;=3"))</f>
        <v>10</v>
      </c>
      <c r="AL5" s="85"/>
      <c r="AM5">
        <v>1.5</v>
      </c>
    </row>
    <row r="6" spans="1:39" ht="35.450000000000003" customHeight="1" thickBot="1" x14ac:dyDescent="0.35">
      <c r="A6" s="214"/>
      <c r="B6" s="11" t="s">
        <v>145</v>
      </c>
      <c r="C6" s="77" t="s">
        <v>193</v>
      </c>
      <c r="D6" s="77">
        <v>5.5</v>
      </c>
      <c r="E6" s="77" t="s">
        <v>189</v>
      </c>
      <c r="F6" s="77">
        <v>3</v>
      </c>
      <c r="G6" s="117"/>
      <c r="H6" s="77">
        <v>3</v>
      </c>
      <c r="I6" s="77" t="s">
        <v>189</v>
      </c>
      <c r="J6" s="77">
        <v>3</v>
      </c>
      <c r="K6" s="77">
        <v>3</v>
      </c>
      <c r="L6" s="11"/>
      <c r="M6" s="78" t="s">
        <v>189</v>
      </c>
      <c r="N6" s="77"/>
      <c r="O6" s="77">
        <v>3</v>
      </c>
      <c r="P6" s="77" t="s">
        <v>189</v>
      </c>
      <c r="Q6" s="77">
        <v>3</v>
      </c>
      <c r="R6" s="77">
        <v>3</v>
      </c>
      <c r="S6" s="127" t="s">
        <v>189</v>
      </c>
      <c r="T6" s="128">
        <v>8</v>
      </c>
      <c r="U6" s="126"/>
      <c r="V6" s="77">
        <v>3</v>
      </c>
      <c r="W6" s="77" t="s">
        <v>189</v>
      </c>
      <c r="X6" s="77"/>
      <c r="Y6" s="77"/>
      <c r="Z6" s="77">
        <v>5.5</v>
      </c>
      <c r="AA6" s="77" t="s">
        <v>189</v>
      </c>
      <c r="AB6" s="77"/>
      <c r="AC6" s="77" t="s">
        <v>210</v>
      </c>
      <c r="AD6" s="77"/>
      <c r="AE6" s="77"/>
      <c r="AF6" s="77" t="s">
        <v>54</v>
      </c>
      <c r="AG6" s="11">
        <f>COUNTIFS(C6:AF6,"휴")</f>
        <v>8</v>
      </c>
      <c r="AH6" s="11">
        <f>COUNTIFS(C6:AF6,"연")</f>
        <v>0</v>
      </c>
      <c r="AI6" s="11">
        <f>COUNTIFS(C6:AF6,"반차")</f>
        <v>0</v>
      </c>
      <c r="AJ6" s="11">
        <f>COUNTIFS(C6:AF6,"마")</f>
        <v>2</v>
      </c>
      <c r="AK6" s="11">
        <f t="shared" ref="AK6:AK9" si="0">SUM(COUNTIF(B6:AF6,"오마")+COUNTIF(B6:AF6,"&gt;=3"))</f>
        <v>11</v>
      </c>
      <c r="AL6" s="85"/>
      <c r="AM6">
        <v>2</v>
      </c>
    </row>
    <row r="7" spans="1:39" ht="35.450000000000003" customHeight="1" x14ac:dyDescent="0.3">
      <c r="A7" s="214"/>
      <c r="B7" s="11" t="s">
        <v>41</v>
      </c>
      <c r="C7" s="84"/>
      <c r="D7" s="11">
        <v>5.5</v>
      </c>
      <c r="E7" s="77" t="s">
        <v>189</v>
      </c>
      <c r="F7" s="77" t="s">
        <v>190</v>
      </c>
      <c r="G7" s="77"/>
      <c r="H7" s="77"/>
      <c r="I7" s="77">
        <v>3</v>
      </c>
      <c r="J7" s="77" t="s">
        <v>189</v>
      </c>
      <c r="K7" s="77"/>
      <c r="L7" s="77">
        <v>3</v>
      </c>
      <c r="M7" s="77"/>
      <c r="N7" s="84">
        <v>3</v>
      </c>
      <c r="O7" s="78" t="s">
        <v>189</v>
      </c>
      <c r="P7" s="84">
        <v>3</v>
      </c>
      <c r="Q7" s="77"/>
      <c r="R7" s="77" t="s">
        <v>189</v>
      </c>
      <c r="S7" s="77">
        <v>3</v>
      </c>
      <c r="T7" s="125"/>
      <c r="U7" s="77">
        <v>5.5</v>
      </c>
      <c r="V7" s="78" t="s">
        <v>188</v>
      </c>
      <c r="W7" s="77" t="s">
        <v>189</v>
      </c>
      <c r="X7" s="77" t="s">
        <v>212</v>
      </c>
      <c r="Y7" s="77">
        <v>3</v>
      </c>
      <c r="Z7" s="77"/>
      <c r="AA7" s="77">
        <v>3</v>
      </c>
      <c r="AB7" s="77" t="s">
        <v>197</v>
      </c>
      <c r="AC7" s="77"/>
      <c r="AD7" s="77">
        <v>3</v>
      </c>
      <c r="AE7" s="77">
        <v>3</v>
      </c>
      <c r="AF7" s="77"/>
      <c r="AG7" s="11">
        <f>COUNTIFS(C7:AF7,"휴")</f>
        <v>8</v>
      </c>
      <c r="AH7" s="11">
        <f>COUNTIFS(C7:AF7,"연")</f>
        <v>0</v>
      </c>
      <c r="AI7" s="11">
        <f>COUNTIFS(C7:AF7,"반차")</f>
        <v>0</v>
      </c>
      <c r="AJ7" s="11">
        <f>COUNTIFS(C7:AF7,"마")</f>
        <v>0</v>
      </c>
      <c r="AK7" s="11">
        <f t="shared" si="0"/>
        <v>11</v>
      </c>
      <c r="AL7" s="85"/>
      <c r="AM7">
        <v>1</v>
      </c>
    </row>
    <row r="8" spans="1:39" ht="35.450000000000003" customHeight="1" x14ac:dyDescent="0.3">
      <c r="A8" s="215" t="s">
        <v>52</v>
      </c>
      <c r="B8" s="14" t="s">
        <v>10</v>
      </c>
      <c r="C8" s="79">
        <v>3</v>
      </c>
      <c r="D8" s="79" t="s">
        <v>189</v>
      </c>
      <c r="E8" s="79"/>
      <c r="F8" s="79" t="s">
        <v>191</v>
      </c>
      <c r="G8" s="79">
        <v>3</v>
      </c>
      <c r="H8" s="79" t="s">
        <v>189</v>
      </c>
      <c r="I8" s="79">
        <v>3</v>
      </c>
      <c r="J8" s="79">
        <v>3</v>
      </c>
      <c r="K8" s="120">
        <v>9</v>
      </c>
      <c r="L8" s="79" t="s">
        <v>192</v>
      </c>
      <c r="M8" s="79">
        <v>5.5</v>
      </c>
      <c r="N8" s="79" t="s">
        <v>195</v>
      </c>
      <c r="O8" s="79">
        <v>3</v>
      </c>
      <c r="P8" s="79">
        <v>3</v>
      </c>
      <c r="Q8" s="112" t="s">
        <v>30</v>
      </c>
      <c r="R8" s="112" t="s">
        <v>30</v>
      </c>
      <c r="S8" s="112" t="s">
        <v>30</v>
      </c>
      <c r="T8" s="79"/>
      <c r="U8" s="79">
        <v>5.5</v>
      </c>
      <c r="V8" s="79" t="s">
        <v>213</v>
      </c>
      <c r="W8" s="79"/>
      <c r="X8" s="79"/>
      <c r="Y8" s="79">
        <v>3</v>
      </c>
      <c r="Z8" s="79" t="s">
        <v>64</v>
      </c>
      <c r="AA8" s="79" t="s">
        <v>30</v>
      </c>
      <c r="AB8" s="112" t="s">
        <v>146</v>
      </c>
      <c r="AC8" s="79" t="s">
        <v>30</v>
      </c>
      <c r="AD8" s="79">
        <v>3</v>
      </c>
      <c r="AE8" s="79" t="s">
        <v>54</v>
      </c>
      <c r="AF8" s="79" t="s">
        <v>200</v>
      </c>
      <c r="AG8" s="79">
        <f>COUNTIFS(C8:AF8,"휴")</f>
        <v>9</v>
      </c>
      <c r="AH8" s="79">
        <f>COUNTIFS(C8:AF8,"연")</f>
        <v>0</v>
      </c>
      <c r="AI8" s="79">
        <f>COUNTIFS(C8:AF8,"반차")</f>
        <v>0</v>
      </c>
      <c r="AJ8" s="79">
        <f>COUNTIFS(C8:AF8,"마")</f>
        <v>4</v>
      </c>
      <c r="AK8" s="79">
        <f t="shared" si="0"/>
        <v>11</v>
      </c>
      <c r="AL8" s="85"/>
    </row>
    <row r="9" spans="1:39" ht="35.450000000000003" customHeight="1" x14ac:dyDescent="0.3">
      <c r="A9" s="215"/>
      <c r="B9" s="14" t="s">
        <v>65</v>
      </c>
      <c r="C9" s="79" t="s">
        <v>30</v>
      </c>
      <c r="D9" s="79"/>
      <c r="E9" s="79">
        <v>3</v>
      </c>
      <c r="F9" s="79">
        <v>3</v>
      </c>
      <c r="G9" s="79" t="s">
        <v>30</v>
      </c>
      <c r="H9" s="79">
        <v>3</v>
      </c>
      <c r="I9" s="79"/>
      <c r="J9" s="112" t="s">
        <v>95</v>
      </c>
      <c r="K9" s="79" t="s">
        <v>30</v>
      </c>
      <c r="L9" s="79" t="s">
        <v>194</v>
      </c>
      <c r="M9" s="79" t="s">
        <v>191</v>
      </c>
      <c r="N9" s="79"/>
      <c r="O9" s="79"/>
      <c r="P9" s="79"/>
      <c r="Q9" s="79" t="s">
        <v>30</v>
      </c>
      <c r="R9" s="79">
        <v>3</v>
      </c>
      <c r="S9" s="79"/>
      <c r="T9" s="112" t="s">
        <v>30</v>
      </c>
      <c r="U9" s="112" t="s">
        <v>30</v>
      </c>
      <c r="V9" s="79"/>
      <c r="W9" s="79">
        <v>3</v>
      </c>
      <c r="X9" s="79">
        <v>5.5</v>
      </c>
      <c r="Y9" s="79" t="s">
        <v>30</v>
      </c>
      <c r="Z9" s="79"/>
      <c r="AA9" s="79"/>
      <c r="AB9" s="79">
        <v>3</v>
      </c>
      <c r="AC9" s="79">
        <v>3</v>
      </c>
      <c r="AD9" s="79" t="s">
        <v>30</v>
      </c>
      <c r="AE9" s="79" t="s">
        <v>30</v>
      </c>
      <c r="AF9" s="79"/>
      <c r="AG9" s="79">
        <f>COUNTIFS(C9:AF9,"휴")</f>
        <v>11</v>
      </c>
      <c r="AH9" s="79">
        <f>COUNTIFS(C9:AF9,"연")</f>
        <v>0</v>
      </c>
      <c r="AI9" s="79">
        <f>COUNTIFS(C9:AF9,"반차")</f>
        <v>0</v>
      </c>
      <c r="AJ9" s="79">
        <f>COUNTIFS(C9:AF9,"마")</f>
        <v>0</v>
      </c>
      <c r="AK9" s="79">
        <f t="shared" si="0"/>
        <v>8</v>
      </c>
      <c r="AL9" s="85"/>
      <c r="AM9">
        <v>1</v>
      </c>
    </row>
    <row r="10" spans="1:39" ht="35.450000000000003" customHeight="1" x14ac:dyDescent="0.3">
      <c r="A10" s="204" t="s">
        <v>67</v>
      </c>
      <c r="B10" s="204"/>
      <c r="C10" s="104">
        <f t="shared" ref="C10:AF10" si="1">COUNTBLANK(C5:C9)</f>
        <v>2</v>
      </c>
      <c r="D10" s="104">
        <f>COUNTBLANK(D5:D9)</f>
        <v>1</v>
      </c>
      <c r="E10" s="104">
        <f t="shared" si="1"/>
        <v>1</v>
      </c>
      <c r="F10" s="104">
        <f t="shared" si="1"/>
        <v>1</v>
      </c>
      <c r="G10" s="104">
        <f t="shared" si="1"/>
        <v>2</v>
      </c>
      <c r="H10" s="104">
        <f t="shared" si="1"/>
        <v>1</v>
      </c>
      <c r="I10" s="104">
        <f t="shared" si="1"/>
        <v>1</v>
      </c>
      <c r="J10" s="104">
        <f t="shared" si="1"/>
        <v>1</v>
      </c>
      <c r="K10" s="104">
        <f t="shared" si="1"/>
        <v>2</v>
      </c>
      <c r="L10" s="104">
        <f t="shared" si="1"/>
        <v>1</v>
      </c>
      <c r="M10" s="104">
        <f t="shared" si="1"/>
        <v>1</v>
      </c>
      <c r="N10" s="104">
        <f t="shared" si="1"/>
        <v>2</v>
      </c>
      <c r="O10" s="104">
        <f t="shared" si="1"/>
        <v>1</v>
      </c>
      <c r="P10" s="104">
        <f t="shared" si="1"/>
        <v>1</v>
      </c>
      <c r="Q10" s="104">
        <f t="shared" si="1"/>
        <v>1</v>
      </c>
      <c r="R10" s="104">
        <f t="shared" si="1"/>
        <v>1</v>
      </c>
      <c r="S10" s="104">
        <f t="shared" si="1"/>
        <v>1</v>
      </c>
      <c r="T10" s="104">
        <f t="shared" si="1"/>
        <v>2</v>
      </c>
      <c r="U10" s="104">
        <f t="shared" si="1"/>
        <v>1</v>
      </c>
      <c r="V10" s="104">
        <f t="shared" si="1"/>
        <v>1</v>
      </c>
      <c r="W10" s="104">
        <f t="shared" si="1"/>
        <v>1</v>
      </c>
      <c r="X10" s="104">
        <f t="shared" si="1"/>
        <v>2</v>
      </c>
      <c r="Y10" s="104">
        <f t="shared" si="1"/>
        <v>1</v>
      </c>
      <c r="Z10" s="104">
        <f t="shared" si="1"/>
        <v>2</v>
      </c>
      <c r="AA10" s="104">
        <f t="shared" si="1"/>
        <v>1</v>
      </c>
      <c r="AB10" s="104">
        <f t="shared" si="1"/>
        <v>1</v>
      </c>
      <c r="AC10" s="104">
        <f t="shared" si="1"/>
        <v>1</v>
      </c>
      <c r="AD10" s="104">
        <f t="shared" si="1"/>
        <v>1</v>
      </c>
      <c r="AE10" s="104">
        <f t="shared" si="1"/>
        <v>2</v>
      </c>
      <c r="AF10" s="104">
        <f t="shared" si="1"/>
        <v>3</v>
      </c>
      <c r="AG10" s="80"/>
      <c r="AH10" s="80"/>
      <c r="AI10" s="80"/>
      <c r="AJ10" s="80"/>
      <c r="AK10" s="80"/>
    </row>
    <row r="11" spans="1:39" ht="35.450000000000003" customHeight="1" x14ac:dyDescent="0.3">
      <c r="A11" s="205" t="s">
        <v>68</v>
      </c>
      <c r="B11" s="205"/>
      <c r="C11" s="104">
        <f t="shared" ref="C11:AF11" si="2">COUNTIFS(C5:C9,"마")</f>
        <v>1</v>
      </c>
      <c r="D11" s="104">
        <f>COUNTIFS(D5:D9,"마")</f>
        <v>0</v>
      </c>
      <c r="E11" s="104">
        <f t="shared" si="2"/>
        <v>0</v>
      </c>
      <c r="F11" s="104">
        <f t="shared" si="2"/>
        <v>0</v>
      </c>
      <c r="G11" s="104">
        <f t="shared" si="2"/>
        <v>1</v>
      </c>
      <c r="H11" s="104">
        <f t="shared" si="2"/>
        <v>0</v>
      </c>
      <c r="I11" s="104">
        <f t="shared" si="2"/>
        <v>0</v>
      </c>
      <c r="J11" s="104">
        <f t="shared" si="2"/>
        <v>0</v>
      </c>
      <c r="K11" s="104">
        <f t="shared" si="2"/>
        <v>0</v>
      </c>
      <c r="L11" s="104">
        <f t="shared" si="2"/>
        <v>0</v>
      </c>
      <c r="M11" s="104">
        <f t="shared" si="2"/>
        <v>0</v>
      </c>
      <c r="N11" s="104">
        <f t="shared" si="2"/>
        <v>1</v>
      </c>
      <c r="O11" s="104">
        <f t="shared" si="2"/>
        <v>0</v>
      </c>
      <c r="P11" s="104">
        <f t="shared" si="2"/>
        <v>0</v>
      </c>
      <c r="Q11" s="104">
        <f t="shared" si="2"/>
        <v>0</v>
      </c>
      <c r="R11" s="104">
        <f t="shared" si="2"/>
        <v>0</v>
      </c>
      <c r="S11" s="104">
        <f t="shared" si="2"/>
        <v>0</v>
      </c>
      <c r="T11" s="104">
        <f t="shared" si="2"/>
        <v>0</v>
      </c>
      <c r="U11" s="104">
        <f t="shared" si="2"/>
        <v>0</v>
      </c>
      <c r="V11" s="104">
        <f t="shared" si="2"/>
        <v>0</v>
      </c>
      <c r="W11" s="104">
        <f t="shared" si="2"/>
        <v>0</v>
      </c>
      <c r="X11" s="104">
        <f t="shared" si="2"/>
        <v>1</v>
      </c>
      <c r="Y11" s="104">
        <f t="shared" si="2"/>
        <v>0</v>
      </c>
      <c r="Z11" s="104">
        <f t="shared" si="2"/>
        <v>1</v>
      </c>
      <c r="AA11" s="104">
        <f t="shared" si="2"/>
        <v>0</v>
      </c>
      <c r="AB11" s="104">
        <f t="shared" si="2"/>
        <v>0</v>
      </c>
      <c r="AC11" s="104">
        <f t="shared" si="2"/>
        <v>0</v>
      </c>
      <c r="AD11" s="104">
        <f t="shared" si="2"/>
        <v>0</v>
      </c>
      <c r="AE11" s="104">
        <f t="shared" si="2"/>
        <v>1</v>
      </c>
      <c r="AF11" s="104">
        <f t="shared" si="2"/>
        <v>2</v>
      </c>
      <c r="AG11" s="80"/>
      <c r="AH11" s="80"/>
      <c r="AI11" s="80"/>
      <c r="AJ11" s="80"/>
      <c r="AK11" s="80"/>
    </row>
    <row r="12" spans="1:39" ht="35.450000000000003" customHeight="1" x14ac:dyDescent="0.3">
      <c r="A12" s="205" t="s">
        <v>83</v>
      </c>
      <c r="B12" s="205"/>
      <c r="C12" s="104">
        <f t="shared" ref="C12:AF12" si="3">COUNTIFS(C5:C9,"오마")</f>
        <v>0</v>
      </c>
      <c r="D12" s="104">
        <f>COUNTIFS(D5:D9,"오마")</f>
        <v>0</v>
      </c>
      <c r="E12" s="104">
        <f t="shared" si="3"/>
        <v>0</v>
      </c>
      <c r="F12" s="104">
        <f t="shared" si="3"/>
        <v>0</v>
      </c>
      <c r="G12" s="104">
        <f t="shared" si="3"/>
        <v>0</v>
      </c>
      <c r="H12" s="104">
        <f t="shared" si="3"/>
        <v>0</v>
      </c>
      <c r="I12" s="104">
        <f t="shared" si="3"/>
        <v>0</v>
      </c>
      <c r="J12" s="104">
        <f t="shared" si="3"/>
        <v>0</v>
      </c>
      <c r="K12" s="104">
        <f t="shared" si="3"/>
        <v>0</v>
      </c>
      <c r="L12" s="104">
        <f t="shared" si="3"/>
        <v>0</v>
      </c>
      <c r="M12" s="104">
        <f t="shared" si="3"/>
        <v>0</v>
      </c>
      <c r="N12" s="104">
        <f t="shared" si="3"/>
        <v>0</v>
      </c>
      <c r="O12" s="104">
        <f t="shared" si="3"/>
        <v>0</v>
      </c>
      <c r="P12" s="104">
        <f t="shared" si="3"/>
        <v>0</v>
      </c>
      <c r="Q12" s="104">
        <f t="shared" si="3"/>
        <v>0</v>
      </c>
      <c r="R12" s="104">
        <f t="shared" si="3"/>
        <v>0</v>
      </c>
      <c r="S12" s="104">
        <f t="shared" si="3"/>
        <v>0</v>
      </c>
      <c r="T12" s="104">
        <f t="shared" si="3"/>
        <v>0</v>
      </c>
      <c r="U12" s="104">
        <f t="shared" si="3"/>
        <v>0</v>
      </c>
      <c r="V12" s="104">
        <f t="shared" si="3"/>
        <v>0</v>
      </c>
      <c r="W12" s="104">
        <f t="shared" si="3"/>
        <v>0</v>
      </c>
      <c r="X12" s="104">
        <f t="shared" si="3"/>
        <v>0</v>
      </c>
      <c r="Y12" s="104">
        <f t="shared" si="3"/>
        <v>0</v>
      </c>
      <c r="Z12" s="104">
        <f t="shared" si="3"/>
        <v>0</v>
      </c>
      <c r="AA12" s="104">
        <f t="shared" si="3"/>
        <v>0</v>
      </c>
      <c r="AB12" s="104">
        <f t="shared" si="3"/>
        <v>0</v>
      </c>
      <c r="AC12" s="104">
        <f t="shared" si="3"/>
        <v>0</v>
      </c>
      <c r="AD12" s="104">
        <f t="shared" si="3"/>
        <v>0</v>
      </c>
      <c r="AE12" s="104">
        <f t="shared" si="3"/>
        <v>0</v>
      </c>
      <c r="AF12" s="104">
        <f t="shared" si="3"/>
        <v>0</v>
      </c>
      <c r="AG12" s="80"/>
      <c r="AH12" s="80"/>
      <c r="AI12" s="80"/>
      <c r="AJ12" s="80"/>
      <c r="AK12" s="80"/>
    </row>
    <row r="13" spans="1:39" ht="35.450000000000003" customHeight="1" x14ac:dyDescent="0.3">
      <c r="A13" s="205" t="s">
        <v>136</v>
      </c>
      <c r="B13" s="205"/>
      <c r="C13" s="121">
        <f>COUNTIFS(C5:C10,"휴")</f>
        <v>1</v>
      </c>
      <c r="D13" s="104">
        <f>COUNTIFS(D5:D10,"휴")</f>
        <v>2</v>
      </c>
      <c r="E13" s="104">
        <f t="shared" ref="E13:AF13" si="4">COUNTIFS(E5:E10,"휴")</f>
        <v>2</v>
      </c>
      <c r="F13" s="76">
        <f t="shared" si="4"/>
        <v>2</v>
      </c>
      <c r="G13" s="121">
        <f t="shared" si="4"/>
        <v>1</v>
      </c>
      <c r="H13" s="104">
        <f t="shared" si="4"/>
        <v>2</v>
      </c>
      <c r="I13" s="104">
        <f t="shared" si="4"/>
        <v>2</v>
      </c>
      <c r="J13" s="110">
        <f t="shared" si="4"/>
        <v>1</v>
      </c>
      <c r="K13" s="110">
        <f t="shared" si="4"/>
        <v>1</v>
      </c>
      <c r="L13" s="124">
        <f t="shared" si="4"/>
        <v>1</v>
      </c>
      <c r="M13" s="123">
        <f t="shared" si="4"/>
        <v>2</v>
      </c>
      <c r="N13" s="121">
        <f t="shared" si="4"/>
        <v>1</v>
      </c>
      <c r="O13" s="110">
        <f t="shared" si="4"/>
        <v>2</v>
      </c>
      <c r="P13" s="121">
        <f t="shared" si="4"/>
        <v>2</v>
      </c>
      <c r="Q13" s="110">
        <f t="shared" si="4"/>
        <v>2</v>
      </c>
      <c r="R13" s="110">
        <f t="shared" si="4"/>
        <v>2</v>
      </c>
      <c r="S13" s="110">
        <f t="shared" si="4"/>
        <v>2</v>
      </c>
      <c r="T13" s="121">
        <f t="shared" si="4"/>
        <v>1</v>
      </c>
      <c r="U13" s="110">
        <f t="shared" si="4"/>
        <v>2</v>
      </c>
      <c r="V13" s="110">
        <f t="shared" si="4"/>
        <v>1</v>
      </c>
      <c r="W13" s="110">
        <f t="shared" si="4"/>
        <v>2</v>
      </c>
      <c r="X13" s="121">
        <f t="shared" si="4"/>
        <v>1</v>
      </c>
      <c r="Y13" s="110">
        <f t="shared" si="4"/>
        <v>2</v>
      </c>
      <c r="Z13" s="121">
        <f t="shared" si="4"/>
        <v>1</v>
      </c>
      <c r="AA13" s="110">
        <f t="shared" si="4"/>
        <v>2</v>
      </c>
      <c r="AB13" s="110">
        <f t="shared" si="4"/>
        <v>1</v>
      </c>
      <c r="AC13" s="110">
        <f t="shared" si="4"/>
        <v>2</v>
      </c>
      <c r="AD13" s="110">
        <f t="shared" si="4"/>
        <v>2</v>
      </c>
      <c r="AE13" s="110">
        <f t="shared" si="4"/>
        <v>1</v>
      </c>
      <c r="AF13" s="110">
        <f t="shared" si="4"/>
        <v>0</v>
      </c>
    </row>
    <row r="14" spans="1:39" ht="35.450000000000003" customHeight="1" x14ac:dyDescent="0.3">
      <c r="A14" s="114"/>
      <c r="B14" s="114"/>
      <c r="C14" s="116"/>
      <c r="D14" s="100" t="s">
        <v>183</v>
      </c>
      <c r="E14" s="116"/>
      <c r="F14" s="116"/>
      <c r="G14" s="116"/>
      <c r="H14" s="116"/>
      <c r="I14" s="116"/>
      <c r="J14" s="116"/>
      <c r="K14" s="119" t="s">
        <v>184</v>
      </c>
      <c r="L14" s="116"/>
      <c r="M14" s="119" t="s">
        <v>185</v>
      </c>
      <c r="N14" s="116"/>
      <c r="O14" s="116"/>
      <c r="P14" s="116"/>
      <c r="Q14" s="116"/>
      <c r="R14" s="116"/>
      <c r="S14" s="116"/>
      <c r="T14" s="119" t="s">
        <v>201</v>
      </c>
      <c r="U14" s="119" t="s">
        <v>186</v>
      </c>
      <c r="V14" s="122"/>
      <c r="W14" s="116"/>
      <c r="X14" s="119" t="s">
        <v>185</v>
      </c>
      <c r="Y14" s="116"/>
      <c r="Z14" s="100" t="s">
        <v>187</v>
      </c>
      <c r="AA14" s="116"/>
      <c r="AB14" s="116"/>
      <c r="AC14" s="116"/>
      <c r="AD14" s="116"/>
      <c r="AE14" s="116"/>
      <c r="AF14" s="116"/>
    </row>
    <row r="15" spans="1:39" ht="37.5" customHeight="1" x14ac:dyDescent="0.3">
      <c r="C15" s="115"/>
      <c r="D15" s="115" t="s">
        <v>202</v>
      </c>
      <c r="E15" s="115"/>
      <c r="F15" s="115"/>
      <c r="G15" s="115"/>
      <c r="H15" s="115"/>
      <c r="I15" s="115"/>
      <c r="J15" s="115"/>
      <c r="K15" s="115" t="s">
        <v>203</v>
      </c>
      <c r="L15" s="115"/>
      <c r="M15" s="115"/>
      <c r="N15" s="115"/>
      <c r="O15" s="115"/>
      <c r="P15" s="115"/>
      <c r="Q15" s="115"/>
      <c r="R15" s="115"/>
      <c r="S15" s="115"/>
      <c r="T15" s="115" t="s">
        <v>199</v>
      </c>
      <c r="U15" s="115"/>
      <c r="V15" s="115"/>
      <c r="W15" s="115"/>
      <c r="X15" s="115" t="s">
        <v>204</v>
      </c>
      <c r="Y15" s="115"/>
      <c r="Z15" s="115"/>
      <c r="AA15" s="115"/>
      <c r="AB15" s="115"/>
      <c r="AC15" s="115"/>
      <c r="AD15" s="115"/>
      <c r="AE15" s="115"/>
      <c r="AF15" s="115"/>
    </row>
    <row r="16" spans="1:39" ht="37.5" customHeight="1" x14ac:dyDescent="0.3">
      <c r="C16" s="115"/>
      <c r="D16" s="115"/>
      <c r="E16" s="115"/>
      <c r="F16" s="115"/>
      <c r="G16" s="115"/>
      <c r="H16" s="115" t="s">
        <v>205</v>
      </c>
      <c r="I16" s="115"/>
      <c r="J16" s="115"/>
      <c r="K16" s="115"/>
      <c r="L16" s="115"/>
      <c r="M16" s="115" t="s">
        <v>206</v>
      </c>
      <c r="N16" s="115"/>
      <c r="O16" s="115"/>
      <c r="P16" s="115"/>
      <c r="Q16" s="115"/>
      <c r="R16" s="115"/>
      <c r="S16" s="115"/>
      <c r="T16" s="115"/>
      <c r="U16" s="115" t="s">
        <v>207</v>
      </c>
      <c r="V16" s="115"/>
      <c r="W16" s="115"/>
      <c r="X16" s="115"/>
      <c r="Y16" s="115"/>
      <c r="Z16" s="115" t="s">
        <v>208</v>
      </c>
      <c r="AA16" s="115"/>
      <c r="AB16" s="115"/>
      <c r="AC16" s="115"/>
      <c r="AD16" s="115"/>
      <c r="AE16" s="115"/>
      <c r="AF16" s="115"/>
    </row>
    <row r="17" spans="16:31" ht="37.5" customHeight="1" x14ac:dyDescent="0.3"/>
    <row r="18" spans="16:31" ht="37.5" customHeight="1" x14ac:dyDescent="0.3"/>
    <row r="19" spans="16:31" ht="37.5" customHeight="1" x14ac:dyDescent="0.3"/>
    <row r="20" spans="16:31" ht="37.5" customHeight="1" x14ac:dyDescent="0.3"/>
    <row r="21" spans="16:31" ht="37.5" customHeight="1" x14ac:dyDescent="0.3"/>
    <row r="22" spans="16:31" ht="37.5" customHeight="1" x14ac:dyDescent="0.3">
      <c r="P22" s="118"/>
      <c r="AE22" t="s">
        <v>196</v>
      </c>
    </row>
    <row r="23" spans="16:31" ht="37.5" customHeight="1" x14ac:dyDescent="0.3">
      <c r="P23" s="118"/>
    </row>
    <row r="24" spans="16:31" ht="37.5" customHeight="1" x14ac:dyDescent="0.3">
      <c r="P24" s="118"/>
    </row>
    <row r="25" spans="16:31" ht="37.5" customHeight="1" x14ac:dyDescent="0.3"/>
    <row r="26" spans="16:31" ht="37.5" customHeight="1" x14ac:dyDescent="0.3"/>
  </sheetData>
  <mergeCells count="13">
    <mergeCell ref="AG3:AG4"/>
    <mergeCell ref="AH3:AH4"/>
    <mergeCell ref="A5:A7"/>
    <mergeCell ref="A1:AF2"/>
    <mergeCell ref="AL3:AL4"/>
    <mergeCell ref="AI3:AI4"/>
    <mergeCell ref="AJ3:AJ4"/>
    <mergeCell ref="AK3:AK4"/>
    <mergeCell ref="A13:B13"/>
    <mergeCell ref="A8:A9"/>
    <mergeCell ref="A10:B10"/>
    <mergeCell ref="A11:B11"/>
    <mergeCell ref="A12:B12"/>
  </mergeCells>
  <phoneticPr fontId="2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60" zoomScaleNormal="60" workbookViewId="0">
      <selection activeCell="AI14" sqref="AI14"/>
    </sheetView>
  </sheetViews>
  <sheetFormatPr defaultRowHeight="16.5" x14ac:dyDescent="0.3"/>
  <cols>
    <col min="5" max="5" width="9" customWidth="1"/>
    <col min="38" max="38" width="9" customWidth="1"/>
  </cols>
  <sheetData>
    <row r="1" spans="1:40" ht="28.5" customHeight="1" x14ac:dyDescent="0.3">
      <c r="A1" s="224" t="s">
        <v>209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6"/>
      <c r="AH1" s="71"/>
      <c r="AI1" s="71"/>
      <c r="AJ1" s="71"/>
      <c r="AK1" s="71"/>
    </row>
    <row r="2" spans="1:40" ht="28.5" customHeight="1" x14ac:dyDescent="0.3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/>
      <c r="AH2" s="71">
        <v>8</v>
      </c>
      <c r="AI2" s="71"/>
      <c r="AJ2" s="71"/>
      <c r="AK2" s="71"/>
      <c r="AM2" t="s">
        <v>124</v>
      </c>
    </row>
    <row r="3" spans="1:40" ht="35.450000000000003" customHeight="1" x14ac:dyDescent="0.3">
      <c r="A3" s="72"/>
      <c r="B3" s="72"/>
      <c r="C3" s="139" t="s">
        <v>3</v>
      </c>
      <c r="D3" s="139" t="s">
        <v>4</v>
      </c>
      <c r="E3" s="139" t="s">
        <v>5</v>
      </c>
      <c r="F3" s="75" t="s">
        <v>6</v>
      </c>
      <c r="G3" s="75" t="s">
        <v>7</v>
      </c>
      <c r="H3" s="73" t="s">
        <v>8</v>
      </c>
      <c r="I3" s="139" t="s">
        <v>2</v>
      </c>
      <c r="J3" s="139" t="s">
        <v>3</v>
      </c>
      <c r="K3" s="139" t="s">
        <v>4</v>
      </c>
      <c r="L3" s="139" t="s">
        <v>5</v>
      </c>
      <c r="M3" s="75" t="s">
        <v>6</v>
      </c>
      <c r="N3" s="75" t="s">
        <v>7</v>
      </c>
      <c r="O3" s="73" t="s">
        <v>8</v>
      </c>
      <c r="P3" s="139" t="s">
        <v>2</v>
      </c>
      <c r="Q3" s="139" t="s">
        <v>3</v>
      </c>
      <c r="R3" s="139" t="s">
        <v>4</v>
      </c>
      <c r="S3" s="139" t="s">
        <v>5</v>
      </c>
      <c r="T3" s="75" t="s">
        <v>6</v>
      </c>
      <c r="U3" s="75" t="s">
        <v>7</v>
      </c>
      <c r="V3" s="73" t="s">
        <v>8</v>
      </c>
      <c r="W3" s="139" t="s">
        <v>2</v>
      </c>
      <c r="X3" s="139" t="s">
        <v>3</v>
      </c>
      <c r="Y3" s="139" t="s">
        <v>4</v>
      </c>
      <c r="Z3" s="139" t="s">
        <v>5</v>
      </c>
      <c r="AA3" s="75" t="s">
        <v>6</v>
      </c>
      <c r="AB3" s="75" t="s">
        <v>7</v>
      </c>
      <c r="AC3" s="73" t="s">
        <v>8</v>
      </c>
      <c r="AD3" s="139" t="s">
        <v>2</v>
      </c>
      <c r="AE3" s="139" t="s">
        <v>3</v>
      </c>
      <c r="AF3" s="139" t="s">
        <v>4</v>
      </c>
      <c r="AG3" s="73" t="s">
        <v>5</v>
      </c>
      <c r="AH3" s="199" t="s">
        <v>84</v>
      </c>
      <c r="AI3" s="199" t="s">
        <v>34</v>
      </c>
      <c r="AJ3" s="199" t="s">
        <v>46</v>
      </c>
      <c r="AK3" s="199" t="s">
        <v>54</v>
      </c>
      <c r="AL3" s="199" t="s">
        <v>79</v>
      </c>
      <c r="AM3" s="212" t="s">
        <v>119</v>
      </c>
    </row>
    <row r="4" spans="1:40" ht="35.450000000000003" customHeight="1" x14ac:dyDescent="0.3">
      <c r="A4" s="72"/>
      <c r="B4" s="72"/>
      <c r="C4" s="139">
        <v>1</v>
      </c>
      <c r="D4" s="139">
        <v>2</v>
      </c>
      <c r="E4" s="139">
        <v>3</v>
      </c>
      <c r="F4" s="75">
        <v>4</v>
      </c>
      <c r="G4" s="75">
        <v>5</v>
      </c>
      <c r="H4" s="139">
        <v>6</v>
      </c>
      <c r="I4" s="139">
        <v>7</v>
      </c>
      <c r="J4" s="139">
        <v>8</v>
      </c>
      <c r="K4" s="139">
        <v>9</v>
      </c>
      <c r="L4" s="139">
        <v>10</v>
      </c>
      <c r="M4" s="75">
        <v>11</v>
      </c>
      <c r="N4" s="75">
        <v>12</v>
      </c>
      <c r="O4" s="139">
        <v>13</v>
      </c>
      <c r="P4" s="139">
        <v>14</v>
      </c>
      <c r="Q4" s="139">
        <v>15</v>
      </c>
      <c r="R4" s="139">
        <v>16</v>
      </c>
      <c r="S4" s="139">
        <v>17</v>
      </c>
      <c r="T4" s="75">
        <v>18</v>
      </c>
      <c r="U4" s="75">
        <v>19</v>
      </c>
      <c r="V4" s="139">
        <v>20</v>
      </c>
      <c r="W4" s="139">
        <v>21</v>
      </c>
      <c r="X4" s="139">
        <v>22</v>
      </c>
      <c r="Y4" s="139">
        <v>23</v>
      </c>
      <c r="Z4" s="139">
        <v>24</v>
      </c>
      <c r="AA4" s="75">
        <v>25</v>
      </c>
      <c r="AB4" s="75">
        <v>26</v>
      </c>
      <c r="AC4" s="139">
        <v>27</v>
      </c>
      <c r="AD4" s="139">
        <v>28</v>
      </c>
      <c r="AE4" s="139">
        <v>29</v>
      </c>
      <c r="AF4" s="139">
        <v>30</v>
      </c>
      <c r="AG4" s="139">
        <v>31</v>
      </c>
      <c r="AH4" s="200"/>
      <c r="AI4" s="200"/>
      <c r="AJ4" s="200"/>
      <c r="AK4" s="200"/>
      <c r="AL4" s="200"/>
      <c r="AM4" s="220"/>
      <c r="AN4" t="s">
        <v>125</v>
      </c>
    </row>
    <row r="5" spans="1:40" ht="35.450000000000003" customHeight="1" x14ac:dyDescent="0.3">
      <c r="A5" s="214" t="s">
        <v>144</v>
      </c>
      <c r="B5" s="11" t="s">
        <v>19</v>
      </c>
      <c r="C5" s="77">
        <v>3</v>
      </c>
      <c r="D5" s="77" t="s">
        <v>54</v>
      </c>
      <c r="E5" s="77" t="s">
        <v>40</v>
      </c>
      <c r="F5" s="77"/>
      <c r="G5" s="77" t="s">
        <v>40</v>
      </c>
      <c r="H5" s="77">
        <v>3</v>
      </c>
      <c r="I5" s="77"/>
      <c r="J5" s="77"/>
      <c r="K5" s="77" t="s">
        <v>226</v>
      </c>
      <c r="L5" s="77" t="s">
        <v>220</v>
      </c>
      <c r="M5" s="77">
        <v>3</v>
      </c>
      <c r="N5" s="77" t="s">
        <v>221</v>
      </c>
      <c r="O5" s="77" t="s">
        <v>220</v>
      </c>
      <c r="P5" s="77">
        <v>5.5</v>
      </c>
      <c r="Q5" s="77" t="s">
        <v>64</v>
      </c>
      <c r="R5" s="11" t="s">
        <v>40</v>
      </c>
      <c r="S5" s="77" t="s">
        <v>243</v>
      </c>
      <c r="T5" s="78" t="s">
        <v>40</v>
      </c>
      <c r="U5" s="78" t="s">
        <v>40</v>
      </c>
      <c r="V5" s="77"/>
      <c r="W5" s="77">
        <v>3</v>
      </c>
      <c r="X5" s="77" t="s">
        <v>242</v>
      </c>
      <c r="Y5" s="77"/>
      <c r="Z5" s="77"/>
      <c r="AA5" s="77">
        <v>7</v>
      </c>
      <c r="AB5" s="77">
        <v>7</v>
      </c>
      <c r="AC5" s="77" t="s">
        <v>40</v>
      </c>
      <c r="AD5" s="77"/>
      <c r="AE5" s="77">
        <v>3</v>
      </c>
      <c r="AF5" s="77"/>
      <c r="AG5" s="77"/>
      <c r="AH5" s="11">
        <f>COUNTIFS(C5:AG5,"휴")</f>
        <v>9</v>
      </c>
      <c r="AI5" s="11">
        <f>COUNTIFS(C5:AG5,"연차")</f>
        <v>0</v>
      </c>
      <c r="AJ5" s="11">
        <f>COUNTIFS(C5:AG5,"반차")</f>
        <v>0</v>
      </c>
      <c r="AK5" s="11">
        <f>COUNTIFS(C5:AG5,"마")</f>
        <v>4</v>
      </c>
      <c r="AL5" s="11">
        <f>SUM(COUNTIF(C5:AG5,"오마")+COUNTIF(C5:AG5,"&gt;=3"))</f>
        <v>8</v>
      </c>
      <c r="AM5" s="85"/>
    </row>
    <row r="6" spans="1:40" ht="35.450000000000003" customHeight="1" x14ac:dyDescent="0.3">
      <c r="A6" s="214"/>
      <c r="B6" s="11" t="s">
        <v>33</v>
      </c>
      <c r="C6" s="77"/>
      <c r="D6" s="77" t="s">
        <v>40</v>
      </c>
      <c r="E6" s="77"/>
      <c r="F6" s="77">
        <v>3</v>
      </c>
      <c r="G6" s="77">
        <v>3</v>
      </c>
      <c r="H6" s="77" t="s">
        <v>40</v>
      </c>
      <c r="I6" s="77">
        <v>3</v>
      </c>
      <c r="J6" s="77">
        <v>3</v>
      </c>
      <c r="K6" s="77"/>
      <c r="L6" s="77">
        <v>3</v>
      </c>
      <c r="M6" s="78" t="s">
        <v>40</v>
      </c>
      <c r="N6" s="77" t="s">
        <v>237</v>
      </c>
      <c r="O6" s="77">
        <v>3</v>
      </c>
      <c r="P6" s="77">
        <v>5.5</v>
      </c>
      <c r="Q6" s="77" t="s">
        <v>223</v>
      </c>
      <c r="R6" s="77">
        <v>3</v>
      </c>
      <c r="S6" s="77" t="s">
        <v>220</v>
      </c>
      <c r="T6" s="77">
        <v>3</v>
      </c>
      <c r="U6" s="77">
        <v>3</v>
      </c>
      <c r="V6" s="77" t="s">
        <v>54</v>
      </c>
      <c r="W6" s="77" t="s">
        <v>40</v>
      </c>
      <c r="X6" s="77"/>
      <c r="Y6" s="77" t="s">
        <v>254</v>
      </c>
      <c r="Z6" s="77">
        <v>3</v>
      </c>
      <c r="AA6" s="77" t="s">
        <v>40</v>
      </c>
      <c r="AB6" s="77" t="s">
        <v>223</v>
      </c>
      <c r="AC6" s="77"/>
      <c r="AD6" s="77"/>
      <c r="AE6" s="77"/>
      <c r="AF6" s="77" t="s">
        <v>222</v>
      </c>
      <c r="AG6" s="78" t="s">
        <v>40</v>
      </c>
      <c r="AH6" s="11">
        <f t="shared" ref="AH6:AH12" si="0">COUNTIFS(C6:AG6,"휴")</f>
        <v>11</v>
      </c>
      <c r="AI6" s="11">
        <f t="shared" ref="AI6:AI12" si="1">COUNTIFS(C6:AG6,"연차")</f>
        <v>0</v>
      </c>
      <c r="AJ6" s="11">
        <f t="shared" ref="AJ6:AJ12" si="2">COUNTIFS(C6:AG6,"반차")</f>
        <v>0</v>
      </c>
      <c r="AK6" s="11">
        <f t="shared" ref="AK6:AK12" si="3">COUNTIFS(C6:AG6,"마")</f>
        <v>2</v>
      </c>
      <c r="AL6" s="11">
        <f t="shared" ref="AL6:AL12" si="4">SUM(COUNTIF(C6:AG6,"오마")+COUNTIF(C6:AG6,"&gt;=3"))</f>
        <v>11</v>
      </c>
      <c r="AM6" s="85"/>
    </row>
    <row r="7" spans="1:40" ht="35.450000000000003" customHeight="1" x14ac:dyDescent="0.3">
      <c r="A7" s="214"/>
      <c r="B7" s="11" t="s">
        <v>41</v>
      </c>
      <c r="C7" s="84" t="s">
        <v>49</v>
      </c>
      <c r="D7" s="77">
        <v>3</v>
      </c>
      <c r="E7" s="77">
        <v>3</v>
      </c>
      <c r="F7" s="77"/>
      <c r="G7" s="77"/>
      <c r="H7" s="77" t="s">
        <v>49</v>
      </c>
      <c r="I7" s="77" t="s">
        <v>49</v>
      </c>
      <c r="J7" s="77"/>
      <c r="K7" s="77"/>
      <c r="L7" s="77"/>
      <c r="M7" s="77"/>
      <c r="N7" s="77">
        <v>5.5</v>
      </c>
      <c r="O7" s="77" t="s">
        <v>220</v>
      </c>
      <c r="P7" s="77" t="s">
        <v>241</v>
      </c>
      <c r="Q7" s="77">
        <v>3</v>
      </c>
      <c r="R7" s="77"/>
      <c r="S7" s="77">
        <v>3</v>
      </c>
      <c r="T7" s="78" t="s">
        <v>49</v>
      </c>
      <c r="U7" s="78" t="s">
        <v>40</v>
      </c>
      <c r="V7" s="78" t="s">
        <v>40</v>
      </c>
      <c r="W7" s="77"/>
      <c r="X7" s="77">
        <v>3</v>
      </c>
      <c r="Y7" s="77">
        <v>3</v>
      </c>
      <c r="Z7" s="77" t="s">
        <v>220</v>
      </c>
      <c r="AA7" s="77"/>
      <c r="AB7" s="77"/>
      <c r="AC7" s="77">
        <v>3</v>
      </c>
      <c r="AD7" s="77" t="s">
        <v>54</v>
      </c>
      <c r="AE7" s="77" t="s">
        <v>220</v>
      </c>
      <c r="AF7" s="77"/>
      <c r="AG7" s="77">
        <v>3</v>
      </c>
      <c r="AH7" s="11">
        <f t="shared" si="0"/>
        <v>9</v>
      </c>
      <c r="AI7" s="11">
        <f t="shared" si="1"/>
        <v>0</v>
      </c>
      <c r="AJ7" s="11">
        <f t="shared" si="2"/>
        <v>0</v>
      </c>
      <c r="AK7" s="11">
        <f t="shared" si="3"/>
        <v>1</v>
      </c>
      <c r="AL7" s="11">
        <f t="shared" si="4"/>
        <v>9</v>
      </c>
      <c r="AM7" s="85"/>
    </row>
    <row r="8" spans="1:40" ht="35.450000000000003" customHeight="1" x14ac:dyDescent="0.3">
      <c r="A8" s="215" t="s">
        <v>52</v>
      </c>
      <c r="B8" s="14" t="s">
        <v>10</v>
      </c>
      <c r="C8" s="79" t="s">
        <v>40</v>
      </c>
      <c r="D8" s="79"/>
      <c r="E8" s="79">
        <v>3</v>
      </c>
      <c r="F8" s="79" t="s">
        <v>40</v>
      </c>
      <c r="G8" s="79" t="s">
        <v>219</v>
      </c>
      <c r="H8" s="79"/>
      <c r="I8" s="79" t="s">
        <v>40</v>
      </c>
      <c r="J8" s="79" t="s">
        <v>54</v>
      </c>
      <c r="K8" s="79">
        <v>5.5</v>
      </c>
      <c r="L8" s="79" t="s">
        <v>238</v>
      </c>
      <c r="M8" s="79" t="s">
        <v>236</v>
      </c>
      <c r="N8" s="79"/>
      <c r="O8" s="79"/>
      <c r="P8" s="79" t="s">
        <v>239</v>
      </c>
      <c r="Q8" s="79"/>
      <c r="R8" s="79" t="s">
        <v>223</v>
      </c>
      <c r="S8" s="79">
        <v>3</v>
      </c>
      <c r="T8" s="79"/>
      <c r="U8" s="79">
        <v>3</v>
      </c>
      <c r="V8" s="79">
        <v>5.5</v>
      </c>
      <c r="W8" s="79" t="s">
        <v>220</v>
      </c>
      <c r="X8" s="79">
        <v>3</v>
      </c>
      <c r="Y8" s="79" t="s">
        <v>217</v>
      </c>
      <c r="Z8" s="79"/>
      <c r="AA8" s="112" t="s">
        <v>40</v>
      </c>
      <c r="AB8" s="79">
        <v>7</v>
      </c>
      <c r="AC8" s="79">
        <v>3</v>
      </c>
      <c r="AD8" s="79" t="s">
        <v>54</v>
      </c>
      <c r="AE8" s="79" t="s">
        <v>220</v>
      </c>
      <c r="AF8" s="79"/>
      <c r="AG8" s="79">
        <v>3</v>
      </c>
      <c r="AH8" s="79">
        <f t="shared" si="0"/>
        <v>8</v>
      </c>
      <c r="AI8" s="79">
        <f>COUNTIFS(C8:AG8,"연차")</f>
        <v>1</v>
      </c>
      <c r="AJ8" s="79">
        <f t="shared" si="2"/>
        <v>0</v>
      </c>
      <c r="AK8" s="79">
        <f t="shared" si="3"/>
        <v>3</v>
      </c>
      <c r="AL8" s="79">
        <f t="shared" si="4"/>
        <v>9</v>
      </c>
      <c r="AM8" s="85"/>
    </row>
    <row r="9" spans="1:40" ht="35.450000000000003" customHeight="1" thickBot="1" x14ac:dyDescent="0.35">
      <c r="A9" s="221"/>
      <c r="B9" s="146" t="s">
        <v>65</v>
      </c>
      <c r="C9" s="147">
        <v>3</v>
      </c>
      <c r="D9" s="147"/>
      <c r="E9" s="147" t="s">
        <v>40</v>
      </c>
      <c r="F9" s="147" t="s">
        <v>54</v>
      </c>
      <c r="G9" s="147"/>
      <c r="H9" s="147">
        <v>3</v>
      </c>
      <c r="I9" s="147">
        <v>3</v>
      </c>
      <c r="J9" s="146" t="s">
        <v>40</v>
      </c>
      <c r="K9" s="147" t="s">
        <v>49</v>
      </c>
      <c r="L9" s="147" t="s">
        <v>54</v>
      </c>
      <c r="M9" s="147">
        <v>3</v>
      </c>
      <c r="N9" s="147"/>
      <c r="O9" s="147">
        <v>3</v>
      </c>
      <c r="P9" s="147" t="s">
        <v>40</v>
      </c>
      <c r="Q9" s="147"/>
      <c r="R9" s="147">
        <v>3</v>
      </c>
      <c r="S9" s="147" t="s">
        <v>220</v>
      </c>
      <c r="T9" s="147">
        <v>3</v>
      </c>
      <c r="U9" s="147"/>
      <c r="V9" s="147"/>
      <c r="W9" s="147">
        <v>3</v>
      </c>
      <c r="X9" s="147" t="s">
        <v>223</v>
      </c>
      <c r="Y9" s="147"/>
      <c r="Z9" s="147" t="s">
        <v>217</v>
      </c>
      <c r="AA9" s="147">
        <v>7</v>
      </c>
      <c r="AB9" s="147" t="s">
        <v>223</v>
      </c>
      <c r="AC9" s="147" t="s">
        <v>223</v>
      </c>
      <c r="AD9" s="147"/>
      <c r="AE9" s="147">
        <v>3</v>
      </c>
      <c r="AF9" s="147" t="s">
        <v>222</v>
      </c>
      <c r="AG9" s="147" t="s">
        <v>220</v>
      </c>
      <c r="AH9" s="147">
        <f t="shared" si="0"/>
        <v>9</v>
      </c>
      <c r="AI9" s="147">
        <f t="shared" si="1"/>
        <v>0</v>
      </c>
      <c r="AJ9" s="147">
        <f t="shared" si="2"/>
        <v>0</v>
      </c>
      <c r="AK9" s="147">
        <f t="shared" si="3"/>
        <v>4</v>
      </c>
      <c r="AL9" s="147">
        <f>SUM(COUNTIF(C9:AG9,"오마")+COUNTIF(C9:AG9,"&gt;=3"))</f>
        <v>10</v>
      </c>
      <c r="AM9" s="148"/>
    </row>
    <row r="10" spans="1:40" ht="35.450000000000003" customHeight="1" x14ac:dyDescent="0.3">
      <c r="A10" s="222" t="s">
        <v>235</v>
      </c>
      <c r="B10" s="144" t="s">
        <v>227</v>
      </c>
      <c r="C10" s="145"/>
      <c r="D10" s="145"/>
      <c r="E10" s="145"/>
      <c r="F10" s="145"/>
      <c r="G10" s="145" t="s">
        <v>230</v>
      </c>
      <c r="H10" s="145" t="s">
        <v>230</v>
      </c>
      <c r="I10" s="145"/>
      <c r="J10" s="144"/>
      <c r="K10" s="145" t="s">
        <v>231</v>
      </c>
      <c r="L10" s="145"/>
      <c r="M10" s="145"/>
      <c r="N10" s="145" t="s">
        <v>230</v>
      </c>
      <c r="O10" s="145" t="s">
        <v>230</v>
      </c>
      <c r="P10" s="145" t="s">
        <v>231</v>
      </c>
      <c r="Q10" s="145"/>
      <c r="R10" s="145"/>
      <c r="S10" s="145"/>
      <c r="T10" s="145"/>
      <c r="U10" s="145" t="s">
        <v>230</v>
      </c>
      <c r="V10" s="145" t="s">
        <v>230</v>
      </c>
      <c r="W10" s="145"/>
      <c r="X10" s="145"/>
      <c r="Y10" s="145"/>
      <c r="Z10" s="145"/>
      <c r="AA10" s="145"/>
      <c r="AB10" s="145" t="s">
        <v>230</v>
      </c>
      <c r="AC10" s="145" t="s">
        <v>40</v>
      </c>
      <c r="AD10" s="145" t="s">
        <v>231</v>
      </c>
      <c r="AE10" s="145"/>
      <c r="AF10" s="145"/>
      <c r="AG10" s="145"/>
      <c r="AH10" s="145">
        <f t="shared" si="0"/>
        <v>8</v>
      </c>
      <c r="AI10" s="145">
        <f t="shared" si="1"/>
        <v>0</v>
      </c>
      <c r="AJ10" s="145">
        <f t="shared" si="2"/>
        <v>0</v>
      </c>
      <c r="AK10" s="145">
        <f t="shared" si="3"/>
        <v>0</v>
      </c>
      <c r="AL10" s="145">
        <f t="shared" si="4"/>
        <v>0</v>
      </c>
      <c r="AM10" s="143"/>
    </row>
    <row r="11" spans="1:40" ht="35.450000000000003" customHeight="1" x14ac:dyDescent="0.3">
      <c r="A11" s="222"/>
      <c r="B11" s="14" t="s">
        <v>228</v>
      </c>
      <c r="C11" s="79"/>
      <c r="D11" s="79"/>
      <c r="E11" s="79"/>
      <c r="F11" s="79"/>
      <c r="G11" s="79" t="s">
        <v>230</v>
      </c>
      <c r="H11" s="79" t="s">
        <v>230</v>
      </c>
      <c r="I11" s="79"/>
      <c r="J11" s="14"/>
      <c r="K11" s="79" t="s">
        <v>231</v>
      </c>
      <c r="L11" s="79"/>
      <c r="M11" s="79"/>
      <c r="N11" s="79" t="s">
        <v>230</v>
      </c>
      <c r="O11" s="79" t="s">
        <v>230</v>
      </c>
      <c r="P11" s="79" t="s">
        <v>231</v>
      </c>
      <c r="Q11" s="79"/>
      <c r="R11" s="79"/>
      <c r="S11" s="79"/>
      <c r="T11" s="79"/>
      <c r="U11" s="79" t="s">
        <v>230</v>
      </c>
      <c r="V11" s="79" t="s">
        <v>230</v>
      </c>
      <c r="W11" s="79"/>
      <c r="X11" s="79"/>
      <c r="Y11" s="79"/>
      <c r="Z11" s="79"/>
      <c r="AA11" s="79"/>
      <c r="AB11" s="79" t="s">
        <v>230</v>
      </c>
      <c r="AC11" s="79" t="s">
        <v>230</v>
      </c>
      <c r="AD11" s="79" t="s">
        <v>231</v>
      </c>
      <c r="AE11" s="79"/>
      <c r="AF11" s="79"/>
      <c r="AG11" s="79"/>
      <c r="AH11" s="79">
        <f t="shared" si="0"/>
        <v>8</v>
      </c>
      <c r="AI11" s="79">
        <f t="shared" si="1"/>
        <v>0</v>
      </c>
      <c r="AJ11" s="79">
        <f t="shared" si="2"/>
        <v>0</v>
      </c>
      <c r="AK11" s="79">
        <f t="shared" si="3"/>
        <v>0</v>
      </c>
      <c r="AL11" s="79">
        <f t="shared" si="4"/>
        <v>0</v>
      </c>
      <c r="AM11" s="85"/>
    </row>
    <row r="12" spans="1:40" ht="35.450000000000003" customHeight="1" x14ac:dyDescent="0.3">
      <c r="A12" s="223"/>
      <c r="B12" s="14" t="s">
        <v>229</v>
      </c>
      <c r="C12" s="79"/>
      <c r="D12" s="79"/>
      <c r="E12" s="79"/>
      <c r="F12" s="79"/>
      <c r="G12" s="79" t="s">
        <v>230</v>
      </c>
      <c r="H12" s="79" t="s">
        <v>230</v>
      </c>
      <c r="I12" s="79"/>
      <c r="J12" s="14"/>
      <c r="K12" s="79" t="s">
        <v>231</v>
      </c>
      <c r="L12" s="79"/>
      <c r="M12" s="79"/>
      <c r="N12" s="79" t="s">
        <v>230</v>
      </c>
      <c r="O12" s="79" t="s">
        <v>230</v>
      </c>
      <c r="P12" s="79" t="s">
        <v>231</v>
      </c>
      <c r="Q12" s="79"/>
      <c r="R12" s="79"/>
      <c r="S12" s="79"/>
      <c r="T12" s="79"/>
      <c r="U12" s="79" t="s">
        <v>230</v>
      </c>
      <c r="V12" s="79" t="s">
        <v>230</v>
      </c>
      <c r="W12" s="79"/>
      <c r="X12" s="79"/>
      <c r="Y12" s="79"/>
      <c r="Z12" s="79"/>
      <c r="AA12" s="79"/>
      <c r="AB12" s="79" t="s">
        <v>230</v>
      </c>
      <c r="AC12" s="79" t="s">
        <v>230</v>
      </c>
      <c r="AD12" s="79" t="s">
        <v>231</v>
      </c>
      <c r="AE12" s="79"/>
      <c r="AF12" s="79"/>
      <c r="AG12" s="79"/>
      <c r="AH12" s="79">
        <f t="shared" si="0"/>
        <v>8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5"/>
    </row>
    <row r="13" spans="1:40" ht="35.450000000000003" customHeight="1" x14ac:dyDescent="0.3">
      <c r="A13" s="204" t="s">
        <v>67</v>
      </c>
      <c r="B13" s="204"/>
      <c r="C13" s="138">
        <f t="shared" ref="C13:AG13" si="5">COUNTBLANK(C5:C9)</f>
        <v>1</v>
      </c>
      <c r="D13" s="138">
        <f>COUNTBLANK(D5:D9)</f>
        <v>2</v>
      </c>
      <c r="E13" s="138">
        <f>COUNTBLANK(E5:E9)</f>
        <v>1</v>
      </c>
      <c r="F13" s="138">
        <f>COUNTBLANK(F5:F9)</f>
        <v>2</v>
      </c>
      <c r="G13" s="138">
        <f t="shared" si="5"/>
        <v>2</v>
      </c>
      <c r="H13" s="138">
        <f t="shared" si="5"/>
        <v>1</v>
      </c>
      <c r="I13" s="138">
        <f t="shared" si="5"/>
        <v>1</v>
      </c>
      <c r="J13" s="138">
        <f t="shared" si="5"/>
        <v>2</v>
      </c>
      <c r="K13" s="138">
        <f t="shared" si="5"/>
        <v>2</v>
      </c>
      <c r="L13" s="138">
        <f t="shared" si="5"/>
        <v>1</v>
      </c>
      <c r="M13" s="138">
        <f t="shared" si="5"/>
        <v>1</v>
      </c>
      <c r="N13" s="138">
        <f t="shared" si="5"/>
        <v>2</v>
      </c>
      <c r="O13" s="138">
        <f t="shared" si="5"/>
        <v>1</v>
      </c>
      <c r="P13" s="138">
        <f t="shared" si="5"/>
        <v>0</v>
      </c>
      <c r="Q13" s="138">
        <f t="shared" si="5"/>
        <v>2</v>
      </c>
      <c r="R13" s="138">
        <f t="shared" si="5"/>
        <v>1</v>
      </c>
      <c r="S13" s="138">
        <f t="shared" si="5"/>
        <v>0</v>
      </c>
      <c r="T13" s="138">
        <f t="shared" si="5"/>
        <v>1</v>
      </c>
      <c r="U13" s="138">
        <f t="shared" si="5"/>
        <v>1</v>
      </c>
      <c r="V13" s="138">
        <f t="shared" si="5"/>
        <v>2</v>
      </c>
      <c r="W13" s="138">
        <f t="shared" si="5"/>
        <v>1</v>
      </c>
      <c r="X13" s="138">
        <f t="shared" si="5"/>
        <v>1</v>
      </c>
      <c r="Y13" s="138">
        <f t="shared" si="5"/>
        <v>2</v>
      </c>
      <c r="Z13" s="138">
        <f t="shared" si="5"/>
        <v>2</v>
      </c>
      <c r="AA13" s="138">
        <f t="shared" si="5"/>
        <v>1</v>
      </c>
      <c r="AB13" s="138">
        <f t="shared" si="5"/>
        <v>1</v>
      </c>
      <c r="AC13" s="138">
        <f t="shared" si="5"/>
        <v>1</v>
      </c>
      <c r="AD13" s="138">
        <f t="shared" si="5"/>
        <v>3</v>
      </c>
      <c r="AE13" s="138">
        <f t="shared" si="5"/>
        <v>1</v>
      </c>
      <c r="AF13" s="138">
        <f t="shared" si="5"/>
        <v>3</v>
      </c>
      <c r="AG13" s="138">
        <f t="shared" si="5"/>
        <v>1</v>
      </c>
    </row>
    <row r="14" spans="1:40" ht="35.450000000000003" customHeight="1" x14ac:dyDescent="0.3">
      <c r="A14" s="205" t="s">
        <v>68</v>
      </c>
      <c r="B14" s="205"/>
      <c r="C14" s="138">
        <f t="shared" ref="C14:AG14" si="6">COUNTIFS(C5:C9,"마")</f>
        <v>0</v>
      </c>
      <c r="D14" s="138">
        <f>COUNTIFS(D5:D9,"마")</f>
        <v>1</v>
      </c>
      <c r="E14" s="138">
        <f>COUNTIFS(E5:E9,"마")</f>
        <v>0</v>
      </c>
      <c r="F14" s="138">
        <f>COUNTIFS(F5:F9,"마")</f>
        <v>1</v>
      </c>
      <c r="G14" s="138">
        <f t="shared" si="6"/>
        <v>0</v>
      </c>
      <c r="H14" s="138">
        <f t="shared" si="6"/>
        <v>0</v>
      </c>
      <c r="I14" s="138">
        <f t="shared" si="6"/>
        <v>0</v>
      </c>
      <c r="J14" s="138">
        <f t="shared" si="6"/>
        <v>1</v>
      </c>
      <c r="K14" s="138">
        <f t="shared" si="6"/>
        <v>1</v>
      </c>
      <c r="L14" s="138">
        <f t="shared" si="6"/>
        <v>1</v>
      </c>
      <c r="M14" s="138">
        <f t="shared" si="6"/>
        <v>0</v>
      </c>
      <c r="N14" s="138">
        <f t="shared" si="6"/>
        <v>1</v>
      </c>
      <c r="O14" s="138">
        <f t="shared" si="6"/>
        <v>0</v>
      </c>
      <c r="P14" s="138">
        <f t="shared" si="6"/>
        <v>0</v>
      </c>
      <c r="Q14" s="138">
        <f t="shared" si="6"/>
        <v>1</v>
      </c>
      <c r="R14" s="138">
        <f t="shared" si="6"/>
        <v>0</v>
      </c>
      <c r="S14" s="138">
        <f t="shared" si="6"/>
        <v>0</v>
      </c>
      <c r="T14" s="138">
        <f t="shared" si="6"/>
        <v>0</v>
      </c>
      <c r="U14" s="138">
        <f t="shared" si="6"/>
        <v>0</v>
      </c>
      <c r="V14" s="138">
        <f t="shared" si="6"/>
        <v>1</v>
      </c>
      <c r="W14" s="138">
        <f t="shared" si="6"/>
        <v>0</v>
      </c>
      <c r="X14" s="138">
        <f t="shared" si="6"/>
        <v>0</v>
      </c>
      <c r="Y14" s="138">
        <f t="shared" si="6"/>
        <v>1</v>
      </c>
      <c r="Z14" s="138">
        <f t="shared" si="6"/>
        <v>1</v>
      </c>
      <c r="AA14" s="138">
        <f t="shared" si="6"/>
        <v>0</v>
      </c>
      <c r="AB14" s="138">
        <f t="shared" si="6"/>
        <v>0</v>
      </c>
      <c r="AC14" s="138">
        <f t="shared" si="6"/>
        <v>0</v>
      </c>
      <c r="AD14" s="138">
        <f t="shared" si="6"/>
        <v>2</v>
      </c>
      <c r="AE14" s="138">
        <f t="shared" si="6"/>
        <v>0</v>
      </c>
      <c r="AF14" s="138">
        <f t="shared" si="6"/>
        <v>2</v>
      </c>
      <c r="AG14" s="138">
        <f t="shared" si="6"/>
        <v>0</v>
      </c>
    </row>
    <row r="15" spans="1:40" ht="35.450000000000003" customHeight="1" x14ac:dyDescent="0.3">
      <c r="A15" s="205" t="s">
        <v>83</v>
      </c>
      <c r="B15" s="205"/>
      <c r="C15" s="149">
        <f t="shared" ref="C15:AF15" si="7">SUM(COUNTIF(C5:C9,"오마")+COUNTIF(C5:C9,"&gt;=3"))</f>
        <v>2</v>
      </c>
      <c r="D15" s="149">
        <f t="shared" si="7"/>
        <v>1</v>
      </c>
      <c r="E15" s="149">
        <f t="shared" si="7"/>
        <v>2</v>
      </c>
      <c r="F15" s="149">
        <f t="shared" si="7"/>
        <v>1</v>
      </c>
      <c r="G15" s="149">
        <f t="shared" si="7"/>
        <v>1</v>
      </c>
      <c r="H15" s="149">
        <f t="shared" si="7"/>
        <v>2</v>
      </c>
      <c r="I15" s="149">
        <f t="shared" si="7"/>
        <v>2</v>
      </c>
      <c r="J15" s="149">
        <f t="shared" si="7"/>
        <v>1</v>
      </c>
      <c r="K15" s="149">
        <f t="shared" si="7"/>
        <v>1</v>
      </c>
      <c r="L15" s="149">
        <f t="shared" si="7"/>
        <v>1</v>
      </c>
      <c r="M15" s="149">
        <f t="shared" si="7"/>
        <v>2</v>
      </c>
      <c r="N15" s="149">
        <f t="shared" si="7"/>
        <v>1</v>
      </c>
      <c r="O15" s="149">
        <f t="shared" si="7"/>
        <v>2</v>
      </c>
      <c r="P15" s="149">
        <f t="shared" si="7"/>
        <v>2</v>
      </c>
      <c r="Q15" s="149">
        <f t="shared" si="7"/>
        <v>1</v>
      </c>
      <c r="R15" s="149">
        <f t="shared" si="7"/>
        <v>2</v>
      </c>
      <c r="S15" s="149">
        <f t="shared" si="7"/>
        <v>2</v>
      </c>
      <c r="T15" s="149">
        <f t="shared" si="7"/>
        <v>2</v>
      </c>
      <c r="U15" s="149">
        <f t="shared" si="7"/>
        <v>2</v>
      </c>
      <c r="V15" s="149">
        <f t="shared" si="7"/>
        <v>1</v>
      </c>
      <c r="W15" s="149">
        <f t="shared" si="7"/>
        <v>2</v>
      </c>
      <c r="X15" s="149">
        <f t="shared" si="7"/>
        <v>2</v>
      </c>
      <c r="Y15" s="149">
        <f t="shared" si="7"/>
        <v>1</v>
      </c>
      <c r="Z15" s="149">
        <f t="shared" si="7"/>
        <v>1</v>
      </c>
      <c r="AA15" s="149">
        <f t="shared" si="7"/>
        <v>2</v>
      </c>
      <c r="AB15" s="149">
        <f t="shared" si="7"/>
        <v>2</v>
      </c>
      <c r="AC15" s="149">
        <f t="shared" si="7"/>
        <v>2</v>
      </c>
      <c r="AD15" s="149">
        <f t="shared" si="7"/>
        <v>0</v>
      </c>
      <c r="AE15" s="149">
        <f t="shared" si="7"/>
        <v>2</v>
      </c>
      <c r="AF15" s="149">
        <f t="shared" si="7"/>
        <v>0</v>
      </c>
      <c r="AG15" s="138">
        <f>SUM(COUNTIF(AG5:AG9,"오마")+COUNTIF(AG5:AG9,"&gt;=3"))</f>
        <v>2</v>
      </c>
    </row>
    <row r="16" spans="1:40" ht="35.450000000000003" customHeight="1" x14ac:dyDescent="0.3">
      <c r="A16" s="205" t="s">
        <v>136</v>
      </c>
      <c r="B16" s="205"/>
      <c r="C16" s="140">
        <f>COUNTIFS(C5:C13,"휴")</f>
        <v>2</v>
      </c>
      <c r="D16" s="140">
        <f>COUNTIFS(D5:D13,"휴")</f>
        <v>1</v>
      </c>
      <c r="E16" s="140">
        <f>COUNTIFS(E5:E13,"휴")</f>
        <v>2</v>
      </c>
      <c r="F16" s="140">
        <f>COUNTIFS(F5:F13,"휴")</f>
        <v>1</v>
      </c>
      <c r="G16" s="140">
        <f t="shared" ref="G16:AG16" si="8">COUNTIFS(G5:G13,"휴")</f>
        <v>4</v>
      </c>
      <c r="H16" s="140">
        <f t="shared" si="8"/>
        <v>5</v>
      </c>
      <c r="I16" s="140">
        <f t="shared" si="8"/>
        <v>2</v>
      </c>
      <c r="J16" s="140">
        <f t="shared" si="8"/>
        <v>1</v>
      </c>
      <c r="K16" s="140">
        <f t="shared" si="8"/>
        <v>1</v>
      </c>
      <c r="L16" s="140">
        <f t="shared" si="8"/>
        <v>1</v>
      </c>
      <c r="M16" s="140">
        <f t="shared" si="8"/>
        <v>2</v>
      </c>
      <c r="N16" s="140">
        <f t="shared" si="8"/>
        <v>4</v>
      </c>
      <c r="O16" s="140">
        <f t="shared" si="8"/>
        <v>5</v>
      </c>
      <c r="P16" s="140">
        <f t="shared" si="8"/>
        <v>1</v>
      </c>
      <c r="Q16" s="140">
        <f t="shared" si="8"/>
        <v>1</v>
      </c>
      <c r="R16" s="140">
        <f t="shared" si="8"/>
        <v>2</v>
      </c>
      <c r="S16" s="140">
        <f t="shared" si="8"/>
        <v>2</v>
      </c>
      <c r="T16" s="140">
        <f t="shared" si="8"/>
        <v>2</v>
      </c>
      <c r="U16" s="140">
        <f t="shared" si="8"/>
        <v>5</v>
      </c>
      <c r="V16" s="140">
        <f t="shared" si="8"/>
        <v>4</v>
      </c>
      <c r="W16" s="140">
        <f t="shared" si="8"/>
        <v>2</v>
      </c>
      <c r="X16" s="140">
        <f t="shared" si="8"/>
        <v>2</v>
      </c>
      <c r="Y16" s="140">
        <f t="shared" si="8"/>
        <v>1</v>
      </c>
      <c r="Z16" s="140">
        <f t="shared" si="8"/>
        <v>1</v>
      </c>
      <c r="AA16" s="140">
        <f t="shared" si="8"/>
        <v>2</v>
      </c>
      <c r="AB16" s="140">
        <f t="shared" si="8"/>
        <v>5</v>
      </c>
      <c r="AC16" s="140">
        <f t="shared" si="8"/>
        <v>5</v>
      </c>
      <c r="AD16" s="138">
        <f t="shared" si="8"/>
        <v>0</v>
      </c>
      <c r="AE16" s="138">
        <f t="shared" si="8"/>
        <v>2</v>
      </c>
      <c r="AF16" s="138">
        <f t="shared" si="8"/>
        <v>0</v>
      </c>
      <c r="AG16" s="138">
        <f t="shared" si="8"/>
        <v>2</v>
      </c>
    </row>
    <row r="17" spans="1:33" ht="35.450000000000003" customHeight="1" x14ac:dyDescent="0.3">
      <c r="A17" s="140"/>
      <c r="B17" s="140"/>
      <c r="C17" s="140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</row>
    <row r="18" spans="1:33" ht="37.5" customHeight="1" x14ac:dyDescent="0.3">
      <c r="C18" s="115"/>
      <c r="D18" s="115"/>
      <c r="E18" s="115"/>
      <c r="F18" s="115"/>
      <c r="G18" s="115"/>
      <c r="H18" s="115"/>
      <c r="I18" s="115"/>
      <c r="J18" s="115"/>
      <c r="K18" s="135" t="s">
        <v>225</v>
      </c>
      <c r="L18" s="115"/>
      <c r="M18" s="115"/>
      <c r="N18" s="134" t="s">
        <v>225</v>
      </c>
      <c r="O18" s="136"/>
      <c r="P18" s="135" t="s">
        <v>214</v>
      </c>
      <c r="R18" s="135" t="s">
        <v>215</v>
      </c>
      <c r="S18" s="136"/>
      <c r="T18" s="136"/>
      <c r="U18" s="136"/>
      <c r="V18" s="134" t="s">
        <v>218</v>
      </c>
      <c r="W18" s="136"/>
      <c r="X18" s="136"/>
      <c r="Y18" s="136"/>
      <c r="Z18" s="136"/>
      <c r="AA18" s="136"/>
      <c r="AC18" s="136"/>
      <c r="AD18" s="135" t="s">
        <v>224</v>
      </c>
      <c r="AE18" s="136"/>
      <c r="AF18" s="135" t="s">
        <v>216</v>
      </c>
    </row>
    <row r="19" spans="1:33" ht="37.5" customHeight="1" x14ac:dyDescent="0.3">
      <c r="B19" s="132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</row>
    <row r="20" spans="1:33" ht="37.5" customHeight="1" x14ac:dyDescent="0.3">
      <c r="J20" s="137"/>
    </row>
    <row r="21" spans="1:33" ht="37.5" customHeight="1" x14ac:dyDescent="0.3"/>
    <row r="22" spans="1:33" ht="37.5" customHeight="1" x14ac:dyDescent="0.3"/>
    <row r="23" spans="1:33" ht="37.5" customHeight="1" x14ac:dyDescent="0.3"/>
    <row r="24" spans="1:33" ht="37.5" customHeight="1" x14ac:dyDescent="0.3"/>
    <row r="25" spans="1:33" ht="37.5" customHeight="1" x14ac:dyDescent="0.3">
      <c r="P25" s="118"/>
      <c r="AE25" t="s">
        <v>181</v>
      </c>
    </row>
    <row r="26" spans="1:33" ht="37.5" customHeight="1" x14ac:dyDescent="0.3">
      <c r="P26" s="118"/>
    </row>
    <row r="27" spans="1:33" ht="37.5" customHeight="1" x14ac:dyDescent="0.3">
      <c r="P27" s="118"/>
    </row>
    <row r="28" spans="1:33" ht="37.5" customHeight="1" x14ac:dyDescent="0.3"/>
    <row r="29" spans="1:33" ht="37.5" customHeight="1" x14ac:dyDescent="0.3"/>
  </sheetData>
  <mergeCells count="14">
    <mergeCell ref="A1:AG2"/>
    <mergeCell ref="AH3:AH4"/>
    <mergeCell ref="AI3:AI4"/>
    <mergeCell ref="AJ3:AJ4"/>
    <mergeCell ref="AK3:AK4"/>
    <mergeCell ref="AM3:AM4"/>
    <mergeCell ref="A16:B16"/>
    <mergeCell ref="A13:B13"/>
    <mergeCell ref="A14:B14"/>
    <mergeCell ref="A15:B15"/>
    <mergeCell ref="AL3:AL4"/>
    <mergeCell ref="A5:A7"/>
    <mergeCell ref="A8:A9"/>
    <mergeCell ref="A10:A12"/>
  </mergeCells>
  <phoneticPr fontId="2" type="noConversion"/>
  <pageMargins left="0.7" right="0.7" top="0.75" bottom="0.75" header="0.3" footer="0.3"/>
  <pageSetup paperSize="9" scale="2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zoomScale="60" zoomScaleNormal="60" workbookViewId="0">
      <selection activeCell="AH9" sqref="AH9"/>
    </sheetView>
  </sheetViews>
  <sheetFormatPr defaultRowHeight="16.5" x14ac:dyDescent="0.3"/>
  <cols>
    <col min="5" max="5" width="9" customWidth="1"/>
    <col min="38" max="38" width="9" customWidth="1"/>
  </cols>
  <sheetData>
    <row r="1" spans="1:40" ht="28.5" customHeight="1" x14ac:dyDescent="0.3">
      <c r="A1" s="224" t="s">
        <v>232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6"/>
      <c r="AH1" s="71"/>
      <c r="AI1" s="71"/>
      <c r="AJ1" s="71"/>
      <c r="AK1" s="71"/>
    </row>
    <row r="2" spans="1:40" ht="28.5" customHeight="1" x14ac:dyDescent="0.3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/>
      <c r="AH2" s="71"/>
      <c r="AI2" s="71"/>
      <c r="AJ2" s="71"/>
      <c r="AK2" s="71"/>
      <c r="AM2" t="s">
        <v>124</v>
      </c>
    </row>
    <row r="3" spans="1:40" ht="35.450000000000003" customHeight="1" x14ac:dyDescent="0.3">
      <c r="A3" s="72"/>
      <c r="B3" s="72"/>
      <c r="C3" s="75" t="s">
        <v>233</v>
      </c>
      <c r="D3" s="75" t="s">
        <v>234</v>
      </c>
      <c r="E3" s="141" t="s">
        <v>26</v>
      </c>
      <c r="F3" s="141" t="s">
        <v>20</v>
      </c>
      <c r="G3" s="141" t="s">
        <v>28</v>
      </c>
      <c r="H3" s="141" t="s">
        <v>21</v>
      </c>
      <c r="I3" s="141" t="s">
        <v>22</v>
      </c>
      <c r="J3" s="75" t="s">
        <v>24</v>
      </c>
      <c r="K3" s="75" t="s">
        <v>25</v>
      </c>
      <c r="L3" s="141" t="s">
        <v>26</v>
      </c>
      <c r="M3" s="141" t="s">
        <v>20</v>
      </c>
      <c r="N3" s="141" t="s">
        <v>28</v>
      </c>
      <c r="O3" s="141" t="s">
        <v>21</v>
      </c>
      <c r="P3" s="141" t="s">
        <v>22</v>
      </c>
      <c r="Q3" s="75" t="s">
        <v>24</v>
      </c>
      <c r="R3" s="75" t="s">
        <v>25</v>
      </c>
      <c r="S3" s="141" t="s">
        <v>26</v>
      </c>
      <c r="T3" s="141" t="s">
        <v>20</v>
      </c>
      <c r="U3" s="141" t="s">
        <v>28</v>
      </c>
      <c r="V3" s="141" t="s">
        <v>21</v>
      </c>
      <c r="W3" s="141" t="s">
        <v>22</v>
      </c>
      <c r="X3" s="75" t="s">
        <v>24</v>
      </c>
      <c r="Y3" s="75" t="s">
        <v>25</v>
      </c>
      <c r="Z3" s="141" t="s">
        <v>26</v>
      </c>
      <c r="AA3" s="141" t="s">
        <v>20</v>
      </c>
      <c r="AB3" s="141" t="s">
        <v>28</v>
      </c>
      <c r="AC3" s="141" t="s">
        <v>21</v>
      </c>
      <c r="AD3" s="141" t="s">
        <v>22</v>
      </c>
      <c r="AE3" s="75" t="s">
        <v>24</v>
      </c>
      <c r="AF3" s="75" t="s">
        <v>25</v>
      </c>
      <c r="AG3" s="75" t="s">
        <v>26</v>
      </c>
      <c r="AH3" s="199" t="s">
        <v>48</v>
      </c>
      <c r="AI3" s="199" t="s">
        <v>34</v>
      </c>
      <c r="AJ3" s="199" t="s">
        <v>46</v>
      </c>
      <c r="AK3" s="199" t="s">
        <v>54</v>
      </c>
      <c r="AL3" s="199" t="s">
        <v>79</v>
      </c>
      <c r="AM3" s="212" t="s">
        <v>119</v>
      </c>
    </row>
    <row r="4" spans="1:40" ht="35.450000000000003" customHeight="1" x14ac:dyDescent="0.3">
      <c r="A4" s="72"/>
      <c r="B4" s="72"/>
      <c r="C4" s="75">
        <v>1</v>
      </c>
      <c r="D4" s="75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  <c r="J4" s="75">
        <v>8</v>
      </c>
      <c r="K4" s="75">
        <v>9</v>
      </c>
      <c r="L4" s="85">
        <v>10</v>
      </c>
      <c r="M4" s="85">
        <v>11</v>
      </c>
      <c r="N4" s="85">
        <v>12</v>
      </c>
      <c r="O4" s="141">
        <v>13</v>
      </c>
      <c r="P4" s="141">
        <v>14</v>
      </c>
      <c r="Q4" s="75">
        <v>15</v>
      </c>
      <c r="R4" s="75">
        <v>16</v>
      </c>
      <c r="S4" s="141">
        <v>17</v>
      </c>
      <c r="T4" s="141">
        <v>18</v>
      </c>
      <c r="U4" s="141">
        <v>19</v>
      </c>
      <c r="V4" s="141">
        <v>20</v>
      </c>
      <c r="W4" s="141">
        <v>21</v>
      </c>
      <c r="X4" s="75">
        <v>22</v>
      </c>
      <c r="Y4" s="75">
        <v>23</v>
      </c>
      <c r="Z4" s="141">
        <v>24</v>
      </c>
      <c r="AA4" s="141">
        <v>25</v>
      </c>
      <c r="AB4" s="141">
        <v>26</v>
      </c>
      <c r="AC4" s="141">
        <v>27</v>
      </c>
      <c r="AD4" s="141">
        <v>28</v>
      </c>
      <c r="AE4" s="75">
        <v>29</v>
      </c>
      <c r="AF4" s="75">
        <v>30</v>
      </c>
      <c r="AG4" s="75">
        <v>31</v>
      </c>
      <c r="AH4" s="200"/>
      <c r="AI4" s="200"/>
      <c r="AJ4" s="200"/>
      <c r="AK4" s="200"/>
      <c r="AL4" s="200"/>
      <c r="AM4" s="220"/>
      <c r="AN4" t="s">
        <v>125</v>
      </c>
    </row>
    <row r="5" spans="1:40" ht="35.450000000000003" customHeight="1" x14ac:dyDescent="0.3">
      <c r="A5" s="214" t="s">
        <v>144</v>
      </c>
      <c r="B5" s="11" t="s">
        <v>19</v>
      </c>
      <c r="C5" s="77" t="s">
        <v>249</v>
      </c>
      <c r="D5" s="77" t="s">
        <v>250</v>
      </c>
      <c r="E5" s="77"/>
      <c r="F5" s="86">
        <v>6.5</v>
      </c>
      <c r="G5" s="77" t="s">
        <v>263</v>
      </c>
      <c r="H5" s="77">
        <v>3</v>
      </c>
      <c r="I5" s="77">
        <v>3</v>
      </c>
      <c r="J5" s="77" t="s">
        <v>283</v>
      </c>
      <c r="K5" s="77">
        <v>3</v>
      </c>
      <c r="L5" s="77"/>
      <c r="M5" s="77">
        <v>3</v>
      </c>
      <c r="N5" s="77" t="s">
        <v>263</v>
      </c>
      <c r="O5" s="77"/>
      <c r="P5" s="86">
        <v>5.5</v>
      </c>
      <c r="Q5" s="77" t="s">
        <v>249</v>
      </c>
      <c r="R5" s="77" t="s">
        <v>249</v>
      </c>
      <c r="S5" s="77"/>
      <c r="T5" s="77"/>
      <c r="U5" s="78"/>
      <c r="V5" s="86" t="s">
        <v>275</v>
      </c>
      <c r="W5" s="77" t="s">
        <v>249</v>
      </c>
      <c r="X5" s="77" t="s">
        <v>253</v>
      </c>
      <c r="Y5" s="77"/>
      <c r="Z5" s="77" t="s">
        <v>257</v>
      </c>
      <c r="AA5" s="77" t="s">
        <v>257</v>
      </c>
      <c r="AB5" s="77" t="s">
        <v>251</v>
      </c>
      <c r="AC5" s="77" t="s">
        <v>249</v>
      </c>
      <c r="AD5" s="77" t="s">
        <v>267</v>
      </c>
      <c r="AE5" s="77" t="s">
        <v>291</v>
      </c>
      <c r="AF5" s="77"/>
      <c r="AG5" s="77"/>
      <c r="AH5" s="11">
        <f>COUNTIFS(C5:AG5,"휴")</f>
        <v>11</v>
      </c>
      <c r="AI5" s="11">
        <f>COUNTIFS(C5:AG5,"연차")</f>
        <v>0</v>
      </c>
      <c r="AJ5" s="11">
        <f>COUNTIFS(C5:AG5,"반차")</f>
        <v>0</v>
      </c>
      <c r="AK5" s="11">
        <f>COUNTIFS(C5:AG5,"마")</f>
        <v>0</v>
      </c>
      <c r="AL5" s="11">
        <f>SUM(COUNTIF(C5:AG5,"오마")+COUNTIF(C5:AG5,"&gt;=3"))</f>
        <v>11</v>
      </c>
      <c r="AM5" s="85"/>
    </row>
    <row r="6" spans="1:40" ht="35.450000000000003" customHeight="1" x14ac:dyDescent="0.3">
      <c r="A6" s="214"/>
      <c r="B6" s="11" t="s">
        <v>33</v>
      </c>
      <c r="C6" s="78" t="s">
        <v>240</v>
      </c>
      <c r="D6" s="77">
        <v>3</v>
      </c>
      <c r="E6" s="77">
        <v>3</v>
      </c>
      <c r="F6" s="77"/>
      <c r="G6" s="86">
        <v>5.5</v>
      </c>
      <c r="H6" s="77" t="s">
        <v>262</v>
      </c>
      <c r="I6" s="77"/>
      <c r="J6" s="77">
        <v>3</v>
      </c>
      <c r="K6" s="77"/>
      <c r="L6" s="77"/>
      <c r="M6" s="77" t="s">
        <v>244</v>
      </c>
      <c r="N6" s="77">
        <v>3</v>
      </c>
      <c r="O6" s="77">
        <v>3</v>
      </c>
      <c r="P6" s="77" t="s">
        <v>273</v>
      </c>
      <c r="Q6" s="77"/>
      <c r="R6" s="86" t="s">
        <v>275</v>
      </c>
      <c r="S6" s="77" t="s">
        <v>244</v>
      </c>
      <c r="T6" s="77" t="s">
        <v>276</v>
      </c>
      <c r="U6" s="77" t="s">
        <v>265</v>
      </c>
      <c r="V6" s="77" t="s">
        <v>273</v>
      </c>
      <c r="W6" s="77"/>
      <c r="X6" s="77"/>
      <c r="Y6" s="77" t="s">
        <v>245</v>
      </c>
      <c r="Z6" s="77" t="s">
        <v>259</v>
      </c>
      <c r="AA6" s="77" t="s">
        <v>252</v>
      </c>
      <c r="AB6" s="77" t="s">
        <v>257</v>
      </c>
      <c r="AC6" s="77"/>
      <c r="AD6" s="77" t="s">
        <v>258</v>
      </c>
      <c r="AE6" s="78" t="s">
        <v>297</v>
      </c>
      <c r="AF6" s="77" t="s">
        <v>260</v>
      </c>
      <c r="AG6" s="77" t="s">
        <v>79</v>
      </c>
      <c r="AH6" s="11">
        <f t="shared" ref="AH6:AH13" si="0">COUNTIFS(C6:AG6,"휴")</f>
        <v>10</v>
      </c>
      <c r="AI6" s="11">
        <f t="shared" ref="AI6:AI13" si="1">COUNTIFS(C6:AG6,"연차")</f>
        <v>0</v>
      </c>
      <c r="AJ6" s="11">
        <f t="shared" ref="AJ6:AJ13" si="2">COUNTIFS(C6:AG6,"반차")</f>
        <v>0</v>
      </c>
      <c r="AK6" s="11">
        <f t="shared" ref="AK6:AK13" si="3">COUNTIFS(C6:AG6,"마")</f>
        <v>0</v>
      </c>
      <c r="AL6" s="11">
        <f t="shared" ref="AL6:AL13" si="4">SUM(COUNTIF(C6:AG6,"오마")+COUNTIF(C6:AG6,"&gt;=3"))</f>
        <v>12</v>
      </c>
      <c r="AM6" s="85"/>
    </row>
    <row r="7" spans="1:40" ht="35.450000000000003" customHeight="1" x14ac:dyDescent="0.3">
      <c r="A7" s="214"/>
      <c r="B7" s="11" t="s">
        <v>41</v>
      </c>
      <c r="C7" s="77">
        <v>3</v>
      </c>
      <c r="D7" s="77"/>
      <c r="E7" s="77" t="s">
        <v>58</v>
      </c>
      <c r="F7" s="86">
        <v>1</v>
      </c>
      <c r="G7" s="77" t="s">
        <v>263</v>
      </c>
      <c r="H7" s="77">
        <v>3</v>
      </c>
      <c r="I7" s="77" t="s">
        <v>254</v>
      </c>
      <c r="J7" s="77"/>
      <c r="K7" s="77" t="s">
        <v>114</v>
      </c>
      <c r="L7" s="77" t="s">
        <v>114</v>
      </c>
      <c r="M7" s="77">
        <v>3</v>
      </c>
      <c r="N7" s="77" t="s">
        <v>281</v>
      </c>
      <c r="O7" s="77" t="s">
        <v>254</v>
      </c>
      <c r="P7" s="77"/>
      <c r="Q7" s="77" t="s">
        <v>270</v>
      </c>
      <c r="R7" s="77"/>
      <c r="S7" s="86" t="s">
        <v>256</v>
      </c>
      <c r="T7" s="77" t="s">
        <v>274</v>
      </c>
      <c r="U7" s="77" t="s">
        <v>40</v>
      </c>
      <c r="V7" s="77"/>
      <c r="W7" s="77" t="s">
        <v>79</v>
      </c>
      <c r="X7" s="77" t="s">
        <v>79</v>
      </c>
      <c r="Y7" s="77" t="s">
        <v>266</v>
      </c>
      <c r="Z7" s="77" t="s">
        <v>275</v>
      </c>
      <c r="AA7" s="77" t="s">
        <v>254</v>
      </c>
      <c r="AB7" s="77"/>
      <c r="AC7" s="77" t="s">
        <v>271</v>
      </c>
      <c r="AD7" s="77" t="s">
        <v>257</v>
      </c>
      <c r="AE7" s="77" t="s">
        <v>280</v>
      </c>
      <c r="AF7" s="77" t="s">
        <v>40</v>
      </c>
      <c r="AG7" s="77" t="s">
        <v>58</v>
      </c>
      <c r="AH7" s="11">
        <f t="shared" si="0"/>
        <v>11</v>
      </c>
      <c r="AI7" s="11">
        <f t="shared" si="1"/>
        <v>0</v>
      </c>
      <c r="AJ7" s="11">
        <f t="shared" si="2"/>
        <v>0</v>
      </c>
      <c r="AK7" s="11">
        <f t="shared" si="3"/>
        <v>3</v>
      </c>
      <c r="AL7" s="11">
        <f t="shared" si="4"/>
        <v>10</v>
      </c>
      <c r="AM7" s="85"/>
    </row>
    <row r="8" spans="1:40" ht="35.450000000000003" customHeight="1" x14ac:dyDescent="0.3">
      <c r="A8" s="215" t="s">
        <v>52</v>
      </c>
      <c r="B8" s="14" t="s">
        <v>10</v>
      </c>
      <c r="C8" s="79">
        <v>3</v>
      </c>
      <c r="D8" s="79">
        <v>3</v>
      </c>
      <c r="E8" s="79" t="s">
        <v>258</v>
      </c>
      <c r="F8" s="79" t="s">
        <v>272</v>
      </c>
      <c r="G8" s="79"/>
      <c r="H8" s="79"/>
      <c r="I8" s="112" t="s">
        <v>244</v>
      </c>
      <c r="J8" s="112" t="s">
        <v>248</v>
      </c>
      <c r="K8" s="112" t="s">
        <v>263</v>
      </c>
      <c r="L8" s="79">
        <v>3</v>
      </c>
      <c r="M8" s="79"/>
      <c r="N8" s="79">
        <v>3</v>
      </c>
      <c r="O8" s="79" t="s">
        <v>60</v>
      </c>
      <c r="P8" s="79" t="s">
        <v>248</v>
      </c>
      <c r="Q8" s="79" t="s">
        <v>257</v>
      </c>
      <c r="R8" s="79"/>
      <c r="S8" s="86" t="s">
        <v>257</v>
      </c>
      <c r="T8" s="79" t="s">
        <v>244</v>
      </c>
      <c r="U8" s="79" t="s">
        <v>248</v>
      </c>
      <c r="V8" s="79"/>
      <c r="W8" s="79" t="s">
        <v>256</v>
      </c>
      <c r="X8" s="79" t="s">
        <v>256</v>
      </c>
      <c r="Y8" s="79" t="s">
        <v>298</v>
      </c>
      <c r="Z8" s="79" t="s">
        <v>30</v>
      </c>
      <c r="AA8" s="79"/>
      <c r="AB8" s="79"/>
      <c r="AC8" s="79" t="s">
        <v>257</v>
      </c>
      <c r="AD8" s="79"/>
      <c r="AE8" s="79"/>
      <c r="AF8" s="79" t="s">
        <v>249</v>
      </c>
      <c r="AG8" s="79"/>
      <c r="AH8" s="79">
        <f t="shared" si="0"/>
        <v>11</v>
      </c>
      <c r="AI8" s="79">
        <f>COUNTIFS(C8:AG8,"연차")</f>
        <v>0</v>
      </c>
      <c r="AJ8" s="79">
        <f t="shared" si="2"/>
        <v>0</v>
      </c>
      <c r="AK8" s="79">
        <f t="shared" si="3"/>
        <v>0</v>
      </c>
      <c r="AL8" s="79">
        <f t="shared" si="4"/>
        <v>10</v>
      </c>
      <c r="AM8" s="85"/>
    </row>
    <row r="9" spans="1:40" ht="35.450000000000003" customHeight="1" thickBot="1" x14ac:dyDescent="0.35">
      <c r="A9" s="221"/>
      <c r="B9" s="146" t="s">
        <v>65</v>
      </c>
      <c r="C9" s="147"/>
      <c r="D9" s="147" t="s">
        <v>258</v>
      </c>
      <c r="E9" s="147">
        <v>3</v>
      </c>
      <c r="F9" s="147"/>
      <c r="G9" s="157">
        <v>5.5</v>
      </c>
      <c r="H9" s="147" t="s">
        <v>268</v>
      </c>
      <c r="I9" s="147">
        <v>3</v>
      </c>
      <c r="J9" s="146">
        <v>3</v>
      </c>
      <c r="K9" s="147"/>
      <c r="L9" s="147" t="s">
        <v>244</v>
      </c>
      <c r="M9" s="147" t="s">
        <v>261</v>
      </c>
      <c r="N9" s="147"/>
      <c r="O9" s="147">
        <v>3</v>
      </c>
      <c r="P9" s="157">
        <v>5.5</v>
      </c>
      <c r="Q9" s="147" t="s">
        <v>244</v>
      </c>
      <c r="R9" s="157" t="s">
        <v>114</v>
      </c>
      <c r="S9" s="147" t="s">
        <v>273</v>
      </c>
      <c r="T9" s="147" t="s">
        <v>264</v>
      </c>
      <c r="U9" s="147" t="s">
        <v>257</v>
      </c>
      <c r="V9" s="157" t="s">
        <v>299</v>
      </c>
      <c r="W9" s="147" t="s">
        <v>247</v>
      </c>
      <c r="X9" s="147" t="s">
        <v>300</v>
      </c>
      <c r="Y9" s="147"/>
      <c r="Z9" s="147"/>
      <c r="AA9" s="147" t="s">
        <v>267</v>
      </c>
      <c r="AB9" s="147" t="s">
        <v>290</v>
      </c>
      <c r="AC9" s="147" t="s">
        <v>244</v>
      </c>
      <c r="AD9" s="147" t="s">
        <v>246</v>
      </c>
      <c r="AE9" s="147" t="s">
        <v>79</v>
      </c>
      <c r="AF9" s="147" t="s">
        <v>256</v>
      </c>
      <c r="AG9" s="147" t="s">
        <v>269</v>
      </c>
      <c r="AH9" s="147">
        <f t="shared" si="0"/>
        <v>10</v>
      </c>
      <c r="AI9" s="147">
        <f t="shared" si="1"/>
        <v>0</v>
      </c>
      <c r="AJ9" s="147">
        <f t="shared" si="2"/>
        <v>0</v>
      </c>
      <c r="AK9" s="147">
        <f t="shared" si="3"/>
        <v>4</v>
      </c>
      <c r="AL9" s="147">
        <f t="shared" si="4"/>
        <v>11</v>
      </c>
      <c r="AM9" s="148"/>
      <c r="AN9">
        <v>1</v>
      </c>
    </row>
    <row r="10" spans="1:40" ht="35.450000000000003" customHeight="1" x14ac:dyDescent="0.3">
      <c r="A10" s="152"/>
      <c r="B10" s="153" t="s">
        <v>255</v>
      </c>
      <c r="C10" s="155"/>
      <c r="D10" s="14" t="s">
        <v>259</v>
      </c>
      <c r="E10" s="14" t="s">
        <v>258</v>
      </c>
      <c r="F10" s="155"/>
      <c r="G10" s="155"/>
      <c r="H10" s="155"/>
      <c r="I10" s="155"/>
      <c r="J10" s="155"/>
      <c r="K10" s="14" t="s">
        <v>259</v>
      </c>
      <c r="L10" s="14" t="s">
        <v>258</v>
      </c>
      <c r="M10" s="155"/>
      <c r="N10" s="155"/>
      <c r="O10" s="155"/>
      <c r="P10" s="155"/>
      <c r="Q10" s="155"/>
      <c r="R10" s="14" t="s">
        <v>259</v>
      </c>
      <c r="S10" s="14" t="s">
        <v>258</v>
      </c>
      <c r="T10" s="155"/>
      <c r="U10" s="155"/>
      <c r="V10" s="155"/>
      <c r="W10" s="155"/>
      <c r="X10" s="155"/>
      <c r="Y10" s="14" t="s">
        <v>259</v>
      </c>
      <c r="Z10" s="14" t="s">
        <v>258</v>
      </c>
      <c r="AA10" s="155"/>
      <c r="AB10" s="155"/>
      <c r="AC10" s="155"/>
      <c r="AD10" s="155"/>
      <c r="AE10" s="153" t="s">
        <v>280</v>
      </c>
      <c r="AF10" s="14" t="s">
        <v>259</v>
      </c>
      <c r="AG10" s="14" t="s">
        <v>258</v>
      </c>
      <c r="AH10" s="154">
        <f t="shared" ref="AH10" si="5">COUNTIFS(C10:AG10,"휴")</f>
        <v>11</v>
      </c>
      <c r="AI10" s="154">
        <f t="shared" ref="AI10" si="6">COUNTIFS(C10:AG10,"연차")</f>
        <v>0</v>
      </c>
      <c r="AJ10" s="154">
        <f t="shared" ref="AJ10" si="7">COUNTIFS(C10:AG10,"반차")</f>
        <v>0</v>
      </c>
      <c r="AK10" s="154">
        <f t="shared" ref="AK10" si="8">COUNTIFS(C10:AG10,"마")</f>
        <v>0</v>
      </c>
      <c r="AL10" s="154">
        <f t="shared" ref="AL10" si="9">SUM(COUNTIF(C10:AG10,"오마")+COUNTIF(C10:AG10,"&gt;=3"))</f>
        <v>0</v>
      </c>
      <c r="AM10" s="156"/>
    </row>
    <row r="11" spans="1:40" ht="35.450000000000003" customHeight="1" x14ac:dyDescent="0.3">
      <c r="A11" s="222"/>
      <c r="B11" s="14" t="s">
        <v>227</v>
      </c>
      <c r="C11" s="14" t="s">
        <v>212</v>
      </c>
      <c r="D11" s="14" t="s">
        <v>250</v>
      </c>
      <c r="E11" s="14"/>
      <c r="F11" s="85">
        <v>1</v>
      </c>
      <c r="G11" s="14" t="s">
        <v>49</v>
      </c>
      <c r="H11" s="14"/>
      <c r="I11" s="14"/>
      <c r="J11" s="14" t="s">
        <v>280</v>
      </c>
      <c r="K11" s="14"/>
      <c r="L11" s="14"/>
      <c r="M11" s="14"/>
      <c r="N11" s="14" t="s">
        <v>49</v>
      </c>
      <c r="O11" s="14"/>
      <c r="P11" s="14"/>
      <c r="Q11" s="14" t="s">
        <v>212</v>
      </c>
      <c r="R11" s="14" t="s">
        <v>212</v>
      </c>
      <c r="S11" s="14"/>
      <c r="T11" s="14"/>
      <c r="U11" s="14"/>
      <c r="V11" s="85" t="s">
        <v>310</v>
      </c>
      <c r="W11" s="14" t="s">
        <v>212</v>
      </c>
      <c r="X11" s="14" t="s">
        <v>49</v>
      </c>
      <c r="Y11" s="14"/>
      <c r="Z11" s="14"/>
      <c r="AA11" s="14"/>
      <c r="AB11" s="14" t="s">
        <v>242</v>
      </c>
      <c r="AC11" s="14" t="s">
        <v>212</v>
      </c>
      <c r="AD11" s="14"/>
      <c r="AE11" s="14"/>
      <c r="AF11" s="14"/>
      <c r="AG11" s="14"/>
      <c r="AH11" s="79">
        <f t="shared" si="0"/>
        <v>11</v>
      </c>
      <c r="AI11" s="79">
        <f t="shared" si="1"/>
        <v>0</v>
      </c>
      <c r="AJ11" s="79">
        <f t="shared" si="2"/>
        <v>0</v>
      </c>
      <c r="AK11" s="79">
        <f t="shared" si="3"/>
        <v>1</v>
      </c>
      <c r="AL11" s="79">
        <f t="shared" si="4"/>
        <v>0</v>
      </c>
      <c r="AM11" s="143"/>
    </row>
    <row r="12" spans="1:40" ht="35.450000000000003" customHeight="1" x14ac:dyDescent="0.3">
      <c r="A12" s="222"/>
      <c r="B12" s="14" t="s">
        <v>228</v>
      </c>
      <c r="C12" s="14" t="s">
        <v>240</v>
      </c>
      <c r="D12" s="14"/>
      <c r="E12" s="14"/>
      <c r="F12" s="14"/>
      <c r="G12" s="14"/>
      <c r="H12" s="14" t="s">
        <v>230</v>
      </c>
      <c r="I12" s="14"/>
      <c r="J12" s="14"/>
      <c r="K12" s="14"/>
      <c r="L12" s="14"/>
      <c r="M12" s="14" t="s">
        <v>49</v>
      </c>
      <c r="N12" s="14"/>
      <c r="O12" s="14"/>
      <c r="P12" s="14" t="s">
        <v>230</v>
      </c>
      <c r="Q12" s="14"/>
      <c r="R12" s="14"/>
      <c r="S12" s="14" t="s">
        <v>49</v>
      </c>
      <c r="T12" s="14"/>
      <c r="U12" s="14"/>
      <c r="V12" s="14" t="s">
        <v>230</v>
      </c>
      <c r="W12" s="14"/>
      <c r="X12" s="14"/>
      <c r="Y12" s="14" t="s">
        <v>49</v>
      </c>
      <c r="Z12" s="14" t="s">
        <v>198</v>
      </c>
      <c r="AA12" s="14" t="s">
        <v>213</v>
      </c>
      <c r="AB12" s="14"/>
      <c r="AC12" s="14"/>
      <c r="AD12" s="14" t="s">
        <v>49</v>
      </c>
      <c r="AE12" s="14" t="s">
        <v>280</v>
      </c>
      <c r="AF12" s="14"/>
      <c r="AG12" s="14"/>
      <c r="AH12" s="79">
        <f t="shared" si="0"/>
        <v>11</v>
      </c>
      <c r="AI12" s="79">
        <f t="shared" si="1"/>
        <v>0</v>
      </c>
      <c r="AJ12" s="79">
        <f t="shared" si="2"/>
        <v>0</v>
      </c>
      <c r="AK12" s="79">
        <f t="shared" si="3"/>
        <v>0</v>
      </c>
      <c r="AL12" s="79">
        <f t="shared" si="4"/>
        <v>0</v>
      </c>
      <c r="AM12" s="85"/>
    </row>
    <row r="13" spans="1:40" ht="35.450000000000003" customHeight="1" x14ac:dyDescent="0.3">
      <c r="A13" s="223"/>
      <c r="B13" s="14" t="s">
        <v>229</v>
      </c>
      <c r="C13" s="14"/>
      <c r="D13" s="14"/>
      <c r="E13" s="14" t="s">
        <v>49</v>
      </c>
      <c r="F13" s="14" t="s">
        <v>49</v>
      </c>
      <c r="G13" s="14"/>
      <c r="H13" s="14"/>
      <c r="I13" s="14" t="s">
        <v>49</v>
      </c>
      <c r="J13" s="14" t="s">
        <v>49</v>
      </c>
      <c r="K13" s="14" t="s">
        <v>49</v>
      </c>
      <c r="L13" s="14"/>
      <c r="M13" s="14"/>
      <c r="N13" s="14"/>
      <c r="O13" s="14" t="s">
        <v>282</v>
      </c>
      <c r="P13" s="14" t="s">
        <v>49</v>
      </c>
      <c r="Q13" s="14"/>
      <c r="R13" s="14"/>
      <c r="S13" s="14"/>
      <c r="T13" s="14" t="s">
        <v>49</v>
      </c>
      <c r="U13" s="14" t="s">
        <v>49</v>
      </c>
      <c r="V13" s="14"/>
      <c r="W13" s="14"/>
      <c r="X13" s="14"/>
      <c r="Y13" s="14"/>
      <c r="Z13" s="14" t="s">
        <v>30</v>
      </c>
      <c r="AA13" s="14"/>
      <c r="AB13" s="14"/>
      <c r="AC13" s="14"/>
      <c r="AD13" s="14"/>
      <c r="AE13" s="14"/>
      <c r="AF13" s="14" t="s">
        <v>212</v>
      </c>
      <c r="AG13" s="14"/>
      <c r="AH13" s="79">
        <f t="shared" si="0"/>
        <v>11</v>
      </c>
      <c r="AI13" s="79">
        <f t="shared" si="1"/>
        <v>0</v>
      </c>
      <c r="AJ13" s="79">
        <f t="shared" si="2"/>
        <v>0</v>
      </c>
      <c r="AK13" s="79">
        <f t="shared" si="3"/>
        <v>0</v>
      </c>
      <c r="AL13" s="79">
        <f t="shared" si="4"/>
        <v>0</v>
      </c>
      <c r="AM13" s="85"/>
    </row>
    <row r="14" spans="1:40" ht="35.450000000000003" customHeight="1" x14ac:dyDescent="0.3">
      <c r="A14" s="204" t="s">
        <v>67</v>
      </c>
      <c r="B14" s="204"/>
      <c r="C14" s="149">
        <f t="shared" ref="C14:AG14" si="10">COUNTBLANK(C5:C9)</f>
        <v>1</v>
      </c>
      <c r="D14" s="149">
        <f>COUNTBLANK(D5:D9)</f>
        <v>1</v>
      </c>
      <c r="E14" s="149">
        <f>COUNTBLANK(E5:E9)</f>
        <v>1</v>
      </c>
      <c r="F14" s="149">
        <f>COUNTBLANK(F5:F9)</f>
        <v>2</v>
      </c>
      <c r="G14" s="149">
        <f t="shared" si="10"/>
        <v>1</v>
      </c>
      <c r="H14" s="149">
        <f t="shared" si="10"/>
        <v>1</v>
      </c>
      <c r="I14" s="149">
        <f t="shared" si="10"/>
        <v>1</v>
      </c>
      <c r="J14" s="149">
        <f t="shared" si="10"/>
        <v>1</v>
      </c>
      <c r="K14" s="149">
        <f t="shared" si="10"/>
        <v>2</v>
      </c>
      <c r="L14" s="149">
        <f t="shared" si="10"/>
        <v>2</v>
      </c>
      <c r="M14" s="149">
        <f t="shared" si="10"/>
        <v>1</v>
      </c>
      <c r="N14" s="149">
        <f t="shared" si="10"/>
        <v>1</v>
      </c>
      <c r="O14" s="149">
        <f t="shared" si="10"/>
        <v>1</v>
      </c>
      <c r="P14" s="149">
        <f t="shared" si="10"/>
        <v>1</v>
      </c>
      <c r="Q14" s="149">
        <f t="shared" si="10"/>
        <v>1</v>
      </c>
      <c r="R14" s="149">
        <f t="shared" si="10"/>
        <v>2</v>
      </c>
      <c r="S14" s="149">
        <f t="shared" si="10"/>
        <v>1</v>
      </c>
      <c r="T14" s="149">
        <f t="shared" si="10"/>
        <v>1</v>
      </c>
      <c r="U14" s="149">
        <f t="shared" si="10"/>
        <v>1</v>
      </c>
      <c r="V14" s="149">
        <f t="shared" si="10"/>
        <v>2</v>
      </c>
      <c r="W14" s="149">
        <f t="shared" si="10"/>
        <v>1</v>
      </c>
      <c r="X14" s="149">
        <f t="shared" si="10"/>
        <v>1</v>
      </c>
      <c r="Y14" s="149">
        <f t="shared" si="10"/>
        <v>2</v>
      </c>
      <c r="Z14" s="149">
        <f t="shared" si="10"/>
        <v>1</v>
      </c>
      <c r="AA14" s="149">
        <f t="shared" si="10"/>
        <v>1</v>
      </c>
      <c r="AB14" s="149">
        <f t="shared" si="10"/>
        <v>2</v>
      </c>
      <c r="AC14" s="149">
        <f t="shared" si="10"/>
        <v>1</v>
      </c>
      <c r="AD14" s="149">
        <f t="shared" si="10"/>
        <v>1</v>
      </c>
      <c r="AE14" s="149">
        <f t="shared" si="10"/>
        <v>1</v>
      </c>
      <c r="AF14" s="149">
        <f t="shared" si="10"/>
        <v>1</v>
      </c>
      <c r="AG14" s="166">
        <f t="shared" si="10"/>
        <v>2</v>
      </c>
    </row>
    <row r="15" spans="1:40" ht="35.450000000000003" customHeight="1" x14ac:dyDescent="0.3">
      <c r="A15" s="205" t="s">
        <v>68</v>
      </c>
      <c r="B15" s="205"/>
      <c r="C15" s="149">
        <f t="shared" ref="C15:AG15" si="11">COUNTIFS(C5:C9,"마")</f>
        <v>0</v>
      </c>
      <c r="D15" s="149">
        <f>COUNTIFS(D5:D9,"마")</f>
        <v>0</v>
      </c>
      <c r="E15" s="149">
        <f>COUNTIFS(E5:E9,"마")</f>
        <v>0</v>
      </c>
      <c r="F15" s="149">
        <f>COUNTIFS(F5:F9,"마")</f>
        <v>0</v>
      </c>
      <c r="G15" s="149">
        <f t="shared" si="11"/>
        <v>0</v>
      </c>
      <c r="H15" s="149">
        <f t="shared" si="11"/>
        <v>0</v>
      </c>
      <c r="I15" s="149">
        <f t="shared" si="11"/>
        <v>0</v>
      </c>
      <c r="J15" s="149">
        <f t="shared" si="11"/>
        <v>0</v>
      </c>
      <c r="K15" s="149">
        <f t="shared" si="11"/>
        <v>1</v>
      </c>
      <c r="L15" s="149">
        <f t="shared" si="11"/>
        <v>1</v>
      </c>
      <c r="M15" s="149">
        <f t="shared" si="11"/>
        <v>0</v>
      </c>
      <c r="N15" s="149">
        <f t="shared" si="11"/>
        <v>0</v>
      </c>
      <c r="O15" s="149">
        <f t="shared" si="11"/>
        <v>0</v>
      </c>
      <c r="P15" s="149">
        <f t="shared" si="11"/>
        <v>0</v>
      </c>
      <c r="Q15" s="149">
        <f t="shared" si="11"/>
        <v>0</v>
      </c>
      <c r="R15" s="149">
        <f t="shared" si="11"/>
        <v>1</v>
      </c>
      <c r="S15" s="149">
        <f t="shared" si="11"/>
        <v>0</v>
      </c>
      <c r="T15" s="149">
        <f t="shared" si="11"/>
        <v>0</v>
      </c>
      <c r="U15" s="149">
        <f t="shared" si="11"/>
        <v>0</v>
      </c>
      <c r="V15" s="149">
        <f t="shared" si="11"/>
        <v>1</v>
      </c>
      <c r="W15" s="149">
        <f t="shared" si="11"/>
        <v>0</v>
      </c>
      <c r="X15" s="149">
        <f t="shared" si="11"/>
        <v>0</v>
      </c>
      <c r="Y15" s="149">
        <f t="shared" si="11"/>
        <v>1</v>
      </c>
      <c r="Z15" s="149">
        <f t="shared" si="11"/>
        <v>0</v>
      </c>
      <c r="AA15" s="149">
        <f t="shared" si="11"/>
        <v>0</v>
      </c>
      <c r="AB15" s="149">
        <f t="shared" si="11"/>
        <v>1</v>
      </c>
      <c r="AC15" s="149">
        <f t="shared" si="11"/>
        <v>0</v>
      </c>
      <c r="AD15" s="149">
        <f t="shared" si="11"/>
        <v>0</v>
      </c>
      <c r="AE15" s="149">
        <f t="shared" si="11"/>
        <v>0</v>
      </c>
      <c r="AF15" s="149">
        <f t="shared" si="11"/>
        <v>0</v>
      </c>
      <c r="AG15" s="166">
        <f t="shared" si="11"/>
        <v>1</v>
      </c>
    </row>
    <row r="16" spans="1:40" ht="35.450000000000003" customHeight="1" x14ac:dyDescent="0.3">
      <c r="A16" s="205" t="s">
        <v>83</v>
      </c>
      <c r="B16" s="205"/>
      <c r="C16" s="149">
        <f t="shared" ref="C16:AF16" si="12">SUM(COUNTIF(C5:C9,"오마")+COUNTIF(C5:C9,"&gt;=3"))</f>
        <v>2</v>
      </c>
      <c r="D16" s="149">
        <f t="shared" si="12"/>
        <v>2</v>
      </c>
      <c r="E16" s="149">
        <f t="shared" si="12"/>
        <v>2</v>
      </c>
      <c r="F16" s="149">
        <f t="shared" si="12"/>
        <v>1</v>
      </c>
      <c r="G16" s="149">
        <f t="shared" si="12"/>
        <v>2</v>
      </c>
      <c r="H16" s="149">
        <f t="shared" si="12"/>
        <v>2</v>
      </c>
      <c r="I16" s="149">
        <f t="shared" si="12"/>
        <v>2</v>
      </c>
      <c r="J16" s="149">
        <f t="shared" si="12"/>
        <v>2</v>
      </c>
      <c r="K16" s="149">
        <f t="shared" si="12"/>
        <v>1</v>
      </c>
      <c r="L16" s="149">
        <f t="shared" si="12"/>
        <v>1</v>
      </c>
      <c r="M16" s="149">
        <f t="shared" si="12"/>
        <v>2</v>
      </c>
      <c r="N16" s="149">
        <f t="shared" si="12"/>
        <v>2</v>
      </c>
      <c r="O16" s="149">
        <f t="shared" si="12"/>
        <v>2</v>
      </c>
      <c r="P16" s="149">
        <f t="shared" si="12"/>
        <v>2</v>
      </c>
      <c r="Q16" s="149">
        <f t="shared" si="12"/>
        <v>2</v>
      </c>
      <c r="R16" s="149">
        <f t="shared" si="12"/>
        <v>1</v>
      </c>
      <c r="S16" s="149">
        <f t="shared" si="12"/>
        <v>2</v>
      </c>
      <c r="T16" s="149">
        <f t="shared" si="12"/>
        <v>2</v>
      </c>
      <c r="U16" s="149">
        <f t="shared" si="12"/>
        <v>2</v>
      </c>
      <c r="V16" s="149">
        <f t="shared" si="12"/>
        <v>1</v>
      </c>
      <c r="W16" s="149">
        <f t="shared" si="12"/>
        <v>2</v>
      </c>
      <c r="X16" s="149">
        <f t="shared" si="12"/>
        <v>2</v>
      </c>
      <c r="Y16" s="149">
        <f t="shared" si="12"/>
        <v>1</v>
      </c>
      <c r="Z16" s="149">
        <f t="shared" si="12"/>
        <v>2</v>
      </c>
      <c r="AA16" s="149">
        <f t="shared" si="12"/>
        <v>2</v>
      </c>
      <c r="AB16" s="149">
        <f t="shared" si="12"/>
        <v>1</v>
      </c>
      <c r="AC16" s="149">
        <f t="shared" si="12"/>
        <v>2</v>
      </c>
      <c r="AD16" s="149">
        <f t="shared" si="12"/>
        <v>2</v>
      </c>
      <c r="AE16" s="149">
        <f t="shared" si="12"/>
        <v>2</v>
      </c>
      <c r="AF16" s="149">
        <f t="shared" si="12"/>
        <v>2</v>
      </c>
      <c r="AG16" s="166">
        <f>SUM(COUNTIF(AG5:AG9,"오마")+COUNTIF(AG5:AG9,"&gt;=3"))</f>
        <v>1</v>
      </c>
    </row>
    <row r="17" spans="1:34" ht="35.450000000000003" customHeight="1" x14ac:dyDescent="0.3">
      <c r="A17" s="205" t="s">
        <v>136</v>
      </c>
      <c r="B17" s="205"/>
      <c r="C17" s="150">
        <f>COUNTIFS(C5:C14,"휴")</f>
        <v>4</v>
      </c>
      <c r="D17" s="150">
        <f>COUNTIFS(D5:D14,"휴")</f>
        <v>4</v>
      </c>
      <c r="E17" s="150">
        <f>COUNTIFS(E5:E14,"휴")</f>
        <v>4</v>
      </c>
      <c r="F17" s="150">
        <f>COUNTIFS(F5:F14,"휴")</f>
        <v>2</v>
      </c>
      <c r="G17" s="150">
        <f t="shared" ref="G17:AG17" si="13">COUNTIFS(G5:G14,"휴")</f>
        <v>3</v>
      </c>
      <c r="H17" s="150">
        <f t="shared" si="13"/>
        <v>3</v>
      </c>
      <c r="I17" s="150">
        <f t="shared" si="13"/>
        <v>3</v>
      </c>
      <c r="J17" s="150">
        <f t="shared" si="13"/>
        <v>4</v>
      </c>
      <c r="K17" s="150">
        <f t="shared" si="13"/>
        <v>3</v>
      </c>
      <c r="L17" s="150">
        <f t="shared" si="13"/>
        <v>2</v>
      </c>
      <c r="M17" s="150">
        <f t="shared" si="13"/>
        <v>3</v>
      </c>
      <c r="N17" s="150">
        <f t="shared" si="13"/>
        <v>3</v>
      </c>
      <c r="O17" s="150">
        <f t="shared" si="13"/>
        <v>3</v>
      </c>
      <c r="P17" s="150">
        <f t="shared" si="13"/>
        <v>4</v>
      </c>
      <c r="Q17" s="150">
        <f t="shared" si="13"/>
        <v>3</v>
      </c>
      <c r="R17" s="150">
        <f t="shared" si="13"/>
        <v>3</v>
      </c>
      <c r="S17" s="150">
        <f t="shared" si="13"/>
        <v>4</v>
      </c>
      <c r="T17" s="150">
        <f t="shared" si="13"/>
        <v>3</v>
      </c>
      <c r="U17" s="150">
        <f t="shared" si="13"/>
        <v>3</v>
      </c>
      <c r="V17" s="150">
        <f t="shared" si="13"/>
        <v>2</v>
      </c>
      <c r="W17" s="150">
        <f t="shared" si="13"/>
        <v>3</v>
      </c>
      <c r="X17" s="150">
        <f t="shared" si="13"/>
        <v>3</v>
      </c>
      <c r="Y17" s="150">
        <f t="shared" si="13"/>
        <v>3</v>
      </c>
      <c r="Z17" s="150">
        <f>COUNTIFS(Z5:Z13,"휴")</f>
        <v>5</v>
      </c>
      <c r="AA17" s="150">
        <f t="shared" si="13"/>
        <v>3</v>
      </c>
      <c r="AB17" s="150">
        <f t="shared" si="13"/>
        <v>2</v>
      </c>
      <c r="AC17" s="150">
        <f t="shared" si="13"/>
        <v>3</v>
      </c>
      <c r="AD17" s="149">
        <f t="shared" si="13"/>
        <v>3</v>
      </c>
      <c r="AE17" s="149">
        <f t="shared" si="13"/>
        <v>3</v>
      </c>
      <c r="AF17" s="149">
        <f t="shared" si="13"/>
        <v>4</v>
      </c>
      <c r="AG17" s="166">
        <f t="shared" si="13"/>
        <v>2</v>
      </c>
      <c r="AH17" s="167"/>
    </row>
    <row r="18" spans="1:34" ht="35.450000000000003" customHeight="1" x14ac:dyDescent="0.3">
      <c r="A18" s="142"/>
      <c r="B18" s="142"/>
      <c r="C18" s="142"/>
      <c r="D18" s="133"/>
      <c r="E18" s="142"/>
      <c r="F18" s="162" t="s">
        <v>279</v>
      </c>
      <c r="G18" s="142" t="s">
        <v>292</v>
      </c>
      <c r="H18" s="142"/>
      <c r="I18" s="142"/>
      <c r="J18" s="142"/>
      <c r="K18" s="142"/>
      <c r="L18" s="142"/>
      <c r="M18" s="142"/>
      <c r="N18" s="142"/>
      <c r="O18" s="142"/>
      <c r="P18" s="162" t="s">
        <v>278</v>
      </c>
      <c r="Q18" s="142"/>
      <c r="R18" s="142" t="s">
        <v>294</v>
      </c>
      <c r="S18" s="142" t="s">
        <v>277</v>
      </c>
      <c r="T18" s="142"/>
      <c r="U18" s="142"/>
      <c r="V18" s="142" t="s">
        <v>301</v>
      </c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</row>
    <row r="19" spans="1:34" ht="37.5" customHeight="1" x14ac:dyDescent="0.3">
      <c r="C19" s="115"/>
      <c r="D19" s="115"/>
      <c r="E19" s="115"/>
      <c r="F19" s="136" t="s">
        <v>284</v>
      </c>
      <c r="G19" s="136" t="s">
        <v>293</v>
      </c>
      <c r="H19" s="115"/>
      <c r="I19" s="115"/>
      <c r="P19" s="165" t="s">
        <v>286</v>
      </c>
      <c r="R19" s="165" t="s">
        <v>295</v>
      </c>
      <c r="S19" s="165" t="s">
        <v>285</v>
      </c>
      <c r="T19" s="165"/>
      <c r="U19" s="165"/>
      <c r="V19" s="165" t="s">
        <v>302</v>
      </c>
    </row>
    <row r="20" spans="1:34" ht="37.5" customHeight="1" x14ac:dyDescent="0.3">
      <c r="A20" s="158"/>
      <c r="B20" s="132"/>
      <c r="C20" s="115"/>
      <c r="D20" s="115"/>
      <c r="E20" s="115"/>
      <c r="F20" s="115"/>
      <c r="G20" s="115"/>
      <c r="R20" s="165"/>
    </row>
  </sheetData>
  <mergeCells count="14">
    <mergeCell ref="A1:AG2"/>
    <mergeCell ref="AH3:AH4"/>
    <mergeCell ref="AI3:AI4"/>
    <mergeCell ref="AJ3:AJ4"/>
    <mergeCell ref="AK3:AK4"/>
    <mergeCell ref="A16:B16"/>
    <mergeCell ref="A17:B17"/>
    <mergeCell ref="AM3:AM4"/>
    <mergeCell ref="A5:A7"/>
    <mergeCell ref="A8:A9"/>
    <mergeCell ref="A11:A13"/>
    <mergeCell ref="A14:B14"/>
    <mergeCell ref="A15:B15"/>
    <mergeCell ref="AL3:AL4"/>
  </mergeCells>
  <phoneticPr fontId="2" type="noConversion"/>
  <pageMargins left="0.7" right="0.7" top="0.75" bottom="0.75" header="0.3" footer="0.3"/>
  <pageSetup paperSize="9" scale="2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zoomScale="60" zoomScaleNormal="60" workbookViewId="0">
      <selection activeCell="AJ15" sqref="AJ15"/>
    </sheetView>
  </sheetViews>
  <sheetFormatPr defaultRowHeight="16.5" x14ac:dyDescent="0.3"/>
  <cols>
    <col min="5" max="5" width="9" customWidth="1"/>
    <col min="35" max="35" width="9" customWidth="1"/>
  </cols>
  <sheetData>
    <row r="1" spans="1:37" ht="28.5" customHeight="1" x14ac:dyDescent="0.3">
      <c r="A1" s="224" t="s">
        <v>287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71"/>
      <c r="AF1" s="71"/>
      <c r="AG1" s="71"/>
      <c r="AH1" s="71"/>
    </row>
    <row r="2" spans="1:37" ht="28.5" customHeight="1" x14ac:dyDescent="0.3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71">
        <v>10</v>
      </c>
      <c r="AF2" s="71"/>
      <c r="AG2" s="71"/>
      <c r="AH2" s="71"/>
      <c r="AJ2" t="s">
        <v>124</v>
      </c>
    </row>
    <row r="3" spans="1:37" ht="35.450000000000003" customHeight="1" x14ac:dyDescent="0.3">
      <c r="A3" s="72"/>
      <c r="B3" s="72"/>
      <c r="C3" s="75">
        <v>1</v>
      </c>
      <c r="D3" s="75">
        <v>2</v>
      </c>
      <c r="E3" s="160">
        <v>3</v>
      </c>
      <c r="F3" s="160">
        <v>4</v>
      </c>
      <c r="G3" s="75">
        <v>5</v>
      </c>
      <c r="H3" s="75">
        <v>6</v>
      </c>
      <c r="I3" s="160">
        <v>7</v>
      </c>
      <c r="J3" s="160">
        <v>8</v>
      </c>
      <c r="K3" s="160">
        <v>9</v>
      </c>
      <c r="L3" s="160">
        <v>10</v>
      </c>
      <c r="M3" s="160">
        <v>11</v>
      </c>
      <c r="N3" s="75">
        <v>12</v>
      </c>
      <c r="O3" s="75">
        <v>13</v>
      </c>
      <c r="P3" s="160">
        <v>14</v>
      </c>
      <c r="Q3" s="160">
        <v>15</v>
      </c>
      <c r="R3" s="160">
        <v>16</v>
      </c>
      <c r="S3" s="160">
        <v>17</v>
      </c>
      <c r="T3" s="160">
        <v>18</v>
      </c>
      <c r="U3" s="75">
        <v>19</v>
      </c>
      <c r="V3" s="75">
        <v>20</v>
      </c>
      <c r="W3" s="160">
        <v>21</v>
      </c>
      <c r="X3" s="160">
        <v>22</v>
      </c>
      <c r="Y3" s="160">
        <v>23</v>
      </c>
      <c r="Z3" s="160">
        <v>24</v>
      </c>
      <c r="AA3" s="160">
        <v>25</v>
      </c>
      <c r="AB3" s="75">
        <v>26</v>
      </c>
      <c r="AC3" s="75">
        <v>27</v>
      </c>
      <c r="AD3" s="160">
        <v>28</v>
      </c>
      <c r="AE3" s="199" t="s">
        <v>48</v>
      </c>
      <c r="AF3" s="199" t="s">
        <v>34</v>
      </c>
      <c r="AG3" s="199" t="s">
        <v>46</v>
      </c>
      <c r="AH3" s="199" t="s">
        <v>54</v>
      </c>
      <c r="AI3" s="199" t="s">
        <v>79</v>
      </c>
      <c r="AJ3" s="212" t="s">
        <v>119</v>
      </c>
    </row>
    <row r="4" spans="1:37" ht="35.450000000000003" customHeight="1" x14ac:dyDescent="0.3">
      <c r="A4" s="72"/>
      <c r="B4" s="72"/>
      <c r="C4" s="75" t="s">
        <v>288</v>
      </c>
      <c r="D4" s="75" t="s">
        <v>3</v>
      </c>
      <c r="E4" s="160" t="s">
        <v>289</v>
      </c>
      <c r="F4" s="160" t="s">
        <v>57</v>
      </c>
      <c r="G4" s="75" t="s">
        <v>24</v>
      </c>
      <c r="H4" s="75" t="s">
        <v>25</v>
      </c>
      <c r="I4" s="160" t="s">
        <v>26</v>
      </c>
      <c r="J4" s="160" t="s">
        <v>20</v>
      </c>
      <c r="K4" s="160" t="s">
        <v>28</v>
      </c>
      <c r="L4" s="160" t="s">
        <v>21</v>
      </c>
      <c r="M4" s="160" t="s">
        <v>22</v>
      </c>
      <c r="N4" s="75" t="s">
        <v>24</v>
      </c>
      <c r="O4" s="75" t="s">
        <v>25</v>
      </c>
      <c r="P4" s="160" t="s">
        <v>26</v>
      </c>
      <c r="Q4" s="160" t="s">
        <v>20</v>
      </c>
      <c r="R4" s="160" t="s">
        <v>28</v>
      </c>
      <c r="S4" s="160" t="s">
        <v>21</v>
      </c>
      <c r="T4" s="160" t="s">
        <v>22</v>
      </c>
      <c r="U4" s="75" t="s">
        <v>24</v>
      </c>
      <c r="V4" s="75" t="s">
        <v>25</v>
      </c>
      <c r="W4" s="160" t="s">
        <v>26</v>
      </c>
      <c r="X4" s="160" t="s">
        <v>20</v>
      </c>
      <c r="Y4" s="160" t="s">
        <v>28</v>
      </c>
      <c r="Z4" s="160" t="s">
        <v>21</v>
      </c>
      <c r="AA4" s="160" t="s">
        <v>22</v>
      </c>
      <c r="AB4" s="75" t="s">
        <v>24</v>
      </c>
      <c r="AC4" s="75" t="s">
        <v>25</v>
      </c>
      <c r="AD4" s="160" t="s">
        <v>26</v>
      </c>
      <c r="AE4" s="200"/>
      <c r="AF4" s="200"/>
      <c r="AG4" s="200"/>
      <c r="AH4" s="200"/>
      <c r="AI4" s="200"/>
      <c r="AJ4" s="220"/>
      <c r="AK4" t="s">
        <v>125</v>
      </c>
    </row>
    <row r="5" spans="1:37" ht="35.450000000000003" customHeight="1" x14ac:dyDescent="0.3">
      <c r="A5" s="228" t="s">
        <v>144</v>
      </c>
      <c r="B5" s="11" t="s">
        <v>19</v>
      </c>
      <c r="C5" s="77"/>
      <c r="D5" s="77" t="s">
        <v>79</v>
      </c>
      <c r="E5" s="77"/>
      <c r="F5" s="77" t="s">
        <v>312</v>
      </c>
      <c r="G5" s="78" t="s">
        <v>311</v>
      </c>
      <c r="H5" s="78" t="s">
        <v>311</v>
      </c>
      <c r="I5" s="77" t="s">
        <v>54</v>
      </c>
      <c r="J5" s="77" t="s">
        <v>326</v>
      </c>
      <c r="K5" s="77" t="s">
        <v>325</v>
      </c>
      <c r="L5" s="77"/>
      <c r="M5" s="77" t="s">
        <v>326</v>
      </c>
      <c r="N5" s="77"/>
      <c r="O5" s="77" t="s">
        <v>325</v>
      </c>
      <c r="P5" s="77" t="s">
        <v>315</v>
      </c>
      <c r="Q5" s="77" t="s">
        <v>331</v>
      </c>
      <c r="R5" s="77" t="s">
        <v>326</v>
      </c>
      <c r="S5" s="77" t="s">
        <v>324</v>
      </c>
      <c r="T5" s="78" t="s">
        <v>311</v>
      </c>
      <c r="U5" s="78" t="s">
        <v>311</v>
      </c>
      <c r="V5" s="77" t="s">
        <v>325</v>
      </c>
      <c r="W5" s="77"/>
      <c r="X5" s="77"/>
      <c r="Y5" s="77" t="s">
        <v>311</v>
      </c>
      <c r="Z5" s="77"/>
      <c r="AA5" s="77"/>
      <c r="AB5" s="77"/>
      <c r="AC5" s="77" t="s">
        <v>311</v>
      </c>
      <c r="AD5" s="77"/>
      <c r="AE5" s="11">
        <f t="shared" ref="AE5:AE12" si="0">COUNTIFS(C5:AD5,"휴")</f>
        <v>10</v>
      </c>
      <c r="AF5" s="11">
        <f>COUNTIFS(C5:AD5,"연차")</f>
        <v>0</v>
      </c>
      <c r="AG5" s="11">
        <f t="shared" ref="AG5:AG12" si="1">COUNTIFS(C5:AD5,"반차")</f>
        <v>0</v>
      </c>
      <c r="AH5" s="11">
        <f t="shared" ref="AH5:AH12" si="2">COUNTIFS(C5:AD5,"마")</f>
        <v>4</v>
      </c>
      <c r="AI5" s="11">
        <f t="shared" ref="AI5:AI12" si="3">SUM(COUNTIF(C5:AD5,"오마")+COUNTIF(C5:AD5,"&gt;=3"))</f>
        <v>4</v>
      </c>
      <c r="AJ5" s="85"/>
    </row>
    <row r="6" spans="1:37" ht="35.450000000000003" customHeight="1" x14ac:dyDescent="0.3">
      <c r="A6" s="229"/>
      <c r="B6" s="11" t="s">
        <v>33</v>
      </c>
      <c r="C6" s="78" t="s">
        <v>311</v>
      </c>
      <c r="D6" s="77" t="s">
        <v>311</v>
      </c>
      <c r="E6" s="77" t="s">
        <v>324</v>
      </c>
      <c r="F6" s="77"/>
      <c r="G6" s="77" t="s">
        <v>325</v>
      </c>
      <c r="H6" s="77" t="s">
        <v>312</v>
      </c>
      <c r="I6" s="77" t="s">
        <v>311</v>
      </c>
      <c r="J6" s="77"/>
      <c r="K6" s="78" t="s">
        <v>311</v>
      </c>
      <c r="L6" s="78" t="s">
        <v>314</v>
      </c>
      <c r="M6" s="11" t="s">
        <v>324</v>
      </c>
      <c r="N6" s="77" t="s">
        <v>79</v>
      </c>
      <c r="O6" s="77"/>
      <c r="P6" s="77" t="s">
        <v>79</v>
      </c>
      <c r="Q6" s="77" t="s">
        <v>326</v>
      </c>
      <c r="R6" s="77"/>
      <c r="S6" s="77"/>
      <c r="T6" s="77"/>
      <c r="U6" s="77"/>
      <c r="V6" s="77" t="s">
        <v>326</v>
      </c>
      <c r="W6" s="77" t="s">
        <v>325</v>
      </c>
      <c r="X6" s="77" t="s">
        <v>332</v>
      </c>
      <c r="Y6" s="77" t="s">
        <v>79</v>
      </c>
      <c r="Z6" s="77" t="s">
        <v>326</v>
      </c>
      <c r="AA6" s="77" t="s">
        <v>312</v>
      </c>
      <c r="AB6" s="77" t="s">
        <v>312</v>
      </c>
      <c r="AC6" s="77" t="s">
        <v>333</v>
      </c>
      <c r="AD6" s="77" t="s">
        <v>326</v>
      </c>
      <c r="AE6" s="11">
        <f t="shared" si="0"/>
        <v>10</v>
      </c>
      <c r="AF6" s="11">
        <f>COUNTIFS(C6:AD6,"연차")</f>
        <v>0</v>
      </c>
      <c r="AG6" s="11">
        <f t="shared" si="1"/>
        <v>0</v>
      </c>
      <c r="AH6" s="11">
        <f t="shared" si="2"/>
        <v>5</v>
      </c>
      <c r="AI6" s="11">
        <f t="shared" si="3"/>
        <v>6</v>
      </c>
      <c r="AJ6" s="85"/>
    </row>
    <row r="7" spans="1:37" ht="35.450000000000003" customHeight="1" x14ac:dyDescent="0.3">
      <c r="A7" s="229"/>
      <c r="B7" s="11" t="s">
        <v>41</v>
      </c>
      <c r="C7" s="77" t="s">
        <v>343</v>
      </c>
      <c r="D7" s="77"/>
      <c r="E7" s="77"/>
      <c r="F7" s="77" t="s">
        <v>324</v>
      </c>
      <c r="G7" s="78" t="s">
        <v>311</v>
      </c>
      <c r="H7" s="77"/>
      <c r="I7" s="77" t="s">
        <v>325</v>
      </c>
      <c r="J7" s="77" t="s">
        <v>312</v>
      </c>
      <c r="K7" s="77" t="s">
        <v>326</v>
      </c>
      <c r="L7" s="77" t="s">
        <v>325</v>
      </c>
      <c r="M7" s="77"/>
      <c r="N7" s="77" t="s">
        <v>326</v>
      </c>
      <c r="O7" s="77" t="s">
        <v>326</v>
      </c>
      <c r="P7" s="77" t="s">
        <v>326</v>
      </c>
      <c r="Q7" s="11"/>
      <c r="R7" s="77" t="s">
        <v>331</v>
      </c>
      <c r="S7" s="77" t="s">
        <v>326</v>
      </c>
      <c r="T7" s="77" t="s">
        <v>324</v>
      </c>
      <c r="U7" s="77" t="s">
        <v>324</v>
      </c>
      <c r="V7" s="77"/>
      <c r="W7" s="77" t="s">
        <v>326</v>
      </c>
      <c r="X7" s="77" t="s">
        <v>324</v>
      </c>
      <c r="Y7" s="77"/>
      <c r="Z7" s="77" t="s">
        <v>325</v>
      </c>
      <c r="AA7" s="77" t="s">
        <v>337</v>
      </c>
      <c r="AB7" s="77" t="s">
        <v>326</v>
      </c>
      <c r="AC7" s="77" t="s">
        <v>326</v>
      </c>
      <c r="AD7" s="77" t="s">
        <v>79</v>
      </c>
      <c r="AE7" s="11">
        <f t="shared" si="0"/>
        <v>10</v>
      </c>
      <c r="AF7" s="11">
        <f>COUNTIFS(C7:AD7,"연차")</f>
        <v>0</v>
      </c>
      <c r="AG7" s="11">
        <f t="shared" si="1"/>
        <v>0</v>
      </c>
      <c r="AH7" s="11">
        <f t="shared" si="2"/>
        <v>6</v>
      </c>
      <c r="AI7" s="11">
        <f t="shared" si="3"/>
        <v>5</v>
      </c>
      <c r="AJ7" s="85"/>
    </row>
    <row r="8" spans="1:37" ht="35.450000000000003" customHeight="1" x14ac:dyDescent="0.3">
      <c r="A8" s="230"/>
      <c r="B8" s="11" t="s">
        <v>227</v>
      </c>
      <c r="C8" s="77" t="s">
        <v>332</v>
      </c>
      <c r="D8" s="77"/>
      <c r="E8" s="77" t="s">
        <v>326</v>
      </c>
      <c r="F8" s="77" t="s">
        <v>326</v>
      </c>
      <c r="G8" s="77"/>
      <c r="H8" s="77"/>
      <c r="I8" s="77" t="s">
        <v>332</v>
      </c>
      <c r="J8" s="77" t="s">
        <v>326</v>
      </c>
      <c r="K8" s="77"/>
      <c r="L8" s="77"/>
      <c r="M8" s="77"/>
      <c r="N8" s="77" t="s">
        <v>326</v>
      </c>
      <c r="O8" s="164" t="s">
        <v>326</v>
      </c>
      <c r="P8" s="77"/>
      <c r="Q8" s="77"/>
      <c r="R8" s="77"/>
      <c r="S8" s="77"/>
      <c r="T8" s="77" t="s">
        <v>326</v>
      </c>
      <c r="U8" s="77"/>
      <c r="V8" s="77"/>
      <c r="W8" s="77"/>
      <c r="X8" s="77"/>
      <c r="Y8" s="77" t="s">
        <v>326</v>
      </c>
      <c r="Z8" s="77"/>
      <c r="AA8" s="77"/>
      <c r="AB8" s="77"/>
      <c r="AC8" s="77"/>
      <c r="AD8" s="77" t="s">
        <v>326</v>
      </c>
      <c r="AE8" s="11">
        <f t="shared" ref="AE8" si="4">COUNTIFS(C8:AD8,"휴")</f>
        <v>10</v>
      </c>
      <c r="AF8" s="11">
        <f>COUNTIFS(C8:AD8,"연차")</f>
        <v>0</v>
      </c>
      <c r="AG8" s="11">
        <f t="shared" ref="AG8" si="5">COUNTIFS(C8:AD8,"반차")</f>
        <v>0</v>
      </c>
      <c r="AH8" s="11">
        <f t="shared" ref="AH8" si="6">COUNTIFS(C8:AD8,"마")</f>
        <v>0</v>
      </c>
      <c r="AI8" s="11">
        <f t="shared" ref="AI8" si="7">SUM(COUNTIF(C8:AD8,"오마")+COUNTIF(C8:AD8,"&gt;=3"))</f>
        <v>0</v>
      </c>
      <c r="AJ8" s="85"/>
    </row>
    <row r="9" spans="1:37" ht="35.450000000000003" customHeight="1" x14ac:dyDescent="0.3">
      <c r="A9" s="215" t="s">
        <v>52</v>
      </c>
      <c r="B9" s="14" t="s">
        <v>10</v>
      </c>
      <c r="C9" s="79" t="s">
        <v>342</v>
      </c>
      <c r="D9" s="79" t="s">
        <v>40</v>
      </c>
      <c r="E9" s="79" t="s">
        <v>322</v>
      </c>
      <c r="F9" s="79"/>
      <c r="G9" s="79"/>
      <c r="H9" s="79"/>
      <c r="I9" s="79"/>
      <c r="J9" s="79" t="s">
        <v>325</v>
      </c>
      <c r="K9" s="79" t="s">
        <v>326</v>
      </c>
      <c r="L9" s="79" t="s">
        <v>324</v>
      </c>
      <c r="M9" s="79"/>
      <c r="N9" s="14" t="s">
        <v>311</v>
      </c>
      <c r="O9" s="79" t="s">
        <v>311</v>
      </c>
      <c r="P9" s="79"/>
      <c r="Q9" s="14"/>
      <c r="R9" s="79" t="s">
        <v>325</v>
      </c>
      <c r="S9" s="79" t="s">
        <v>311</v>
      </c>
      <c r="T9" s="79" t="s">
        <v>325</v>
      </c>
      <c r="U9" s="79" t="s">
        <v>325</v>
      </c>
      <c r="V9" s="79" t="s">
        <v>326</v>
      </c>
      <c r="W9" s="79" t="s">
        <v>311</v>
      </c>
      <c r="X9" s="79" t="s">
        <v>324</v>
      </c>
      <c r="Y9" s="79"/>
      <c r="Z9" s="79" t="s">
        <v>324</v>
      </c>
      <c r="AA9" s="79" t="s">
        <v>311</v>
      </c>
      <c r="AB9" s="79" t="s">
        <v>311</v>
      </c>
      <c r="AC9" s="79"/>
      <c r="AD9" s="79" t="s">
        <v>341</v>
      </c>
      <c r="AE9" s="79">
        <f t="shared" si="0"/>
        <v>10</v>
      </c>
      <c r="AF9" s="79">
        <f>COUNTIFS(C9:AD9,"연")</f>
        <v>0</v>
      </c>
      <c r="AG9" s="79">
        <f t="shared" si="1"/>
        <v>0</v>
      </c>
      <c r="AH9" s="79">
        <f t="shared" si="2"/>
        <v>5</v>
      </c>
      <c r="AI9" s="79">
        <f t="shared" si="3"/>
        <v>4</v>
      </c>
      <c r="AJ9" s="85"/>
    </row>
    <row r="10" spans="1:37" ht="35.450000000000003" customHeight="1" x14ac:dyDescent="0.3">
      <c r="A10" s="227"/>
      <c r="B10" s="14" t="s">
        <v>296</v>
      </c>
      <c r="C10" s="14" t="s">
        <v>326</v>
      </c>
      <c r="D10" s="14" t="s">
        <v>321</v>
      </c>
      <c r="E10" s="14" t="s">
        <v>335</v>
      </c>
      <c r="F10" s="79" t="s">
        <v>326</v>
      </c>
      <c r="G10" s="79" t="s">
        <v>324</v>
      </c>
      <c r="H10" s="14" t="s">
        <v>312</v>
      </c>
      <c r="I10" s="14" t="s">
        <v>334</v>
      </c>
      <c r="J10" s="14" t="s">
        <v>326</v>
      </c>
      <c r="K10" s="79" t="s">
        <v>325</v>
      </c>
      <c r="L10" s="79" t="s">
        <v>326</v>
      </c>
      <c r="M10" s="14" t="s">
        <v>324</v>
      </c>
      <c r="N10" s="14" t="s">
        <v>312</v>
      </c>
      <c r="O10" s="14" t="s">
        <v>312</v>
      </c>
      <c r="P10" s="79" t="s">
        <v>328</v>
      </c>
      <c r="Q10" s="79" t="s">
        <v>328</v>
      </c>
      <c r="R10" s="14" t="s">
        <v>319</v>
      </c>
      <c r="S10" s="14" t="s">
        <v>312</v>
      </c>
      <c r="T10" s="14" t="s">
        <v>313</v>
      </c>
      <c r="U10" s="79" t="s">
        <v>326</v>
      </c>
      <c r="V10" s="79" t="s">
        <v>324</v>
      </c>
      <c r="W10" s="14" t="s">
        <v>54</v>
      </c>
      <c r="X10" s="14" t="s">
        <v>327</v>
      </c>
      <c r="Y10" s="14" t="s">
        <v>312</v>
      </c>
      <c r="Z10" s="14" t="s">
        <v>320</v>
      </c>
      <c r="AA10" s="14" t="s">
        <v>79</v>
      </c>
      <c r="AB10" s="14" t="s">
        <v>79</v>
      </c>
      <c r="AC10" s="14" t="s">
        <v>324</v>
      </c>
      <c r="AD10" s="14" t="s">
        <v>319</v>
      </c>
      <c r="AE10" s="79">
        <f t="shared" ref="AE10" si="8">COUNTIFS(C10:AD10,"휴")</f>
        <v>11</v>
      </c>
      <c r="AF10" s="79">
        <f>COUNTIFS(C10:AD10,"연차")</f>
        <v>0</v>
      </c>
      <c r="AG10" s="79">
        <f t="shared" ref="AG10" si="9">COUNTIFS(C10:AD10,"반차")</f>
        <v>0</v>
      </c>
      <c r="AH10" s="79">
        <f t="shared" ref="AH10" si="10">COUNTIFS(C10:AD10,"마")</f>
        <v>11</v>
      </c>
      <c r="AI10" s="79">
        <f t="shared" ref="AI10" si="11">SUM(COUNTIF(C10:AD10,"오마")+COUNTIF(C10:AD10,"&gt;=3"))</f>
        <v>6</v>
      </c>
      <c r="AJ10" s="163"/>
      <c r="AK10">
        <v>1</v>
      </c>
    </row>
    <row r="11" spans="1:37" ht="35.450000000000003" customHeight="1" x14ac:dyDescent="0.3">
      <c r="A11" s="227"/>
      <c r="B11" s="14" t="s">
        <v>228</v>
      </c>
      <c r="C11" s="14"/>
      <c r="D11" s="14" t="s">
        <v>326</v>
      </c>
      <c r="E11" s="14"/>
      <c r="F11" s="14"/>
      <c r="G11" s="14" t="s">
        <v>326</v>
      </c>
      <c r="H11" s="112" t="s">
        <v>326</v>
      </c>
      <c r="I11" s="14"/>
      <c r="J11" s="14"/>
      <c r="K11" s="14" t="s">
        <v>340</v>
      </c>
      <c r="L11" s="14"/>
      <c r="M11" s="14"/>
      <c r="N11" s="14"/>
      <c r="O11" s="14"/>
      <c r="P11" s="14" t="s">
        <v>326</v>
      </c>
      <c r="Q11" s="14" t="s">
        <v>326</v>
      </c>
      <c r="R11" s="14"/>
      <c r="S11" s="14"/>
      <c r="T11" s="14" t="s">
        <v>316</v>
      </c>
      <c r="U11" s="14" t="s">
        <v>326</v>
      </c>
      <c r="V11" s="112" t="s">
        <v>334</v>
      </c>
      <c r="W11" s="14"/>
      <c r="X11" s="14"/>
      <c r="Y11" s="14"/>
      <c r="Z11" s="14" t="s">
        <v>339</v>
      </c>
      <c r="AA11" s="14" t="s">
        <v>336</v>
      </c>
      <c r="AB11" s="14"/>
      <c r="AC11" s="14"/>
      <c r="AD11" s="14"/>
      <c r="AE11" s="79">
        <f t="shared" ref="AE11" si="12">COUNTIFS(C11:AD11,"휴")</f>
        <v>10</v>
      </c>
      <c r="AF11" s="79">
        <f>COUNTIFS(C11:AD11,"연차")</f>
        <v>0</v>
      </c>
      <c r="AG11" s="79">
        <f t="shared" ref="AG11" si="13">COUNTIFS(C11:AD11,"반차")</f>
        <v>0</v>
      </c>
      <c r="AH11" s="79">
        <f t="shared" ref="AH11" si="14">COUNTIFS(C11:AD11,"마")</f>
        <v>0</v>
      </c>
      <c r="AI11" s="79">
        <f t="shared" ref="AI11" si="15">SUM(COUNTIF(C11:AD11,"오마")+COUNTIF(C11:AD11,"&gt;=3"))</f>
        <v>0</v>
      </c>
      <c r="AJ11" s="163"/>
    </row>
    <row r="12" spans="1:37" ht="35.450000000000003" customHeight="1" thickBot="1" x14ac:dyDescent="0.35">
      <c r="A12" s="221"/>
      <c r="B12" s="146" t="s">
        <v>229</v>
      </c>
      <c r="C12" s="147"/>
      <c r="D12" s="147"/>
      <c r="E12" s="147" t="s">
        <v>326</v>
      </c>
      <c r="F12" s="147"/>
      <c r="G12" s="147"/>
      <c r="H12" s="147"/>
      <c r="I12" s="147"/>
      <c r="J12" s="147"/>
      <c r="K12" s="147"/>
      <c r="L12" s="147" t="s">
        <v>326</v>
      </c>
      <c r="M12" s="147" t="s">
        <v>326</v>
      </c>
      <c r="N12" s="147"/>
      <c r="O12" s="147"/>
      <c r="P12" s="147" t="s">
        <v>326</v>
      </c>
      <c r="Q12" s="147" t="s">
        <v>338</v>
      </c>
      <c r="R12" s="147" t="s">
        <v>326</v>
      </c>
      <c r="S12" s="147"/>
      <c r="T12" s="147"/>
      <c r="U12" s="147"/>
      <c r="V12" s="147"/>
      <c r="W12" s="147" t="s">
        <v>326</v>
      </c>
      <c r="X12" s="147"/>
      <c r="Y12" s="147" t="s">
        <v>326</v>
      </c>
      <c r="Z12" s="147"/>
      <c r="AA12" s="147"/>
      <c r="AB12" s="147" t="s">
        <v>326</v>
      </c>
      <c r="AC12" s="147" t="s">
        <v>326</v>
      </c>
      <c r="AD12" s="147"/>
      <c r="AE12" s="147">
        <f t="shared" si="0"/>
        <v>10</v>
      </c>
      <c r="AF12" s="147">
        <f>COUNTIFS(C12:AD12,"연차")</f>
        <v>0</v>
      </c>
      <c r="AG12" s="147">
        <f t="shared" si="1"/>
        <v>0</v>
      </c>
      <c r="AH12" s="147">
        <f t="shared" si="2"/>
        <v>0</v>
      </c>
      <c r="AI12" s="147">
        <f t="shared" si="3"/>
        <v>0</v>
      </c>
      <c r="AJ12" s="148"/>
    </row>
    <row r="13" spans="1:37" ht="35.450000000000003" customHeight="1" x14ac:dyDescent="0.3">
      <c r="A13" s="204" t="s">
        <v>67</v>
      </c>
      <c r="B13" s="204"/>
      <c r="C13" s="159">
        <f t="shared" ref="C13:AD13" si="16">COUNTBLANK(C5:C12)</f>
        <v>3</v>
      </c>
      <c r="D13" s="159">
        <f t="shared" si="16"/>
        <v>3</v>
      </c>
      <c r="E13" s="159">
        <f t="shared" si="16"/>
        <v>3</v>
      </c>
      <c r="F13" s="159">
        <f t="shared" si="16"/>
        <v>4</v>
      </c>
      <c r="G13" s="159">
        <f t="shared" si="16"/>
        <v>3</v>
      </c>
      <c r="H13" s="159">
        <f t="shared" si="16"/>
        <v>4</v>
      </c>
      <c r="I13" s="159">
        <f t="shared" si="16"/>
        <v>3</v>
      </c>
      <c r="J13" s="159">
        <f t="shared" si="16"/>
        <v>3</v>
      </c>
      <c r="K13" s="159">
        <f t="shared" si="16"/>
        <v>2</v>
      </c>
      <c r="L13" s="159">
        <f t="shared" si="16"/>
        <v>3</v>
      </c>
      <c r="M13" s="159">
        <f t="shared" si="16"/>
        <v>4</v>
      </c>
      <c r="N13" s="159">
        <f t="shared" si="16"/>
        <v>3</v>
      </c>
      <c r="O13" s="159">
        <f t="shared" si="16"/>
        <v>3</v>
      </c>
      <c r="P13" s="159">
        <f t="shared" si="16"/>
        <v>2</v>
      </c>
      <c r="Q13" s="159">
        <f t="shared" si="16"/>
        <v>3</v>
      </c>
      <c r="R13" s="159">
        <f t="shared" si="16"/>
        <v>3</v>
      </c>
      <c r="S13" s="159">
        <f t="shared" si="16"/>
        <v>4</v>
      </c>
      <c r="T13" s="159">
        <f t="shared" si="16"/>
        <v>2</v>
      </c>
      <c r="U13" s="159">
        <f t="shared" si="16"/>
        <v>3</v>
      </c>
      <c r="V13" s="159">
        <f t="shared" si="16"/>
        <v>3</v>
      </c>
      <c r="W13" s="159">
        <f t="shared" si="16"/>
        <v>3</v>
      </c>
      <c r="X13" s="159">
        <f t="shared" si="16"/>
        <v>4</v>
      </c>
      <c r="Y13" s="159">
        <f t="shared" si="16"/>
        <v>3</v>
      </c>
      <c r="Z13" s="159">
        <f t="shared" si="16"/>
        <v>3</v>
      </c>
      <c r="AA13" s="159">
        <f t="shared" si="16"/>
        <v>3</v>
      </c>
      <c r="AB13" s="159">
        <f t="shared" si="16"/>
        <v>3</v>
      </c>
      <c r="AC13" s="159">
        <f t="shared" si="16"/>
        <v>3</v>
      </c>
      <c r="AD13" s="159">
        <f t="shared" si="16"/>
        <v>3</v>
      </c>
    </row>
    <row r="14" spans="1:37" ht="35.450000000000003" customHeight="1" x14ac:dyDescent="0.3">
      <c r="A14" s="205" t="s">
        <v>68</v>
      </c>
      <c r="B14" s="205"/>
      <c r="C14" s="159">
        <f t="shared" ref="C14:AD14" si="17">COUNTIFS(C5:C12,"마")</f>
        <v>1</v>
      </c>
      <c r="D14" s="159">
        <f t="shared" si="17"/>
        <v>1</v>
      </c>
      <c r="E14" s="159">
        <f t="shared" si="17"/>
        <v>1</v>
      </c>
      <c r="F14" s="159">
        <f t="shared" si="17"/>
        <v>2</v>
      </c>
      <c r="G14" s="159">
        <f t="shared" si="17"/>
        <v>1</v>
      </c>
      <c r="H14" s="159">
        <f t="shared" si="17"/>
        <v>2</v>
      </c>
      <c r="I14" s="159">
        <f t="shared" si="17"/>
        <v>1</v>
      </c>
      <c r="J14" s="159">
        <f t="shared" si="17"/>
        <v>1</v>
      </c>
      <c r="K14" s="159">
        <f t="shared" si="17"/>
        <v>0</v>
      </c>
      <c r="L14" s="159">
        <f t="shared" si="17"/>
        <v>1</v>
      </c>
      <c r="M14" s="159">
        <f t="shared" si="17"/>
        <v>2</v>
      </c>
      <c r="N14" s="159">
        <f t="shared" si="17"/>
        <v>1</v>
      </c>
      <c r="O14" s="159">
        <f t="shared" si="17"/>
        <v>1</v>
      </c>
      <c r="P14" s="159">
        <f t="shared" si="17"/>
        <v>0</v>
      </c>
      <c r="Q14" s="159">
        <f t="shared" si="17"/>
        <v>1</v>
      </c>
      <c r="R14" s="159">
        <f t="shared" si="17"/>
        <v>1</v>
      </c>
      <c r="S14" s="159">
        <f t="shared" si="17"/>
        <v>2</v>
      </c>
      <c r="T14" s="159">
        <f t="shared" si="17"/>
        <v>1</v>
      </c>
      <c r="U14" s="159">
        <f t="shared" si="17"/>
        <v>1</v>
      </c>
      <c r="V14" s="159">
        <f t="shared" si="17"/>
        <v>1</v>
      </c>
      <c r="W14" s="159">
        <f t="shared" si="17"/>
        <v>1</v>
      </c>
      <c r="X14" s="159">
        <f t="shared" si="17"/>
        <v>2</v>
      </c>
      <c r="Y14" s="159">
        <f t="shared" si="17"/>
        <v>1</v>
      </c>
      <c r="Z14" s="159">
        <f t="shared" si="17"/>
        <v>1</v>
      </c>
      <c r="AA14" s="159">
        <f t="shared" si="17"/>
        <v>1</v>
      </c>
      <c r="AB14" s="159">
        <f t="shared" si="17"/>
        <v>1</v>
      </c>
      <c r="AC14" s="159">
        <f t="shared" si="17"/>
        <v>1</v>
      </c>
      <c r="AD14" s="159">
        <f t="shared" si="17"/>
        <v>1</v>
      </c>
    </row>
    <row r="15" spans="1:37" ht="35.450000000000003" customHeight="1" x14ac:dyDescent="0.3">
      <c r="A15" s="205" t="s">
        <v>83</v>
      </c>
      <c r="B15" s="205"/>
      <c r="C15" s="159">
        <f t="shared" ref="C15:AD15" si="18">SUM(COUNTIF(C5:C12,"오마")+COUNTIF(C5:C12,"&gt;=3"))</f>
        <v>1</v>
      </c>
      <c r="D15" s="159">
        <f t="shared" si="18"/>
        <v>1</v>
      </c>
      <c r="E15" s="159">
        <f t="shared" si="18"/>
        <v>1</v>
      </c>
      <c r="F15" s="159">
        <f t="shared" si="18"/>
        <v>0</v>
      </c>
      <c r="G15" s="159">
        <f t="shared" si="18"/>
        <v>1</v>
      </c>
      <c r="H15" s="159">
        <f t="shared" si="18"/>
        <v>0</v>
      </c>
      <c r="I15" s="159">
        <f t="shared" si="18"/>
        <v>1</v>
      </c>
      <c r="J15" s="159">
        <f t="shared" si="18"/>
        <v>1</v>
      </c>
      <c r="K15" s="159">
        <f t="shared" si="18"/>
        <v>2</v>
      </c>
      <c r="L15" s="159">
        <f t="shared" si="18"/>
        <v>1</v>
      </c>
      <c r="M15" s="159">
        <f t="shared" si="18"/>
        <v>0</v>
      </c>
      <c r="N15" s="159">
        <f t="shared" si="18"/>
        <v>1</v>
      </c>
      <c r="O15" s="159">
        <f t="shared" si="18"/>
        <v>1</v>
      </c>
      <c r="P15" s="159">
        <f t="shared" si="18"/>
        <v>2</v>
      </c>
      <c r="Q15" s="159">
        <f t="shared" si="18"/>
        <v>1</v>
      </c>
      <c r="R15" s="159">
        <f t="shared" si="18"/>
        <v>1</v>
      </c>
      <c r="S15" s="159">
        <f t="shared" si="18"/>
        <v>0</v>
      </c>
      <c r="T15" s="159">
        <f t="shared" si="18"/>
        <v>1</v>
      </c>
      <c r="U15" s="159">
        <f t="shared" si="18"/>
        <v>1</v>
      </c>
      <c r="V15" s="159">
        <f t="shared" si="18"/>
        <v>1</v>
      </c>
      <c r="W15" s="159">
        <f t="shared" si="18"/>
        <v>1</v>
      </c>
      <c r="X15" s="159">
        <f t="shared" si="18"/>
        <v>0</v>
      </c>
      <c r="Y15" s="159">
        <f t="shared" si="18"/>
        <v>1</v>
      </c>
      <c r="Z15" s="159">
        <f t="shared" si="18"/>
        <v>1</v>
      </c>
      <c r="AA15" s="159">
        <f t="shared" si="18"/>
        <v>1</v>
      </c>
      <c r="AB15" s="159">
        <f t="shared" si="18"/>
        <v>1</v>
      </c>
      <c r="AC15" s="159">
        <f t="shared" si="18"/>
        <v>1</v>
      </c>
      <c r="AD15" s="159">
        <f t="shared" si="18"/>
        <v>1</v>
      </c>
    </row>
    <row r="16" spans="1:37" ht="35.450000000000003" customHeight="1" x14ac:dyDescent="0.3">
      <c r="A16" s="205" t="s">
        <v>136</v>
      </c>
      <c r="B16" s="205"/>
      <c r="C16" s="161">
        <f t="shared" ref="C16:AD16" si="19">COUNTIFS(C5:C13,"휴")</f>
        <v>3</v>
      </c>
      <c r="D16" s="161">
        <f t="shared" si="19"/>
        <v>3</v>
      </c>
      <c r="E16" s="161">
        <f t="shared" si="19"/>
        <v>3</v>
      </c>
      <c r="F16" s="161">
        <f t="shared" si="19"/>
        <v>2</v>
      </c>
      <c r="G16" s="161">
        <f t="shared" si="19"/>
        <v>3</v>
      </c>
      <c r="H16" s="161">
        <f t="shared" si="19"/>
        <v>2</v>
      </c>
      <c r="I16" s="169">
        <f t="shared" si="19"/>
        <v>3</v>
      </c>
      <c r="J16" s="161">
        <f t="shared" si="19"/>
        <v>3</v>
      </c>
      <c r="K16" s="161">
        <f t="shared" si="19"/>
        <v>4</v>
      </c>
      <c r="L16" s="161">
        <f t="shared" si="19"/>
        <v>3</v>
      </c>
      <c r="M16" s="161">
        <f t="shared" si="19"/>
        <v>2</v>
      </c>
      <c r="N16" s="161">
        <f t="shared" si="19"/>
        <v>3</v>
      </c>
      <c r="O16" s="161">
        <f t="shared" si="19"/>
        <v>3</v>
      </c>
      <c r="P16" s="161">
        <f t="shared" si="19"/>
        <v>4</v>
      </c>
      <c r="Q16" s="161">
        <f t="shared" si="19"/>
        <v>3</v>
      </c>
      <c r="R16" s="161">
        <f t="shared" si="19"/>
        <v>3</v>
      </c>
      <c r="S16" s="161">
        <f t="shared" si="19"/>
        <v>2</v>
      </c>
      <c r="T16" s="169">
        <f t="shared" si="19"/>
        <v>3</v>
      </c>
      <c r="U16" s="161">
        <f t="shared" si="19"/>
        <v>3</v>
      </c>
      <c r="V16" s="161">
        <f t="shared" si="19"/>
        <v>3</v>
      </c>
      <c r="W16" s="161">
        <f t="shared" si="19"/>
        <v>3</v>
      </c>
      <c r="X16" s="161">
        <f t="shared" si="19"/>
        <v>2</v>
      </c>
      <c r="Y16" s="169">
        <f t="shared" si="19"/>
        <v>3</v>
      </c>
      <c r="Z16" s="161">
        <f t="shared" si="19"/>
        <v>3</v>
      </c>
      <c r="AA16" s="161">
        <f t="shared" si="19"/>
        <v>3</v>
      </c>
      <c r="AB16" s="161">
        <f t="shared" si="19"/>
        <v>3</v>
      </c>
      <c r="AC16" s="161">
        <f t="shared" si="19"/>
        <v>3</v>
      </c>
      <c r="AD16" s="159">
        <f t="shared" si="19"/>
        <v>3</v>
      </c>
    </row>
    <row r="17" spans="1:30" ht="35.450000000000003" customHeight="1" x14ac:dyDescent="0.3">
      <c r="A17" s="231"/>
      <c r="B17" s="232"/>
      <c r="C17" s="169"/>
      <c r="D17" s="169"/>
      <c r="E17" s="169"/>
      <c r="F17" s="169"/>
      <c r="G17" s="169"/>
      <c r="H17" s="169"/>
      <c r="I17" s="169"/>
      <c r="J17" s="169"/>
      <c r="K17" s="168"/>
      <c r="L17" s="168"/>
      <c r="M17" s="168"/>
      <c r="N17" s="168"/>
      <c r="O17" s="168"/>
      <c r="P17" s="168"/>
      <c r="Q17" s="168"/>
      <c r="R17" s="168"/>
      <c r="S17" s="168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</row>
    <row r="18" spans="1:30" ht="37.5" customHeight="1" x14ac:dyDescent="0.3">
      <c r="F18" t="s">
        <v>323</v>
      </c>
      <c r="H18" t="s">
        <v>304</v>
      </c>
      <c r="J18" t="s">
        <v>304</v>
      </c>
      <c r="Q18" t="s">
        <v>317</v>
      </c>
      <c r="S18" t="s">
        <v>306</v>
      </c>
      <c r="X18" t="s">
        <v>329</v>
      </c>
      <c r="AD18" t="s">
        <v>308</v>
      </c>
    </row>
    <row r="19" spans="1:30" ht="63.75" customHeight="1" x14ac:dyDescent="0.3">
      <c r="A19" s="158"/>
      <c r="B19" s="132"/>
      <c r="F19" s="137" t="s">
        <v>303</v>
      </c>
      <c r="H19" t="s">
        <v>305</v>
      </c>
      <c r="J19" t="s">
        <v>305</v>
      </c>
      <c r="L19" s="137"/>
      <c r="Q19" t="s">
        <v>318</v>
      </c>
      <c r="S19" s="137" t="s">
        <v>307</v>
      </c>
      <c r="X19" s="137" t="s">
        <v>330</v>
      </c>
      <c r="AD19" t="s">
        <v>309</v>
      </c>
    </row>
    <row r="20" spans="1:30" ht="37.5" customHeight="1" x14ac:dyDescent="0.3"/>
  </sheetData>
  <sortState columnSort="1" ref="AN5:BG10">
    <sortCondition ref="AN5:BG5"/>
    <sortCondition descending="1" ref="AN6:BG6"/>
  </sortState>
  <mergeCells count="14">
    <mergeCell ref="A17:B17"/>
    <mergeCell ref="A15:B15"/>
    <mergeCell ref="A16:B16"/>
    <mergeCell ref="AJ3:AJ4"/>
    <mergeCell ref="A9:A12"/>
    <mergeCell ref="A13:B13"/>
    <mergeCell ref="A14:B14"/>
    <mergeCell ref="AI3:AI4"/>
    <mergeCell ref="A5:A8"/>
    <mergeCell ref="A1:AD2"/>
    <mergeCell ref="AE3:AE4"/>
    <mergeCell ref="AF3:AF4"/>
    <mergeCell ref="AG3:AG4"/>
    <mergeCell ref="AH3:AH4"/>
  </mergeCells>
  <phoneticPr fontId="2" type="noConversion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</vt:i4>
      </vt:variant>
    </vt:vector>
  </HeadingPairs>
  <TitlesOfParts>
    <vt:vector size="11" baseType="lpstr">
      <vt:lpstr>21.06</vt:lpstr>
      <vt:lpstr>21.07</vt:lpstr>
      <vt:lpstr>21.08</vt:lpstr>
      <vt:lpstr>21.09</vt:lpstr>
      <vt:lpstr>21.10</vt:lpstr>
      <vt:lpstr>21.11</vt:lpstr>
      <vt:lpstr>21.12</vt:lpstr>
      <vt:lpstr>22.1</vt:lpstr>
      <vt:lpstr>22.2</vt:lpstr>
      <vt:lpstr>'21.06'!Print_Area</vt:lpstr>
      <vt:lpstr>'21.09'!Print_Area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stec</cp:lastModifiedBy>
  <cp:lastPrinted>2021-12-26T22:04:43Z</cp:lastPrinted>
  <dcterms:created xsi:type="dcterms:W3CDTF">2021-06-14T23:53:38Z</dcterms:created>
  <dcterms:modified xsi:type="dcterms:W3CDTF">2022-01-21T03:23:05Z</dcterms:modified>
</cp:coreProperties>
</file>