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/Documents/bermuda/20220214_vcf-annotation_steep/docs/"/>
    </mc:Choice>
  </mc:AlternateContent>
  <xr:revisionPtr revIDLastSave="0" documentId="13_ncr:1_{BD2686A1-7122-0642-990D-5CA15190CF64}" xr6:coauthVersionLast="47" xr6:coauthVersionMax="47" xr10:uidLastSave="{00000000-0000-0000-0000-000000000000}"/>
  <bookViews>
    <workbookView xWindow="4060" yWindow="1460" windowWidth="26840" windowHeight="15940" activeTab="1" xr2:uid="{CDE9E8C6-2515-B54E-A932-92238F99E367}"/>
  </bookViews>
  <sheets>
    <sheet name="p53_2_alleles" sheetId="2" r:id="rId1"/>
    <sheet name="Sheet1" sheetId="5" r:id="rId2"/>
    <sheet name="p53_40_alleles" sheetId="3" r:id="rId3"/>
    <sheet name="IKZF1_2+_alle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3" i="5" l="1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Z5" i="5"/>
  <c r="Y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F3" i="5"/>
  <c r="Y2" i="5"/>
  <c r="Z2" i="5"/>
  <c r="Z3" i="5" s="1"/>
  <c r="AA2" i="5"/>
  <c r="AA3" i="5" s="1"/>
  <c r="AB2" i="5"/>
  <c r="AB3" i="5" s="1"/>
  <c r="AC2" i="5"/>
  <c r="AC3" i="5" s="1"/>
  <c r="AD2" i="5"/>
  <c r="AD3" i="5" s="1"/>
  <c r="AE2" i="5"/>
  <c r="AE3" i="5" s="1"/>
  <c r="AF2" i="5"/>
  <c r="AF3" i="5" s="1"/>
  <c r="AG2" i="5"/>
  <c r="AG3" i="5" s="1"/>
  <c r="AH2" i="5"/>
  <c r="AH3" i="5" s="1"/>
  <c r="AI2" i="5"/>
  <c r="AI3" i="5" s="1"/>
  <c r="AJ2" i="5"/>
  <c r="AJ3" i="5" s="1"/>
  <c r="AK2" i="5"/>
  <c r="AK3" i="5" s="1"/>
  <c r="AQ2" i="5"/>
  <c r="AR2" i="5"/>
  <c r="AS2" i="5"/>
  <c r="AT2" i="5"/>
  <c r="AU2" i="5"/>
  <c r="AV2" i="5"/>
  <c r="AW2" i="5"/>
  <c r="AX2" i="5"/>
  <c r="AY2" i="5"/>
  <c r="AZ2" i="5"/>
  <c r="BA2" i="5"/>
  <c r="BH2" i="5"/>
  <c r="BI2" i="5"/>
  <c r="BJ2" i="5"/>
  <c r="BK2" i="5"/>
  <c r="BL2" i="5"/>
  <c r="BM2" i="5"/>
  <c r="BN2" i="5"/>
  <c r="BO2" i="5"/>
  <c r="BP2" i="5"/>
  <c r="BQ2" i="5"/>
  <c r="BY2" i="5"/>
  <c r="BZ2" i="5"/>
  <c r="CA2" i="5"/>
  <c r="CB2" i="5"/>
  <c r="CC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F2" i="5"/>
  <c r="E3" i="5"/>
  <c r="CC1" i="5"/>
  <c r="CE4" i="5" s="1"/>
  <c r="Y1" i="5"/>
  <c r="CD4" i="5" s="1"/>
  <c r="AA5" i="5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BI5" i="5" s="1"/>
  <c r="BJ5" i="5" s="1"/>
  <c r="BK5" i="5" s="1"/>
  <c r="BL5" i="5" s="1"/>
  <c r="BM5" i="5" s="1"/>
  <c r="BN5" i="5" s="1"/>
  <c r="BO5" i="5" s="1"/>
  <c r="BP5" i="5" s="1"/>
  <c r="BQ5" i="5" s="1"/>
  <c r="BR5" i="5" s="1"/>
  <c r="BS5" i="5" s="1"/>
  <c r="BT5" i="5" s="1"/>
  <c r="BU5" i="5" s="1"/>
  <c r="BV5" i="5" s="1"/>
  <c r="BW5" i="5" s="1"/>
  <c r="BX5" i="5" s="1"/>
  <c r="BY5" i="5" s="1"/>
  <c r="BZ5" i="5" s="1"/>
  <c r="CA5" i="5" s="1"/>
  <c r="CB5" i="5" s="1"/>
  <c r="CC5" i="5" s="1"/>
  <c r="F5" i="5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CD21" i="5"/>
  <c r="CD20" i="5"/>
  <c r="CD19" i="5"/>
  <c r="CD18" i="5"/>
  <c r="CD17" i="5"/>
  <c r="CD16" i="5"/>
  <c r="CD15" i="5"/>
  <c r="CD14" i="5"/>
  <c r="CD13" i="5"/>
  <c r="CD12" i="5"/>
  <c r="CD11" i="5"/>
  <c r="CD10" i="5"/>
  <c r="CD9" i="5"/>
  <c r="CD8" i="5"/>
  <c r="CD7" i="5"/>
  <c r="CD6" i="5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5" i="2"/>
  <c r="F56" i="4"/>
  <c r="H53" i="4" s="1"/>
  <c r="F49" i="4"/>
  <c r="H46" i="4" s="1"/>
  <c r="F42" i="4"/>
  <c r="H39" i="4" s="1"/>
  <c r="F35" i="4"/>
  <c r="H32" i="4" s="1"/>
  <c r="F27" i="4"/>
  <c r="F28" i="4" s="1"/>
  <c r="F22" i="4"/>
  <c r="F20" i="4"/>
  <c r="F19" i="4"/>
  <c r="F18" i="4"/>
  <c r="F17" i="4"/>
  <c r="F14" i="4"/>
  <c r="H11" i="4" s="1"/>
  <c r="F6" i="4"/>
  <c r="F5" i="4"/>
  <c r="F4" i="4"/>
  <c r="F3" i="4"/>
  <c r="I54" i="3"/>
  <c r="I55" i="3"/>
  <c r="I56" i="3"/>
  <c r="I53" i="3"/>
  <c r="I48" i="3"/>
  <c r="I49" i="3"/>
  <c r="I50" i="3"/>
  <c r="I51" i="3"/>
  <c r="I52" i="3"/>
  <c r="I47" i="3"/>
  <c r="I44" i="3"/>
  <c r="I45" i="3"/>
  <c r="I46" i="3"/>
  <c r="I43" i="3"/>
  <c r="I42" i="3"/>
  <c r="I57" i="3"/>
  <c r="I38" i="3"/>
  <c r="I35" i="3"/>
  <c r="I36" i="3"/>
  <c r="I37" i="3"/>
  <c r="I34" i="3"/>
  <c r="I29" i="3"/>
  <c r="I30" i="3"/>
  <c r="I31" i="3"/>
  <c r="I32" i="3"/>
  <c r="I33" i="3"/>
  <c r="I28" i="3"/>
  <c r="I25" i="3"/>
  <c r="I26" i="3"/>
  <c r="I27" i="3"/>
  <c r="I24" i="3"/>
  <c r="I19" i="3"/>
  <c r="I20" i="3" s="1"/>
  <c r="K44" i="3" s="1"/>
  <c r="I23" i="3"/>
  <c r="I4" i="3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5" i="2"/>
  <c r="BX2" i="5" l="1"/>
  <c r="BF2" i="5"/>
  <c r="AO2" i="5"/>
  <c r="BW2" i="5"/>
  <c r="BG2" i="5"/>
  <c r="BE2" i="5"/>
  <c r="BT2" i="5"/>
  <c r="BD2" i="5"/>
  <c r="AN2" i="5"/>
  <c r="BS2" i="5"/>
  <c r="BC2" i="5"/>
  <c r="AM2" i="5"/>
  <c r="AM3" i="5" s="1"/>
  <c r="BV2" i="5"/>
  <c r="AP2" i="5"/>
  <c r="BU2" i="5"/>
  <c r="BR2" i="5"/>
  <c r="BB2" i="5"/>
  <c r="AL2" i="5"/>
  <c r="AL3" i="5" s="1"/>
  <c r="CD22" i="5"/>
  <c r="CF18" i="5" s="1"/>
  <c r="CF11" i="5"/>
  <c r="CF20" i="5"/>
  <c r="CF6" i="5"/>
  <c r="F21" i="4"/>
  <c r="H18" i="4" s="1"/>
  <c r="H40" i="4"/>
  <c r="H45" i="4"/>
  <c r="H31" i="4"/>
  <c r="H52" i="4"/>
  <c r="H38" i="4"/>
  <c r="H41" i="4"/>
  <c r="I41" i="4" s="1"/>
  <c r="H47" i="4"/>
  <c r="H34" i="4"/>
  <c r="I34" i="4" s="1"/>
  <c r="H55" i="4"/>
  <c r="I55" i="4" s="1"/>
  <c r="H48" i="4"/>
  <c r="I48" i="4" s="1"/>
  <c r="H33" i="4"/>
  <c r="H54" i="4"/>
  <c r="F7" i="4"/>
  <c r="H4" i="4" s="1"/>
  <c r="H56" i="4"/>
  <c r="I54" i="4"/>
  <c r="H25" i="4"/>
  <c r="H27" i="4"/>
  <c r="I27" i="4" s="1"/>
  <c r="H26" i="4"/>
  <c r="H24" i="4"/>
  <c r="K47" i="3"/>
  <c r="K52" i="3"/>
  <c r="H10" i="4"/>
  <c r="H13" i="4"/>
  <c r="I13" i="4" s="1"/>
  <c r="H12" i="4"/>
  <c r="K46" i="3"/>
  <c r="H17" i="4"/>
  <c r="H20" i="4"/>
  <c r="I20" i="4" s="1"/>
  <c r="H19" i="4"/>
  <c r="K55" i="3"/>
  <c r="K56" i="3"/>
  <c r="K53" i="3"/>
  <c r="K26" i="3"/>
  <c r="K27" i="3"/>
  <c r="K48" i="3"/>
  <c r="K49" i="3"/>
  <c r="K50" i="3"/>
  <c r="K51" i="3"/>
  <c r="K54" i="3"/>
  <c r="K57" i="3"/>
  <c r="L57" i="3" s="1"/>
  <c r="K43" i="3"/>
  <c r="K45" i="3"/>
  <c r="I58" i="3"/>
  <c r="K25" i="3"/>
  <c r="K28" i="3"/>
  <c r="K18" i="3"/>
  <c r="K32" i="3"/>
  <c r="K35" i="3"/>
  <c r="K12" i="3"/>
  <c r="K36" i="3"/>
  <c r="K29" i="3"/>
  <c r="K33" i="3"/>
  <c r="K13" i="3"/>
  <c r="K11" i="3"/>
  <c r="K38" i="3"/>
  <c r="L38" i="3" s="1"/>
  <c r="K30" i="3"/>
  <c r="K16" i="3"/>
  <c r="K34" i="3"/>
  <c r="K10" i="3"/>
  <c r="K31" i="3"/>
  <c r="K14" i="3"/>
  <c r="K9" i="3"/>
  <c r="K17" i="3"/>
  <c r="K15" i="3"/>
  <c r="K8" i="3"/>
  <c r="K6" i="3"/>
  <c r="K7" i="3"/>
  <c r="K37" i="3"/>
  <c r="K24" i="3"/>
  <c r="K5" i="3"/>
  <c r="K4" i="3"/>
  <c r="K19" i="3"/>
  <c r="I39" i="3"/>
  <c r="K23" i="3" s="1"/>
  <c r="I21" i="2"/>
  <c r="L20" i="2"/>
  <c r="CF12" i="5" l="1"/>
  <c r="CF7" i="5"/>
  <c r="CF19" i="5"/>
  <c r="CF16" i="5"/>
  <c r="CF14" i="5"/>
  <c r="CF10" i="5"/>
  <c r="CF8" i="5"/>
  <c r="CF15" i="5"/>
  <c r="CF17" i="5"/>
  <c r="CF13" i="5"/>
  <c r="CF9" i="5"/>
  <c r="CF21" i="5"/>
  <c r="CG21" i="5" s="1"/>
  <c r="L19" i="2"/>
  <c r="H42" i="4"/>
  <c r="I47" i="4"/>
  <c r="H49" i="4"/>
  <c r="H3" i="4"/>
  <c r="H6" i="4"/>
  <c r="I6" i="4" s="1"/>
  <c r="H5" i="4"/>
  <c r="I40" i="4"/>
  <c r="H35" i="4"/>
  <c r="I26" i="4"/>
  <c r="H28" i="4"/>
  <c r="I33" i="4"/>
  <c r="I12" i="4"/>
  <c r="I5" i="4"/>
  <c r="I19" i="4"/>
  <c r="L37" i="3"/>
  <c r="K42" i="3"/>
  <c r="L56" i="3" s="1"/>
  <c r="K21" i="2"/>
  <c r="CF22" i="5" l="1"/>
  <c r="CG20" i="5"/>
</calcChain>
</file>

<file path=xl/sharedStrings.xml><?xml version="1.0" encoding="utf-8"?>
<sst xmlns="http://schemas.openxmlformats.org/spreadsheetml/2006/main" count="221" uniqueCount="45">
  <si>
    <t>ways to produce</t>
  </si>
  <si>
    <t>.0000.</t>
  </si>
  <si>
    <t>.1000.</t>
  </si>
  <si>
    <t>.1100.</t>
  </si>
  <si>
    <t>.1110.</t>
  </si>
  <si>
    <t>.1111.</t>
  </si>
  <si>
    <t>product</t>
  </si>
  <si>
    <t>.0100.</t>
  </si>
  <si>
    <t>.0010.</t>
  </si>
  <si>
    <t>.0001.</t>
  </si>
  <si>
    <t>product_index</t>
  </si>
  <si>
    <t>.1010.</t>
  </si>
  <si>
    <t>.1001.</t>
  </si>
  <si>
    <t>.0110.</t>
  </si>
  <si>
    <t>.0101.</t>
  </si>
  <si>
    <t>.0111.</t>
  </si>
  <si>
    <t>.0011.</t>
  </si>
  <si>
    <t>.1011.</t>
  </si>
  <si>
    <t>.1101.</t>
  </si>
  <si>
    <t>functions</t>
  </si>
  <si>
    <t>product_p</t>
  </si>
  <si>
    <t>The probability of functioning when an organisms has 2 copies of p53</t>
  </si>
  <si>
    <t>wt_alleles</t>
  </si>
  <si>
    <t>mut_alleles</t>
  </si>
  <si>
    <t>function probability</t>
  </si>
  <si>
    <t>function prob</t>
  </si>
  <si>
    <t>non-function prob</t>
  </si>
  <si>
    <t>functioning</t>
  </si>
  <si>
    <t>non-functioning</t>
  </si>
  <si>
    <t>addition of wt allele to wt</t>
  </si>
  <si>
    <t>probability</t>
  </si>
  <si>
    <t>11 alleles (one-hit)</t>
  </si>
  <si>
    <t>2 alleles (no-hit)</t>
  </si>
  <si>
    <t>2 alleles (one-hit)</t>
  </si>
  <si>
    <t>3 alleles (one-hit)</t>
  </si>
  <si>
    <t>4 alleles (one-hit)</t>
  </si>
  <si>
    <t>5 alleles (one-hit)</t>
  </si>
  <si>
    <t>7 alleles (one-hit)</t>
  </si>
  <si>
    <t>9 alleles (one-hit)</t>
  </si>
  <si>
    <t>40 alleles (one-hit)</t>
  </si>
  <si>
    <t>11 alleles (two-hits)</t>
  </si>
  <si>
    <t>functioing</t>
  </si>
  <si>
    <t>The probability of different SNP occurances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</si>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</sst>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00000"/>
    <numFmt numFmtId="166" formatCode="0.000E+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  <fill>
      <patternFill patternType="solid">
        <fgColor rgb="FF5A8AC6"/>
        <bgColor rgb="FF000000"/>
      </patternFill>
    </fill>
    <fill>
      <patternFill patternType="solid">
        <fgColor rgb="FF5A8AC6"/>
        <bgColor indexed="64"/>
      </patternFill>
    </fill>
    <fill>
      <patternFill patternType="solid">
        <fgColor rgb="FFF8696A"/>
        <bgColor indexed="64"/>
      </patternFill>
    </fill>
    <fill>
      <patternFill patternType="solid">
        <fgColor rgb="FFF8696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165" fontId="0" fillId="0" borderId="0" xfId="0" applyNumberFormat="1"/>
    <xf numFmtId="166" fontId="0" fillId="0" borderId="0" xfId="0" applyNumberFormat="1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A8AC6"/>
      <color rgb="FFF869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B6EAB-7751-FA46-BD4F-97E0F3E82B1B}">
  <dimension ref="A1:M21"/>
  <sheetViews>
    <sheetView workbookViewId="0">
      <selection activeCell="B24" sqref="A1:XFD1048576"/>
    </sheetView>
  </sheetViews>
  <sheetFormatPr baseColWidth="10" defaultRowHeight="16" x14ac:dyDescent="0.2"/>
  <sheetData>
    <row r="1" spans="1:11" x14ac:dyDescent="0.2">
      <c r="A1" t="s">
        <v>21</v>
      </c>
    </row>
    <row r="3" spans="1:11" x14ac:dyDescent="0.2">
      <c r="A3" s="8" t="s">
        <v>33</v>
      </c>
    </row>
    <row r="4" spans="1:11" x14ac:dyDescent="0.2">
      <c r="A4" s="1" t="s">
        <v>22</v>
      </c>
      <c r="B4" s="1" t="s">
        <v>23</v>
      </c>
      <c r="C4" t="s">
        <v>10</v>
      </c>
      <c r="D4" t="s">
        <v>6</v>
      </c>
      <c r="I4" t="s">
        <v>0</v>
      </c>
      <c r="J4" t="s">
        <v>19</v>
      </c>
      <c r="K4" t="s">
        <v>20</v>
      </c>
    </row>
    <row r="5" spans="1:11" x14ac:dyDescent="0.2">
      <c r="A5">
        <v>1</v>
      </c>
      <c r="B5">
        <v>1</v>
      </c>
      <c r="C5">
        <v>1</v>
      </c>
      <c r="D5" t="s">
        <v>1</v>
      </c>
      <c r="E5" s="2">
        <v>0</v>
      </c>
      <c r="F5" s="2">
        <v>0</v>
      </c>
      <c r="G5" s="2">
        <v>0</v>
      </c>
      <c r="H5" s="2">
        <v>0</v>
      </c>
      <c r="I5">
        <f>1*1*1*1</f>
        <v>1</v>
      </c>
      <c r="J5">
        <v>0</v>
      </c>
      <c r="K5">
        <f>I5/$I$21</f>
        <v>6.25E-2</v>
      </c>
    </row>
    <row r="6" spans="1:11" x14ac:dyDescent="0.2">
      <c r="A6">
        <v>1</v>
      </c>
      <c r="B6">
        <v>1</v>
      </c>
      <c r="C6">
        <v>2</v>
      </c>
      <c r="D6" t="s">
        <v>7</v>
      </c>
      <c r="E6" s="2">
        <v>0</v>
      </c>
      <c r="F6" s="3">
        <v>1</v>
      </c>
      <c r="G6" s="2">
        <v>0</v>
      </c>
      <c r="H6" s="2">
        <v>0</v>
      </c>
      <c r="I6">
        <f t="shared" ref="I6:I20" si="0">1*1*1*1</f>
        <v>1</v>
      </c>
      <c r="J6">
        <v>0</v>
      </c>
      <c r="K6">
        <f t="shared" ref="K6:K20" si="1">I6/$I$21</f>
        <v>6.25E-2</v>
      </c>
    </row>
    <row r="7" spans="1:11" x14ac:dyDescent="0.2">
      <c r="A7">
        <v>1</v>
      </c>
      <c r="B7">
        <v>1</v>
      </c>
      <c r="C7">
        <v>3</v>
      </c>
      <c r="D7" t="s">
        <v>8</v>
      </c>
      <c r="E7" s="2">
        <v>0</v>
      </c>
      <c r="F7" s="2">
        <v>0</v>
      </c>
      <c r="G7" s="3">
        <v>1</v>
      </c>
      <c r="H7" s="2">
        <v>0</v>
      </c>
      <c r="I7">
        <f t="shared" si="0"/>
        <v>1</v>
      </c>
      <c r="J7">
        <v>0</v>
      </c>
      <c r="K7">
        <f t="shared" si="1"/>
        <v>6.25E-2</v>
      </c>
    </row>
    <row r="8" spans="1:11" x14ac:dyDescent="0.2">
      <c r="A8">
        <v>1</v>
      </c>
      <c r="B8">
        <v>1</v>
      </c>
      <c r="C8">
        <v>4</v>
      </c>
      <c r="D8" t="s">
        <v>9</v>
      </c>
      <c r="E8" s="2">
        <v>0</v>
      </c>
      <c r="F8" s="2">
        <v>0</v>
      </c>
      <c r="G8" s="2">
        <v>0</v>
      </c>
      <c r="H8" s="3">
        <v>1</v>
      </c>
      <c r="I8">
        <f t="shared" si="0"/>
        <v>1</v>
      </c>
      <c r="J8">
        <v>0</v>
      </c>
      <c r="K8">
        <f t="shared" si="1"/>
        <v>6.25E-2</v>
      </c>
    </row>
    <row r="9" spans="1:11" x14ac:dyDescent="0.2">
      <c r="A9">
        <v>1</v>
      </c>
      <c r="B9">
        <v>1</v>
      </c>
      <c r="C9">
        <v>5</v>
      </c>
      <c r="D9" t="s">
        <v>12</v>
      </c>
      <c r="E9" s="3">
        <v>1</v>
      </c>
      <c r="F9" s="2">
        <v>0</v>
      </c>
      <c r="G9" s="2">
        <v>0</v>
      </c>
      <c r="H9" s="6">
        <v>0</v>
      </c>
      <c r="I9">
        <f t="shared" si="0"/>
        <v>1</v>
      </c>
      <c r="J9">
        <v>0</v>
      </c>
      <c r="K9">
        <f t="shared" si="1"/>
        <v>6.25E-2</v>
      </c>
    </row>
    <row r="10" spans="1:11" x14ac:dyDescent="0.2">
      <c r="A10">
        <v>1</v>
      </c>
      <c r="B10">
        <v>1</v>
      </c>
      <c r="C10">
        <v>6</v>
      </c>
      <c r="D10" t="s">
        <v>16</v>
      </c>
      <c r="E10" s="2">
        <v>0</v>
      </c>
      <c r="F10" s="2">
        <v>0</v>
      </c>
      <c r="G10" s="3">
        <v>1</v>
      </c>
      <c r="H10" s="3">
        <v>1</v>
      </c>
      <c r="I10">
        <f t="shared" si="0"/>
        <v>1</v>
      </c>
      <c r="J10">
        <v>0</v>
      </c>
      <c r="K10">
        <f t="shared" si="1"/>
        <v>6.25E-2</v>
      </c>
    </row>
    <row r="11" spans="1:11" x14ac:dyDescent="0.2">
      <c r="A11">
        <v>1</v>
      </c>
      <c r="B11">
        <v>1</v>
      </c>
      <c r="C11">
        <v>7</v>
      </c>
      <c r="D11" t="s">
        <v>3</v>
      </c>
      <c r="E11" s="3">
        <v>1</v>
      </c>
      <c r="F11" s="3">
        <v>1</v>
      </c>
      <c r="G11" s="2">
        <v>0</v>
      </c>
      <c r="H11" s="2">
        <v>0</v>
      </c>
      <c r="I11">
        <f t="shared" si="0"/>
        <v>1</v>
      </c>
      <c r="J11">
        <v>0</v>
      </c>
      <c r="K11">
        <f t="shared" si="1"/>
        <v>6.25E-2</v>
      </c>
    </row>
    <row r="12" spans="1:11" x14ac:dyDescent="0.2">
      <c r="A12">
        <v>1</v>
      </c>
      <c r="B12">
        <v>1</v>
      </c>
      <c r="C12">
        <v>8</v>
      </c>
      <c r="D12" t="s">
        <v>11</v>
      </c>
      <c r="E12" s="3">
        <v>1</v>
      </c>
      <c r="F12" s="2">
        <v>0</v>
      </c>
      <c r="G12" s="3">
        <v>1</v>
      </c>
      <c r="H12" s="2">
        <v>0</v>
      </c>
      <c r="I12">
        <f t="shared" si="0"/>
        <v>1</v>
      </c>
      <c r="J12">
        <v>0</v>
      </c>
      <c r="K12">
        <f t="shared" si="1"/>
        <v>6.25E-2</v>
      </c>
    </row>
    <row r="13" spans="1:11" x14ac:dyDescent="0.2">
      <c r="A13">
        <v>1</v>
      </c>
      <c r="B13">
        <v>1</v>
      </c>
      <c r="C13">
        <v>9</v>
      </c>
      <c r="D13" t="s">
        <v>14</v>
      </c>
      <c r="E13" s="2">
        <v>0</v>
      </c>
      <c r="F13" s="3">
        <v>1</v>
      </c>
      <c r="G13" s="2">
        <v>0</v>
      </c>
      <c r="H13" s="3">
        <v>1</v>
      </c>
      <c r="I13">
        <f t="shared" si="0"/>
        <v>1</v>
      </c>
      <c r="J13">
        <v>0</v>
      </c>
      <c r="K13">
        <f t="shared" si="1"/>
        <v>6.25E-2</v>
      </c>
    </row>
    <row r="14" spans="1:11" x14ac:dyDescent="0.2">
      <c r="A14">
        <v>1</v>
      </c>
      <c r="B14">
        <v>1</v>
      </c>
      <c r="C14">
        <v>10</v>
      </c>
      <c r="D14" t="s">
        <v>12</v>
      </c>
      <c r="E14" s="3">
        <v>1</v>
      </c>
      <c r="F14" s="2">
        <v>0</v>
      </c>
      <c r="G14" s="2">
        <v>0</v>
      </c>
      <c r="H14" s="3">
        <v>1</v>
      </c>
      <c r="I14">
        <f t="shared" si="0"/>
        <v>1</v>
      </c>
      <c r="J14">
        <v>0</v>
      </c>
      <c r="K14">
        <f t="shared" si="1"/>
        <v>6.25E-2</v>
      </c>
    </row>
    <row r="15" spans="1:11" x14ac:dyDescent="0.2">
      <c r="A15">
        <v>1</v>
      </c>
      <c r="B15">
        <v>1</v>
      </c>
      <c r="C15">
        <v>11</v>
      </c>
      <c r="D15" t="s">
        <v>13</v>
      </c>
      <c r="E15" s="2">
        <v>0</v>
      </c>
      <c r="F15" s="3">
        <v>1</v>
      </c>
      <c r="G15" s="3">
        <v>1</v>
      </c>
      <c r="H15" s="2">
        <v>0</v>
      </c>
      <c r="I15">
        <f t="shared" si="0"/>
        <v>1</v>
      </c>
      <c r="J15">
        <v>0</v>
      </c>
      <c r="K15">
        <f t="shared" si="1"/>
        <v>6.25E-2</v>
      </c>
    </row>
    <row r="16" spans="1:11" x14ac:dyDescent="0.2">
      <c r="A16">
        <v>1</v>
      </c>
      <c r="B16">
        <v>1</v>
      </c>
      <c r="C16">
        <v>12</v>
      </c>
      <c r="D16" t="s">
        <v>15</v>
      </c>
      <c r="E16" s="2">
        <v>0</v>
      </c>
      <c r="F16" s="3">
        <v>1</v>
      </c>
      <c r="G16" s="3">
        <v>1</v>
      </c>
      <c r="H16" s="3">
        <v>1</v>
      </c>
      <c r="I16">
        <f t="shared" si="0"/>
        <v>1</v>
      </c>
      <c r="J16">
        <v>0</v>
      </c>
      <c r="K16">
        <f t="shared" si="1"/>
        <v>6.25E-2</v>
      </c>
    </row>
    <row r="17" spans="1:13" x14ac:dyDescent="0.2">
      <c r="A17">
        <v>1</v>
      </c>
      <c r="B17">
        <v>1</v>
      </c>
      <c r="C17">
        <v>13</v>
      </c>
      <c r="D17" t="s">
        <v>4</v>
      </c>
      <c r="E17" s="3">
        <v>1</v>
      </c>
      <c r="F17" s="3">
        <v>1</v>
      </c>
      <c r="G17" s="3">
        <v>1</v>
      </c>
      <c r="H17" s="2">
        <v>0</v>
      </c>
      <c r="I17">
        <f t="shared" si="0"/>
        <v>1</v>
      </c>
      <c r="J17">
        <v>0</v>
      </c>
      <c r="K17">
        <f t="shared" si="1"/>
        <v>6.25E-2</v>
      </c>
    </row>
    <row r="18" spans="1:13" x14ac:dyDescent="0.2">
      <c r="A18">
        <v>1</v>
      </c>
      <c r="B18">
        <v>1</v>
      </c>
      <c r="C18">
        <v>14</v>
      </c>
      <c r="D18" t="s">
        <v>17</v>
      </c>
      <c r="E18" s="3">
        <v>1</v>
      </c>
      <c r="F18" s="2">
        <v>0</v>
      </c>
      <c r="G18" s="3">
        <v>1</v>
      </c>
      <c r="H18" s="3">
        <v>1</v>
      </c>
      <c r="I18">
        <f t="shared" si="0"/>
        <v>1</v>
      </c>
      <c r="J18">
        <v>0</v>
      </c>
      <c r="K18">
        <f t="shared" si="1"/>
        <v>6.25E-2</v>
      </c>
    </row>
    <row r="19" spans="1:13" x14ac:dyDescent="0.2">
      <c r="A19">
        <v>1</v>
      </c>
      <c r="B19">
        <v>1</v>
      </c>
      <c r="C19">
        <v>15</v>
      </c>
      <c r="D19" t="s">
        <v>18</v>
      </c>
      <c r="E19" s="3">
        <v>1</v>
      </c>
      <c r="F19" s="3">
        <v>1</v>
      </c>
      <c r="G19" s="2">
        <v>0</v>
      </c>
      <c r="H19" s="3">
        <v>1</v>
      </c>
      <c r="I19">
        <f t="shared" si="0"/>
        <v>1</v>
      </c>
      <c r="J19">
        <v>0</v>
      </c>
      <c r="K19">
        <f t="shared" si="1"/>
        <v>6.25E-2</v>
      </c>
      <c r="L19" s="8">
        <f>SUM(K5:K19)</f>
        <v>0.9375</v>
      </c>
      <c r="M19" s="8" t="s">
        <v>28</v>
      </c>
    </row>
    <row r="20" spans="1:13" x14ac:dyDescent="0.2">
      <c r="A20">
        <v>1</v>
      </c>
      <c r="B20">
        <v>1</v>
      </c>
      <c r="C20">
        <v>16</v>
      </c>
      <c r="D20" t="s">
        <v>5</v>
      </c>
      <c r="E20" s="3">
        <v>1</v>
      </c>
      <c r="F20" s="3">
        <v>1</v>
      </c>
      <c r="G20" s="3">
        <v>1</v>
      </c>
      <c r="H20" s="3">
        <v>1</v>
      </c>
      <c r="I20">
        <f t="shared" si="0"/>
        <v>1</v>
      </c>
      <c r="J20">
        <v>1</v>
      </c>
      <c r="K20">
        <f t="shared" si="1"/>
        <v>6.25E-2</v>
      </c>
      <c r="L20" s="8">
        <f>K20</f>
        <v>6.25E-2</v>
      </c>
      <c r="M20" s="8" t="s">
        <v>41</v>
      </c>
    </row>
    <row r="21" spans="1:13" x14ac:dyDescent="0.2">
      <c r="I21">
        <f>SUM(I5:I20)</f>
        <v>16</v>
      </c>
      <c r="K21">
        <f>SUM(K5:K20)</f>
        <v>1</v>
      </c>
    </row>
  </sheetData>
  <conditionalFormatting sqref="E5:H2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5:J20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7">
      <colorScale>
        <cfvo type="min"/>
        <cfvo type="max"/>
        <color rgb="FFFFEF9C"/>
        <color rgb="FF63BE7B"/>
      </colorScale>
    </cfRule>
  </conditionalFormatting>
  <conditionalFormatting sqref="K5:K21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AB4AC-711F-E144-B242-F1CD6B54D5B2}">
  <dimension ref="A1:CH22"/>
  <sheetViews>
    <sheetView tabSelected="1" topLeftCell="AI1" workbookViewId="0">
      <selection activeCell="AQ4" sqref="AQ4"/>
    </sheetView>
  </sheetViews>
  <sheetFormatPr baseColWidth="10" defaultRowHeight="16" x14ac:dyDescent="0.2"/>
  <cols>
    <col min="5" max="5" width="13.83203125" customWidth="1"/>
    <col min="6" max="6" width="11.1640625" customWidth="1"/>
    <col min="7" max="7" width="8.5" customWidth="1"/>
    <col min="8" max="8" width="9.5" customWidth="1"/>
    <col min="9" max="9" width="9.6640625" customWidth="1"/>
    <col min="10" max="10" width="10.1640625" customWidth="1"/>
    <col min="11" max="11" width="9.5" customWidth="1"/>
    <col min="12" max="12" width="10.33203125" customWidth="1"/>
    <col min="13" max="13" width="10.1640625" customWidth="1"/>
    <col min="14" max="14" width="9.5" customWidth="1"/>
    <col min="15" max="15" width="9.83203125" customWidth="1"/>
    <col min="16" max="24" width="5" customWidth="1"/>
    <col min="25" max="25" width="16.1640625" customWidth="1"/>
    <col min="26" max="26" width="12" customWidth="1"/>
    <col min="27" max="27" width="9" customWidth="1"/>
    <col min="28" max="28" width="8.5" customWidth="1"/>
    <col min="29" max="29" width="9.6640625" customWidth="1"/>
    <col min="30" max="30" width="11.1640625" customWidth="1"/>
    <col min="31" max="31" width="9.1640625" customWidth="1"/>
    <col min="32" max="32" width="9.6640625" customWidth="1"/>
    <col min="33" max="33" width="10.83203125" customWidth="1"/>
    <col min="34" max="34" width="9" customWidth="1"/>
    <col min="35" max="35" width="10.33203125" customWidth="1"/>
    <col min="36" max="36" width="9.6640625" customWidth="1"/>
    <col min="37" max="37" width="10.6640625" customWidth="1"/>
    <col min="38" max="38" width="10.1640625" customWidth="1"/>
    <col min="39" max="39" width="9.33203125" customWidth="1"/>
    <col min="40" max="40" width="11" customWidth="1"/>
    <col min="41" max="41" width="12.6640625" customWidth="1"/>
    <col min="42" max="42" width="9.33203125" customWidth="1"/>
    <col min="43" max="43" width="9.83203125" customWidth="1"/>
    <col min="44" max="44" width="10.1640625" customWidth="1"/>
    <col min="45" max="55" width="5" customWidth="1"/>
    <col min="56" max="56" width="4" customWidth="1"/>
    <col min="57" max="57" width="4.33203125" customWidth="1"/>
    <col min="58" max="58" width="3.83203125" customWidth="1"/>
    <col min="59" max="59" width="4" customWidth="1"/>
    <col min="60" max="80" width="5" customWidth="1"/>
    <col min="81" max="81" width="12.83203125" customWidth="1"/>
    <col min="82" max="82" width="11.1640625" bestFit="1" customWidth="1"/>
    <col min="83" max="83" width="14.6640625" bestFit="1" customWidth="1"/>
  </cols>
  <sheetData>
    <row r="1" spans="1:84" x14ac:dyDescent="0.2">
      <c r="A1" t="s">
        <v>42</v>
      </c>
      <c r="Y1">
        <f>0.5^21</f>
        <v>4.76837158203125E-7</v>
      </c>
      <c r="CC1">
        <f>0.5^56</f>
        <v>1.3877787807814457E-17</v>
      </c>
      <c r="CD1">
        <v>1000000000</v>
      </c>
    </row>
    <row r="2" spans="1:84" x14ac:dyDescent="0.2">
      <c r="E2" s="12">
        <v>0.5</v>
      </c>
      <c r="F2" s="12">
        <f>$E$2^F5</f>
        <v>0.25</v>
      </c>
      <c r="G2" s="12">
        <f t="shared" ref="G2:BR2" si="0">$E$2^G5</f>
        <v>0.125</v>
      </c>
      <c r="H2" s="12">
        <f t="shared" si="0"/>
        <v>6.25E-2</v>
      </c>
      <c r="I2" s="12">
        <f t="shared" si="0"/>
        <v>3.125E-2</v>
      </c>
      <c r="J2" s="12">
        <f t="shared" si="0"/>
        <v>1.5625E-2</v>
      </c>
      <c r="K2" s="12">
        <f t="shared" si="0"/>
        <v>7.8125E-3</v>
      </c>
      <c r="L2" s="12">
        <f t="shared" si="0"/>
        <v>3.90625E-3</v>
      </c>
      <c r="M2" s="12">
        <f t="shared" si="0"/>
        <v>1.953125E-3</v>
      </c>
      <c r="N2" s="12">
        <f t="shared" si="0"/>
        <v>9.765625E-4</v>
      </c>
      <c r="O2" s="12">
        <f t="shared" si="0"/>
        <v>4.8828125E-4</v>
      </c>
      <c r="P2" s="12">
        <f t="shared" si="0"/>
        <v>2.44140625E-4</v>
      </c>
      <c r="Q2" s="12">
        <f t="shared" si="0"/>
        <v>1.220703125E-4</v>
      </c>
      <c r="R2" s="12">
        <f t="shared" si="0"/>
        <v>6.103515625E-5</v>
      </c>
      <c r="S2" s="12">
        <f t="shared" si="0"/>
        <v>3.0517578125E-5</v>
      </c>
      <c r="T2" s="12">
        <f t="shared" si="0"/>
        <v>1.52587890625E-5</v>
      </c>
      <c r="U2" s="12">
        <f t="shared" si="0"/>
        <v>7.62939453125E-6</v>
      </c>
      <c r="V2" s="12">
        <f t="shared" si="0"/>
        <v>3.814697265625E-6</v>
      </c>
      <c r="W2" s="12">
        <f t="shared" si="0"/>
        <v>1.9073486328125E-6</v>
      </c>
      <c r="X2" s="12">
        <f t="shared" si="0"/>
        <v>9.5367431640625E-7</v>
      </c>
      <c r="Y2" s="12">
        <f t="shared" si="0"/>
        <v>4.76837158203125E-7</v>
      </c>
      <c r="Z2" s="12">
        <f t="shared" si="0"/>
        <v>2.384185791015625E-7</v>
      </c>
      <c r="AA2" s="12">
        <f t="shared" si="0"/>
        <v>1.1920928955078125E-7</v>
      </c>
      <c r="AB2" s="12">
        <f t="shared" si="0"/>
        <v>5.9604644775390625E-8</v>
      </c>
      <c r="AC2" s="12">
        <f t="shared" si="0"/>
        <v>2.9802322387695312E-8</v>
      </c>
      <c r="AD2" s="12">
        <f t="shared" si="0"/>
        <v>1.4901161193847656E-8</v>
      </c>
      <c r="AE2" s="12">
        <f t="shared" si="0"/>
        <v>7.4505805969238281E-9</v>
      </c>
      <c r="AF2" s="12">
        <f t="shared" si="0"/>
        <v>3.7252902984619141E-9</v>
      </c>
      <c r="AG2" s="12">
        <f t="shared" si="0"/>
        <v>1.862645149230957E-9</v>
      </c>
      <c r="AH2" s="12">
        <f t="shared" si="0"/>
        <v>9.3132257461547852E-10</v>
      </c>
      <c r="AI2" s="12">
        <f t="shared" si="0"/>
        <v>4.6566128730773926E-10</v>
      </c>
      <c r="AJ2" s="12">
        <f t="shared" si="0"/>
        <v>2.3283064365386963E-10</v>
      </c>
      <c r="AK2" s="12">
        <f t="shared" si="0"/>
        <v>1.1641532182693481E-10</v>
      </c>
      <c r="AL2" s="12">
        <f t="shared" si="0"/>
        <v>5.8207660913467407E-11</v>
      </c>
      <c r="AM2" s="12">
        <f t="shared" si="0"/>
        <v>2.9103830456733704E-11</v>
      </c>
      <c r="AN2" s="12">
        <f t="shared" si="0"/>
        <v>1.4551915228366852E-11</v>
      </c>
      <c r="AO2" s="12">
        <f t="shared" si="0"/>
        <v>7.2759576141834259E-12</v>
      </c>
      <c r="AP2" s="12">
        <f t="shared" si="0"/>
        <v>3.637978807091713E-12</v>
      </c>
      <c r="AQ2" s="12">
        <f t="shared" si="0"/>
        <v>1.8189894035458565E-12</v>
      </c>
      <c r="AR2" s="12">
        <f t="shared" si="0"/>
        <v>9.0949470177292824E-13</v>
      </c>
      <c r="AS2" s="12">
        <f t="shared" si="0"/>
        <v>4.5474735088646412E-13</v>
      </c>
      <c r="AT2" s="12">
        <f t="shared" si="0"/>
        <v>2.2737367544323206E-13</v>
      </c>
      <c r="AU2" s="12">
        <f t="shared" si="0"/>
        <v>1.1368683772161603E-13</v>
      </c>
      <c r="AV2" s="12">
        <f t="shared" si="0"/>
        <v>5.6843418860808015E-14</v>
      </c>
      <c r="AW2" s="12">
        <f t="shared" si="0"/>
        <v>2.8421709430404007E-14</v>
      </c>
      <c r="AX2" s="12">
        <f t="shared" si="0"/>
        <v>1.4210854715202004E-14</v>
      </c>
      <c r="AY2" s="12">
        <f t="shared" si="0"/>
        <v>7.1054273576010019E-15</v>
      </c>
      <c r="AZ2" s="12">
        <f t="shared" si="0"/>
        <v>3.5527136788005009E-15</v>
      </c>
      <c r="BA2" s="12">
        <f t="shared" si="0"/>
        <v>1.7763568394002505E-15</v>
      </c>
      <c r="BB2" s="12">
        <f t="shared" si="0"/>
        <v>8.8817841970012523E-16</v>
      </c>
      <c r="BC2" s="12">
        <f t="shared" si="0"/>
        <v>4.4408920985006262E-16</v>
      </c>
      <c r="BD2" s="12">
        <f t="shared" si="0"/>
        <v>2.2204460492503131E-16</v>
      </c>
      <c r="BE2" s="12">
        <f t="shared" si="0"/>
        <v>1.1102230246251565E-16</v>
      </c>
      <c r="BF2" s="12">
        <f t="shared" si="0"/>
        <v>5.5511151231257827E-17</v>
      </c>
      <c r="BG2" s="12">
        <f t="shared" si="0"/>
        <v>2.7755575615628914E-17</v>
      </c>
      <c r="BH2" s="12">
        <f t="shared" si="0"/>
        <v>1.3877787807814457E-17</v>
      </c>
      <c r="BI2" s="12">
        <f t="shared" si="0"/>
        <v>6.9388939039072284E-18</v>
      </c>
      <c r="BJ2" s="12">
        <f t="shared" si="0"/>
        <v>3.4694469519536142E-18</v>
      </c>
      <c r="BK2" s="12">
        <f t="shared" si="0"/>
        <v>1.7347234759768071E-18</v>
      </c>
      <c r="BL2" s="12">
        <f t="shared" si="0"/>
        <v>8.6736173798840355E-19</v>
      </c>
      <c r="BM2" s="12">
        <f t="shared" si="0"/>
        <v>4.3368086899420177E-19</v>
      </c>
      <c r="BN2" s="12">
        <f t="shared" si="0"/>
        <v>2.1684043449710089E-19</v>
      </c>
      <c r="BO2" s="12">
        <f t="shared" si="0"/>
        <v>1.0842021724855044E-19</v>
      </c>
      <c r="BP2" s="12">
        <f t="shared" si="0"/>
        <v>5.4210108624275222E-20</v>
      </c>
      <c r="BQ2" s="12">
        <f t="shared" si="0"/>
        <v>2.7105054312137611E-20</v>
      </c>
      <c r="BR2" s="12">
        <f t="shared" si="0"/>
        <v>1.3552527156068805E-20</v>
      </c>
      <c r="BS2" s="12">
        <f t="shared" ref="BS2:CC2" si="1">$E$2^BS5</f>
        <v>6.7762635780344027E-21</v>
      </c>
      <c r="BT2" s="12">
        <f t="shared" si="1"/>
        <v>3.3881317890172014E-21</v>
      </c>
      <c r="BU2" s="12">
        <f t="shared" si="1"/>
        <v>1.6940658945086007E-21</v>
      </c>
      <c r="BV2" s="12">
        <f t="shared" si="1"/>
        <v>8.4703294725430034E-22</v>
      </c>
      <c r="BW2" s="12">
        <f t="shared" si="1"/>
        <v>4.2351647362715017E-22</v>
      </c>
      <c r="BX2" s="12">
        <f t="shared" si="1"/>
        <v>2.1175823681357508E-22</v>
      </c>
      <c r="BY2" s="12">
        <f t="shared" si="1"/>
        <v>1.0587911840678754E-22</v>
      </c>
      <c r="BZ2" s="12">
        <f t="shared" si="1"/>
        <v>5.2939559203393771E-23</v>
      </c>
      <c r="CA2" s="12">
        <f t="shared" si="1"/>
        <v>2.6469779601696886E-23</v>
      </c>
      <c r="CB2" s="12">
        <f t="shared" si="1"/>
        <v>1.3234889800848443E-23</v>
      </c>
      <c r="CC2" s="11">
        <f t="shared" si="1"/>
        <v>6.6174449004242214E-24</v>
      </c>
    </row>
    <row r="3" spans="1:84" x14ac:dyDescent="0.2">
      <c r="E3" s="13">
        <f>E2*$CD$1</f>
        <v>500000000</v>
      </c>
      <c r="F3" s="13">
        <f>F2*$CD$1</f>
        <v>250000000</v>
      </c>
      <c r="G3" s="13">
        <f t="shared" ref="G3:X3" si="2">G2*$CD$1</f>
        <v>125000000</v>
      </c>
      <c r="H3" s="13">
        <f t="shared" si="2"/>
        <v>62500000</v>
      </c>
      <c r="I3" s="13">
        <f t="shared" si="2"/>
        <v>31250000</v>
      </c>
      <c r="J3" s="13">
        <f t="shared" si="2"/>
        <v>15625000</v>
      </c>
      <c r="K3" s="13">
        <f t="shared" si="2"/>
        <v>7812500</v>
      </c>
      <c r="L3" s="13">
        <f t="shared" si="2"/>
        <v>3906250</v>
      </c>
      <c r="M3" s="13">
        <f t="shared" si="2"/>
        <v>1953125</v>
      </c>
      <c r="N3" s="13">
        <f t="shared" si="2"/>
        <v>976562.5</v>
      </c>
      <c r="O3" s="13">
        <f t="shared" si="2"/>
        <v>488281.25</v>
      </c>
      <c r="P3" s="13">
        <f t="shared" si="2"/>
        <v>244140.625</v>
      </c>
      <c r="Q3" s="13">
        <f t="shared" si="2"/>
        <v>122070.3125</v>
      </c>
      <c r="R3" s="13">
        <f t="shared" si="2"/>
        <v>61035.15625</v>
      </c>
      <c r="S3" s="13">
        <f t="shared" si="2"/>
        <v>30517.578125</v>
      </c>
      <c r="T3" s="13">
        <f t="shared" si="2"/>
        <v>15258.7890625</v>
      </c>
      <c r="U3" s="13">
        <f t="shared" si="2"/>
        <v>7629.39453125</v>
      </c>
      <c r="V3" s="13">
        <f t="shared" si="2"/>
        <v>3814.697265625</v>
      </c>
      <c r="W3" s="13">
        <f t="shared" si="2"/>
        <v>1907.3486328125</v>
      </c>
      <c r="X3" s="13">
        <f t="shared" si="2"/>
        <v>953.67431640625</v>
      </c>
      <c r="Y3" s="13">
        <f>Y2*$CD$1</f>
        <v>476.837158203125</v>
      </c>
      <c r="Z3" s="13">
        <f t="shared" ref="Z3" si="3">Z2*$CD$1</f>
        <v>238.4185791015625</v>
      </c>
      <c r="AA3" s="13">
        <f t="shared" ref="AA3" si="4">AA2*$CD$1</f>
        <v>119.20928955078125</v>
      </c>
      <c r="AB3" s="13">
        <f t="shared" ref="AB3" si="5">AB2*$CD$1</f>
        <v>59.604644775390625</v>
      </c>
      <c r="AC3" s="13">
        <f t="shared" ref="AC3" si="6">AC2*$CD$1</f>
        <v>29.802322387695312</v>
      </c>
      <c r="AD3" s="13">
        <f t="shared" ref="AD3" si="7">AD2*$CD$1</f>
        <v>14.901161193847656</v>
      </c>
      <c r="AE3" s="13">
        <f t="shared" ref="AE3" si="8">AE2*$CD$1</f>
        <v>7.4505805969238281</v>
      </c>
      <c r="AF3" s="13">
        <f t="shared" ref="AF3" si="9">AF2*$CD$1</f>
        <v>3.7252902984619141</v>
      </c>
      <c r="AG3" s="13">
        <f t="shared" ref="AG3" si="10">AG2*$CD$1</f>
        <v>1.862645149230957</v>
      </c>
      <c r="AH3" s="13">
        <f t="shared" ref="AH3" si="11">AH2*$CD$1</f>
        <v>0.93132257461547852</v>
      </c>
      <c r="AI3" s="13">
        <f t="shared" ref="AI3" si="12">AI2*$CD$1</f>
        <v>0.46566128730773926</v>
      </c>
      <c r="AJ3" s="13">
        <f t="shared" ref="AJ3" si="13">AJ2*$CD$1</f>
        <v>0.23283064365386963</v>
      </c>
      <c r="AK3" s="13">
        <f t="shared" ref="AK3" si="14">AK2*$CD$1</f>
        <v>0.11641532182693481</v>
      </c>
      <c r="AL3" s="13">
        <f t="shared" ref="AL3" si="15">AL2*$CD$1</f>
        <v>5.8207660913467407E-2</v>
      </c>
      <c r="AM3" s="13">
        <f t="shared" ref="AM3" si="16">AM2*$CD$1</f>
        <v>2.9103830456733704E-2</v>
      </c>
      <c r="AN3" s="13">
        <f t="shared" ref="AN3" si="17">AN2*$CD$1</f>
        <v>1.4551915228366852E-2</v>
      </c>
      <c r="AO3" s="13">
        <f t="shared" ref="AO3" si="18">AO2*$CD$1</f>
        <v>7.2759576141834259E-3</v>
      </c>
      <c r="AP3" s="13">
        <f t="shared" ref="AP3" si="19">AP2*$CD$1</f>
        <v>3.637978807091713E-3</v>
      </c>
      <c r="AQ3" s="13">
        <f t="shared" ref="AQ3" si="20">AQ2*$CD$1</f>
        <v>1.8189894035458565E-3</v>
      </c>
      <c r="AR3" s="13">
        <f t="shared" ref="AR3" si="21">AR2*$CD$1</f>
        <v>9.0949470177292824E-4</v>
      </c>
      <c r="AS3" s="13">
        <f t="shared" ref="AS3" si="22">AS2*$CD$1</f>
        <v>4.5474735088646412E-4</v>
      </c>
      <c r="AT3" s="13">
        <f t="shared" ref="AT3" si="23">AT2*$CD$1</f>
        <v>2.2737367544323206E-4</v>
      </c>
      <c r="AU3" s="13">
        <f t="shared" ref="AU3" si="24">AU2*$CD$1</f>
        <v>1.1368683772161603E-4</v>
      </c>
      <c r="AV3" s="13">
        <f t="shared" ref="AV3" si="25">AV2*$CD$1</f>
        <v>5.6843418860808015E-5</v>
      </c>
      <c r="AW3" s="13">
        <f t="shared" ref="AW3" si="26">AW2*$CD$1</f>
        <v>2.8421709430404007E-5</v>
      </c>
      <c r="AX3" s="13">
        <f t="shared" ref="AX3" si="27">AX2*$CD$1</f>
        <v>1.4210854715202004E-5</v>
      </c>
      <c r="AY3" s="13">
        <f t="shared" ref="AY3" si="28">AY2*$CD$1</f>
        <v>7.1054273576010019E-6</v>
      </c>
      <c r="AZ3" s="13">
        <f t="shared" ref="AZ3" si="29">AZ2*$CD$1</f>
        <v>3.5527136788005009E-6</v>
      </c>
      <c r="BA3" s="13">
        <f t="shared" ref="BA3" si="30">BA2*$CD$1</f>
        <v>1.7763568394002505E-6</v>
      </c>
      <c r="BB3" s="13">
        <f t="shared" ref="BB3" si="31">BB2*$CD$1</f>
        <v>8.8817841970012523E-7</v>
      </c>
      <c r="BC3" s="13">
        <f t="shared" ref="BC3" si="32">BC2*$CD$1</f>
        <v>4.4408920985006262E-7</v>
      </c>
      <c r="BD3" s="13">
        <f t="shared" ref="BD3" si="33">BD2*$CD$1</f>
        <v>2.2204460492503131E-7</v>
      </c>
      <c r="BE3" s="13">
        <f t="shared" ref="BE3" si="34">BE2*$CD$1</f>
        <v>1.1102230246251565E-7</v>
      </c>
      <c r="BF3" s="13">
        <f t="shared" ref="BF3" si="35">BF2*$CD$1</f>
        <v>5.5511151231257827E-8</v>
      </c>
      <c r="BG3" s="13">
        <f t="shared" ref="BG3" si="36">BG2*$CD$1</f>
        <v>2.7755575615628914E-8</v>
      </c>
      <c r="BH3" s="13">
        <f t="shared" ref="BH3" si="37">BH2*$CD$1</f>
        <v>1.3877787807814457E-8</v>
      </c>
      <c r="BI3" s="13">
        <f t="shared" ref="BI3" si="38">BI2*$CD$1</f>
        <v>6.9388939039072284E-9</v>
      </c>
      <c r="BJ3" s="13">
        <f t="shared" ref="BJ3" si="39">BJ2*$CD$1</f>
        <v>3.4694469519536142E-9</v>
      </c>
      <c r="BK3" s="13">
        <f t="shared" ref="BK3" si="40">BK2*$CD$1</f>
        <v>1.7347234759768071E-9</v>
      </c>
      <c r="BL3" s="13">
        <f t="shared" ref="BL3" si="41">BL2*$CD$1</f>
        <v>8.6736173798840355E-10</v>
      </c>
      <c r="BM3" s="13">
        <f t="shared" ref="BM3" si="42">BM2*$CD$1</f>
        <v>4.3368086899420177E-10</v>
      </c>
      <c r="BN3" s="13">
        <f t="shared" ref="BN3" si="43">BN2*$CD$1</f>
        <v>2.1684043449710089E-10</v>
      </c>
      <c r="BO3" s="13">
        <f t="shared" ref="BO3" si="44">BO2*$CD$1</f>
        <v>1.0842021724855044E-10</v>
      </c>
      <c r="BP3" s="13">
        <f t="shared" ref="BP3" si="45">BP2*$CD$1</f>
        <v>5.4210108624275222E-11</v>
      </c>
      <c r="BQ3" s="13">
        <f t="shared" ref="BQ3" si="46">BQ2*$CD$1</f>
        <v>2.7105054312137611E-11</v>
      </c>
      <c r="BR3" s="13">
        <f t="shared" ref="BR3" si="47">BR2*$CD$1</f>
        <v>1.3552527156068805E-11</v>
      </c>
      <c r="BS3" s="13">
        <f t="shared" ref="BS3" si="48">BS2*$CD$1</f>
        <v>6.7762635780344027E-12</v>
      </c>
      <c r="BT3" s="13">
        <f t="shared" ref="BT3" si="49">BT2*$CD$1</f>
        <v>3.3881317890172014E-12</v>
      </c>
      <c r="BU3" s="13">
        <f t="shared" ref="BU3" si="50">BU2*$CD$1</f>
        <v>1.6940658945086007E-12</v>
      </c>
      <c r="BV3" s="13">
        <f t="shared" ref="BV3" si="51">BV2*$CD$1</f>
        <v>8.4703294725430034E-13</v>
      </c>
      <c r="BW3" s="13">
        <f t="shared" ref="BW3" si="52">BW2*$CD$1</f>
        <v>4.2351647362715017E-13</v>
      </c>
      <c r="BX3" s="13">
        <f t="shared" ref="BX3" si="53">BX2*$CD$1</f>
        <v>2.1175823681357508E-13</v>
      </c>
      <c r="BY3" s="13">
        <f t="shared" ref="BY3" si="54">BY2*$CD$1</f>
        <v>1.0587911840678754E-13</v>
      </c>
      <c r="BZ3" s="13">
        <f t="shared" ref="BZ3" si="55">BZ2*$CD$1</f>
        <v>5.2939559203393771E-14</v>
      </c>
      <c r="CA3" s="13">
        <f t="shared" ref="CA3" si="56">CA2*$CD$1</f>
        <v>2.6469779601696886E-14</v>
      </c>
      <c r="CB3" s="13">
        <f t="shared" ref="CB3" si="57">CB2*$CD$1</f>
        <v>1.3234889800848443E-14</v>
      </c>
      <c r="CC3" s="13">
        <f t="shared" ref="CC3" si="58">CC2*$CD$1</f>
        <v>6.6174449004242214E-15</v>
      </c>
    </row>
    <row r="4" spans="1:84" x14ac:dyDescent="0.2">
      <c r="A4" s="8" t="s">
        <v>33</v>
      </c>
      <c r="E4" t="s">
        <v>43</v>
      </c>
      <c r="F4" t="s">
        <v>43</v>
      </c>
      <c r="G4" t="s">
        <v>43</v>
      </c>
      <c r="H4" t="s">
        <v>43</v>
      </c>
      <c r="I4" t="s">
        <v>43</v>
      </c>
      <c r="J4" t="s">
        <v>43</v>
      </c>
      <c r="K4" t="s">
        <v>43</v>
      </c>
      <c r="L4" t="s">
        <v>43</v>
      </c>
      <c r="M4" t="s">
        <v>43</v>
      </c>
      <c r="N4" t="s">
        <v>43</v>
      </c>
      <c r="O4" t="s">
        <v>43</v>
      </c>
      <c r="P4" t="s">
        <v>43</v>
      </c>
      <c r="Q4" t="s">
        <v>43</v>
      </c>
      <c r="R4" t="s">
        <v>43</v>
      </c>
      <c r="S4" t="s">
        <v>43</v>
      </c>
      <c r="T4" t="s">
        <v>43</v>
      </c>
      <c r="U4" t="s">
        <v>43</v>
      </c>
      <c r="V4" t="s">
        <v>43</v>
      </c>
      <c r="W4" t="s">
        <v>43</v>
      </c>
      <c r="X4" t="s">
        <v>43</v>
      </c>
      <c r="Y4" t="s">
        <v>43</v>
      </c>
      <c r="Z4" t="s">
        <v>44</v>
      </c>
      <c r="CD4">
        <f>CC4*Y1</f>
        <v>0</v>
      </c>
      <c r="CE4" s="10">
        <f>CC1*CC4</f>
        <v>0</v>
      </c>
    </row>
    <row r="5" spans="1:84" x14ac:dyDescent="0.2">
      <c r="A5" s="1" t="s">
        <v>22</v>
      </c>
      <c r="B5" s="1" t="s">
        <v>23</v>
      </c>
      <c r="C5" t="s">
        <v>10</v>
      </c>
      <c r="D5" t="s">
        <v>6</v>
      </c>
      <c r="E5">
        <v>1</v>
      </c>
      <c r="F5">
        <f>E5+1</f>
        <v>2</v>
      </c>
      <c r="G5">
        <f t="shared" ref="G5:X5" si="59">F5+1</f>
        <v>3</v>
      </c>
      <c r="H5">
        <f t="shared" si="59"/>
        <v>4</v>
      </c>
      <c r="I5">
        <f t="shared" si="59"/>
        <v>5</v>
      </c>
      <c r="J5">
        <f t="shared" si="59"/>
        <v>6</v>
      </c>
      <c r="K5">
        <f t="shared" si="59"/>
        <v>7</v>
      </c>
      <c r="L5">
        <f t="shared" si="59"/>
        <v>8</v>
      </c>
      <c r="M5">
        <f t="shared" si="59"/>
        <v>9</v>
      </c>
      <c r="N5">
        <f t="shared" si="59"/>
        <v>10</v>
      </c>
      <c r="O5">
        <f t="shared" si="59"/>
        <v>11</v>
      </c>
      <c r="P5">
        <f t="shared" si="59"/>
        <v>12</v>
      </c>
      <c r="Q5">
        <f t="shared" si="59"/>
        <v>13</v>
      </c>
      <c r="R5">
        <f t="shared" si="59"/>
        <v>14</v>
      </c>
      <c r="S5">
        <f t="shared" si="59"/>
        <v>15</v>
      </c>
      <c r="T5">
        <f t="shared" si="59"/>
        <v>16</v>
      </c>
      <c r="U5">
        <f t="shared" si="59"/>
        <v>17</v>
      </c>
      <c r="V5">
        <f t="shared" si="59"/>
        <v>18</v>
      </c>
      <c r="W5">
        <f t="shared" si="59"/>
        <v>19</v>
      </c>
      <c r="X5">
        <f t="shared" si="59"/>
        <v>20</v>
      </c>
      <c r="Y5">
        <f>X5+1</f>
        <v>21</v>
      </c>
      <c r="Z5">
        <f>Y5+1</f>
        <v>22</v>
      </c>
      <c r="AA5">
        <f>Z5+1</f>
        <v>23</v>
      </c>
      <c r="AB5">
        <f t="shared" ref="AB5:BC5" si="60">AA5+1</f>
        <v>24</v>
      </c>
      <c r="AC5">
        <f t="shared" si="60"/>
        <v>25</v>
      </c>
      <c r="AD5">
        <f t="shared" si="60"/>
        <v>26</v>
      </c>
      <c r="AE5">
        <f t="shared" si="60"/>
        <v>27</v>
      </c>
      <c r="AF5">
        <f t="shared" si="60"/>
        <v>28</v>
      </c>
      <c r="AG5">
        <f t="shared" si="60"/>
        <v>29</v>
      </c>
      <c r="AH5">
        <f t="shared" si="60"/>
        <v>30</v>
      </c>
      <c r="AI5">
        <f t="shared" si="60"/>
        <v>31</v>
      </c>
      <c r="AJ5">
        <f t="shared" si="60"/>
        <v>32</v>
      </c>
      <c r="AK5">
        <f t="shared" si="60"/>
        <v>33</v>
      </c>
      <c r="AL5">
        <f t="shared" si="60"/>
        <v>34</v>
      </c>
      <c r="AM5">
        <f t="shared" si="60"/>
        <v>35</v>
      </c>
      <c r="AN5">
        <f t="shared" si="60"/>
        <v>36</v>
      </c>
      <c r="AO5">
        <f t="shared" si="60"/>
        <v>37</v>
      </c>
      <c r="AP5">
        <f t="shared" si="60"/>
        <v>38</v>
      </c>
      <c r="AQ5">
        <f t="shared" si="60"/>
        <v>39</v>
      </c>
      <c r="AR5">
        <f t="shared" si="60"/>
        <v>40</v>
      </c>
      <c r="AS5">
        <f t="shared" si="60"/>
        <v>41</v>
      </c>
      <c r="AT5">
        <f t="shared" si="60"/>
        <v>42</v>
      </c>
      <c r="AU5">
        <f t="shared" si="60"/>
        <v>43</v>
      </c>
      <c r="AV5">
        <f t="shared" si="60"/>
        <v>44</v>
      </c>
      <c r="AW5">
        <f t="shared" si="60"/>
        <v>45</v>
      </c>
      <c r="AX5">
        <f t="shared" si="60"/>
        <v>46</v>
      </c>
      <c r="AY5">
        <f t="shared" si="60"/>
        <v>47</v>
      </c>
      <c r="AZ5">
        <f t="shared" si="60"/>
        <v>48</v>
      </c>
      <c r="BA5">
        <f t="shared" si="60"/>
        <v>49</v>
      </c>
      <c r="BB5">
        <f t="shared" si="60"/>
        <v>50</v>
      </c>
      <c r="BC5">
        <f t="shared" si="60"/>
        <v>51</v>
      </c>
      <c r="BD5">
        <f t="shared" ref="BD5:CC5" si="61">BC5+1</f>
        <v>52</v>
      </c>
      <c r="BE5">
        <f t="shared" si="61"/>
        <v>53</v>
      </c>
      <c r="BF5">
        <f t="shared" si="61"/>
        <v>54</v>
      </c>
      <c r="BG5">
        <f t="shared" si="61"/>
        <v>55</v>
      </c>
      <c r="BH5">
        <f t="shared" si="61"/>
        <v>56</v>
      </c>
      <c r="BI5">
        <f t="shared" si="61"/>
        <v>57</v>
      </c>
      <c r="BJ5">
        <f t="shared" si="61"/>
        <v>58</v>
      </c>
      <c r="BK5">
        <f t="shared" si="61"/>
        <v>59</v>
      </c>
      <c r="BL5">
        <f t="shared" si="61"/>
        <v>60</v>
      </c>
      <c r="BM5">
        <f t="shared" si="61"/>
        <v>61</v>
      </c>
      <c r="BN5">
        <f t="shared" si="61"/>
        <v>62</v>
      </c>
      <c r="BO5">
        <f t="shared" si="61"/>
        <v>63</v>
      </c>
      <c r="BP5">
        <f t="shared" si="61"/>
        <v>64</v>
      </c>
      <c r="BQ5">
        <f t="shared" si="61"/>
        <v>65</v>
      </c>
      <c r="BR5">
        <f t="shared" si="61"/>
        <v>66</v>
      </c>
      <c r="BS5">
        <f t="shared" si="61"/>
        <v>67</v>
      </c>
      <c r="BT5">
        <f t="shared" si="61"/>
        <v>68</v>
      </c>
      <c r="BU5">
        <f t="shared" si="61"/>
        <v>69</v>
      </c>
      <c r="BV5">
        <f t="shared" si="61"/>
        <v>70</v>
      </c>
      <c r="BW5">
        <f t="shared" si="61"/>
        <v>71</v>
      </c>
      <c r="BX5">
        <f t="shared" si="61"/>
        <v>72</v>
      </c>
      <c r="BY5">
        <f t="shared" si="61"/>
        <v>73</v>
      </c>
      <c r="BZ5">
        <f t="shared" si="61"/>
        <v>74</v>
      </c>
      <c r="CA5">
        <f t="shared" si="61"/>
        <v>75</v>
      </c>
      <c r="CB5">
        <f t="shared" si="61"/>
        <v>76</v>
      </c>
      <c r="CC5">
        <f t="shared" si="61"/>
        <v>77</v>
      </c>
      <c r="CD5" t="s">
        <v>0</v>
      </c>
      <c r="CE5" t="s">
        <v>19</v>
      </c>
      <c r="CF5" t="s">
        <v>20</v>
      </c>
    </row>
    <row r="6" spans="1:84" x14ac:dyDescent="0.2">
      <c r="A6">
        <v>1</v>
      </c>
      <c r="B6">
        <v>1</v>
      </c>
      <c r="C6">
        <v>1</v>
      </c>
      <c r="D6" t="s">
        <v>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>
        <f>1*1*1*1</f>
        <v>1</v>
      </c>
      <c r="CE6">
        <v>0</v>
      </c>
      <c r="CF6">
        <f>CD6/$CD$22</f>
        <v>6.25E-2</v>
      </c>
    </row>
    <row r="7" spans="1:84" x14ac:dyDescent="0.2">
      <c r="A7">
        <v>1</v>
      </c>
      <c r="B7">
        <v>1</v>
      </c>
      <c r="C7">
        <v>2</v>
      </c>
      <c r="D7" t="s">
        <v>7</v>
      </c>
      <c r="E7" s="2">
        <v>0</v>
      </c>
      <c r="F7" s="3">
        <v>1</v>
      </c>
      <c r="G7" s="2">
        <v>0</v>
      </c>
      <c r="H7" s="2">
        <v>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0</v>
      </c>
      <c r="Z7" s="3">
        <v>1</v>
      </c>
      <c r="AA7" s="2">
        <v>0</v>
      </c>
      <c r="AB7" s="2">
        <v>0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>
        <f t="shared" ref="CD7:CD21" si="62">1*1*1*1</f>
        <v>1</v>
      </c>
      <c r="CE7">
        <v>0</v>
      </c>
      <c r="CF7">
        <f t="shared" ref="CF7:CF21" si="63">CD7/$CD$22</f>
        <v>6.25E-2</v>
      </c>
    </row>
    <row r="8" spans="1:84" x14ac:dyDescent="0.2">
      <c r="A8">
        <v>1</v>
      </c>
      <c r="B8">
        <v>1</v>
      </c>
      <c r="C8">
        <v>3</v>
      </c>
      <c r="D8" t="s">
        <v>8</v>
      </c>
      <c r="E8" s="2">
        <v>0</v>
      </c>
      <c r="F8" s="2">
        <v>0</v>
      </c>
      <c r="G8" s="3">
        <v>1</v>
      </c>
      <c r="H8" s="2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v>0</v>
      </c>
      <c r="Z8" s="2">
        <v>0</v>
      </c>
      <c r="AA8" s="3">
        <v>1</v>
      </c>
      <c r="AB8" s="2">
        <v>0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>
        <f t="shared" si="62"/>
        <v>1</v>
      </c>
      <c r="CE8">
        <v>0</v>
      </c>
      <c r="CF8">
        <f t="shared" si="63"/>
        <v>6.25E-2</v>
      </c>
    </row>
    <row r="9" spans="1:84" x14ac:dyDescent="0.2">
      <c r="A9">
        <v>1</v>
      </c>
      <c r="B9">
        <v>1</v>
      </c>
      <c r="C9">
        <v>4</v>
      </c>
      <c r="D9" t="s">
        <v>9</v>
      </c>
      <c r="E9" s="2">
        <v>0</v>
      </c>
      <c r="F9" s="2">
        <v>0</v>
      </c>
      <c r="G9" s="2">
        <v>0</v>
      </c>
      <c r="H9" s="3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2">
        <v>0</v>
      </c>
      <c r="Z9" s="2">
        <v>0</v>
      </c>
      <c r="AA9" s="2">
        <v>0</v>
      </c>
      <c r="AB9" s="3">
        <v>1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>
        <f t="shared" si="62"/>
        <v>1</v>
      </c>
      <c r="CE9">
        <v>0</v>
      </c>
      <c r="CF9">
        <f t="shared" si="63"/>
        <v>6.25E-2</v>
      </c>
    </row>
    <row r="10" spans="1:84" x14ac:dyDescent="0.2">
      <c r="A10">
        <v>1</v>
      </c>
      <c r="B10">
        <v>1</v>
      </c>
      <c r="C10">
        <v>5</v>
      </c>
      <c r="D10" t="s">
        <v>12</v>
      </c>
      <c r="E10" s="3">
        <v>1</v>
      </c>
      <c r="F10" s="2">
        <v>0</v>
      </c>
      <c r="G10" s="2">
        <v>0</v>
      </c>
      <c r="H10" s="6">
        <v>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3">
        <v>1</v>
      </c>
      <c r="Z10" s="2">
        <v>0</v>
      </c>
      <c r="AA10" s="2">
        <v>0</v>
      </c>
      <c r="AB10" s="6">
        <v>0</v>
      </c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>
        <f t="shared" si="62"/>
        <v>1</v>
      </c>
      <c r="CE10">
        <v>0</v>
      </c>
      <c r="CF10">
        <f t="shared" si="63"/>
        <v>6.25E-2</v>
      </c>
    </row>
    <row r="11" spans="1:84" x14ac:dyDescent="0.2">
      <c r="A11">
        <v>1</v>
      </c>
      <c r="B11">
        <v>1</v>
      </c>
      <c r="C11">
        <v>6</v>
      </c>
      <c r="D11" t="s">
        <v>16</v>
      </c>
      <c r="E11" s="2">
        <v>0</v>
      </c>
      <c r="F11" s="2">
        <v>0</v>
      </c>
      <c r="G11" s="3">
        <v>1</v>
      </c>
      <c r="H11" s="3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2">
        <v>0</v>
      </c>
      <c r="Z11" s="2">
        <v>0</v>
      </c>
      <c r="AA11" s="3">
        <v>1</v>
      </c>
      <c r="AB11" s="3">
        <v>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>
        <f t="shared" si="62"/>
        <v>1</v>
      </c>
      <c r="CE11">
        <v>0</v>
      </c>
      <c r="CF11">
        <f t="shared" si="63"/>
        <v>6.25E-2</v>
      </c>
    </row>
    <row r="12" spans="1:84" x14ac:dyDescent="0.2">
      <c r="A12">
        <v>1</v>
      </c>
      <c r="B12">
        <v>1</v>
      </c>
      <c r="C12">
        <v>7</v>
      </c>
      <c r="D12" t="s">
        <v>3</v>
      </c>
      <c r="E12" s="3">
        <v>1</v>
      </c>
      <c r="F12" s="3">
        <v>1</v>
      </c>
      <c r="G12" s="2">
        <v>0</v>
      </c>
      <c r="H12" s="2"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>
        <v>1</v>
      </c>
      <c r="Z12" s="3">
        <v>1</v>
      </c>
      <c r="AA12" s="2">
        <v>0</v>
      </c>
      <c r="AB12" s="2">
        <v>0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>
        <f t="shared" si="62"/>
        <v>1</v>
      </c>
      <c r="CE12">
        <v>0</v>
      </c>
      <c r="CF12">
        <f t="shared" si="63"/>
        <v>6.25E-2</v>
      </c>
    </row>
    <row r="13" spans="1:84" x14ac:dyDescent="0.2">
      <c r="A13">
        <v>1</v>
      </c>
      <c r="B13">
        <v>1</v>
      </c>
      <c r="C13">
        <v>8</v>
      </c>
      <c r="D13" t="s">
        <v>11</v>
      </c>
      <c r="E13" s="3">
        <v>1</v>
      </c>
      <c r="F13" s="2">
        <v>0</v>
      </c>
      <c r="G13" s="3">
        <v>1</v>
      </c>
      <c r="H13" s="2"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">
        <v>1</v>
      </c>
      <c r="Z13" s="2">
        <v>0</v>
      </c>
      <c r="AA13" s="3">
        <v>1</v>
      </c>
      <c r="AB13" s="2">
        <v>0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>
        <f t="shared" si="62"/>
        <v>1</v>
      </c>
      <c r="CE13">
        <v>0</v>
      </c>
      <c r="CF13">
        <f t="shared" si="63"/>
        <v>6.25E-2</v>
      </c>
    </row>
    <row r="14" spans="1:84" x14ac:dyDescent="0.2">
      <c r="A14">
        <v>1</v>
      </c>
      <c r="B14">
        <v>1</v>
      </c>
      <c r="C14">
        <v>9</v>
      </c>
      <c r="D14" t="s">
        <v>14</v>
      </c>
      <c r="E14" s="2">
        <v>0</v>
      </c>
      <c r="F14" s="3">
        <v>1</v>
      </c>
      <c r="G14" s="2">
        <v>0</v>
      </c>
      <c r="H14" s="3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2">
        <v>0</v>
      </c>
      <c r="Z14" s="3">
        <v>1</v>
      </c>
      <c r="AA14" s="2">
        <v>0</v>
      </c>
      <c r="AB14" s="3">
        <v>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>
        <f t="shared" si="62"/>
        <v>1</v>
      </c>
      <c r="CE14">
        <v>0</v>
      </c>
      <c r="CF14">
        <f t="shared" si="63"/>
        <v>6.25E-2</v>
      </c>
    </row>
    <row r="15" spans="1:84" x14ac:dyDescent="0.2">
      <c r="A15">
        <v>1</v>
      </c>
      <c r="B15">
        <v>1</v>
      </c>
      <c r="C15">
        <v>10</v>
      </c>
      <c r="D15" t="s">
        <v>12</v>
      </c>
      <c r="E15" s="3">
        <v>1</v>
      </c>
      <c r="F15" s="2">
        <v>0</v>
      </c>
      <c r="G15" s="2">
        <v>0</v>
      </c>
      <c r="H15" s="3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>
        <v>1</v>
      </c>
      <c r="Z15" s="2">
        <v>0</v>
      </c>
      <c r="AA15" s="2">
        <v>0</v>
      </c>
      <c r="AB15" s="3">
        <v>1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>
        <f t="shared" si="62"/>
        <v>1</v>
      </c>
      <c r="CE15">
        <v>0</v>
      </c>
      <c r="CF15">
        <f t="shared" si="63"/>
        <v>6.25E-2</v>
      </c>
    </row>
    <row r="16" spans="1:84" x14ac:dyDescent="0.2">
      <c r="A16">
        <v>1</v>
      </c>
      <c r="B16">
        <v>1</v>
      </c>
      <c r="C16">
        <v>11</v>
      </c>
      <c r="D16" t="s">
        <v>13</v>
      </c>
      <c r="E16" s="2">
        <v>0</v>
      </c>
      <c r="F16" s="3">
        <v>1</v>
      </c>
      <c r="G16" s="3">
        <v>1</v>
      </c>
      <c r="H16" s="2">
        <v>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>
        <v>0</v>
      </c>
      <c r="Z16" s="3">
        <v>1</v>
      </c>
      <c r="AA16" s="3">
        <v>1</v>
      </c>
      <c r="AB16" s="2">
        <v>0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>
        <f t="shared" si="62"/>
        <v>1</v>
      </c>
      <c r="CE16">
        <v>0</v>
      </c>
      <c r="CF16">
        <f t="shared" si="63"/>
        <v>6.25E-2</v>
      </c>
    </row>
    <row r="17" spans="1:86" x14ac:dyDescent="0.2">
      <c r="A17">
        <v>1</v>
      </c>
      <c r="B17">
        <v>1</v>
      </c>
      <c r="C17">
        <v>12</v>
      </c>
      <c r="D17" t="s">
        <v>15</v>
      </c>
      <c r="E17" s="2">
        <v>0</v>
      </c>
      <c r="F17" s="3">
        <v>1</v>
      </c>
      <c r="G17" s="3">
        <v>1</v>
      </c>
      <c r="H17" s="3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2">
        <v>0</v>
      </c>
      <c r="Z17" s="3">
        <v>1</v>
      </c>
      <c r="AA17" s="3">
        <v>1</v>
      </c>
      <c r="AB17" s="3">
        <v>1</v>
      </c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>
        <f t="shared" si="62"/>
        <v>1</v>
      </c>
      <c r="CE17">
        <v>0</v>
      </c>
      <c r="CF17">
        <f t="shared" si="63"/>
        <v>6.25E-2</v>
      </c>
    </row>
    <row r="18" spans="1:86" x14ac:dyDescent="0.2">
      <c r="A18">
        <v>1</v>
      </c>
      <c r="B18">
        <v>1</v>
      </c>
      <c r="C18">
        <v>13</v>
      </c>
      <c r="D18" t="s">
        <v>4</v>
      </c>
      <c r="E18" s="3">
        <v>1</v>
      </c>
      <c r="F18" s="3">
        <v>1</v>
      </c>
      <c r="G18" s="3">
        <v>1</v>
      </c>
      <c r="H18" s="2">
        <v>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>
        <v>1</v>
      </c>
      <c r="Z18" s="3">
        <v>1</v>
      </c>
      <c r="AA18" s="3">
        <v>1</v>
      </c>
      <c r="AB18" s="2">
        <v>0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>
        <f t="shared" si="62"/>
        <v>1</v>
      </c>
      <c r="CE18">
        <v>0</v>
      </c>
      <c r="CF18">
        <f t="shared" si="63"/>
        <v>6.25E-2</v>
      </c>
    </row>
    <row r="19" spans="1:86" x14ac:dyDescent="0.2">
      <c r="A19">
        <v>1</v>
      </c>
      <c r="B19">
        <v>1</v>
      </c>
      <c r="C19">
        <v>14</v>
      </c>
      <c r="D19" t="s">
        <v>17</v>
      </c>
      <c r="E19" s="3">
        <v>1</v>
      </c>
      <c r="F19" s="2">
        <v>0</v>
      </c>
      <c r="G19" s="3">
        <v>1</v>
      </c>
      <c r="H19" s="3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v>1</v>
      </c>
      <c r="Z19" s="2">
        <v>0</v>
      </c>
      <c r="AA19" s="3">
        <v>1</v>
      </c>
      <c r="AB19" s="3">
        <v>1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>
        <f t="shared" si="62"/>
        <v>1</v>
      </c>
      <c r="CE19">
        <v>0</v>
      </c>
      <c r="CF19">
        <f t="shared" si="63"/>
        <v>6.25E-2</v>
      </c>
    </row>
    <row r="20" spans="1:86" x14ac:dyDescent="0.2">
      <c r="A20">
        <v>1</v>
      </c>
      <c r="B20">
        <v>1</v>
      </c>
      <c r="C20">
        <v>15</v>
      </c>
      <c r="D20" t="s">
        <v>18</v>
      </c>
      <c r="E20" s="3">
        <v>1</v>
      </c>
      <c r="F20" s="3">
        <v>1</v>
      </c>
      <c r="G20" s="2">
        <v>0</v>
      </c>
      <c r="H20" s="3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>
        <v>1</v>
      </c>
      <c r="Z20" s="3">
        <v>1</v>
      </c>
      <c r="AA20" s="2">
        <v>0</v>
      </c>
      <c r="AB20" s="3">
        <v>1</v>
      </c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>
        <f t="shared" si="62"/>
        <v>1</v>
      </c>
      <c r="CE20">
        <v>0</v>
      </c>
      <c r="CF20">
        <f t="shared" si="63"/>
        <v>6.25E-2</v>
      </c>
      <c r="CG20" s="8">
        <f>SUM(CF6:CF20)</f>
        <v>0.9375</v>
      </c>
      <c r="CH20" s="8" t="s">
        <v>28</v>
      </c>
    </row>
    <row r="21" spans="1:86" x14ac:dyDescent="0.2">
      <c r="A21">
        <v>1</v>
      </c>
      <c r="B21">
        <v>1</v>
      </c>
      <c r="C21">
        <v>16</v>
      </c>
      <c r="D21" t="s">
        <v>5</v>
      </c>
      <c r="E21" s="3">
        <v>1</v>
      </c>
      <c r="F21" s="3">
        <v>1</v>
      </c>
      <c r="G21" s="3">
        <v>1</v>
      </c>
      <c r="H21" s="3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>
        <v>1</v>
      </c>
      <c r="Z21" s="3">
        <v>1</v>
      </c>
      <c r="AA21" s="3">
        <v>1</v>
      </c>
      <c r="AB21" s="3">
        <v>1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>
        <f t="shared" si="62"/>
        <v>1</v>
      </c>
      <c r="CE21">
        <v>1</v>
      </c>
      <c r="CF21">
        <f t="shared" si="63"/>
        <v>6.25E-2</v>
      </c>
      <c r="CG21" s="8">
        <f>CF21</f>
        <v>6.25E-2</v>
      </c>
      <c r="CH21" s="8" t="s">
        <v>41</v>
      </c>
    </row>
    <row r="22" spans="1:86" x14ac:dyDescent="0.2">
      <c r="CD22">
        <f>SUM(CD6:CD21)</f>
        <v>16</v>
      </c>
      <c r="CF22">
        <f>SUM(CF6:CF21)</f>
        <v>1</v>
      </c>
    </row>
  </sheetData>
  <conditionalFormatting sqref="E6:CC2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E6:CE2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">
      <colorScale>
        <cfvo type="min"/>
        <cfvo type="max"/>
        <color rgb="FFFFEF9C"/>
        <color rgb="FF63BE7B"/>
      </colorScale>
    </cfRule>
  </conditionalFormatting>
  <conditionalFormatting sqref="CF6:CF2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D01A1-DF70-C645-B6F2-128E628E41E4}">
  <dimension ref="A1:P58"/>
  <sheetViews>
    <sheetView topLeftCell="A26" workbookViewId="0">
      <selection activeCell="A41" sqref="A41:B41"/>
    </sheetView>
  </sheetViews>
  <sheetFormatPr baseColWidth="10" defaultRowHeight="16" x14ac:dyDescent="0.2"/>
  <sheetData>
    <row r="1" spans="1:13" x14ac:dyDescent="0.2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" t="s">
        <v>22</v>
      </c>
      <c r="B3" s="1" t="s">
        <v>23</v>
      </c>
      <c r="C3" s="1" t="s">
        <v>10</v>
      </c>
      <c r="D3" s="1" t="s">
        <v>6</v>
      </c>
      <c r="E3" s="1"/>
      <c r="F3" s="1"/>
      <c r="G3" s="1"/>
      <c r="H3" s="1"/>
      <c r="I3" s="1" t="s">
        <v>0</v>
      </c>
      <c r="J3" s="1" t="s">
        <v>19</v>
      </c>
      <c r="K3" s="1" t="s">
        <v>20</v>
      </c>
      <c r="L3" s="1"/>
      <c r="M3" s="1"/>
    </row>
    <row r="4" spans="1:13" x14ac:dyDescent="0.2">
      <c r="A4" s="1">
        <v>40</v>
      </c>
      <c r="B4" s="1">
        <v>0</v>
      </c>
      <c r="C4" s="1">
        <v>1</v>
      </c>
      <c r="D4" s="1" t="s">
        <v>1</v>
      </c>
      <c r="E4" s="2">
        <v>0</v>
      </c>
      <c r="F4" s="2">
        <v>0</v>
      </c>
      <c r="G4" s="2">
        <v>0</v>
      </c>
      <c r="H4" s="2">
        <v>0</v>
      </c>
      <c r="I4" s="1">
        <f>0</f>
        <v>0</v>
      </c>
      <c r="J4" s="2">
        <v>0</v>
      </c>
      <c r="K4" s="2">
        <f>I4/$I$20</f>
        <v>0</v>
      </c>
      <c r="L4" s="1"/>
      <c r="M4" s="1"/>
    </row>
    <row r="5" spans="1:13" x14ac:dyDescent="0.2">
      <c r="A5" s="1">
        <v>40</v>
      </c>
      <c r="B5" s="1">
        <v>0</v>
      </c>
      <c r="C5" s="1">
        <v>2</v>
      </c>
      <c r="D5" s="1" t="s">
        <v>7</v>
      </c>
      <c r="E5" s="2">
        <v>0</v>
      </c>
      <c r="F5" s="3">
        <v>1</v>
      </c>
      <c r="G5" s="2">
        <v>0</v>
      </c>
      <c r="H5" s="2">
        <v>0</v>
      </c>
      <c r="I5" s="1">
        <v>0</v>
      </c>
      <c r="J5" s="2">
        <v>0</v>
      </c>
      <c r="K5" s="2">
        <f t="shared" ref="K5:K19" si="0">I5/$I$20</f>
        <v>0</v>
      </c>
      <c r="L5" s="1"/>
      <c r="M5" s="1"/>
    </row>
    <row r="6" spans="1:13" x14ac:dyDescent="0.2">
      <c r="A6" s="1">
        <v>40</v>
      </c>
      <c r="B6" s="1">
        <v>0</v>
      </c>
      <c r="C6" s="1">
        <v>3</v>
      </c>
      <c r="D6" s="1" t="s">
        <v>8</v>
      </c>
      <c r="E6" s="2">
        <v>0</v>
      </c>
      <c r="F6" s="2">
        <v>0</v>
      </c>
      <c r="G6" s="3">
        <v>1</v>
      </c>
      <c r="H6" s="2">
        <v>0</v>
      </c>
      <c r="I6" s="1">
        <v>0</v>
      </c>
      <c r="J6" s="2">
        <v>0</v>
      </c>
      <c r="K6" s="2">
        <f t="shared" si="0"/>
        <v>0</v>
      </c>
      <c r="L6" s="1"/>
      <c r="M6" s="1"/>
    </row>
    <row r="7" spans="1:13" x14ac:dyDescent="0.2">
      <c r="A7" s="1">
        <v>40</v>
      </c>
      <c r="B7" s="1">
        <v>0</v>
      </c>
      <c r="C7" s="1">
        <v>4</v>
      </c>
      <c r="D7" s="1" t="s">
        <v>9</v>
      </c>
      <c r="E7" s="2">
        <v>0</v>
      </c>
      <c r="F7" s="2">
        <v>0</v>
      </c>
      <c r="G7" s="2">
        <v>0</v>
      </c>
      <c r="H7" s="3">
        <v>1</v>
      </c>
      <c r="I7" s="1">
        <v>0</v>
      </c>
      <c r="J7" s="2">
        <v>0</v>
      </c>
      <c r="K7" s="2">
        <f t="shared" si="0"/>
        <v>0</v>
      </c>
      <c r="L7" s="1"/>
      <c r="M7" s="1"/>
    </row>
    <row r="8" spans="1:13" x14ac:dyDescent="0.2">
      <c r="A8" s="1">
        <v>40</v>
      </c>
      <c r="B8" s="1">
        <v>0</v>
      </c>
      <c r="C8" s="1">
        <v>5</v>
      </c>
      <c r="D8" s="1" t="s">
        <v>12</v>
      </c>
      <c r="E8" s="3">
        <v>1</v>
      </c>
      <c r="F8" s="2">
        <v>0</v>
      </c>
      <c r="G8" s="2">
        <v>0</v>
      </c>
      <c r="H8" s="6">
        <v>0</v>
      </c>
      <c r="I8" s="1">
        <v>0</v>
      </c>
      <c r="J8" s="2">
        <v>0</v>
      </c>
      <c r="K8" s="2">
        <f t="shared" si="0"/>
        <v>0</v>
      </c>
      <c r="L8" s="1"/>
      <c r="M8" s="1"/>
    </row>
    <row r="9" spans="1:13" x14ac:dyDescent="0.2">
      <c r="A9" s="1">
        <v>40</v>
      </c>
      <c r="B9" s="1">
        <v>0</v>
      </c>
      <c r="C9" s="1">
        <v>6</v>
      </c>
      <c r="D9" s="1" t="s">
        <v>16</v>
      </c>
      <c r="E9" s="2">
        <v>0</v>
      </c>
      <c r="F9" s="2">
        <v>0</v>
      </c>
      <c r="G9" s="3">
        <v>1</v>
      </c>
      <c r="H9" s="3">
        <v>1</v>
      </c>
      <c r="I9" s="1">
        <v>0</v>
      </c>
      <c r="J9" s="2">
        <v>0</v>
      </c>
      <c r="K9" s="2">
        <f t="shared" si="0"/>
        <v>0</v>
      </c>
      <c r="L9" s="1"/>
      <c r="M9" s="1"/>
    </row>
    <row r="10" spans="1:13" x14ac:dyDescent="0.2">
      <c r="A10" s="1">
        <v>40</v>
      </c>
      <c r="B10" s="1">
        <v>0</v>
      </c>
      <c r="C10" s="1">
        <v>7</v>
      </c>
      <c r="D10" s="1" t="s">
        <v>3</v>
      </c>
      <c r="E10" s="3">
        <v>1</v>
      </c>
      <c r="F10" s="3">
        <v>1</v>
      </c>
      <c r="G10" s="2">
        <v>0</v>
      </c>
      <c r="H10" s="2">
        <v>0</v>
      </c>
      <c r="I10" s="1">
        <v>0</v>
      </c>
      <c r="J10" s="2">
        <v>0</v>
      </c>
      <c r="K10" s="2">
        <f t="shared" si="0"/>
        <v>0</v>
      </c>
      <c r="L10" s="1"/>
      <c r="M10" s="1"/>
    </row>
    <row r="11" spans="1:13" x14ac:dyDescent="0.2">
      <c r="A11" s="1">
        <v>40</v>
      </c>
      <c r="B11" s="1">
        <v>0</v>
      </c>
      <c r="C11" s="1">
        <v>8</v>
      </c>
      <c r="D11" s="1" t="s">
        <v>11</v>
      </c>
      <c r="E11" s="3">
        <v>1</v>
      </c>
      <c r="F11" s="2">
        <v>0</v>
      </c>
      <c r="G11" s="3">
        <v>1</v>
      </c>
      <c r="H11" s="2">
        <v>0</v>
      </c>
      <c r="I11" s="1">
        <v>0</v>
      </c>
      <c r="J11" s="2">
        <v>0</v>
      </c>
      <c r="K11" s="2">
        <f t="shared" si="0"/>
        <v>0</v>
      </c>
      <c r="L11" s="1"/>
      <c r="M11" s="1"/>
    </row>
    <row r="12" spans="1:13" x14ac:dyDescent="0.2">
      <c r="A12" s="1">
        <v>40</v>
      </c>
      <c r="B12" s="1">
        <v>0</v>
      </c>
      <c r="C12" s="1">
        <v>9</v>
      </c>
      <c r="D12" s="1" t="s">
        <v>14</v>
      </c>
      <c r="E12" s="2">
        <v>0</v>
      </c>
      <c r="F12" s="3">
        <v>1</v>
      </c>
      <c r="G12" s="2">
        <v>0</v>
      </c>
      <c r="H12" s="3">
        <v>1</v>
      </c>
      <c r="I12" s="1">
        <v>0</v>
      </c>
      <c r="J12" s="2">
        <v>0</v>
      </c>
      <c r="K12" s="2">
        <f t="shared" si="0"/>
        <v>0</v>
      </c>
      <c r="L12" s="1"/>
      <c r="M12" s="1"/>
    </row>
    <row r="13" spans="1:13" x14ac:dyDescent="0.2">
      <c r="A13" s="1">
        <v>40</v>
      </c>
      <c r="B13" s="1">
        <v>0</v>
      </c>
      <c r="C13" s="1">
        <v>10</v>
      </c>
      <c r="D13" s="1" t="s">
        <v>12</v>
      </c>
      <c r="E13" s="3">
        <v>1</v>
      </c>
      <c r="F13" s="2">
        <v>0</v>
      </c>
      <c r="G13" s="2">
        <v>0</v>
      </c>
      <c r="H13" s="3">
        <v>1</v>
      </c>
      <c r="I13" s="1">
        <v>0</v>
      </c>
      <c r="J13" s="2">
        <v>0</v>
      </c>
      <c r="K13" s="2">
        <f t="shared" si="0"/>
        <v>0</v>
      </c>
      <c r="L13" s="1"/>
      <c r="M13" s="1"/>
    </row>
    <row r="14" spans="1:13" x14ac:dyDescent="0.2">
      <c r="A14" s="1">
        <v>40</v>
      </c>
      <c r="B14" s="1">
        <v>0</v>
      </c>
      <c r="C14" s="1">
        <v>11</v>
      </c>
      <c r="D14" s="1" t="s">
        <v>13</v>
      </c>
      <c r="E14" s="2">
        <v>0</v>
      </c>
      <c r="F14" s="3">
        <v>1</v>
      </c>
      <c r="G14" s="3">
        <v>1</v>
      </c>
      <c r="H14" s="2">
        <v>0</v>
      </c>
      <c r="I14" s="1">
        <v>0</v>
      </c>
      <c r="J14" s="2">
        <v>0</v>
      </c>
      <c r="K14" s="2">
        <f t="shared" si="0"/>
        <v>0</v>
      </c>
      <c r="L14" s="1"/>
      <c r="M14" s="1"/>
    </row>
    <row r="15" spans="1:13" x14ac:dyDescent="0.2">
      <c r="A15" s="1">
        <v>40</v>
      </c>
      <c r="B15" s="1">
        <v>0</v>
      </c>
      <c r="C15" s="1">
        <v>12</v>
      </c>
      <c r="D15" s="1" t="s">
        <v>15</v>
      </c>
      <c r="E15" s="2">
        <v>0</v>
      </c>
      <c r="F15" s="3">
        <v>1</v>
      </c>
      <c r="G15" s="3">
        <v>1</v>
      </c>
      <c r="H15" s="3">
        <v>1</v>
      </c>
      <c r="I15" s="1">
        <v>0</v>
      </c>
      <c r="J15" s="2">
        <v>0</v>
      </c>
      <c r="K15" s="2">
        <f t="shared" si="0"/>
        <v>0</v>
      </c>
      <c r="L15" s="1"/>
      <c r="M15" s="1"/>
    </row>
    <row r="16" spans="1:13" x14ac:dyDescent="0.2">
      <c r="A16" s="1">
        <v>40</v>
      </c>
      <c r="B16" s="1">
        <v>0</v>
      </c>
      <c r="C16" s="1">
        <v>13</v>
      </c>
      <c r="D16" s="1" t="s">
        <v>4</v>
      </c>
      <c r="E16" s="3">
        <v>1</v>
      </c>
      <c r="F16" s="3">
        <v>1</v>
      </c>
      <c r="G16" s="3">
        <v>1</v>
      </c>
      <c r="H16" s="2">
        <v>0</v>
      </c>
      <c r="I16" s="1">
        <v>0</v>
      </c>
      <c r="J16" s="2">
        <v>0</v>
      </c>
      <c r="K16" s="2">
        <f t="shared" si="0"/>
        <v>0</v>
      </c>
      <c r="L16" s="1"/>
      <c r="M16" s="1"/>
    </row>
    <row r="17" spans="1:13" x14ac:dyDescent="0.2">
      <c r="A17" s="1">
        <v>40</v>
      </c>
      <c r="B17" s="1">
        <v>0</v>
      </c>
      <c r="C17" s="1">
        <v>14</v>
      </c>
      <c r="D17" s="1" t="s">
        <v>17</v>
      </c>
      <c r="E17" s="3">
        <v>1</v>
      </c>
      <c r="F17" s="2">
        <v>0</v>
      </c>
      <c r="G17" s="3">
        <v>1</v>
      </c>
      <c r="H17" s="3">
        <v>1</v>
      </c>
      <c r="I17" s="1">
        <v>0</v>
      </c>
      <c r="J17" s="2">
        <v>0</v>
      </c>
      <c r="K17" s="2">
        <f t="shared" si="0"/>
        <v>0</v>
      </c>
      <c r="L17" s="1"/>
      <c r="M17" s="1"/>
    </row>
    <row r="18" spans="1:13" x14ac:dyDescent="0.2">
      <c r="A18" s="1">
        <v>40</v>
      </c>
      <c r="B18" s="1">
        <v>0</v>
      </c>
      <c r="C18" s="1">
        <v>15</v>
      </c>
      <c r="D18" s="1" t="s">
        <v>18</v>
      </c>
      <c r="E18" s="3">
        <v>1</v>
      </c>
      <c r="F18" s="3">
        <v>1</v>
      </c>
      <c r="G18" s="2">
        <v>0</v>
      </c>
      <c r="H18" s="3">
        <v>1</v>
      </c>
      <c r="I18" s="1">
        <v>0</v>
      </c>
      <c r="J18" s="2">
        <v>0</v>
      </c>
      <c r="K18" s="2">
        <f t="shared" si="0"/>
        <v>0</v>
      </c>
      <c r="L18" s="1"/>
      <c r="M18" s="1"/>
    </row>
    <row r="19" spans="1:13" x14ac:dyDescent="0.2">
      <c r="A19" s="1">
        <v>40</v>
      </c>
      <c r="B19" s="1">
        <v>0</v>
      </c>
      <c r="C19" s="1">
        <v>16</v>
      </c>
      <c r="D19" s="1" t="s">
        <v>5</v>
      </c>
      <c r="E19" s="3">
        <v>1</v>
      </c>
      <c r="F19" s="3">
        <v>1</v>
      </c>
      <c r="G19" s="3">
        <v>1</v>
      </c>
      <c r="H19" s="3">
        <v>1</v>
      </c>
      <c r="I19" s="1">
        <f>40^4</f>
        <v>2560000</v>
      </c>
      <c r="J19" s="3">
        <v>1</v>
      </c>
      <c r="K19" s="2">
        <f t="shared" si="0"/>
        <v>1</v>
      </c>
      <c r="L19" s="1" t="s">
        <v>24</v>
      </c>
      <c r="M19" s="1"/>
    </row>
    <row r="20" spans="1:13" x14ac:dyDescent="0.2">
      <c r="A20" s="1"/>
      <c r="B20" s="1"/>
      <c r="C20" s="1"/>
      <c r="D20" s="1"/>
      <c r="E20" s="1"/>
      <c r="F20" s="1"/>
      <c r="G20" s="1"/>
      <c r="H20" s="1"/>
      <c r="I20" s="1">
        <f>SUM(I4:I19)</f>
        <v>2560000</v>
      </c>
      <c r="J20" s="1"/>
      <c r="K20" s="1"/>
      <c r="L20" s="1"/>
      <c r="M20" s="1"/>
    </row>
    <row r="21" spans="1:13" x14ac:dyDescent="0.2">
      <c r="A21" s="9" t="s">
        <v>39</v>
      </c>
    </row>
    <row r="22" spans="1:13" x14ac:dyDescent="0.2">
      <c r="A22" s="1" t="s">
        <v>22</v>
      </c>
      <c r="B22" s="1" t="s">
        <v>23</v>
      </c>
      <c r="C22" s="1" t="s">
        <v>10</v>
      </c>
      <c r="D22" s="1" t="s">
        <v>6</v>
      </c>
      <c r="E22" s="1"/>
      <c r="F22" s="1"/>
      <c r="G22" s="1"/>
      <c r="H22" s="1"/>
      <c r="I22" s="1" t="s">
        <v>0</v>
      </c>
      <c r="J22" s="1" t="s">
        <v>19</v>
      </c>
      <c r="K22" s="1" t="s">
        <v>20</v>
      </c>
      <c r="L22" s="1"/>
    </row>
    <row r="23" spans="1:13" x14ac:dyDescent="0.2">
      <c r="A23" s="4">
        <v>39</v>
      </c>
      <c r="B23" s="5">
        <v>1</v>
      </c>
      <c r="C23" s="1">
        <v>1</v>
      </c>
      <c r="D23" s="1" t="s">
        <v>1</v>
      </c>
      <c r="E23" s="2">
        <v>0</v>
      </c>
      <c r="F23" s="2">
        <v>0</v>
      </c>
      <c r="G23" s="2">
        <v>0</v>
      </c>
      <c r="H23" s="2">
        <v>0</v>
      </c>
      <c r="I23" s="1">
        <f>1^4</f>
        <v>1</v>
      </c>
      <c r="J23" s="2">
        <v>0</v>
      </c>
      <c r="K23" s="2">
        <f>I23/$I$39</f>
        <v>3.9062500000000002E-7</v>
      </c>
      <c r="L23" s="1"/>
    </row>
    <row r="24" spans="1:13" x14ac:dyDescent="0.2">
      <c r="A24" s="4">
        <v>39</v>
      </c>
      <c r="B24" s="5">
        <v>1</v>
      </c>
      <c r="C24" s="1">
        <v>2</v>
      </c>
      <c r="D24" s="1" t="s">
        <v>7</v>
      </c>
      <c r="E24" s="2">
        <v>0</v>
      </c>
      <c r="F24" s="3">
        <v>1</v>
      </c>
      <c r="G24" s="2">
        <v>0</v>
      </c>
      <c r="H24" s="2">
        <v>0</v>
      </c>
      <c r="I24" s="1">
        <f>1*39*1*1</f>
        <v>39</v>
      </c>
      <c r="J24" s="2">
        <v>0</v>
      </c>
      <c r="K24" s="2">
        <f t="shared" ref="K24:K38" si="1">I24/$I$20</f>
        <v>1.5234374999999999E-5</v>
      </c>
      <c r="L24" s="1"/>
    </row>
    <row r="25" spans="1:13" x14ac:dyDescent="0.2">
      <c r="A25" s="4">
        <v>39</v>
      </c>
      <c r="B25" s="5">
        <v>1</v>
      </c>
      <c r="C25" s="1">
        <v>3</v>
      </c>
      <c r="D25" s="1" t="s">
        <v>8</v>
      </c>
      <c r="E25" s="2">
        <v>0</v>
      </c>
      <c r="F25" s="2">
        <v>0</v>
      </c>
      <c r="G25" s="3">
        <v>1</v>
      </c>
      <c r="H25" s="2">
        <v>0</v>
      </c>
      <c r="I25" s="1">
        <f t="shared" ref="I25:I27" si="2">1*39*1*1</f>
        <v>39</v>
      </c>
      <c r="J25" s="2">
        <v>0</v>
      </c>
      <c r="K25" s="2">
        <f t="shared" si="1"/>
        <v>1.5234374999999999E-5</v>
      </c>
      <c r="L25" s="1"/>
    </row>
    <row r="26" spans="1:13" x14ac:dyDescent="0.2">
      <c r="A26" s="4">
        <v>39</v>
      </c>
      <c r="B26" s="5">
        <v>1</v>
      </c>
      <c r="C26" s="1">
        <v>4</v>
      </c>
      <c r="D26" s="1" t="s">
        <v>9</v>
      </c>
      <c r="E26" s="2">
        <v>0</v>
      </c>
      <c r="F26" s="2">
        <v>0</v>
      </c>
      <c r="G26" s="2">
        <v>0</v>
      </c>
      <c r="H26" s="3">
        <v>1</v>
      </c>
      <c r="I26" s="1">
        <f t="shared" si="2"/>
        <v>39</v>
      </c>
      <c r="J26" s="2">
        <v>0</v>
      </c>
      <c r="K26" s="2">
        <f t="shared" si="1"/>
        <v>1.5234374999999999E-5</v>
      </c>
      <c r="L26" s="1"/>
    </row>
    <row r="27" spans="1:13" x14ac:dyDescent="0.2">
      <c r="A27" s="4">
        <v>39</v>
      </c>
      <c r="B27" s="5">
        <v>1</v>
      </c>
      <c r="C27" s="1">
        <v>5</v>
      </c>
      <c r="D27" s="1" t="s">
        <v>12</v>
      </c>
      <c r="E27" s="3">
        <v>1</v>
      </c>
      <c r="F27" s="2">
        <v>0</v>
      </c>
      <c r="G27" s="2">
        <v>0</v>
      </c>
      <c r="H27" s="6">
        <v>0</v>
      </c>
      <c r="I27" s="1">
        <f t="shared" si="2"/>
        <v>39</v>
      </c>
      <c r="J27" s="2">
        <v>0</v>
      </c>
      <c r="K27" s="2">
        <f t="shared" si="1"/>
        <v>1.5234374999999999E-5</v>
      </c>
      <c r="L27" s="1"/>
    </row>
    <row r="28" spans="1:13" x14ac:dyDescent="0.2">
      <c r="A28" s="4">
        <v>39</v>
      </c>
      <c r="B28" s="5">
        <v>1</v>
      </c>
      <c r="C28" s="1">
        <v>6</v>
      </c>
      <c r="D28" s="1" t="s">
        <v>16</v>
      </c>
      <c r="E28" s="2">
        <v>0</v>
      </c>
      <c r="F28" s="2">
        <v>0</v>
      </c>
      <c r="G28" s="3">
        <v>1</v>
      </c>
      <c r="H28" s="3">
        <v>1</v>
      </c>
      <c r="I28" s="1">
        <f>1*1*39*39</f>
        <v>1521</v>
      </c>
      <c r="J28" s="2">
        <v>0</v>
      </c>
      <c r="K28" s="2">
        <f t="shared" si="1"/>
        <v>5.9414062500000005E-4</v>
      </c>
      <c r="L28" s="1"/>
    </row>
    <row r="29" spans="1:13" x14ac:dyDescent="0.2">
      <c r="A29" s="4">
        <v>39</v>
      </c>
      <c r="B29" s="5">
        <v>1</v>
      </c>
      <c r="C29" s="1">
        <v>7</v>
      </c>
      <c r="D29" s="1" t="s">
        <v>3</v>
      </c>
      <c r="E29" s="3">
        <v>1</v>
      </c>
      <c r="F29" s="3">
        <v>1</v>
      </c>
      <c r="G29" s="2">
        <v>0</v>
      </c>
      <c r="H29" s="2">
        <v>0</v>
      </c>
      <c r="I29" s="1">
        <f t="shared" ref="I29:I33" si="3">1*1*39*39</f>
        <v>1521</v>
      </c>
      <c r="J29" s="2">
        <v>0</v>
      </c>
      <c r="K29" s="2">
        <f t="shared" si="1"/>
        <v>5.9414062500000005E-4</v>
      </c>
      <c r="L29" s="1"/>
    </row>
    <row r="30" spans="1:13" x14ac:dyDescent="0.2">
      <c r="A30" s="4">
        <v>39</v>
      </c>
      <c r="B30" s="5">
        <v>1</v>
      </c>
      <c r="C30" s="1">
        <v>8</v>
      </c>
      <c r="D30" s="1" t="s">
        <v>11</v>
      </c>
      <c r="E30" s="3">
        <v>1</v>
      </c>
      <c r="F30" s="2">
        <v>0</v>
      </c>
      <c r="G30" s="3">
        <v>1</v>
      </c>
      <c r="H30" s="2">
        <v>0</v>
      </c>
      <c r="I30" s="1">
        <f t="shared" si="3"/>
        <v>1521</v>
      </c>
      <c r="J30" s="2">
        <v>0</v>
      </c>
      <c r="K30" s="2">
        <f t="shared" si="1"/>
        <v>5.9414062500000005E-4</v>
      </c>
      <c r="L30" s="1"/>
    </row>
    <row r="31" spans="1:13" x14ac:dyDescent="0.2">
      <c r="A31" s="4">
        <v>39</v>
      </c>
      <c r="B31" s="5">
        <v>1</v>
      </c>
      <c r="C31" s="1">
        <v>9</v>
      </c>
      <c r="D31" s="1" t="s">
        <v>14</v>
      </c>
      <c r="E31" s="2">
        <v>0</v>
      </c>
      <c r="F31" s="3">
        <v>1</v>
      </c>
      <c r="G31" s="2">
        <v>0</v>
      </c>
      <c r="H31" s="3">
        <v>1</v>
      </c>
      <c r="I31" s="1">
        <f t="shared" si="3"/>
        <v>1521</v>
      </c>
      <c r="J31" s="2">
        <v>0</v>
      </c>
      <c r="K31" s="2">
        <f t="shared" si="1"/>
        <v>5.9414062500000005E-4</v>
      </c>
      <c r="L31" s="1"/>
    </row>
    <row r="32" spans="1:13" x14ac:dyDescent="0.2">
      <c r="A32" s="4">
        <v>39</v>
      </c>
      <c r="B32" s="5">
        <v>1</v>
      </c>
      <c r="C32" s="1">
        <v>10</v>
      </c>
      <c r="D32" s="1" t="s">
        <v>12</v>
      </c>
      <c r="E32" s="3">
        <v>1</v>
      </c>
      <c r="F32" s="2">
        <v>0</v>
      </c>
      <c r="G32" s="2">
        <v>0</v>
      </c>
      <c r="H32" s="3">
        <v>1</v>
      </c>
      <c r="I32" s="1">
        <f t="shared" si="3"/>
        <v>1521</v>
      </c>
      <c r="J32" s="2">
        <v>0</v>
      </c>
      <c r="K32" s="2">
        <f t="shared" si="1"/>
        <v>5.9414062500000005E-4</v>
      </c>
      <c r="L32" s="1"/>
    </row>
    <row r="33" spans="1:16" x14ac:dyDescent="0.2">
      <c r="A33" s="4">
        <v>39</v>
      </c>
      <c r="B33" s="5">
        <v>1</v>
      </c>
      <c r="C33" s="1">
        <v>11</v>
      </c>
      <c r="D33" s="1" t="s">
        <v>13</v>
      </c>
      <c r="E33" s="2">
        <v>0</v>
      </c>
      <c r="F33" s="3">
        <v>1</v>
      </c>
      <c r="G33" s="3">
        <v>1</v>
      </c>
      <c r="H33" s="2">
        <v>0</v>
      </c>
      <c r="I33" s="1">
        <f t="shared" si="3"/>
        <v>1521</v>
      </c>
      <c r="J33" s="2">
        <v>0</v>
      </c>
      <c r="K33" s="2">
        <f t="shared" si="1"/>
        <v>5.9414062500000005E-4</v>
      </c>
      <c r="L33" s="1"/>
    </row>
    <row r="34" spans="1:16" x14ac:dyDescent="0.2">
      <c r="A34" s="4">
        <v>39</v>
      </c>
      <c r="B34" s="5">
        <v>1</v>
      </c>
      <c r="C34" s="1">
        <v>12</v>
      </c>
      <c r="D34" s="1" t="s">
        <v>15</v>
      </c>
      <c r="E34" s="2">
        <v>0</v>
      </c>
      <c r="F34" s="3">
        <v>1</v>
      </c>
      <c r="G34" s="3">
        <v>1</v>
      </c>
      <c r="H34" s="3">
        <v>1</v>
      </c>
      <c r="I34" s="1">
        <f>1*39*39*39</f>
        <v>59319</v>
      </c>
      <c r="J34" s="2">
        <v>0</v>
      </c>
      <c r="K34" s="2">
        <f t="shared" si="1"/>
        <v>2.3171484374999999E-2</v>
      </c>
      <c r="L34" s="1"/>
    </row>
    <row r="35" spans="1:16" x14ac:dyDescent="0.2">
      <c r="A35" s="4">
        <v>39</v>
      </c>
      <c r="B35" s="5">
        <v>1</v>
      </c>
      <c r="C35" s="1">
        <v>13</v>
      </c>
      <c r="D35" s="1" t="s">
        <v>4</v>
      </c>
      <c r="E35" s="3">
        <v>1</v>
      </c>
      <c r="F35" s="3">
        <v>1</v>
      </c>
      <c r="G35" s="3">
        <v>1</v>
      </c>
      <c r="H35" s="2">
        <v>0</v>
      </c>
      <c r="I35" s="1">
        <f t="shared" ref="I35:I37" si="4">1*39*39*39</f>
        <v>59319</v>
      </c>
      <c r="J35" s="2">
        <v>0</v>
      </c>
      <c r="K35" s="2">
        <f t="shared" si="1"/>
        <v>2.3171484374999999E-2</v>
      </c>
      <c r="L35" s="1"/>
    </row>
    <row r="36" spans="1:16" x14ac:dyDescent="0.2">
      <c r="A36" s="4">
        <v>39</v>
      </c>
      <c r="B36" s="5">
        <v>1</v>
      </c>
      <c r="C36" s="1">
        <v>14</v>
      </c>
      <c r="D36" s="1" t="s">
        <v>17</v>
      </c>
      <c r="E36" s="3">
        <v>1</v>
      </c>
      <c r="F36" s="2">
        <v>0</v>
      </c>
      <c r="G36" s="3">
        <v>1</v>
      </c>
      <c r="H36" s="3">
        <v>1</v>
      </c>
      <c r="I36" s="1">
        <f t="shared" si="4"/>
        <v>59319</v>
      </c>
      <c r="J36" s="2">
        <v>0</v>
      </c>
      <c r="K36" s="2">
        <f t="shared" si="1"/>
        <v>2.3171484374999999E-2</v>
      </c>
      <c r="L36" s="1"/>
    </row>
    <row r="37" spans="1:16" x14ac:dyDescent="0.2">
      <c r="A37" s="4">
        <v>39</v>
      </c>
      <c r="B37" s="5">
        <v>1</v>
      </c>
      <c r="C37" s="1">
        <v>15</v>
      </c>
      <c r="D37" s="1" t="s">
        <v>18</v>
      </c>
      <c r="E37" s="3">
        <v>1</v>
      </c>
      <c r="F37" s="3">
        <v>1</v>
      </c>
      <c r="G37" s="2">
        <v>0</v>
      </c>
      <c r="H37" s="3">
        <v>1</v>
      </c>
      <c r="I37" s="1">
        <f t="shared" si="4"/>
        <v>59319</v>
      </c>
      <c r="J37" s="2">
        <v>0</v>
      </c>
      <c r="K37" s="2">
        <f t="shared" si="1"/>
        <v>2.3171484374999999E-2</v>
      </c>
      <c r="L37" s="7">
        <f>SUM(K23:K37)</f>
        <v>9.6312109374999996E-2</v>
      </c>
      <c r="M37" t="s">
        <v>26</v>
      </c>
    </row>
    <row r="38" spans="1:16" x14ac:dyDescent="0.2">
      <c r="A38" s="4">
        <v>39</v>
      </c>
      <c r="B38" s="5">
        <v>1</v>
      </c>
      <c r="C38" s="1">
        <v>16</v>
      </c>
      <c r="D38" s="1" t="s">
        <v>5</v>
      </c>
      <c r="E38" s="3">
        <v>1</v>
      </c>
      <c r="F38" s="3">
        <v>1</v>
      </c>
      <c r="G38" s="3">
        <v>1</v>
      </c>
      <c r="H38" s="3">
        <v>1</v>
      </c>
      <c r="I38" s="1">
        <f>39^4</f>
        <v>2313441</v>
      </c>
      <c r="J38" s="3">
        <v>1</v>
      </c>
      <c r="K38" s="2">
        <f t="shared" si="1"/>
        <v>0.90368789062499999</v>
      </c>
      <c r="L38" s="7">
        <f>K38</f>
        <v>0.90368789062499999</v>
      </c>
      <c r="M38" t="s">
        <v>25</v>
      </c>
      <c r="P38" s="1">
        <v>2313441</v>
      </c>
    </row>
    <row r="39" spans="1:16" x14ac:dyDescent="0.2">
      <c r="A39" s="1"/>
      <c r="B39" s="1"/>
      <c r="C39" s="1"/>
      <c r="D39" s="1"/>
      <c r="E39" s="1"/>
      <c r="F39" s="1"/>
      <c r="G39" s="1"/>
      <c r="H39" s="1"/>
      <c r="I39" s="1">
        <f>SUM(I23:I38)</f>
        <v>2560000</v>
      </c>
      <c r="J39" s="1"/>
      <c r="K39" s="1"/>
      <c r="L39" s="1"/>
      <c r="P39">
        <v>2560000</v>
      </c>
    </row>
    <row r="40" spans="1:16" x14ac:dyDescent="0.2">
      <c r="A40" s="9" t="s">
        <v>40</v>
      </c>
    </row>
    <row r="41" spans="1:16" x14ac:dyDescent="0.2">
      <c r="A41" s="1" t="s">
        <v>22</v>
      </c>
      <c r="B41" s="1" t="s">
        <v>23</v>
      </c>
      <c r="C41" s="1" t="s">
        <v>10</v>
      </c>
      <c r="D41" s="1" t="s">
        <v>6</v>
      </c>
      <c r="E41" s="1"/>
      <c r="F41" s="1"/>
      <c r="G41" s="1"/>
      <c r="H41" s="1"/>
      <c r="I41" s="1" t="s">
        <v>0</v>
      </c>
      <c r="J41" s="1" t="s">
        <v>19</v>
      </c>
      <c r="K41" s="1" t="s">
        <v>20</v>
      </c>
      <c r="L41" s="1"/>
    </row>
    <row r="42" spans="1:16" x14ac:dyDescent="0.2">
      <c r="A42" s="4">
        <v>38</v>
      </c>
      <c r="B42" s="5">
        <v>2</v>
      </c>
      <c r="C42" s="1">
        <v>1</v>
      </c>
      <c r="D42" s="1" t="s">
        <v>1</v>
      </c>
      <c r="E42" s="2">
        <v>0</v>
      </c>
      <c r="F42" s="2">
        <v>0</v>
      </c>
      <c r="G42" s="2">
        <v>0</v>
      </c>
      <c r="H42" s="2">
        <v>0</v>
      </c>
      <c r="I42" s="1">
        <f>2^4</f>
        <v>16</v>
      </c>
      <c r="J42" s="2">
        <v>0</v>
      </c>
      <c r="K42" s="2">
        <f>I42/$I$39</f>
        <v>6.2500000000000003E-6</v>
      </c>
      <c r="L42" s="1"/>
    </row>
    <row r="43" spans="1:16" x14ac:dyDescent="0.2">
      <c r="A43" s="4">
        <v>38</v>
      </c>
      <c r="B43" s="5">
        <v>2</v>
      </c>
      <c r="C43" s="1">
        <v>2</v>
      </c>
      <c r="D43" s="1" t="s">
        <v>7</v>
      </c>
      <c r="E43" s="2">
        <v>0</v>
      </c>
      <c r="F43" s="3">
        <v>1</v>
      </c>
      <c r="G43" s="2">
        <v>0</v>
      </c>
      <c r="H43" s="2">
        <v>0</v>
      </c>
      <c r="I43" s="1">
        <f>2*38*2*2</f>
        <v>304</v>
      </c>
      <c r="J43" s="2">
        <v>0</v>
      </c>
      <c r="K43" s="2">
        <f t="shared" ref="K43:K57" si="5">I43/$I$20</f>
        <v>1.1875E-4</v>
      </c>
      <c r="L43" s="1"/>
    </row>
    <row r="44" spans="1:16" x14ac:dyDescent="0.2">
      <c r="A44" s="4">
        <v>38</v>
      </c>
      <c r="B44" s="5">
        <v>2</v>
      </c>
      <c r="C44" s="1">
        <v>3</v>
      </c>
      <c r="D44" s="1" t="s">
        <v>8</v>
      </c>
      <c r="E44" s="2">
        <v>0</v>
      </c>
      <c r="F44" s="2">
        <v>0</v>
      </c>
      <c r="G44" s="3">
        <v>1</v>
      </c>
      <c r="H44" s="2">
        <v>0</v>
      </c>
      <c r="I44" s="1">
        <f t="shared" ref="I44:I46" si="6">2*38*2*2</f>
        <v>304</v>
      </c>
      <c r="J44" s="2">
        <v>0</v>
      </c>
      <c r="K44" s="2">
        <f t="shared" si="5"/>
        <v>1.1875E-4</v>
      </c>
      <c r="L44" s="1"/>
    </row>
    <row r="45" spans="1:16" x14ac:dyDescent="0.2">
      <c r="A45" s="4">
        <v>38</v>
      </c>
      <c r="B45" s="5">
        <v>2</v>
      </c>
      <c r="C45" s="1">
        <v>4</v>
      </c>
      <c r="D45" s="1" t="s">
        <v>9</v>
      </c>
      <c r="E45" s="2">
        <v>0</v>
      </c>
      <c r="F45" s="2">
        <v>0</v>
      </c>
      <c r="G45" s="2">
        <v>0</v>
      </c>
      <c r="H45" s="3">
        <v>1</v>
      </c>
      <c r="I45" s="1">
        <f t="shared" si="6"/>
        <v>304</v>
      </c>
      <c r="J45" s="2">
        <v>0</v>
      </c>
      <c r="K45" s="2">
        <f t="shared" si="5"/>
        <v>1.1875E-4</v>
      </c>
      <c r="L45" s="1"/>
    </row>
    <row r="46" spans="1:16" x14ac:dyDescent="0.2">
      <c r="A46" s="4">
        <v>38</v>
      </c>
      <c r="B46" s="5">
        <v>2</v>
      </c>
      <c r="C46" s="1">
        <v>5</v>
      </c>
      <c r="D46" s="1" t="s">
        <v>2</v>
      </c>
      <c r="E46" s="3">
        <v>1</v>
      </c>
      <c r="F46" s="2">
        <v>0</v>
      </c>
      <c r="G46" s="2">
        <v>0</v>
      </c>
      <c r="H46" s="6">
        <v>0</v>
      </c>
      <c r="I46" s="1">
        <f t="shared" si="6"/>
        <v>304</v>
      </c>
      <c r="J46" s="2">
        <v>0</v>
      </c>
      <c r="K46" s="2">
        <f t="shared" si="5"/>
        <v>1.1875E-4</v>
      </c>
      <c r="L46" s="1"/>
    </row>
    <row r="47" spans="1:16" x14ac:dyDescent="0.2">
      <c r="A47" s="4">
        <v>38</v>
      </c>
      <c r="B47" s="5">
        <v>2</v>
      </c>
      <c r="C47" s="1">
        <v>6</v>
      </c>
      <c r="D47" s="1" t="s">
        <v>16</v>
      </c>
      <c r="E47" s="2">
        <v>0</v>
      </c>
      <c r="F47" s="2">
        <v>0</v>
      </c>
      <c r="G47" s="3">
        <v>1</v>
      </c>
      <c r="H47" s="3">
        <v>1</v>
      </c>
      <c r="I47" s="1">
        <f>2*2*38*38</f>
        <v>5776</v>
      </c>
      <c r="J47" s="2">
        <v>0</v>
      </c>
      <c r="K47" s="2">
        <f t="shared" si="5"/>
        <v>2.25625E-3</v>
      </c>
      <c r="L47" s="1"/>
    </row>
    <row r="48" spans="1:16" x14ac:dyDescent="0.2">
      <c r="A48" s="4">
        <v>38</v>
      </c>
      <c r="B48" s="5">
        <v>2</v>
      </c>
      <c r="C48" s="1">
        <v>7</v>
      </c>
      <c r="D48" s="1" t="s">
        <v>3</v>
      </c>
      <c r="E48" s="3">
        <v>1</v>
      </c>
      <c r="F48" s="3">
        <v>1</v>
      </c>
      <c r="G48" s="2">
        <v>0</v>
      </c>
      <c r="H48" s="2">
        <v>0</v>
      </c>
      <c r="I48" s="1">
        <f t="shared" ref="I48:I52" si="7">2*2*38*38</f>
        <v>5776</v>
      </c>
      <c r="J48" s="2">
        <v>0</v>
      </c>
      <c r="K48" s="2">
        <f t="shared" si="5"/>
        <v>2.25625E-3</v>
      </c>
      <c r="L48" s="1"/>
    </row>
    <row r="49" spans="1:13" x14ac:dyDescent="0.2">
      <c r="A49" s="4">
        <v>38</v>
      </c>
      <c r="B49" s="5">
        <v>2</v>
      </c>
      <c r="C49" s="1">
        <v>8</v>
      </c>
      <c r="D49" s="1" t="s">
        <v>11</v>
      </c>
      <c r="E49" s="3">
        <v>1</v>
      </c>
      <c r="F49" s="2">
        <v>0</v>
      </c>
      <c r="G49" s="3">
        <v>1</v>
      </c>
      <c r="H49" s="2">
        <v>0</v>
      </c>
      <c r="I49" s="1">
        <f t="shared" si="7"/>
        <v>5776</v>
      </c>
      <c r="J49" s="2">
        <v>0</v>
      </c>
      <c r="K49" s="2">
        <f t="shared" si="5"/>
        <v>2.25625E-3</v>
      </c>
      <c r="L49" s="1"/>
    </row>
    <row r="50" spans="1:13" x14ac:dyDescent="0.2">
      <c r="A50" s="4">
        <v>38</v>
      </c>
      <c r="B50" s="5">
        <v>2</v>
      </c>
      <c r="C50" s="1">
        <v>9</v>
      </c>
      <c r="D50" s="1" t="s">
        <v>14</v>
      </c>
      <c r="E50" s="2">
        <v>0</v>
      </c>
      <c r="F50" s="3">
        <v>1</v>
      </c>
      <c r="G50" s="2">
        <v>0</v>
      </c>
      <c r="H50" s="3">
        <v>1</v>
      </c>
      <c r="I50" s="1">
        <f t="shared" si="7"/>
        <v>5776</v>
      </c>
      <c r="J50" s="2">
        <v>0</v>
      </c>
      <c r="K50" s="2">
        <f t="shared" si="5"/>
        <v>2.25625E-3</v>
      </c>
      <c r="L50" s="1"/>
    </row>
    <row r="51" spans="1:13" x14ac:dyDescent="0.2">
      <c r="A51" s="4">
        <v>38</v>
      </c>
      <c r="B51" s="5">
        <v>2</v>
      </c>
      <c r="C51" s="1">
        <v>10</v>
      </c>
      <c r="D51" s="1" t="s">
        <v>12</v>
      </c>
      <c r="E51" s="3">
        <v>1</v>
      </c>
      <c r="F51" s="2">
        <v>0</v>
      </c>
      <c r="G51" s="2">
        <v>0</v>
      </c>
      <c r="H51" s="3">
        <v>1</v>
      </c>
      <c r="I51" s="1">
        <f t="shared" si="7"/>
        <v>5776</v>
      </c>
      <c r="J51" s="2">
        <v>0</v>
      </c>
      <c r="K51" s="2">
        <f t="shared" si="5"/>
        <v>2.25625E-3</v>
      </c>
      <c r="L51" s="1"/>
    </row>
    <row r="52" spans="1:13" x14ac:dyDescent="0.2">
      <c r="A52" s="4">
        <v>38</v>
      </c>
      <c r="B52" s="5">
        <v>2</v>
      </c>
      <c r="C52" s="1">
        <v>11</v>
      </c>
      <c r="D52" s="1" t="s">
        <v>13</v>
      </c>
      <c r="E52" s="2">
        <v>0</v>
      </c>
      <c r="F52" s="3">
        <v>1</v>
      </c>
      <c r="G52" s="3">
        <v>1</v>
      </c>
      <c r="H52" s="2">
        <v>0</v>
      </c>
      <c r="I52" s="1">
        <f t="shared" si="7"/>
        <v>5776</v>
      </c>
      <c r="J52" s="2">
        <v>0</v>
      </c>
      <c r="K52" s="2">
        <f t="shared" si="5"/>
        <v>2.25625E-3</v>
      </c>
      <c r="L52" s="1"/>
    </row>
    <row r="53" spans="1:13" x14ac:dyDescent="0.2">
      <c r="A53" s="4">
        <v>38</v>
      </c>
      <c r="B53" s="5">
        <v>2</v>
      </c>
      <c r="C53" s="1">
        <v>12</v>
      </c>
      <c r="D53" s="1" t="s">
        <v>15</v>
      </c>
      <c r="E53" s="2">
        <v>0</v>
      </c>
      <c r="F53" s="3">
        <v>1</v>
      </c>
      <c r="G53" s="3">
        <v>1</v>
      </c>
      <c r="H53" s="3">
        <v>1</v>
      </c>
      <c r="I53" s="1">
        <f>2*38*38*38</f>
        <v>109744</v>
      </c>
      <c r="J53" s="2">
        <v>0</v>
      </c>
      <c r="K53" s="2">
        <f t="shared" si="5"/>
        <v>4.2868749999999997E-2</v>
      </c>
      <c r="L53" s="1"/>
    </row>
    <row r="54" spans="1:13" x14ac:dyDescent="0.2">
      <c r="A54" s="4">
        <v>38</v>
      </c>
      <c r="B54" s="5">
        <v>2</v>
      </c>
      <c r="C54" s="1">
        <v>13</v>
      </c>
      <c r="D54" s="1" t="s">
        <v>4</v>
      </c>
      <c r="E54" s="3">
        <v>1</v>
      </c>
      <c r="F54" s="3">
        <v>1</v>
      </c>
      <c r="G54" s="3">
        <v>1</v>
      </c>
      <c r="H54" s="2">
        <v>0</v>
      </c>
      <c r="I54" s="1">
        <f t="shared" ref="I54:I56" si="8">2*38*38*38</f>
        <v>109744</v>
      </c>
      <c r="J54" s="2">
        <v>0</v>
      </c>
      <c r="K54" s="2">
        <f t="shared" si="5"/>
        <v>4.2868749999999997E-2</v>
      </c>
      <c r="L54" s="1"/>
    </row>
    <row r="55" spans="1:13" x14ac:dyDescent="0.2">
      <c r="A55" s="4">
        <v>38</v>
      </c>
      <c r="B55" s="5">
        <v>2</v>
      </c>
      <c r="C55" s="1">
        <v>14</v>
      </c>
      <c r="D55" s="1" t="s">
        <v>17</v>
      </c>
      <c r="E55" s="3">
        <v>1</v>
      </c>
      <c r="F55" s="2">
        <v>0</v>
      </c>
      <c r="G55" s="3">
        <v>1</v>
      </c>
      <c r="H55" s="3">
        <v>1</v>
      </c>
      <c r="I55" s="1">
        <f t="shared" si="8"/>
        <v>109744</v>
      </c>
      <c r="J55" s="2">
        <v>0</v>
      </c>
      <c r="K55" s="2">
        <f t="shared" si="5"/>
        <v>4.2868749999999997E-2</v>
      </c>
      <c r="L55" s="1"/>
    </row>
    <row r="56" spans="1:13" x14ac:dyDescent="0.2">
      <c r="A56" s="4">
        <v>38</v>
      </c>
      <c r="B56" s="5">
        <v>2</v>
      </c>
      <c r="C56" s="1">
        <v>15</v>
      </c>
      <c r="D56" s="1" t="s">
        <v>18</v>
      </c>
      <c r="E56" s="3">
        <v>1</v>
      </c>
      <c r="F56" s="3">
        <v>1</v>
      </c>
      <c r="G56" s="2">
        <v>0</v>
      </c>
      <c r="H56" s="3">
        <v>1</v>
      </c>
      <c r="I56" s="1">
        <f t="shared" si="8"/>
        <v>109744</v>
      </c>
      <c r="J56" s="2">
        <v>0</v>
      </c>
      <c r="K56" s="2">
        <f t="shared" si="5"/>
        <v>4.2868749999999997E-2</v>
      </c>
      <c r="L56" s="7">
        <f>SUM(K42:K56)</f>
        <v>0.18549375000000001</v>
      </c>
      <c r="M56" t="s">
        <v>26</v>
      </c>
    </row>
    <row r="57" spans="1:13" x14ac:dyDescent="0.2">
      <c r="A57" s="4">
        <v>38</v>
      </c>
      <c r="B57" s="5">
        <v>2</v>
      </c>
      <c r="C57" s="1">
        <v>16</v>
      </c>
      <c r="D57" s="1" t="s">
        <v>5</v>
      </c>
      <c r="E57" s="3">
        <v>1</v>
      </c>
      <c r="F57" s="3">
        <v>1</v>
      </c>
      <c r="G57" s="3">
        <v>1</v>
      </c>
      <c r="H57" s="3">
        <v>1</v>
      </c>
      <c r="I57" s="1">
        <f>38^4</f>
        <v>2085136</v>
      </c>
      <c r="J57" s="3">
        <v>1</v>
      </c>
      <c r="K57" s="2">
        <f t="shared" si="5"/>
        <v>0.81450624999999999</v>
      </c>
      <c r="L57" s="7">
        <f>K57</f>
        <v>0.81450624999999999</v>
      </c>
      <c r="M57" t="s">
        <v>25</v>
      </c>
    </row>
    <row r="58" spans="1:13" x14ac:dyDescent="0.2">
      <c r="A58" s="1"/>
      <c r="B58" s="1"/>
      <c r="C58" s="1"/>
      <c r="D58" s="1"/>
      <c r="E58" s="1"/>
      <c r="F58" s="1"/>
      <c r="G58" s="1"/>
      <c r="H58" s="1"/>
      <c r="I58" s="1">
        <f>SUM(I42:I57)</f>
        <v>2560000</v>
      </c>
      <c r="J58" s="1"/>
      <c r="K58" s="1"/>
      <c r="L5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9E23-67BD-AE43-8C90-32E72EF52DC0}">
  <dimension ref="A1:J56"/>
  <sheetViews>
    <sheetView workbookViewId="0">
      <selection activeCell="A44" sqref="A44"/>
    </sheetView>
  </sheetViews>
  <sheetFormatPr baseColWidth="10" defaultRowHeight="16" x14ac:dyDescent="0.2"/>
  <sheetData>
    <row r="1" spans="1:10" x14ac:dyDescent="0.2">
      <c r="A1" s="8" t="s">
        <v>32</v>
      </c>
    </row>
    <row r="2" spans="1:10" x14ac:dyDescent="0.2">
      <c r="A2" s="1" t="s">
        <v>22</v>
      </c>
      <c r="B2" s="1" t="s">
        <v>23</v>
      </c>
      <c r="C2" s="1" t="s">
        <v>10</v>
      </c>
      <c r="D2" s="1"/>
      <c r="E2" s="1"/>
      <c r="F2" s="1" t="s">
        <v>0</v>
      </c>
      <c r="G2" s="1" t="s">
        <v>19</v>
      </c>
      <c r="H2" s="1" t="s">
        <v>20</v>
      </c>
      <c r="I2" s="1"/>
      <c r="J2" s="1" t="s">
        <v>30</v>
      </c>
    </row>
    <row r="3" spans="1:10" x14ac:dyDescent="0.2">
      <c r="A3" s="4">
        <v>2</v>
      </c>
      <c r="B3" s="5">
        <v>0</v>
      </c>
      <c r="C3" s="1">
        <v>1</v>
      </c>
      <c r="D3" s="2">
        <v>0</v>
      </c>
      <c r="E3" s="2">
        <v>0</v>
      </c>
      <c r="F3" s="1">
        <f>0*0</f>
        <v>0</v>
      </c>
      <c r="G3" s="2">
        <v>0</v>
      </c>
      <c r="H3" s="2">
        <f>F3/$F$7</f>
        <v>0</v>
      </c>
      <c r="I3" s="1"/>
    </row>
    <row r="4" spans="1:10" x14ac:dyDescent="0.2">
      <c r="A4" s="4">
        <v>2</v>
      </c>
      <c r="B4" s="5">
        <v>0</v>
      </c>
      <c r="C4" s="1">
        <v>2</v>
      </c>
      <c r="D4" s="3">
        <v>1</v>
      </c>
      <c r="E4" s="2">
        <v>0</v>
      </c>
      <c r="F4" s="1">
        <f>0</f>
        <v>0</v>
      </c>
      <c r="G4" s="2">
        <v>0</v>
      </c>
      <c r="H4" s="2">
        <f t="shared" ref="H4:H6" si="0">F4/$F$7</f>
        <v>0</v>
      </c>
      <c r="I4" s="1"/>
    </row>
    <row r="5" spans="1:10" x14ac:dyDescent="0.2">
      <c r="A5" s="4">
        <v>2</v>
      </c>
      <c r="B5" s="5">
        <v>0</v>
      </c>
      <c r="C5" s="1">
        <v>3</v>
      </c>
      <c r="D5" s="2">
        <v>0</v>
      </c>
      <c r="E5" s="3">
        <v>1</v>
      </c>
      <c r="F5" s="1">
        <f>0</f>
        <v>0</v>
      </c>
      <c r="G5" s="2">
        <v>0</v>
      </c>
      <c r="H5" s="2">
        <f t="shared" si="0"/>
        <v>0</v>
      </c>
      <c r="I5" s="7">
        <f>SUM(H3:H5)</f>
        <v>0</v>
      </c>
      <c r="J5" s="8" t="s">
        <v>28</v>
      </c>
    </row>
    <row r="6" spans="1:10" x14ac:dyDescent="0.2">
      <c r="A6" s="4">
        <v>2</v>
      </c>
      <c r="B6" s="5">
        <v>0</v>
      </c>
      <c r="C6" s="1">
        <v>4</v>
      </c>
      <c r="D6" s="3">
        <v>1</v>
      </c>
      <c r="E6" s="3">
        <v>1</v>
      </c>
      <c r="F6" s="1">
        <f>2*2</f>
        <v>4</v>
      </c>
      <c r="G6" s="3">
        <v>1</v>
      </c>
      <c r="H6" s="2">
        <f t="shared" si="0"/>
        <v>1</v>
      </c>
      <c r="I6" s="7">
        <f>H6</f>
        <v>1</v>
      </c>
      <c r="J6" s="8" t="s">
        <v>27</v>
      </c>
    </row>
    <row r="7" spans="1:10" x14ac:dyDescent="0.2">
      <c r="A7" s="1"/>
      <c r="B7" s="1"/>
      <c r="C7" s="1"/>
      <c r="D7" s="1"/>
      <c r="E7" s="1"/>
      <c r="F7">
        <f>SUM(F3:F6)</f>
        <v>4</v>
      </c>
    </row>
    <row r="8" spans="1:10" x14ac:dyDescent="0.2">
      <c r="A8" s="9" t="s">
        <v>33</v>
      </c>
    </row>
    <row r="9" spans="1:10" x14ac:dyDescent="0.2">
      <c r="A9" s="1" t="s">
        <v>22</v>
      </c>
      <c r="B9" s="1" t="s">
        <v>23</v>
      </c>
      <c r="C9" s="1" t="s">
        <v>10</v>
      </c>
      <c r="D9" s="1"/>
      <c r="E9" s="1"/>
      <c r="F9" s="1" t="s">
        <v>0</v>
      </c>
      <c r="G9" s="1" t="s">
        <v>19</v>
      </c>
      <c r="H9" s="1" t="s">
        <v>20</v>
      </c>
    </row>
    <row r="10" spans="1:10" x14ac:dyDescent="0.2">
      <c r="A10" s="4">
        <v>1</v>
      </c>
      <c r="B10" s="5">
        <v>1</v>
      </c>
      <c r="C10" s="1">
        <v>1</v>
      </c>
      <c r="D10" s="2">
        <v>0</v>
      </c>
      <c r="E10" s="2">
        <v>0</v>
      </c>
      <c r="F10" s="1">
        <v>1</v>
      </c>
      <c r="G10" s="2">
        <v>0</v>
      </c>
      <c r="H10" s="2">
        <f>F10/$F$14</f>
        <v>0.25</v>
      </c>
    </row>
    <row r="11" spans="1:10" x14ac:dyDescent="0.2">
      <c r="A11" s="4">
        <v>1</v>
      </c>
      <c r="B11" s="5">
        <v>1</v>
      </c>
      <c r="C11" s="1">
        <v>2</v>
      </c>
      <c r="D11" s="3">
        <v>1</v>
      </c>
      <c r="E11" s="2">
        <v>0</v>
      </c>
      <c r="F11" s="1">
        <v>1</v>
      </c>
      <c r="G11" s="2">
        <v>0</v>
      </c>
      <c r="H11" s="2">
        <f t="shared" ref="H11:H13" si="1">F11/$F$14</f>
        <v>0.25</v>
      </c>
    </row>
    <row r="12" spans="1:10" x14ac:dyDescent="0.2">
      <c r="A12" s="4">
        <v>1</v>
      </c>
      <c r="B12" s="5">
        <v>1</v>
      </c>
      <c r="C12" s="1">
        <v>3</v>
      </c>
      <c r="D12" s="2">
        <v>0</v>
      </c>
      <c r="E12" s="3">
        <v>1</v>
      </c>
      <c r="F12" s="1">
        <v>1</v>
      </c>
      <c r="G12" s="2">
        <v>0</v>
      </c>
      <c r="H12" s="2">
        <f t="shared" si="1"/>
        <v>0.25</v>
      </c>
      <c r="I12" s="8">
        <f>SUM(H10:H12)</f>
        <v>0.75</v>
      </c>
      <c r="J12" s="8" t="s">
        <v>28</v>
      </c>
    </row>
    <row r="13" spans="1:10" x14ac:dyDescent="0.2">
      <c r="A13" s="4">
        <v>1</v>
      </c>
      <c r="B13" s="5">
        <v>1</v>
      </c>
      <c r="C13" s="1">
        <v>4</v>
      </c>
      <c r="D13" s="3">
        <v>1</v>
      </c>
      <c r="E13" s="3">
        <v>1</v>
      </c>
      <c r="F13" s="1">
        <v>1</v>
      </c>
      <c r="G13" s="3">
        <v>1</v>
      </c>
      <c r="H13" s="2">
        <f t="shared" si="1"/>
        <v>0.25</v>
      </c>
      <c r="I13" s="8">
        <f>H13</f>
        <v>0.25</v>
      </c>
      <c r="J13" s="8" t="s">
        <v>27</v>
      </c>
    </row>
    <row r="14" spans="1:10" x14ac:dyDescent="0.2">
      <c r="A14" s="1"/>
      <c r="B14" s="1"/>
      <c r="C14" s="1"/>
      <c r="D14" s="1"/>
      <c r="E14" s="1"/>
      <c r="F14">
        <f>SUM(F10:F13)</f>
        <v>4</v>
      </c>
    </row>
    <row r="15" spans="1:10" x14ac:dyDescent="0.2">
      <c r="A15" s="9" t="s">
        <v>34</v>
      </c>
    </row>
    <row r="16" spans="1:10" x14ac:dyDescent="0.2">
      <c r="A16" s="1" t="s">
        <v>22</v>
      </c>
      <c r="B16" s="1" t="s">
        <v>23</v>
      </c>
      <c r="C16" s="1" t="s">
        <v>10</v>
      </c>
      <c r="D16" s="1"/>
      <c r="E16" s="1"/>
      <c r="F16" s="1" t="s">
        <v>0</v>
      </c>
      <c r="G16" s="1" t="s">
        <v>19</v>
      </c>
      <c r="H16" s="1" t="s">
        <v>20</v>
      </c>
    </row>
    <row r="17" spans="1:10" x14ac:dyDescent="0.2">
      <c r="A17" s="4">
        <v>2</v>
      </c>
      <c r="B17" s="5">
        <v>1</v>
      </c>
      <c r="C17" s="1">
        <v>1</v>
      </c>
      <c r="D17" s="2">
        <v>0</v>
      </c>
      <c r="E17" s="2">
        <v>0</v>
      </c>
      <c r="F17" s="1">
        <f>1*1</f>
        <v>1</v>
      </c>
      <c r="G17" s="2">
        <v>0</v>
      </c>
      <c r="H17" s="2">
        <f>F17/$F$21</f>
        <v>0.1111111111111111</v>
      </c>
    </row>
    <row r="18" spans="1:10" x14ac:dyDescent="0.2">
      <c r="A18" s="4">
        <v>2</v>
      </c>
      <c r="B18" s="5">
        <v>1</v>
      </c>
      <c r="C18" s="1">
        <v>2</v>
      </c>
      <c r="D18" s="3">
        <v>1</v>
      </c>
      <c r="E18" s="2">
        <v>0</v>
      </c>
      <c r="F18" s="1">
        <f>2*1</f>
        <v>2</v>
      </c>
      <c r="G18" s="2">
        <v>0</v>
      </c>
      <c r="H18" s="2">
        <f t="shared" ref="H18:H20" si="2">F18/$F$21</f>
        <v>0.22222222222222221</v>
      </c>
    </row>
    <row r="19" spans="1:10" x14ac:dyDescent="0.2">
      <c r="A19" s="4">
        <v>2</v>
      </c>
      <c r="B19" s="5">
        <v>1</v>
      </c>
      <c r="C19" s="1">
        <v>3</v>
      </c>
      <c r="D19" s="2">
        <v>0</v>
      </c>
      <c r="E19" s="3">
        <v>1</v>
      </c>
      <c r="F19" s="1">
        <f>1*2</f>
        <v>2</v>
      </c>
      <c r="G19" s="2">
        <v>0</v>
      </c>
      <c r="H19" s="2">
        <f t="shared" si="2"/>
        <v>0.22222222222222221</v>
      </c>
      <c r="I19" s="8">
        <f>SUM(H17:H19)</f>
        <v>0.55555555555555558</v>
      </c>
      <c r="J19" s="8" t="s">
        <v>28</v>
      </c>
    </row>
    <row r="20" spans="1:10" x14ac:dyDescent="0.2">
      <c r="A20" s="4">
        <v>2</v>
      </c>
      <c r="B20" s="5">
        <v>1</v>
      </c>
      <c r="C20" s="1">
        <v>4</v>
      </c>
      <c r="D20" s="3">
        <v>1</v>
      </c>
      <c r="E20" s="3">
        <v>1</v>
      </c>
      <c r="F20" s="1">
        <f>2*2</f>
        <v>4</v>
      </c>
      <c r="G20" s="3">
        <v>1</v>
      </c>
      <c r="H20" s="2">
        <f t="shared" si="2"/>
        <v>0.44444444444444442</v>
      </c>
      <c r="I20" s="8">
        <f>H20</f>
        <v>0.44444444444444442</v>
      </c>
      <c r="J20" s="8" t="s">
        <v>27</v>
      </c>
    </row>
    <row r="21" spans="1:10" x14ac:dyDescent="0.2">
      <c r="A21" s="1"/>
      <c r="B21" s="1"/>
      <c r="C21" s="1"/>
      <c r="D21" s="1"/>
      <c r="E21" s="1"/>
      <c r="F21">
        <f>SUM(F17:F20)</f>
        <v>9</v>
      </c>
    </row>
    <row r="22" spans="1:10" x14ac:dyDescent="0.2">
      <c r="A22" s="9" t="s">
        <v>35</v>
      </c>
      <c r="F22" t="e">
        <f>SUM(#REF!)</f>
        <v>#REF!</v>
      </c>
    </row>
    <row r="23" spans="1:10" x14ac:dyDescent="0.2">
      <c r="A23" t="s">
        <v>29</v>
      </c>
      <c r="C23" s="1" t="s">
        <v>10</v>
      </c>
      <c r="D23" s="1"/>
      <c r="E23" s="1"/>
      <c r="F23" s="1" t="s">
        <v>0</v>
      </c>
      <c r="G23" s="1" t="s">
        <v>19</v>
      </c>
      <c r="H23" s="1" t="s">
        <v>20</v>
      </c>
    </row>
    <row r="24" spans="1:10" x14ac:dyDescent="0.2">
      <c r="A24" s="4">
        <v>3</v>
      </c>
      <c r="B24" s="5">
        <v>1</v>
      </c>
      <c r="C24" s="1">
        <v>1</v>
      </c>
      <c r="D24" s="2">
        <v>0</v>
      </c>
      <c r="E24" s="2">
        <v>0</v>
      </c>
      <c r="F24" s="1">
        <v>1</v>
      </c>
      <c r="G24" s="2">
        <v>0</v>
      </c>
      <c r="H24" s="2">
        <f t="shared" ref="H24:H27" si="3">F24/$F$28</f>
        <v>6.25E-2</v>
      </c>
    </row>
    <row r="25" spans="1:10" x14ac:dyDescent="0.2">
      <c r="A25" s="4">
        <v>3</v>
      </c>
      <c r="B25" s="5">
        <v>1</v>
      </c>
      <c r="C25" s="1">
        <v>2</v>
      </c>
      <c r="D25" s="3">
        <v>1</v>
      </c>
      <c r="E25" s="2">
        <v>0</v>
      </c>
      <c r="F25" s="1">
        <v>3</v>
      </c>
      <c r="G25" s="2">
        <v>0</v>
      </c>
      <c r="H25" s="2">
        <f t="shared" si="3"/>
        <v>0.1875</v>
      </c>
    </row>
    <row r="26" spans="1:10" x14ac:dyDescent="0.2">
      <c r="A26" s="4">
        <v>3</v>
      </c>
      <c r="B26" s="5">
        <v>1</v>
      </c>
      <c r="C26" s="1">
        <v>3</v>
      </c>
      <c r="D26" s="2">
        <v>0</v>
      </c>
      <c r="E26" s="3">
        <v>1</v>
      </c>
      <c r="F26" s="1">
        <v>3</v>
      </c>
      <c r="G26" s="2">
        <v>0</v>
      </c>
      <c r="H26" s="2">
        <f t="shared" si="3"/>
        <v>0.1875</v>
      </c>
      <c r="I26" s="8">
        <f>SUM(H24:H26)</f>
        <v>0.4375</v>
      </c>
      <c r="J26" s="8" t="s">
        <v>28</v>
      </c>
    </row>
    <row r="27" spans="1:10" x14ac:dyDescent="0.2">
      <c r="A27" s="4">
        <v>3</v>
      </c>
      <c r="B27" s="5">
        <v>1</v>
      </c>
      <c r="C27" s="1">
        <v>4</v>
      </c>
      <c r="D27" s="3">
        <v>1</v>
      </c>
      <c r="E27" s="3">
        <v>1</v>
      </c>
      <c r="F27" s="1">
        <f>3^2</f>
        <v>9</v>
      </c>
      <c r="G27" s="3">
        <v>1</v>
      </c>
      <c r="H27" s="2">
        <f t="shared" si="3"/>
        <v>0.5625</v>
      </c>
      <c r="I27" s="8">
        <f>H27</f>
        <v>0.5625</v>
      </c>
      <c r="J27" s="8" t="s">
        <v>27</v>
      </c>
    </row>
    <row r="28" spans="1:10" x14ac:dyDescent="0.2">
      <c r="F28">
        <f>SUM(F24:F27)</f>
        <v>16</v>
      </c>
      <c r="H28" s="2">
        <f>SUM(H24:H27)</f>
        <v>1</v>
      </c>
    </row>
    <row r="29" spans="1:10" x14ac:dyDescent="0.2">
      <c r="A29" s="9" t="s">
        <v>36</v>
      </c>
    </row>
    <row r="30" spans="1:10" x14ac:dyDescent="0.2">
      <c r="A30" t="s">
        <v>29</v>
      </c>
      <c r="C30" s="1" t="s">
        <v>10</v>
      </c>
      <c r="D30" s="1"/>
      <c r="E30" s="1"/>
      <c r="F30" s="1" t="s">
        <v>0</v>
      </c>
      <c r="G30" s="1" t="s">
        <v>19</v>
      </c>
      <c r="H30" s="1" t="s">
        <v>20</v>
      </c>
    </row>
    <row r="31" spans="1:10" x14ac:dyDescent="0.2">
      <c r="A31" s="4">
        <v>4</v>
      </c>
      <c r="B31" s="5">
        <v>1</v>
      </c>
      <c r="C31" s="1">
        <v>1</v>
      </c>
      <c r="D31" s="2">
        <v>0</v>
      </c>
      <c r="E31" s="2">
        <v>0</v>
      </c>
      <c r="F31" s="1">
        <v>1</v>
      </c>
      <c r="G31" s="2">
        <v>0</v>
      </c>
      <c r="H31" s="2">
        <f>F31/$F$35</f>
        <v>0.04</v>
      </c>
    </row>
    <row r="32" spans="1:10" x14ac:dyDescent="0.2">
      <c r="A32" s="4">
        <v>4</v>
      </c>
      <c r="B32" s="5">
        <v>1</v>
      </c>
      <c r="C32" s="1">
        <v>2</v>
      </c>
      <c r="D32" s="3">
        <v>1</v>
      </c>
      <c r="E32" s="2">
        <v>0</v>
      </c>
      <c r="F32" s="1">
        <v>4</v>
      </c>
      <c r="G32" s="2">
        <v>0</v>
      </c>
      <c r="H32" s="2">
        <f t="shared" ref="H32:H34" si="4">F32/$F$35</f>
        <v>0.16</v>
      </c>
    </row>
    <row r="33" spans="1:10" x14ac:dyDescent="0.2">
      <c r="A33" s="4">
        <v>4</v>
      </c>
      <c r="B33" s="5">
        <v>1</v>
      </c>
      <c r="C33" s="1">
        <v>3</v>
      </c>
      <c r="D33" s="2">
        <v>0</v>
      </c>
      <c r="E33" s="3">
        <v>1</v>
      </c>
      <c r="F33" s="1">
        <v>4</v>
      </c>
      <c r="G33" s="2">
        <v>0</v>
      </c>
      <c r="H33" s="2">
        <f t="shared" si="4"/>
        <v>0.16</v>
      </c>
      <c r="I33" s="8">
        <f>SUM(H31:H33)</f>
        <v>0.36</v>
      </c>
      <c r="J33" s="8" t="s">
        <v>28</v>
      </c>
    </row>
    <row r="34" spans="1:10" x14ac:dyDescent="0.2">
      <c r="A34" s="4">
        <v>4</v>
      </c>
      <c r="B34" s="5">
        <v>1</v>
      </c>
      <c r="C34" s="1">
        <v>4</v>
      </c>
      <c r="D34" s="3">
        <v>1</v>
      </c>
      <c r="E34" s="3">
        <v>1</v>
      </c>
      <c r="F34" s="1">
        <v>16</v>
      </c>
      <c r="G34" s="3">
        <v>1</v>
      </c>
      <c r="H34" s="2">
        <f t="shared" si="4"/>
        <v>0.64</v>
      </c>
      <c r="I34" s="8">
        <f>H34</f>
        <v>0.64</v>
      </c>
      <c r="J34" s="8" t="s">
        <v>27</v>
      </c>
    </row>
    <row r="35" spans="1:10" x14ac:dyDescent="0.2">
      <c r="F35">
        <f>SUM(F31:F34)</f>
        <v>25</v>
      </c>
      <c r="H35" s="2">
        <f>SUM(H31:H34)</f>
        <v>1</v>
      </c>
    </row>
    <row r="36" spans="1:10" x14ac:dyDescent="0.2">
      <c r="A36" s="9" t="s">
        <v>37</v>
      </c>
    </row>
    <row r="37" spans="1:10" x14ac:dyDescent="0.2">
      <c r="A37" t="s">
        <v>29</v>
      </c>
      <c r="C37" s="1" t="s">
        <v>10</v>
      </c>
      <c r="D37" s="1"/>
      <c r="E37" s="1"/>
      <c r="F37" s="1" t="s">
        <v>0</v>
      </c>
      <c r="G37" s="1" t="s">
        <v>19</v>
      </c>
      <c r="H37" s="1" t="s">
        <v>20</v>
      </c>
    </row>
    <row r="38" spans="1:10" x14ac:dyDescent="0.2">
      <c r="A38" s="4">
        <v>6</v>
      </c>
      <c r="B38" s="5">
        <v>1</v>
      </c>
      <c r="C38" s="1">
        <v>1</v>
      </c>
      <c r="D38" s="2">
        <v>0</v>
      </c>
      <c r="E38" s="2">
        <v>0</v>
      </c>
      <c r="F38" s="1">
        <v>1</v>
      </c>
      <c r="G38" s="2">
        <v>0</v>
      </c>
      <c r="H38" s="2">
        <f>F38/$F$42</f>
        <v>2.0408163265306121E-2</v>
      </c>
    </row>
    <row r="39" spans="1:10" x14ac:dyDescent="0.2">
      <c r="A39" s="4">
        <v>6</v>
      </c>
      <c r="B39" s="5">
        <v>1</v>
      </c>
      <c r="C39" s="1">
        <v>2</v>
      </c>
      <c r="D39" s="3">
        <v>1</v>
      </c>
      <c r="E39" s="2">
        <v>0</v>
      </c>
      <c r="F39" s="1">
        <v>6</v>
      </c>
      <c r="G39" s="2">
        <v>0</v>
      </c>
      <c r="H39" s="2">
        <f t="shared" ref="H39:H41" si="5">F39/$F$42</f>
        <v>0.12244897959183673</v>
      </c>
    </row>
    <row r="40" spans="1:10" x14ac:dyDescent="0.2">
      <c r="A40" s="4">
        <v>6</v>
      </c>
      <c r="B40" s="5">
        <v>1</v>
      </c>
      <c r="C40" s="1">
        <v>3</v>
      </c>
      <c r="D40" s="2">
        <v>0</v>
      </c>
      <c r="E40" s="3">
        <v>1</v>
      </c>
      <c r="F40" s="1">
        <v>6</v>
      </c>
      <c r="G40" s="2">
        <v>0</v>
      </c>
      <c r="H40" s="2">
        <f t="shared" si="5"/>
        <v>0.12244897959183673</v>
      </c>
      <c r="I40" s="8">
        <f>SUM(H38:H40)</f>
        <v>0.26530612244897955</v>
      </c>
      <c r="J40" s="8" t="s">
        <v>28</v>
      </c>
    </row>
    <row r="41" spans="1:10" x14ac:dyDescent="0.2">
      <c r="A41" s="4">
        <v>6</v>
      </c>
      <c r="B41" s="5">
        <v>1</v>
      </c>
      <c r="C41" s="1">
        <v>4</v>
      </c>
      <c r="D41" s="3">
        <v>1</v>
      </c>
      <c r="E41" s="3">
        <v>1</v>
      </c>
      <c r="F41" s="1">
        <v>36</v>
      </c>
      <c r="G41" s="3">
        <v>1</v>
      </c>
      <c r="H41" s="2">
        <f t="shared" si="5"/>
        <v>0.73469387755102045</v>
      </c>
      <c r="I41" s="8">
        <f>H41</f>
        <v>0.73469387755102045</v>
      </c>
      <c r="J41" s="8" t="s">
        <v>27</v>
      </c>
    </row>
    <row r="42" spans="1:10" x14ac:dyDescent="0.2">
      <c r="F42">
        <f>SUM(F38:F41)</f>
        <v>49</v>
      </c>
      <c r="H42" s="2">
        <f>SUM(H38:H41)</f>
        <v>1</v>
      </c>
    </row>
    <row r="43" spans="1:10" x14ac:dyDescent="0.2">
      <c r="A43" s="8" t="s">
        <v>38</v>
      </c>
    </row>
    <row r="44" spans="1:10" x14ac:dyDescent="0.2">
      <c r="A44" t="s">
        <v>29</v>
      </c>
      <c r="C44" s="1" t="s">
        <v>10</v>
      </c>
      <c r="D44" s="1"/>
      <c r="E44" s="1"/>
      <c r="F44" s="1" t="s">
        <v>0</v>
      </c>
      <c r="G44" s="1" t="s">
        <v>19</v>
      </c>
      <c r="H44" s="1" t="s">
        <v>20</v>
      </c>
    </row>
    <row r="45" spans="1:10" x14ac:dyDescent="0.2">
      <c r="A45" s="4">
        <v>8</v>
      </c>
      <c r="B45" s="5">
        <v>1</v>
      </c>
      <c r="C45" s="1">
        <v>1</v>
      </c>
      <c r="D45" s="2">
        <v>0</v>
      </c>
      <c r="E45" s="2">
        <v>0</v>
      </c>
      <c r="F45" s="1">
        <v>1</v>
      </c>
      <c r="G45" s="2">
        <v>0</v>
      </c>
      <c r="H45" s="2">
        <f>F45/$F$49</f>
        <v>1.2345679012345678E-2</v>
      </c>
    </row>
    <row r="46" spans="1:10" x14ac:dyDescent="0.2">
      <c r="A46" s="4">
        <v>8</v>
      </c>
      <c r="B46" s="5">
        <v>1</v>
      </c>
      <c r="C46" s="1">
        <v>2</v>
      </c>
      <c r="D46" s="3">
        <v>1</v>
      </c>
      <c r="E46" s="2">
        <v>0</v>
      </c>
      <c r="F46" s="1">
        <v>8</v>
      </c>
      <c r="G46" s="2">
        <v>0</v>
      </c>
      <c r="H46" s="2">
        <f t="shared" ref="H46:H48" si="6">F46/$F$49</f>
        <v>9.8765432098765427E-2</v>
      </c>
    </row>
    <row r="47" spans="1:10" x14ac:dyDescent="0.2">
      <c r="A47" s="4">
        <v>8</v>
      </c>
      <c r="B47" s="5">
        <v>1</v>
      </c>
      <c r="C47" s="1">
        <v>3</v>
      </c>
      <c r="D47" s="2">
        <v>0</v>
      </c>
      <c r="E47" s="3">
        <v>1</v>
      </c>
      <c r="F47" s="1">
        <v>8</v>
      </c>
      <c r="G47" s="2">
        <v>0</v>
      </c>
      <c r="H47" s="2">
        <f t="shared" si="6"/>
        <v>9.8765432098765427E-2</v>
      </c>
      <c r="I47" s="8">
        <f>SUM(H45:H47)</f>
        <v>0.20987654320987653</v>
      </c>
      <c r="J47" s="8" t="s">
        <v>28</v>
      </c>
    </row>
    <row r="48" spans="1:10" x14ac:dyDescent="0.2">
      <c r="A48" s="4">
        <v>8</v>
      </c>
      <c r="B48" s="5">
        <v>1</v>
      </c>
      <c r="C48" s="1">
        <v>4</v>
      </c>
      <c r="D48" s="3">
        <v>1</v>
      </c>
      <c r="E48" s="3">
        <v>1</v>
      </c>
      <c r="F48" s="1">
        <v>64</v>
      </c>
      <c r="G48" s="3">
        <v>1</v>
      </c>
      <c r="H48" s="2">
        <f t="shared" si="6"/>
        <v>0.79012345679012341</v>
      </c>
      <c r="I48" s="8">
        <f>H48</f>
        <v>0.79012345679012341</v>
      </c>
      <c r="J48" s="8" t="s">
        <v>27</v>
      </c>
    </row>
    <row r="49" spans="1:10" x14ac:dyDescent="0.2">
      <c r="F49">
        <f>SUM(F45:F48)</f>
        <v>81</v>
      </c>
      <c r="H49" s="2">
        <f>SUM(H45:H48)</f>
        <v>1</v>
      </c>
    </row>
    <row r="50" spans="1:10" x14ac:dyDescent="0.2">
      <c r="A50" s="8" t="s">
        <v>31</v>
      </c>
    </row>
    <row r="51" spans="1:10" x14ac:dyDescent="0.2">
      <c r="A51" t="s">
        <v>29</v>
      </c>
      <c r="C51" s="1" t="s">
        <v>10</v>
      </c>
      <c r="D51" s="1"/>
      <c r="E51" s="1"/>
      <c r="F51" s="1" t="s">
        <v>0</v>
      </c>
      <c r="G51" s="1" t="s">
        <v>19</v>
      </c>
      <c r="H51" s="1" t="s">
        <v>20</v>
      </c>
    </row>
    <row r="52" spans="1:10" x14ac:dyDescent="0.2">
      <c r="A52" s="4">
        <v>10</v>
      </c>
      <c r="B52" s="5">
        <v>1</v>
      </c>
      <c r="C52" s="1">
        <v>1</v>
      </c>
      <c r="D52" s="2">
        <v>0</v>
      </c>
      <c r="E52" s="2">
        <v>0</v>
      </c>
      <c r="F52" s="1">
        <v>1</v>
      </c>
      <c r="G52" s="2">
        <v>0</v>
      </c>
      <c r="H52" s="2">
        <f>F52/$F$56</f>
        <v>8.2644628099173556E-3</v>
      </c>
    </row>
    <row r="53" spans="1:10" x14ac:dyDescent="0.2">
      <c r="A53" s="4">
        <v>10</v>
      </c>
      <c r="B53" s="5">
        <v>1</v>
      </c>
      <c r="C53" s="1">
        <v>2</v>
      </c>
      <c r="D53" s="3">
        <v>1</v>
      </c>
      <c r="E53" s="2">
        <v>0</v>
      </c>
      <c r="F53" s="1">
        <v>10</v>
      </c>
      <c r="G53" s="2">
        <v>0</v>
      </c>
      <c r="H53" s="2">
        <f t="shared" ref="H53:H55" si="7">F53/$F$56</f>
        <v>8.2644628099173556E-2</v>
      </c>
    </row>
    <row r="54" spans="1:10" x14ac:dyDescent="0.2">
      <c r="A54" s="4">
        <v>10</v>
      </c>
      <c r="B54" s="5">
        <v>1</v>
      </c>
      <c r="C54" s="1">
        <v>3</v>
      </c>
      <c r="D54" s="2">
        <v>0</v>
      </c>
      <c r="E54" s="3">
        <v>1</v>
      </c>
      <c r="F54" s="1">
        <v>10</v>
      </c>
      <c r="G54" s="2">
        <v>0</v>
      </c>
      <c r="H54" s="2">
        <f t="shared" si="7"/>
        <v>8.2644628099173556E-2</v>
      </c>
      <c r="I54" s="8">
        <f>SUM(H52:H54)</f>
        <v>0.17355371900826447</v>
      </c>
      <c r="J54" s="8" t="s">
        <v>28</v>
      </c>
    </row>
    <row r="55" spans="1:10" x14ac:dyDescent="0.2">
      <c r="A55" s="4">
        <v>10</v>
      </c>
      <c r="B55" s="5">
        <v>1</v>
      </c>
      <c r="C55" s="1">
        <v>4</v>
      </c>
      <c r="D55" s="3">
        <v>1</v>
      </c>
      <c r="E55" s="3">
        <v>1</v>
      </c>
      <c r="F55" s="1">
        <v>100</v>
      </c>
      <c r="G55" s="3">
        <v>1</v>
      </c>
      <c r="H55" s="2">
        <f t="shared" si="7"/>
        <v>0.82644628099173556</v>
      </c>
      <c r="I55" s="8">
        <f>H55</f>
        <v>0.82644628099173556</v>
      </c>
      <c r="J55" s="8" t="s">
        <v>27</v>
      </c>
    </row>
    <row r="56" spans="1:10" x14ac:dyDescent="0.2">
      <c r="F56">
        <f>SUM(F52:F55)</f>
        <v>121</v>
      </c>
      <c r="H56" s="2">
        <f>SUM(H52:H55)</f>
        <v>1</v>
      </c>
    </row>
  </sheetData>
  <conditionalFormatting sqref="H3:H6">
    <cfRule type="colorScale" priority="9">
      <colorScale>
        <cfvo type="min"/>
        <cfvo type="max"/>
        <color rgb="FFFCFCFF"/>
        <color rgb="FFF8696B"/>
      </colorScale>
    </cfRule>
  </conditionalFormatting>
  <conditionalFormatting sqref="H10:H13">
    <cfRule type="colorScale" priority="8">
      <colorScale>
        <cfvo type="min"/>
        <cfvo type="max"/>
        <color rgb="FFFCFCFF"/>
        <color rgb="FFF8696B"/>
      </colorScale>
    </cfRule>
  </conditionalFormatting>
  <conditionalFormatting sqref="H17:H20">
    <cfRule type="colorScale" priority="7">
      <colorScale>
        <cfvo type="min"/>
        <cfvo type="max"/>
        <color rgb="FFFCFCFF"/>
        <color rgb="FFF8696B"/>
      </colorScale>
    </cfRule>
  </conditionalFormatting>
  <conditionalFormatting sqref="H24: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H31:H35">
    <cfRule type="colorScale" priority="4">
      <colorScale>
        <cfvo type="min"/>
        <cfvo type="max"/>
        <color rgb="FFFCFCFF"/>
        <color rgb="FFF8696B"/>
      </colorScale>
    </cfRule>
  </conditionalFormatting>
  <conditionalFormatting sqref="H38:H42">
    <cfRule type="colorScale" priority="3">
      <colorScale>
        <cfvo type="min"/>
        <cfvo type="max"/>
        <color rgb="FFFCFCFF"/>
        <color rgb="FFF8696B"/>
      </colorScale>
    </cfRule>
  </conditionalFormatting>
  <conditionalFormatting sqref="H45:H49">
    <cfRule type="colorScale" priority="2">
      <colorScale>
        <cfvo type="min"/>
        <cfvo type="max"/>
        <color rgb="FFFCFCFF"/>
        <color rgb="FFF8696B"/>
      </colorScale>
    </cfRule>
  </conditionalFormatting>
  <conditionalFormatting sqref="H52:H5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p53_2_alleles</vt:lpstr>
      <vt:lpstr>Sheet1</vt:lpstr>
      <vt:lpstr>p53_40_alleles</vt:lpstr>
      <vt:lpstr>IKZF1_2+_alleles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Steep, Alexander</dc:creator>
  <cp:lastModifiedBy>Steep, Alexander</cp:lastModifiedBy>
  <dcterms:created xsi:type="dcterms:W3CDTF">2022-03-21T19:34:30Z</dcterms:created>
  <dcterms:modified xsi:type="dcterms:W3CDTF">2022-04-17T15:38:14Z</dcterms:modified>
</cp:coreProperties>
</file>