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stein/Documents/Programming/R/world-cup-2022/"/>
    </mc:Choice>
  </mc:AlternateContent>
  <xr:revisionPtr revIDLastSave="0" documentId="13_ncr:1_{31BD94B3-C8CE-7B48-8D38-D06BB5A64835}" xr6:coauthVersionLast="47" xr6:coauthVersionMax="47" xr10:uidLastSave="{00000000-0000-0000-0000-000000000000}"/>
  <bookViews>
    <workbookView xWindow="0" yWindow="500" windowWidth="33600" windowHeight="20500" activeTab="1" xr2:uid="{02FA7621-FA26-4169-8488-C7208FA96837}"/>
  </bookViews>
  <sheets>
    <sheet name="Sheet1" sheetId="1" r:id="rId1"/>
    <sheet name="Tabelle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6" i="1" l="1"/>
  <c r="R46" i="1" s="1"/>
  <c r="H40" i="1"/>
  <c r="R40" i="1" s="1"/>
  <c r="H39" i="1"/>
  <c r="R39" i="1" s="1"/>
  <c r="J46" i="1"/>
  <c r="L46" i="1" s="1"/>
  <c r="I46" i="1"/>
  <c r="K46" i="1" s="1"/>
  <c r="I40" i="1"/>
  <c r="K40" i="1" s="1"/>
  <c r="J40" i="1"/>
  <c r="J39" i="1"/>
  <c r="L39" i="1" s="1"/>
  <c r="I39" i="1"/>
  <c r="K39" i="1" s="1"/>
  <c r="L40" i="1"/>
  <c r="I28" i="1"/>
  <c r="J28" i="1"/>
  <c r="L28" i="1" s="1"/>
  <c r="I29" i="1"/>
  <c r="K29" i="1" s="1"/>
  <c r="J29" i="1"/>
  <c r="L29" i="1" s="1"/>
  <c r="I30" i="1"/>
  <c r="J30" i="1"/>
  <c r="L30" i="1" s="1"/>
  <c r="J27" i="1"/>
  <c r="L27" i="1" s="1"/>
  <c r="I27" i="1"/>
  <c r="K27" i="1" s="1"/>
  <c r="K30" i="1"/>
  <c r="K28" i="1"/>
  <c r="I9" i="1"/>
  <c r="K9" i="1" s="1"/>
  <c r="J9" i="1"/>
  <c r="L9" i="1" s="1"/>
  <c r="N9" i="1" s="1"/>
  <c r="I10" i="1"/>
  <c r="K10" i="1" s="1"/>
  <c r="J10" i="1"/>
  <c r="L10" i="1" s="1"/>
  <c r="N10" i="1" s="1"/>
  <c r="I11" i="1"/>
  <c r="K11" i="1" s="1"/>
  <c r="J11" i="1"/>
  <c r="L11" i="1" s="1"/>
  <c r="N11" i="1" s="1"/>
  <c r="I12" i="1"/>
  <c r="K12" i="1" s="1"/>
  <c r="J12" i="1"/>
  <c r="L12" i="1" s="1"/>
  <c r="N12" i="1" s="1"/>
  <c r="I13" i="1"/>
  <c r="K13" i="1" s="1"/>
  <c r="J13" i="1"/>
  <c r="L13" i="1" s="1"/>
  <c r="N13" i="1" s="1"/>
  <c r="I14" i="1"/>
  <c r="K14" i="1" s="1"/>
  <c r="J14" i="1"/>
  <c r="L14" i="1" s="1"/>
  <c r="N14" i="1" s="1"/>
  <c r="I15" i="1"/>
  <c r="K15" i="1" s="1"/>
  <c r="J15" i="1"/>
  <c r="L15" i="1" s="1"/>
  <c r="J8" i="1"/>
  <c r="L8" i="1" s="1"/>
  <c r="I8" i="1"/>
  <c r="K8" i="1" s="1"/>
  <c r="M8" i="1" s="1"/>
  <c r="M46" i="1" l="1"/>
  <c r="Q46" i="1" s="1"/>
  <c r="N46" i="1"/>
  <c r="M9" i="1"/>
  <c r="N28" i="1"/>
  <c r="M15" i="1"/>
  <c r="M11" i="1"/>
  <c r="M40" i="1"/>
  <c r="M39" i="1"/>
  <c r="N40" i="1"/>
  <c r="N39" i="1"/>
  <c r="M27" i="1"/>
  <c r="M29" i="1"/>
  <c r="M30" i="1"/>
  <c r="N27" i="1"/>
  <c r="N30" i="1"/>
  <c r="M28" i="1"/>
  <c r="N29" i="1"/>
  <c r="M14" i="1"/>
  <c r="M12" i="1"/>
  <c r="M10" i="1"/>
  <c r="N15" i="1"/>
  <c r="N8" i="1"/>
  <c r="M13" i="1"/>
  <c r="Q39" i="1" l="1"/>
  <c r="Q40" i="1"/>
  <c r="H27" i="1"/>
  <c r="Q27" i="1" s="1"/>
  <c r="H8" i="1"/>
  <c r="Q8" i="1" s="1"/>
  <c r="H29" i="1"/>
  <c r="R29" i="1" s="1"/>
  <c r="H28" i="1"/>
  <c r="R28" i="1" s="1"/>
  <c r="H30" i="1"/>
  <c r="Q30" i="1" s="1"/>
  <c r="H15" i="1"/>
  <c r="Q15" i="1" s="1"/>
  <c r="H11" i="1"/>
  <c r="R11" i="1" s="1"/>
  <c r="H14" i="1"/>
  <c r="R14" i="1" s="1"/>
  <c r="H10" i="1"/>
  <c r="R10" i="1" s="1"/>
  <c r="H13" i="1"/>
  <c r="Q13" i="1" s="1"/>
  <c r="H9" i="1"/>
  <c r="Q9" i="1" s="1"/>
  <c r="H12" i="1"/>
  <c r="R12" i="1" s="1"/>
  <c r="Q12" i="1" l="1"/>
  <c r="R13" i="1"/>
  <c r="Q14" i="1"/>
  <c r="R15" i="1"/>
  <c r="Q28" i="1"/>
  <c r="R8" i="1"/>
  <c r="R9" i="1"/>
  <c r="Q10" i="1"/>
  <c r="Q11" i="1"/>
  <c r="R30" i="1"/>
  <c r="Q29" i="1"/>
  <c r="R27" i="1"/>
  <c r="R32" i="1" l="1"/>
  <c r="Q17" i="1"/>
  <c r="Q32" i="1"/>
  <c r="R17" i="1"/>
  <c r="R35" i="1" l="1"/>
  <c r="Q35" i="1"/>
</calcChain>
</file>

<file path=xl/sharedStrings.xml><?xml version="1.0" encoding="utf-8"?>
<sst xmlns="http://schemas.openxmlformats.org/spreadsheetml/2006/main" count="173" uniqueCount="43">
  <si>
    <t>Round of 16</t>
  </si>
  <si>
    <t>Argentina</t>
  </si>
  <si>
    <t>Brazil</t>
  </si>
  <si>
    <t>France</t>
  </si>
  <si>
    <t>England</t>
  </si>
  <si>
    <t>Spain</t>
  </si>
  <si>
    <t>Netherlands</t>
  </si>
  <si>
    <t>Portugal</t>
  </si>
  <si>
    <t>Croatia</t>
  </si>
  <si>
    <t>Japan</t>
  </si>
  <si>
    <t>USA</t>
  </si>
  <si>
    <t>Switzerland</t>
  </si>
  <si>
    <t>Senegal</t>
  </si>
  <si>
    <t>Morocco</t>
  </si>
  <si>
    <t>Poland</t>
  </si>
  <si>
    <t>South Korea</t>
  </si>
  <si>
    <t>Australia</t>
  </si>
  <si>
    <t>Market Odds</t>
  </si>
  <si>
    <t>Normalised Market Odds</t>
  </si>
  <si>
    <t>Normalised market Prob</t>
  </si>
  <si>
    <t>Our Prob</t>
  </si>
  <si>
    <t>Team1</t>
  </si>
  <si>
    <t>Team2</t>
  </si>
  <si>
    <t>Market log-loss</t>
  </si>
  <si>
    <t>Our log-loss</t>
  </si>
  <si>
    <t>Sum</t>
  </si>
  <si>
    <t>Quarter-finals</t>
  </si>
  <si>
    <t>Semi-finals</t>
  </si>
  <si>
    <t>Match outcome</t>
  </si>
  <si>
    <t>Outcome</t>
  </si>
  <si>
    <t>xG outcome</t>
  </si>
  <si>
    <t>Final</t>
  </si>
  <si>
    <t>Match/xG Outcome</t>
  </si>
  <si>
    <t>Market Odds Team 1</t>
  </si>
  <si>
    <t>Market Odds Team 2</t>
  </si>
  <si>
    <t>Normalised Market Odds Team 1</t>
  </si>
  <si>
    <t>Normalised Market Odds Team 2</t>
  </si>
  <si>
    <t>Normalised market Prob Team 1</t>
  </si>
  <si>
    <t>Normalised market Prob Team 2</t>
  </si>
  <si>
    <t>Our Prob Team 1</t>
  </si>
  <si>
    <t>Our Prob Team 2</t>
  </si>
  <si>
    <t>Round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</si>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</sst>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 2013–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2F13E-4F69-4ED2-9A66-77A0BEED64C1}">
  <dimension ref="A2:R47"/>
  <sheetViews>
    <sheetView topLeftCell="A18" workbookViewId="0">
      <selection activeCell="F59" sqref="F59"/>
    </sheetView>
  </sheetViews>
  <sheetFormatPr baseColWidth="10" defaultColWidth="8.83203125" defaultRowHeight="15" x14ac:dyDescent="0.2"/>
  <cols>
    <col min="1" max="1" width="12.6640625" customWidth="1"/>
    <col min="2" max="2" width="10.83203125" bestFit="1" customWidth="1"/>
    <col min="4" max="4" width="13.1640625" customWidth="1"/>
    <col min="5" max="7" width="12.6640625" customWidth="1"/>
    <col min="8" max="8" width="13.33203125" customWidth="1"/>
    <col min="11" max="14" width="12.5" customWidth="1"/>
    <col min="17" max="17" width="13.33203125" customWidth="1"/>
    <col min="18" max="18" width="13.6640625" customWidth="1"/>
  </cols>
  <sheetData>
    <row r="2" spans="1:18" x14ac:dyDescent="0.2">
      <c r="F2" t="s">
        <v>32</v>
      </c>
      <c r="H2" s="1">
        <v>0</v>
      </c>
    </row>
    <row r="6" spans="1:18" x14ac:dyDescent="0.2">
      <c r="A6" t="s">
        <v>0</v>
      </c>
    </row>
    <row r="7" spans="1:18" x14ac:dyDescent="0.2">
      <c r="D7" t="s">
        <v>21</v>
      </c>
      <c r="E7" t="s">
        <v>22</v>
      </c>
      <c r="F7" t="s">
        <v>28</v>
      </c>
      <c r="G7" t="s">
        <v>30</v>
      </c>
      <c r="H7" t="s">
        <v>29</v>
      </c>
      <c r="I7" t="s">
        <v>17</v>
      </c>
      <c r="K7" t="s">
        <v>18</v>
      </c>
      <c r="M7" t="s">
        <v>19</v>
      </c>
      <c r="O7" t="s">
        <v>20</v>
      </c>
      <c r="Q7" t="s">
        <v>23</v>
      </c>
      <c r="R7" t="s">
        <v>24</v>
      </c>
    </row>
    <row r="8" spans="1:18" x14ac:dyDescent="0.2">
      <c r="A8" t="s">
        <v>1</v>
      </c>
      <c r="B8">
        <v>1.1100000000000001</v>
      </c>
      <c r="D8" t="s">
        <v>1</v>
      </c>
      <c r="E8" t="s">
        <v>16</v>
      </c>
      <c r="F8">
        <v>1</v>
      </c>
      <c r="G8">
        <v>1</v>
      </c>
      <c r="H8">
        <f t="shared" ref="H8:H15" ca="1" si="0">OFFSET(F8,0,$H$2)</f>
        <v>1</v>
      </c>
      <c r="I8">
        <f>VLOOKUP(D8,$A$8:$B$23,2,FALSE)</f>
        <v>1.1100000000000001</v>
      </c>
      <c r="J8">
        <f>VLOOKUP(E8,$A$8:$B$23,2,FALSE)</f>
        <v>10</v>
      </c>
      <c r="K8">
        <f>1/I8</f>
        <v>0.9009009009009008</v>
      </c>
      <c r="L8">
        <f>1/J8</f>
        <v>0.1</v>
      </c>
      <c r="M8">
        <f>K8/SUM($K8:$L8)</f>
        <v>0.90009000900089997</v>
      </c>
      <c r="N8">
        <f>L8/SUM($K8:$L8)</f>
        <v>9.9909990999099918E-2</v>
      </c>
      <c r="O8">
        <v>0.95599999999999996</v>
      </c>
      <c r="P8">
        <v>4.3999999999999997E-2</v>
      </c>
      <c r="Q8">
        <f ca="1">-LOG(OFFSET(M8,0,H8-1))</f>
        <v>4.571405894086767E-2</v>
      </c>
      <c r="R8">
        <f ca="1">-LOG(OFFSET(O8,0,H8-1))</f>
        <v>1.9542107723899943E-2</v>
      </c>
    </row>
    <row r="9" spans="1:18" x14ac:dyDescent="0.2">
      <c r="A9" t="s">
        <v>2</v>
      </c>
      <c r="B9">
        <v>1.1200000000000001</v>
      </c>
      <c r="D9" t="s">
        <v>2</v>
      </c>
      <c r="E9" t="s">
        <v>15</v>
      </c>
      <c r="F9">
        <v>1</v>
      </c>
      <c r="G9">
        <v>1</v>
      </c>
      <c r="H9">
        <f t="shared" ca="1" si="0"/>
        <v>1</v>
      </c>
      <c r="I9">
        <f t="shared" ref="I9:I15" si="1">VLOOKUP(D9,$A$8:$B$23,2,FALSE)</f>
        <v>1.1200000000000001</v>
      </c>
      <c r="J9">
        <f t="shared" ref="J9:J15" si="2">VLOOKUP(E9,$A$8:$B$23,2,FALSE)</f>
        <v>7</v>
      </c>
      <c r="K9">
        <f t="shared" ref="K9:K15" si="3">1/I9</f>
        <v>0.89285714285714279</v>
      </c>
      <c r="L9">
        <f t="shared" ref="L9:L15" si="4">1/J9</f>
        <v>0.14285714285714285</v>
      </c>
      <c r="M9">
        <f t="shared" ref="M9:M15" si="5">K9/SUM($K9:$L9)</f>
        <v>0.86206896551724144</v>
      </c>
      <c r="N9">
        <f t="shared" ref="N9:N15" si="6">L9/SUM($K9:$L9)</f>
        <v>0.13793103448275862</v>
      </c>
      <c r="O9">
        <v>0.95299999999999996</v>
      </c>
      <c r="P9">
        <v>4.5999999999999999E-2</v>
      </c>
      <c r="Q9">
        <f t="shared" ref="Q9:Q15" ca="1" si="7">-LOG(OFFSET(M9,0,H9-1))</f>
        <v>6.445798922691845E-2</v>
      </c>
      <c r="R9">
        <f t="shared" ref="R9:R15" ca="1" si="8">-LOG(OFFSET(O9,0,H9-1))</f>
        <v>2.090709936167361E-2</v>
      </c>
    </row>
    <row r="10" spans="1:18" x14ac:dyDescent="0.2">
      <c r="A10" t="s">
        <v>3</v>
      </c>
      <c r="B10">
        <v>1.1399999999999999</v>
      </c>
      <c r="D10" t="s">
        <v>3</v>
      </c>
      <c r="E10" t="s">
        <v>14</v>
      </c>
      <c r="F10">
        <v>1</v>
      </c>
      <c r="G10">
        <v>2</v>
      </c>
      <c r="H10">
        <f t="shared" ca="1" si="0"/>
        <v>1</v>
      </c>
      <c r="I10">
        <f t="shared" si="1"/>
        <v>1.1399999999999999</v>
      </c>
      <c r="J10">
        <f t="shared" si="2"/>
        <v>7</v>
      </c>
      <c r="K10">
        <f t="shared" si="3"/>
        <v>0.87719298245614041</v>
      </c>
      <c r="L10">
        <f t="shared" si="4"/>
        <v>0.14285714285714285</v>
      </c>
      <c r="M10">
        <f t="shared" si="5"/>
        <v>0.85995085995085996</v>
      </c>
      <c r="N10">
        <f t="shared" si="6"/>
        <v>0.14004914004914004</v>
      </c>
      <c r="O10">
        <v>0.65200000000000002</v>
      </c>
      <c r="P10">
        <v>0.34799999999999998</v>
      </c>
      <c r="Q10">
        <f t="shared" ca="1" si="7"/>
        <v>6.5526364874944398E-2</v>
      </c>
      <c r="R10">
        <f t="shared" ca="1" si="8"/>
        <v>0.18575240426807979</v>
      </c>
    </row>
    <row r="11" spans="1:18" x14ac:dyDescent="0.2">
      <c r="A11" t="s">
        <v>4</v>
      </c>
      <c r="B11">
        <v>1.22</v>
      </c>
      <c r="D11" t="s">
        <v>4</v>
      </c>
      <c r="E11" t="s">
        <v>12</v>
      </c>
      <c r="F11">
        <v>1</v>
      </c>
      <c r="G11">
        <v>1</v>
      </c>
      <c r="H11">
        <f t="shared" ca="1" si="0"/>
        <v>1</v>
      </c>
      <c r="I11">
        <f t="shared" si="1"/>
        <v>1.22</v>
      </c>
      <c r="J11">
        <f t="shared" si="2"/>
        <v>4.33</v>
      </c>
      <c r="K11">
        <f t="shared" si="3"/>
        <v>0.81967213114754101</v>
      </c>
      <c r="L11">
        <f t="shared" si="4"/>
        <v>0.23094688221709006</v>
      </c>
      <c r="M11">
        <f t="shared" si="5"/>
        <v>0.78018018018018009</v>
      </c>
      <c r="N11">
        <f t="shared" si="6"/>
        <v>0.2198198198198198</v>
      </c>
      <c r="O11">
        <v>0.83599999999999997</v>
      </c>
      <c r="P11">
        <v>0.16400000000000001</v>
      </c>
      <c r="Q11">
        <f t="shared" ca="1" si="7"/>
        <v>0.10780508676931085</v>
      </c>
      <c r="R11">
        <f t="shared" ca="1" si="8"/>
        <v>7.779372256098363E-2</v>
      </c>
    </row>
    <row r="12" spans="1:18" x14ac:dyDescent="0.2">
      <c r="A12" t="s">
        <v>5</v>
      </c>
      <c r="B12">
        <v>1.25</v>
      </c>
      <c r="D12" t="s">
        <v>5</v>
      </c>
      <c r="E12" t="s">
        <v>13</v>
      </c>
      <c r="F12">
        <v>2</v>
      </c>
      <c r="G12">
        <v>1</v>
      </c>
      <c r="H12">
        <f t="shared" ca="1" si="0"/>
        <v>2</v>
      </c>
      <c r="I12">
        <f t="shared" si="1"/>
        <v>1.25</v>
      </c>
      <c r="J12">
        <f t="shared" si="2"/>
        <v>4.3499999999999996</v>
      </c>
      <c r="K12">
        <f t="shared" si="3"/>
        <v>0.8</v>
      </c>
      <c r="L12">
        <f t="shared" si="4"/>
        <v>0.22988505747126439</v>
      </c>
      <c r="M12">
        <f t="shared" si="5"/>
        <v>0.7767857142857143</v>
      </c>
      <c r="N12">
        <f t="shared" si="6"/>
        <v>0.22321428571428575</v>
      </c>
      <c r="O12">
        <v>0.80900000000000005</v>
      </c>
      <c r="P12">
        <v>0.191</v>
      </c>
      <c r="Q12">
        <f t="shared" ca="1" si="7"/>
        <v>0.65127801399814389</v>
      </c>
      <c r="R12">
        <f t="shared" ca="1" si="8"/>
        <v>0.71896663275227246</v>
      </c>
    </row>
    <row r="13" spans="1:18" x14ac:dyDescent="0.2">
      <c r="A13" t="s">
        <v>6</v>
      </c>
      <c r="B13">
        <v>1.44</v>
      </c>
      <c r="D13" t="s">
        <v>6</v>
      </c>
      <c r="E13" t="s">
        <v>10</v>
      </c>
      <c r="F13">
        <v>1</v>
      </c>
      <c r="G13">
        <v>2</v>
      </c>
      <c r="H13">
        <f t="shared" ca="1" si="0"/>
        <v>1</v>
      </c>
      <c r="I13">
        <f t="shared" si="1"/>
        <v>1.44</v>
      </c>
      <c r="J13">
        <f t="shared" si="2"/>
        <v>2.88</v>
      </c>
      <c r="K13">
        <f t="shared" si="3"/>
        <v>0.69444444444444442</v>
      </c>
      <c r="L13">
        <f t="shared" si="4"/>
        <v>0.34722222222222221</v>
      </c>
      <c r="M13">
        <f t="shared" si="5"/>
        <v>0.66666666666666674</v>
      </c>
      <c r="N13">
        <f t="shared" si="6"/>
        <v>0.33333333333333337</v>
      </c>
      <c r="O13">
        <v>0.78600000000000003</v>
      </c>
      <c r="P13">
        <v>0.214</v>
      </c>
      <c r="Q13">
        <f t="shared" ca="1" si="7"/>
        <v>0.17609125905568118</v>
      </c>
      <c r="R13">
        <f t="shared" ca="1" si="8"/>
        <v>0.10457745396059209</v>
      </c>
    </row>
    <row r="14" spans="1:18" x14ac:dyDescent="0.2">
      <c r="A14" t="s">
        <v>7</v>
      </c>
      <c r="B14">
        <v>1.44</v>
      </c>
      <c r="D14" t="s">
        <v>7</v>
      </c>
      <c r="E14" t="s">
        <v>11</v>
      </c>
      <c r="F14">
        <v>1</v>
      </c>
      <c r="G14">
        <v>1</v>
      </c>
      <c r="H14">
        <f t="shared" ca="1" si="0"/>
        <v>1</v>
      </c>
      <c r="I14">
        <f t="shared" si="1"/>
        <v>1.44</v>
      </c>
      <c r="J14">
        <f t="shared" si="2"/>
        <v>2.9</v>
      </c>
      <c r="K14">
        <f t="shared" si="3"/>
        <v>0.69444444444444442</v>
      </c>
      <c r="L14">
        <f t="shared" si="4"/>
        <v>0.34482758620689657</v>
      </c>
      <c r="M14">
        <f t="shared" si="5"/>
        <v>0.66820276497695852</v>
      </c>
      <c r="N14">
        <f t="shared" si="6"/>
        <v>0.33179723502304148</v>
      </c>
      <c r="O14">
        <v>0.53300000000000003</v>
      </c>
      <c r="P14">
        <v>0.46700000000000003</v>
      </c>
      <c r="Q14">
        <f t="shared" ca="1" si="7"/>
        <v>0.17509173161355462</v>
      </c>
      <c r="R14">
        <f t="shared" ca="1" si="8"/>
        <v>0.27327279097342771</v>
      </c>
    </row>
    <row r="15" spans="1:18" x14ac:dyDescent="0.2">
      <c r="A15" t="s">
        <v>8</v>
      </c>
      <c r="B15">
        <v>1.53</v>
      </c>
      <c r="D15" t="s">
        <v>8</v>
      </c>
      <c r="E15" t="s">
        <v>9</v>
      </c>
      <c r="F15">
        <v>1</v>
      </c>
      <c r="G15">
        <v>2</v>
      </c>
      <c r="H15">
        <f t="shared" ca="1" si="0"/>
        <v>1</v>
      </c>
      <c r="I15">
        <f t="shared" si="1"/>
        <v>1.53</v>
      </c>
      <c r="J15">
        <f t="shared" si="2"/>
        <v>2.75</v>
      </c>
      <c r="K15">
        <f t="shared" si="3"/>
        <v>0.65359477124183007</v>
      </c>
      <c r="L15">
        <f t="shared" si="4"/>
        <v>0.36363636363636365</v>
      </c>
      <c r="M15">
        <f t="shared" si="5"/>
        <v>0.64252336448598135</v>
      </c>
      <c r="N15">
        <f t="shared" si="6"/>
        <v>0.3574766355140187</v>
      </c>
      <c r="O15">
        <v>0.72399999999999998</v>
      </c>
      <c r="P15">
        <v>0.27600000000000002</v>
      </c>
      <c r="Q15">
        <f t="shared" ca="1" si="7"/>
        <v>0.19211107518290935</v>
      </c>
      <c r="R15">
        <f t="shared" ca="1" si="8"/>
        <v>0.14026143380285311</v>
      </c>
    </row>
    <row r="16" spans="1:18" x14ac:dyDescent="0.2">
      <c r="A16" t="s">
        <v>9</v>
      </c>
      <c r="B16">
        <v>2.75</v>
      </c>
    </row>
    <row r="17" spans="1:18" x14ac:dyDescent="0.2">
      <c r="A17" t="s">
        <v>10</v>
      </c>
      <c r="B17">
        <v>2.88</v>
      </c>
      <c r="P17" t="s">
        <v>25</v>
      </c>
      <c r="Q17">
        <f ca="1">SUM(Q8:Q15)</f>
        <v>1.4780755796623306</v>
      </c>
      <c r="R17">
        <f ca="1">SUM(R8:R15)</f>
        <v>1.5410736454037826</v>
      </c>
    </row>
    <row r="18" spans="1:18" x14ac:dyDescent="0.2">
      <c r="A18" t="s">
        <v>11</v>
      </c>
      <c r="B18">
        <v>2.9</v>
      </c>
    </row>
    <row r="19" spans="1:18" x14ac:dyDescent="0.2">
      <c r="A19" t="s">
        <v>12</v>
      </c>
      <c r="B19">
        <v>4.33</v>
      </c>
    </row>
    <row r="20" spans="1:18" x14ac:dyDescent="0.2">
      <c r="A20" t="s">
        <v>13</v>
      </c>
      <c r="B20">
        <v>4.3499999999999996</v>
      </c>
    </row>
    <row r="21" spans="1:18" x14ac:dyDescent="0.2">
      <c r="A21" t="s">
        <v>14</v>
      </c>
      <c r="B21">
        <v>7</v>
      </c>
    </row>
    <row r="22" spans="1:18" x14ac:dyDescent="0.2">
      <c r="A22" t="s">
        <v>15</v>
      </c>
      <c r="B22">
        <v>7</v>
      </c>
    </row>
    <row r="23" spans="1:18" x14ac:dyDescent="0.2">
      <c r="A23" t="s">
        <v>16</v>
      </c>
      <c r="B23">
        <v>10</v>
      </c>
    </row>
    <row r="26" spans="1:18" x14ac:dyDescent="0.2">
      <c r="A26" t="s">
        <v>26</v>
      </c>
      <c r="D26" t="s">
        <v>21</v>
      </c>
      <c r="E26" t="s">
        <v>22</v>
      </c>
      <c r="F26" t="s">
        <v>28</v>
      </c>
      <c r="G26" t="s">
        <v>30</v>
      </c>
      <c r="H26" t="s">
        <v>29</v>
      </c>
      <c r="I26" t="s">
        <v>17</v>
      </c>
      <c r="K26" t="s">
        <v>18</v>
      </c>
      <c r="M26" t="s">
        <v>19</v>
      </c>
      <c r="O26" t="s">
        <v>20</v>
      </c>
      <c r="Q26" t="s">
        <v>23</v>
      </c>
      <c r="R26" t="s">
        <v>24</v>
      </c>
    </row>
    <row r="27" spans="1:18" x14ac:dyDescent="0.2">
      <c r="A27" t="s">
        <v>2</v>
      </c>
      <c r="B27">
        <v>1.2</v>
      </c>
      <c r="D27" t="s">
        <v>2</v>
      </c>
      <c r="E27" t="s">
        <v>8</v>
      </c>
      <c r="F27">
        <v>2</v>
      </c>
      <c r="G27">
        <v>1</v>
      </c>
      <c r="H27">
        <f ca="1">OFFSET(F27,0,$H$2)</f>
        <v>2</v>
      </c>
      <c r="I27">
        <f>VLOOKUP(D27,$A$27:$B$34,2,FALSE)</f>
        <v>1.2</v>
      </c>
      <c r="J27">
        <f>VLOOKUP(E27,$A$27:$B$34,2,FALSE)</f>
        <v>5</v>
      </c>
      <c r="K27">
        <f>1/I27</f>
        <v>0.83333333333333337</v>
      </c>
      <c r="L27">
        <f>1/J27</f>
        <v>0.2</v>
      </c>
      <c r="M27">
        <f>K27/SUM($K27:$L27)</f>
        <v>0.80645161290322576</v>
      </c>
      <c r="N27">
        <f>L27/SUM($K27:$L27)</f>
        <v>0.19354838709677419</v>
      </c>
      <c r="O27">
        <v>0.875</v>
      </c>
      <c r="P27">
        <v>0.125</v>
      </c>
      <c r="Q27">
        <f ca="1">-LOG(OFFSET(M27,0,H27-1))</f>
        <v>0.71321044345062901</v>
      </c>
      <c r="R27">
        <f ca="1">-LOG(OFFSET(O27,0,H27-1))</f>
        <v>0.90308998699194354</v>
      </c>
    </row>
    <row r="28" spans="1:18" x14ac:dyDescent="0.2">
      <c r="A28" t="s">
        <v>7</v>
      </c>
      <c r="B28">
        <v>1.32</v>
      </c>
      <c r="D28" t="s">
        <v>7</v>
      </c>
      <c r="E28" t="s">
        <v>13</v>
      </c>
      <c r="F28">
        <v>2</v>
      </c>
      <c r="G28">
        <v>1</v>
      </c>
      <c r="H28">
        <f ca="1">OFFSET(F28,0,$H$2)</f>
        <v>2</v>
      </c>
      <c r="I28">
        <f t="shared" ref="I28:I30" si="9">VLOOKUP(D28,$A$27:$B$34,2,FALSE)</f>
        <v>1.32</v>
      </c>
      <c r="J28">
        <f t="shared" ref="J28:J30" si="10">VLOOKUP(E28,$A$27:$B$34,2,FALSE)</f>
        <v>3.5</v>
      </c>
      <c r="K28">
        <f t="shared" ref="K28:K30" si="11">1/I28</f>
        <v>0.75757575757575757</v>
      </c>
      <c r="L28">
        <f t="shared" ref="L28:L30" si="12">1/J28</f>
        <v>0.2857142857142857</v>
      </c>
      <c r="M28">
        <f t="shared" ref="M28:M30" si="13">K28/SUM($K28:$L28)</f>
        <v>0.72614107883817425</v>
      </c>
      <c r="N28">
        <f t="shared" ref="N28:N30" si="14">L28/SUM($K28:$L28)</f>
        <v>0.2738589211618257</v>
      </c>
      <c r="O28">
        <v>0.78100000000000003</v>
      </c>
      <c r="P28">
        <v>0.219</v>
      </c>
      <c r="Q28">
        <f t="shared" ref="Q28:Q30" ca="1" si="15">-LOG(OFFSET(M28,0,H28-1))</f>
        <v>0.5624731070329998</v>
      </c>
      <c r="R28">
        <f t="shared" ref="R28:R30" ca="1" si="16">-LOG(OFFSET(O28,0,H28-1))</f>
        <v>0.65955588515988162</v>
      </c>
    </row>
    <row r="29" spans="1:18" x14ac:dyDescent="0.2">
      <c r="A29" t="s">
        <v>1</v>
      </c>
      <c r="B29">
        <v>1.58</v>
      </c>
      <c r="D29" t="s">
        <v>1</v>
      </c>
      <c r="E29" t="s">
        <v>6</v>
      </c>
      <c r="F29">
        <v>1</v>
      </c>
      <c r="G29">
        <v>1</v>
      </c>
      <c r="H29">
        <f ca="1">OFFSET(F29,0,$H$2)</f>
        <v>1</v>
      </c>
      <c r="I29">
        <f t="shared" si="9"/>
        <v>1.58</v>
      </c>
      <c r="J29">
        <f t="shared" si="10"/>
        <v>2.5</v>
      </c>
      <c r="K29">
        <f t="shared" si="11"/>
        <v>0.63291139240506322</v>
      </c>
      <c r="L29">
        <f t="shared" si="12"/>
        <v>0.4</v>
      </c>
      <c r="M29">
        <f t="shared" si="13"/>
        <v>0.61274509803921562</v>
      </c>
      <c r="N29">
        <f t="shared" si="14"/>
        <v>0.38725490196078433</v>
      </c>
      <c r="O29">
        <v>0.73099999999999998</v>
      </c>
      <c r="P29">
        <v>0.26900000000000002</v>
      </c>
      <c r="Q29">
        <f t="shared" ca="1" si="15"/>
        <v>0.21272015441784239</v>
      </c>
      <c r="R29">
        <f t="shared" ca="1" si="16"/>
        <v>0.13608262304213956</v>
      </c>
    </row>
    <row r="30" spans="1:18" x14ac:dyDescent="0.2">
      <c r="A30" t="s">
        <v>3</v>
      </c>
      <c r="B30">
        <v>1.76</v>
      </c>
      <c r="D30" t="s">
        <v>3</v>
      </c>
      <c r="E30" t="s">
        <v>4</v>
      </c>
      <c r="F30">
        <v>1</v>
      </c>
      <c r="G30">
        <v>2</v>
      </c>
      <c r="H30">
        <f ca="1">OFFSET(F30,0,$H$2)</f>
        <v>1</v>
      </c>
      <c r="I30">
        <f t="shared" si="9"/>
        <v>1.76</v>
      </c>
      <c r="J30">
        <f t="shared" si="10"/>
        <v>2.1</v>
      </c>
      <c r="K30">
        <f t="shared" si="11"/>
        <v>0.56818181818181823</v>
      </c>
      <c r="L30">
        <f t="shared" si="12"/>
        <v>0.47619047619047616</v>
      </c>
      <c r="M30">
        <f t="shared" si="13"/>
        <v>0.54404145077720212</v>
      </c>
      <c r="N30">
        <f t="shared" si="14"/>
        <v>0.45595854922279788</v>
      </c>
      <c r="O30">
        <v>0.53600000000000003</v>
      </c>
      <c r="P30">
        <v>0.46400000000000002</v>
      </c>
      <c r="Q30">
        <f t="shared" ca="1" si="15"/>
        <v>0.26436800993783566</v>
      </c>
      <c r="R30">
        <f t="shared" ca="1" si="16"/>
        <v>0.27083521030722996</v>
      </c>
    </row>
    <row r="31" spans="1:18" x14ac:dyDescent="0.2">
      <c r="A31" t="s">
        <v>4</v>
      </c>
      <c r="B31">
        <v>2.1</v>
      </c>
    </row>
    <row r="32" spans="1:18" x14ac:dyDescent="0.2">
      <c r="A32" t="s">
        <v>6</v>
      </c>
      <c r="B32">
        <v>2.5</v>
      </c>
      <c r="P32" t="s">
        <v>25</v>
      </c>
      <c r="Q32">
        <f ca="1">SUM(Q27:Q30)</f>
        <v>1.7527717148393067</v>
      </c>
      <c r="R32">
        <f ca="1">SUM(R27:R30)</f>
        <v>1.9695637055011948</v>
      </c>
    </row>
    <row r="33" spans="1:18" x14ac:dyDescent="0.2">
      <c r="A33" t="s">
        <v>13</v>
      </c>
      <c r="B33">
        <v>3.5</v>
      </c>
    </row>
    <row r="34" spans="1:18" x14ac:dyDescent="0.2">
      <c r="A34" t="s">
        <v>8</v>
      </c>
      <c r="B34">
        <v>5</v>
      </c>
    </row>
    <row r="35" spans="1:18" x14ac:dyDescent="0.2">
      <c r="Q35">
        <f ca="1">Q32+Q17</f>
        <v>3.2308472945016371</v>
      </c>
      <c r="R35">
        <f ca="1">R32+R17</f>
        <v>3.5106373509049771</v>
      </c>
    </row>
    <row r="38" spans="1:18" x14ac:dyDescent="0.2">
      <c r="A38" t="s">
        <v>27</v>
      </c>
      <c r="D38" t="s">
        <v>21</v>
      </c>
      <c r="E38" t="s">
        <v>22</v>
      </c>
      <c r="F38" t="s">
        <v>28</v>
      </c>
      <c r="G38" t="s">
        <v>30</v>
      </c>
      <c r="H38" t="s">
        <v>29</v>
      </c>
      <c r="I38" t="s">
        <v>17</v>
      </c>
      <c r="K38" t="s">
        <v>18</v>
      </c>
      <c r="M38" t="s">
        <v>19</v>
      </c>
      <c r="O38" t="s">
        <v>20</v>
      </c>
      <c r="Q38" t="s">
        <v>23</v>
      </c>
      <c r="R38" t="s">
        <v>24</v>
      </c>
    </row>
    <row r="39" spans="1:18" x14ac:dyDescent="0.2">
      <c r="A39" t="s">
        <v>3</v>
      </c>
      <c r="B39">
        <v>1.25</v>
      </c>
      <c r="D39" t="s">
        <v>3</v>
      </c>
      <c r="E39" t="s">
        <v>13</v>
      </c>
      <c r="F39">
        <v>1</v>
      </c>
      <c r="G39">
        <v>1</v>
      </c>
      <c r="H39">
        <f ca="1">OFFSET(F39,0,$H$2)</f>
        <v>1</v>
      </c>
      <c r="I39">
        <f>VLOOKUP(D39,$A$39:$B$42,2,FALSE)</f>
        <v>1.25</v>
      </c>
      <c r="J39">
        <f>VLOOKUP(E39,$A$39:$B$42,2,FALSE)</f>
        <v>4.33</v>
      </c>
      <c r="K39">
        <f>1/I39</f>
        <v>0.8</v>
      </c>
      <c r="L39">
        <f>1/J39</f>
        <v>0.23094688221709006</v>
      </c>
      <c r="M39">
        <f>K39/SUM($K39:$L39)</f>
        <v>0.77598566308243722</v>
      </c>
      <c r="N39">
        <f>L39/SUM($K39:$L39)</f>
        <v>0.2240143369175627</v>
      </c>
      <c r="O39">
        <v>0.82699999999999996</v>
      </c>
      <c r="P39">
        <v>0.17299999999999999</v>
      </c>
      <c r="Q39">
        <f ca="1">-LOG(OFFSET(M39,0,H39-1))</f>
        <v>0.11014630258421335</v>
      </c>
      <c r="R39">
        <f ca="1">-LOG(OFFSET(O39,0,H39-1))</f>
        <v>8.2494490447453356E-2</v>
      </c>
    </row>
    <row r="40" spans="1:18" x14ac:dyDescent="0.2">
      <c r="A40" t="s">
        <v>1</v>
      </c>
      <c r="B40">
        <v>1.4</v>
      </c>
      <c r="D40" t="s">
        <v>1</v>
      </c>
      <c r="E40" t="s">
        <v>8</v>
      </c>
      <c r="F40">
        <v>1</v>
      </c>
      <c r="G40">
        <v>1</v>
      </c>
      <c r="H40">
        <f ca="1">OFFSET(F40,0,$H$2)</f>
        <v>1</v>
      </c>
      <c r="I40">
        <f>VLOOKUP(D40,$A$39:$B$42,2,FALSE)</f>
        <v>1.4</v>
      </c>
      <c r="J40">
        <f>VLOOKUP(E40,$A$39:$B$42,2,FALSE)</f>
        <v>3.4</v>
      </c>
      <c r="K40">
        <f t="shared" ref="K40" si="17">1/I40</f>
        <v>0.7142857142857143</v>
      </c>
      <c r="L40">
        <f t="shared" ref="L40" si="18">1/J40</f>
        <v>0.29411764705882354</v>
      </c>
      <c r="M40">
        <f t="shared" ref="M40" si="19">K40/SUM($K40:$L40)</f>
        <v>0.70833333333333337</v>
      </c>
      <c r="N40">
        <f t="shared" ref="N40" si="20">L40/SUM($K40:$L40)</f>
        <v>0.29166666666666669</v>
      </c>
      <c r="O40">
        <v>0.83699999999999997</v>
      </c>
      <c r="P40">
        <v>0.16300000000000001</v>
      </c>
      <c r="Q40">
        <f t="shared" ref="Q40" ca="1" si="21">-LOG(OFFSET(M40,0,H40-1))</f>
        <v>0.14976232033333206</v>
      </c>
      <c r="R40">
        <f t="shared" ref="R40" ca="1" si="22">-LOG(OFFSET(O40,0,H40-1))</f>
        <v>7.7274542006740027E-2</v>
      </c>
    </row>
    <row r="41" spans="1:18" x14ac:dyDescent="0.2">
      <c r="A41" t="s">
        <v>8</v>
      </c>
      <c r="B41">
        <v>3.4</v>
      </c>
    </row>
    <row r="42" spans="1:18" x14ac:dyDescent="0.2">
      <c r="A42" t="s">
        <v>13</v>
      </c>
      <c r="B42">
        <v>4.33</v>
      </c>
    </row>
    <row r="45" spans="1:18" x14ac:dyDescent="0.2">
      <c r="A45" t="s">
        <v>31</v>
      </c>
      <c r="D45" t="s">
        <v>21</v>
      </c>
      <c r="E45" t="s">
        <v>22</v>
      </c>
      <c r="F45" t="s">
        <v>28</v>
      </c>
      <c r="G45" t="s">
        <v>30</v>
      </c>
      <c r="H45" t="s">
        <v>29</v>
      </c>
      <c r="I45" t="s">
        <v>17</v>
      </c>
      <c r="K45" t="s">
        <v>18</v>
      </c>
      <c r="M45" t="s">
        <v>19</v>
      </c>
      <c r="O45" t="s">
        <v>20</v>
      </c>
      <c r="Q45" t="s">
        <v>23</v>
      </c>
      <c r="R45" t="s">
        <v>24</v>
      </c>
    </row>
    <row r="46" spans="1:18" x14ac:dyDescent="0.2">
      <c r="A46" t="s">
        <v>1</v>
      </c>
      <c r="B46">
        <v>1.95</v>
      </c>
      <c r="D46" t="s">
        <v>1</v>
      </c>
      <c r="E46" t="s">
        <v>3</v>
      </c>
      <c r="F46">
        <v>1</v>
      </c>
      <c r="G46">
        <v>1</v>
      </c>
      <c r="H46">
        <f ca="1">OFFSET(F46,0,$H$2)</f>
        <v>1</v>
      </c>
      <c r="I46">
        <f>VLOOKUP(D46,$A$46:$B$47,2,FALSE)</f>
        <v>1.95</v>
      </c>
      <c r="J46">
        <f>VLOOKUP(E46,$A$46:$B$47,2,FALSE)</f>
        <v>1.98</v>
      </c>
      <c r="K46">
        <f>1/I46</f>
        <v>0.51282051282051289</v>
      </c>
      <c r="L46">
        <f>1/J46</f>
        <v>0.50505050505050508</v>
      </c>
      <c r="M46">
        <f>K46/SUM($K46:$L46)</f>
        <v>0.50381679389312983</v>
      </c>
      <c r="N46">
        <f>L46/SUM($K46:$L46)</f>
        <v>0.49618320610687022</v>
      </c>
      <c r="O46">
        <v>0.69199999999999995</v>
      </c>
      <c r="P46">
        <v>0.308</v>
      </c>
      <c r="Q46">
        <f ca="1">-LOG(OFFSET(M46,0,H46-1))</f>
        <v>0.29772736011389556</v>
      </c>
      <c r="R46">
        <f ca="1">-LOG(OFFSET(O46,0,H46-1))</f>
        <v>0.15989390554324223</v>
      </c>
    </row>
    <row r="47" spans="1:18" x14ac:dyDescent="0.2">
      <c r="A47" t="s">
        <v>3</v>
      </c>
      <c r="B47">
        <v>1.98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D59D9-9A59-B44D-A0C3-4EA76C0182AF}">
  <dimension ref="A1:Q16"/>
  <sheetViews>
    <sheetView tabSelected="1" workbookViewId="0">
      <selection activeCell="Q3" sqref="Q3"/>
    </sheetView>
  </sheetViews>
  <sheetFormatPr baseColWidth="10" defaultRowHeight="15" x14ac:dyDescent="0.2"/>
  <cols>
    <col min="7" max="7" width="18.6640625" customWidth="1"/>
    <col min="8" max="8" width="23.6640625" customWidth="1"/>
    <col min="9" max="9" width="24" customWidth="1"/>
    <col min="10" max="10" width="26.33203125" customWidth="1"/>
    <col min="11" max="11" width="26" customWidth="1"/>
    <col min="12" max="12" width="24.33203125" customWidth="1"/>
  </cols>
  <sheetData>
    <row r="1" spans="1:17" x14ac:dyDescent="0.2">
      <c r="A1" t="s">
        <v>41</v>
      </c>
      <c r="B1" t="s">
        <v>21</v>
      </c>
      <c r="C1" t="s">
        <v>22</v>
      </c>
      <c r="D1" t="s">
        <v>28</v>
      </c>
      <c r="E1" t="s">
        <v>30</v>
      </c>
      <c r="F1" t="s">
        <v>29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23</v>
      </c>
      <c r="P1" t="s">
        <v>24</v>
      </c>
      <c r="Q1" t="s">
        <v>42</v>
      </c>
    </row>
    <row r="2" spans="1:17" x14ac:dyDescent="0.2">
      <c r="A2" t="s">
        <v>0</v>
      </c>
      <c r="B2" t="s">
        <v>1</v>
      </c>
      <c r="C2" t="s">
        <v>16</v>
      </c>
      <c r="D2">
        <v>1</v>
      </c>
      <c r="E2">
        <v>1</v>
      </c>
      <c r="F2">
        <v>1</v>
      </c>
      <c r="G2">
        <v>1.1100000000000001</v>
      </c>
      <c r="H2">
        <v>10</v>
      </c>
      <c r="I2">
        <v>0.9009009009009008</v>
      </c>
      <c r="J2">
        <v>0.1</v>
      </c>
      <c r="K2">
        <v>0.90009000900089997</v>
      </c>
      <c r="L2">
        <v>9.9909990999099918E-2</v>
      </c>
      <c r="M2">
        <v>0.95599999999999996</v>
      </c>
      <c r="N2">
        <v>4.3999999999999997E-2</v>
      </c>
      <c r="O2">
        <v>4.571405894086767E-2</v>
      </c>
      <c r="P2">
        <v>1.9542107723899943E-2</v>
      </c>
      <c r="Q2" s="2">
        <v>44898</v>
      </c>
    </row>
    <row r="3" spans="1:17" x14ac:dyDescent="0.2">
      <c r="A3" t="s">
        <v>0</v>
      </c>
      <c r="B3" t="s">
        <v>2</v>
      </c>
      <c r="C3" t="s">
        <v>15</v>
      </c>
      <c r="D3">
        <v>1</v>
      </c>
      <c r="E3">
        <v>1</v>
      </c>
      <c r="F3">
        <v>1</v>
      </c>
      <c r="G3">
        <v>1.1200000000000001</v>
      </c>
      <c r="H3">
        <v>7</v>
      </c>
      <c r="I3">
        <v>0.89285714285714279</v>
      </c>
      <c r="J3">
        <v>0.14285714285714285</v>
      </c>
      <c r="K3">
        <v>0.86206896551724144</v>
      </c>
      <c r="L3">
        <v>0.13793103448275862</v>
      </c>
      <c r="M3">
        <v>0.95299999999999996</v>
      </c>
      <c r="N3">
        <v>4.5999999999999999E-2</v>
      </c>
      <c r="O3">
        <v>6.445798922691845E-2</v>
      </c>
      <c r="P3">
        <v>2.090709936167361E-2</v>
      </c>
      <c r="Q3" s="2">
        <v>44900</v>
      </c>
    </row>
    <row r="4" spans="1:17" x14ac:dyDescent="0.2">
      <c r="A4" t="s">
        <v>0</v>
      </c>
      <c r="B4" t="s">
        <v>3</v>
      </c>
      <c r="C4" t="s">
        <v>14</v>
      </c>
      <c r="D4">
        <v>1</v>
      </c>
      <c r="E4">
        <v>2</v>
      </c>
      <c r="F4">
        <v>1</v>
      </c>
      <c r="G4">
        <v>1.1399999999999999</v>
      </c>
      <c r="H4">
        <v>7</v>
      </c>
      <c r="I4">
        <v>0.87719298245614041</v>
      </c>
      <c r="J4">
        <v>0.14285714285714285</v>
      </c>
      <c r="K4">
        <v>0.85995085995085996</v>
      </c>
      <c r="L4">
        <v>0.14004914004914004</v>
      </c>
      <c r="M4">
        <v>0.65200000000000002</v>
      </c>
      <c r="N4">
        <v>0.34799999999999998</v>
      </c>
      <c r="O4">
        <v>6.5526364874944398E-2</v>
      </c>
      <c r="P4">
        <v>0.18575240426807979</v>
      </c>
      <c r="Q4" s="2">
        <v>44899</v>
      </c>
    </row>
    <row r="5" spans="1:17" x14ac:dyDescent="0.2">
      <c r="A5" t="s">
        <v>0</v>
      </c>
      <c r="B5" t="s">
        <v>4</v>
      </c>
      <c r="C5" t="s">
        <v>12</v>
      </c>
      <c r="D5">
        <v>1</v>
      </c>
      <c r="E5">
        <v>1</v>
      </c>
      <c r="F5">
        <v>1</v>
      </c>
      <c r="G5">
        <v>1.22</v>
      </c>
      <c r="H5">
        <v>4.33</v>
      </c>
      <c r="I5">
        <v>0.81967213114754101</v>
      </c>
      <c r="J5">
        <v>0.23094688221709006</v>
      </c>
      <c r="K5">
        <v>0.78018018018018009</v>
      </c>
      <c r="L5">
        <v>0.2198198198198198</v>
      </c>
      <c r="M5">
        <v>0.83599999999999997</v>
      </c>
      <c r="N5">
        <v>0.16400000000000001</v>
      </c>
      <c r="O5">
        <v>0.10780508676931085</v>
      </c>
      <c r="P5">
        <v>7.779372256098363E-2</v>
      </c>
      <c r="Q5" s="2">
        <v>44899</v>
      </c>
    </row>
    <row r="6" spans="1:17" x14ac:dyDescent="0.2">
      <c r="A6" t="s">
        <v>0</v>
      </c>
      <c r="B6" t="s">
        <v>5</v>
      </c>
      <c r="C6" t="s">
        <v>13</v>
      </c>
      <c r="D6">
        <v>2</v>
      </c>
      <c r="E6">
        <v>1</v>
      </c>
      <c r="F6">
        <v>2</v>
      </c>
      <c r="G6">
        <v>1.25</v>
      </c>
      <c r="H6">
        <v>4.3499999999999996</v>
      </c>
      <c r="I6">
        <v>0.8</v>
      </c>
      <c r="J6">
        <v>0.22988505747126439</v>
      </c>
      <c r="K6">
        <v>0.7767857142857143</v>
      </c>
      <c r="L6">
        <v>0.22321428571428575</v>
      </c>
      <c r="M6">
        <v>0.80900000000000005</v>
      </c>
      <c r="N6">
        <v>0.191</v>
      </c>
      <c r="O6">
        <v>0.65127801399814389</v>
      </c>
      <c r="P6">
        <v>0.71896663275227246</v>
      </c>
      <c r="Q6" s="2">
        <v>44901</v>
      </c>
    </row>
    <row r="7" spans="1:17" x14ac:dyDescent="0.2">
      <c r="A7" t="s">
        <v>0</v>
      </c>
      <c r="B7" t="s">
        <v>6</v>
      </c>
      <c r="C7" t="s">
        <v>10</v>
      </c>
      <c r="D7">
        <v>1</v>
      </c>
      <c r="E7">
        <v>2</v>
      </c>
      <c r="F7">
        <v>1</v>
      </c>
      <c r="G7">
        <v>1.44</v>
      </c>
      <c r="H7">
        <v>2.88</v>
      </c>
      <c r="I7">
        <v>0.69444444444444442</v>
      </c>
      <c r="J7">
        <v>0.34722222222222221</v>
      </c>
      <c r="K7">
        <v>0.66666666666666674</v>
      </c>
      <c r="L7">
        <v>0.33333333333333337</v>
      </c>
      <c r="M7">
        <v>0.78600000000000003</v>
      </c>
      <c r="N7">
        <v>0.214</v>
      </c>
      <c r="O7">
        <v>0.17609125905568118</v>
      </c>
      <c r="P7">
        <v>0.10457745396059209</v>
      </c>
      <c r="Q7" s="2">
        <v>44898</v>
      </c>
    </row>
    <row r="8" spans="1:17" x14ac:dyDescent="0.2">
      <c r="A8" t="s">
        <v>0</v>
      </c>
      <c r="B8" t="s">
        <v>7</v>
      </c>
      <c r="C8" t="s">
        <v>11</v>
      </c>
      <c r="D8">
        <v>1</v>
      </c>
      <c r="E8">
        <v>1</v>
      </c>
      <c r="F8">
        <v>1</v>
      </c>
      <c r="G8">
        <v>1.44</v>
      </c>
      <c r="H8">
        <v>2.9</v>
      </c>
      <c r="I8">
        <v>0.69444444444444442</v>
      </c>
      <c r="J8">
        <v>0.34482758620689657</v>
      </c>
      <c r="K8">
        <v>0.66820276497695852</v>
      </c>
      <c r="L8">
        <v>0.33179723502304148</v>
      </c>
      <c r="M8">
        <v>0.53300000000000003</v>
      </c>
      <c r="N8">
        <v>0.46700000000000003</v>
      </c>
      <c r="O8">
        <v>0.17509173161355462</v>
      </c>
      <c r="P8">
        <v>0.27327279097342771</v>
      </c>
      <c r="Q8" s="2">
        <v>44901</v>
      </c>
    </row>
    <row r="9" spans="1:17" x14ac:dyDescent="0.2">
      <c r="A9" t="s">
        <v>0</v>
      </c>
      <c r="B9" t="s">
        <v>8</v>
      </c>
      <c r="C9" t="s">
        <v>9</v>
      </c>
      <c r="D9">
        <v>1</v>
      </c>
      <c r="E9">
        <v>2</v>
      </c>
      <c r="F9">
        <v>1</v>
      </c>
      <c r="G9">
        <v>1.53</v>
      </c>
      <c r="H9">
        <v>2.75</v>
      </c>
      <c r="I9">
        <v>0.65359477124183007</v>
      </c>
      <c r="J9">
        <v>0.36363636363636365</v>
      </c>
      <c r="K9">
        <v>0.64252336448598135</v>
      </c>
      <c r="L9">
        <v>0.3574766355140187</v>
      </c>
      <c r="M9">
        <v>0.72399999999999998</v>
      </c>
      <c r="N9">
        <v>0.27600000000000002</v>
      </c>
      <c r="O9">
        <v>0.19211107518290935</v>
      </c>
      <c r="P9">
        <v>0.14026143380285311</v>
      </c>
      <c r="Q9" s="2">
        <v>44900</v>
      </c>
    </row>
    <row r="10" spans="1:17" x14ac:dyDescent="0.2">
      <c r="A10" t="s">
        <v>26</v>
      </c>
      <c r="B10" t="s">
        <v>2</v>
      </c>
      <c r="C10" t="s">
        <v>8</v>
      </c>
      <c r="D10">
        <v>2</v>
      </c>
      <c r="E10">
        <v>1</v>
      </c>
      <c r="F10">
        <v>2</v>
      </c>
      <c r="G10">
        <v>1.2</v>
      </c>
      <c r="H10">
        <v>5</v>
      </c>
      <c r="I10">
        <v>0.83333333333333337</v>
      </c>
      <c r="J10">
        <v>0.2</v>
      </c>
      <c r="K10">
        <v>0.80645161290322576</v>
      </c>
      <c r="L10">
        <v>0.19354838709677419</v>
      </c>
      <c r="M10">
        <v>0.875</v>
      </c>
      <c r="N10">
        <v>0.125</v>
      </c>
      <c r="O10">
        <v>0.71321044345062901</v>
      </c>
      <c r="P10">
        <v>0.90308998699194354</v>
      </c>
      <c r="Q10" s="2">
        <v>44904</v>
      </c>
    </row>
    <row r="11" spans="1:17" x14ac:dyDescent="0.2">
      <c r="A11" t="s">
        <v>26</v>
      </c>
      <c r="B11" t="s">
        <v>7</v>
      </c>
      <c r="C11" t="s">
        <v>13</v>
      </c>
      <c r="D11">
        <v>2</v>
      </c>
      <c r="E11">
        <v>1</v>
      </c>
      <c r="F11">
        <v>2</v>
      </c>
      <c r="G11">
        <v>1.32</v>
      </c>
      <c r="H11">
        <v>3.5</v>
      </c>
      <c r="I11">
        <v>0.75757575757575757</v>
      </c>
      <c r="J11">
        <v>0.2857142857142857</v>
      </c>
      <c r="K11">
        <v>0.72614107883817425</v>
      </c>
      <c r="L11">
        <v>0.2738589211618257</v>
      </c>
      <c r="M11">
        <v>0.78100000000000003</v>
      </c>
      <c r="N11">
        <v>0.219</v>
      </c>
      <c r="O11">
        <v>0.5624731070329998</v>
      </c>
      <c r="P11">
        <v>0.65955588515988162</v>
      </c>
      <c r="Q11" s="2">
        <v>44905</v>
      </c>
    </row>
    <row r="12" spans="1:17" x14ac:dyDescent="0.2">
      <c r="A12" t="s">
        <v>26</v>
      </c>
      <c r="B12" t="s">
        <v>1</v>
      </c>
      <c r="C12" t="s">
        <v>6</v>
      </c>
      <c r="D12">
        <v>1</v>
      </c>
      <c r="E12">
        <v>1</v>
      </c>
      <c r="F12">
        <v>1</v>
      </c>
      <c r="G12">
        <v>1.58</v>
      </c>
      <c r="H12">
        <v>2.5</v>
      </c>
      <c r="I12">
        <v>0.63291139240506322</v>
      </c>
      <c r="J12">
        <v>0.4</v>
      </c>
      <c r="K12">
        <v>0.61274509803921562</v>
      </c>
      <c r="L12">
        <v>0.38725490196078433</v>
      </c>
      <c r="M12">
        <v>0.73099999999999998</v>
      </c>
      <c r="N12">
        <v>0.26900000000000002</v>
      </c>
      <c r="O12">
        <v>0.21272015441784239</v>
      </c>
      <c r="P12">
        <v>0.13608262304213956</v>
      </c>
      <c r="Q12" s="2">
        <v>44904</v>
      </c>
    </row>
    <row r="13" spans="1:17" x14ac:dyDescent="0.2">
      <c r="A13" t="s">
        <v>26</v>
      </c>
      <c r="B13" t="s">
        <v>3</v>
      </c>
      <c r="C13" t="s">
        <v>4</v>
      </c>
      <c r="D13">
        <v>1</v>
      </c>
      <c r="E13">
        <v>2</v>
      </c>
      <c r="F13">
        <v>1</v>
      </c>
      <c r="G13">
        <v>1.76</v>
      </c>
      <c r="H13">
        <v>2.1</v>
      </c>
      <c r="I13">
        <v>0.56818181818181823</v>
      </c>
      <c r="J13">
        <v>0.47619047619047616</v>
      </c>
      <c r="K13">
        <v>0.54404145077720212</v>
      </c>
      <c r="L13">
        <v>0.45595854922279788</v>
      </c>
      <c r="M13">
        <v>0.53600000000000003</v>
      </c>
      <c r="N13">
        <v>0.46400000000000002</v>
      </c>
      <c r="O13">
        <v>0.26436800993783566</v>
      </c>
      <c r="P13">
        <v>0.27083521030722996</v>
      </c>
      <c r="Q13" s="2">
        <v>44905</v>
      </c>
    </row>
    <row r="14" spans="1:17" x14ac:dyDescent="0.2">
      <c r="A14" t="s">
        <v>27</v>
      </c>
      <c r="B14" t="s">
        <v>3</v>
      </c>
      <c r="C14" t="s">
        <v>13</v>
      </c>
      <c r="D14">
        <v>1</v>
      </c>
      <c r="E14">
        <v>1</v>
      </c>
      <c r="F14">
        <v>1</v>
      </c>
      <c r="G14">
        <v>1.25</v>
      </c>
      <c r="H14">
        <v>4.33</v>
      </c>
      <c r="I14">
        <v>0.8</v>
      </c>
      <c r="J14">
        <v>0.23094688221709006</v>
      </c>
      <c r="K14">
        <v>0.77598566308243722</v>
      </c>
      <c r="L14">
        <v>0.2240143369175627</v>
      </c>
      <c r="M14">
        <v>0.82699999999999996</v>
      </c>
      <c r="N14">
        <v>0.17299999999999999</v>
      </c>
      <c r="O14">
        <v>0.11014630258421335</v>
      </c>
      <c r="P14">
        <v>8.2494490447453356E-2</v>
      </c>
      <c r="Q14" s="2">
        <v>44909</v>
      </c>
    </row>
    <row r="15" spans="1:17" x14ac:dyDescent="0.2">
      <c r="A15" t="s">
        <v>27</v>
      </c>
      <c r="B15" t="s">
        <v>1</v>
      </c>
      <c r="C15" t="s">
        <v>8</v>
      </c>
      <c r="D15">
        <v>1</v>
      </c>
      <c r="E15">
        <v>1</v>
      </c>
      <c r="F15">
        <v>1</v>
      </c>
      <c r="G15">
        <v>1.4</v>
      </c>
      <c r="H15">
        <v>3.4</v>
      </c>
      <c r="I15">
        <v>0.7142857142857143</v>
      </c>
      <c r="J15">
        <v>0.29411764705882354</v>
      </c>
      <c r="K15">
        <v>0.70833333333333337</v>
      </c>
      <c r="L15">
        <v>0.29166666666666669</v>
      </c>
      <c r="M15">
        <v>0.83699999999999997</v>
      </c>
      <c r="N15">
        <v>0.16300000000000001</v>
      </c>
      <c r="O15">
        <v>0.14976232033333206</v>
      </c>
      <c r="P15">
        <v>7.7274542006740027E-2</v>
      </c>
      <c r="Q15" s="2">
        <v>44908</v>
      </c>
    </row>
    <row r="16" spans="1:17" x14ac:dyDescent="0.2">
      <c r="A16" t="s">
        <v>31</v>
      </c>
      <c r="B16" t="s">
        <v>1</v>
      </c>
      <c r="C16" t="s">
        <v>3</v>
      </c>
      <c r="D16">
        <v>1</v>
      </c>
      <c r="E16">
        <v>1</v>
      </c>
      <c r="F16">
        <v>1</v>
      </c>
      <c r="G16">
        <v>1.95</v>
      </c>
      <c r="H16">
        <v>1.98</v>
      </c>
      <c r="I16">
        <v>0.51282051282051289</v>
      </c>
      <c r="J16">
        <v>0.50505050505050508</v>
      </c>
      <c r="K16">
        <v>0.50381679389312983</v>
      </c>
      <c r="L16">
        <v>0.49618320610687022</v>
      </c>
      <c r="M16">
        <v>0.69199999999999995</v>
      </c>
      <c r="N16">
        <v>0.308</v>
      </c>
      <c r="O16">
        <v>0.29772736011389556</v>
      </c>
      <c r="P16">
        <v>0.15989390554324223</v>
      </c>
      <c r="Q16" s="2">
        <v>44913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Hamilton</dc:creator>
  <cp:lastModifiedBy>Stein, Stefan</cp:lastModifiedBy>
  <dcterms:created xsi:type="dcterms:W3CDTF">2022-12-11T07:39:19Z</dcterms:created>
  <dcterms:modified xsi:type="dcterms:W3CDTF">2023-01-03T11:34:45Z</dcterms:modified>
</cp:coreProperties>
</file>