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sri\doc\"/>
    </mc:Choice>
  </mc:AlternateContent>
  <xr:revisionPtr revIDLastSave="0" documentId="13_ncr:1_{0429F5CB-A42F-4904-AD98-20A138AD9750}" xr6:coauthVersionLast="47" xr6:coauthVersionMax="47" xr10:uidLastSave="{00000000-0000-0000-0000-000000000000}"/>
  <bookViews>
    <workbookView xWindow="-120" yWindow="-120" windowWidth="29040" windowHeight="17640" activeTab="1" xr2:uid="{9BD50935-571A-4DA7-9180-972F44216173}"/>
  </bookViews>
  <sheets>
    <sheet name="Calculation" sheetId="3" r:id="rId1"/>
    <sheet name="Results" sheetId="4"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3" i="4" l="1"/>
  <c r="P23" i="4"/>
  <c r="Q23" i="4"/>
  <c r="R23" i="4"/>
  <c r="S23" i="4"/>
  <c r="T23" i="4"/>
  <c r="U23" i="4"/>
  <c r="O24" i="4"/>
  <c r="P24" i="4"/>
  <c r="Q24" i="4"/>
  <c r="R24" i="4"/>
  <c r="S24" i="4"/>
  <c r="T24" i="4"/>
  <c r="U24" i="4"/>
  <c r="O57" i="4"/>
  <c r="P57" i="4"/>
  <c r="Q57" i="4"/>
  <c r="R57" i="4"/>
  <c r="S57" i="4"/>
  <c r="T57" i="4"/>
  <c r="U57" i="4"/>
  <c r="G56" i="4"/>
  <c r="C54" i="4" s="1"/>
  <c r="F56" i="4"/>
  <c r="C53" i="4" s="1"/>
  <c r="E56" i="4"/>
  <c r="C52" i="4" s="1"/>
  <c r="C51" i="4"/>
  <c r="C37" i="4"/>
  <c r="C33" i="4"/>
  <c r="C47" i="4" s="1"/>
  <c r="C65" i="4" s="1"/>
  <c r="C32" i="4"/>
  <c r="C46" i="4" s="1"/>
  <c r="C64" i="4" s="1"/>
  <c r="C31" i="4"/>
  <c r="C45" i="4" s="1"/>
  <c r="C63" i="4" s="1"/>
  <c r="C30" i="4"/>
  <c r="C44" i="4" s="1"/>
  <c r="C62" i="4" s="1"/>
  <c r="C29" i="4"/>
  <c r="C43" i="4" s="1"/>
  <c r="C61" i="4" s="1"/>
  <c r="C28" i="4"/>
  <c r="C42" i="4" s="1"/>
  <c r="C60" i="4" s="1"/>
  <c r="C27" i="4"/>
  <c r="C41" i="4" s="1"/>
  <c r="C59" i="4" s="1"/>
  <c r="C26" i="4"/>
  <c r="C40" i="4" s="1"/>
  <c r="C58" i="4" s="1"/>
  <c r="C25" i="4"/>
  <c r="C39" i="4" s="1"/>
  <c r="C57" i="4" s="1"/>
  <c r="K38" i="4"/>
  <c r="J38" i="4"/>
  <c r="I38" i="4"/>
  <c r="H38" i="4"/>
  <c r="G38" i="4"/>
  <c r="F38" i="4"/>
  <c r="E38" i="4"/>
  <c r="C23" i="4"/>
  <c r="C19" i="4"/>
  <c r="C18" i="4"/>
  <c r="C17" i="4"/>
  <c r="C16" i="4"/>
  <c r="C15" i="4"/>
  <c r="C14" i="4"/>
  <c r="C13" i="4"/>
  <c r="C11" i="4"/>
  <c r="I8" i="4"/>
  <c r="C8" i="4"/>
  <c r="C5" i="4"/>
  <c r="C4" i="4"/>
  <c r="C2" i="4"/>
  <c r="M59" i="3"/>
  <c r="G59" i="3"/>
  <c r="F59" i="3"/>
  <c r="D59" i="3"/>
  <c r="C59" i="3"/>
  <c r="B59" i="3"/>
  <c r="M58" i="3"/>
  <c r="G58" i="3"/>
  <c r="F58" i="3"/>
  <c r="D58" i="3"/>
  <c r="C58" i="3"/>
  <c r="B58" i="3"/>
  <c r="Q58" i="3" s="1"/>
  <c r="M57" i="3"/>
  <c r="G57" i="3"/>
  <c r="F57" i="3"/>
  <c r="D57" i="3"/>
  <c r="C57" i="3"/>
  <c r="B57" i="3"/>
  <c r="M56" i="3"/>
  <c r="G56" i="3"/>
  <c r="F56" i="3"/>
  <c r="D56" i="3"/>
  <c r="C56" i="3"/>
  <c r="B56" i="3"/>
  <c r="Q56" i="3" s="1"/>
  <c r="M55" i="3"/>
  <c r="G55" i="3"/>
  <c r="F55" i="3"/>
  <c r="D55" i="3"/>
  <c r="C55" i="3"/>
  <c r="B55" i="3"/>
  <c r="Q55" i="3" s="1"/>
  <c r="P54" i="3"/>
  <c r="M54" i="3"/>
  <c r="G54" i="3"/>
  <c r="F54" i="3"/>
  <c r="D54" i="3"/>
  <c r="C54" i="3"/>
  <c r="B54" i="3"/>
  <c r="S54" i="3" s="1"/>
  <c r="P53" i="3"/>
  <c r="M53" i="3"/>
  <c r="G53" i="3"/>
  <c r="F53" i="3"/>
  <c r="D53" i="3"/>
  <c r="C53" i="3"/>
  <c r="B53" i="3"/>
  <c r="O53" i="3" s="1"/>
  <c r="M52" i="3"/>
  <c r="G52" i="3"/>
  <c r="F52" i="3"/>
  <c r="D52" i="3"/>
  <c r="C52" i="3"/>
  <c r="B52" i="3"/>
  <c r="R52" i="3" s="1"/>
  <c r="R51" i="3"/>
  <c r="Q51" i="3"/>
  <c r="M51" i="3"/>
  <c r="G51" i="3"/>
  <c r="F51" i="3"/>
  <c r="D51" i="3"/>
  <c r="C51" i="3"/>
  <c r="B51" i="3"/>
  <c r="R50" i="3"/>
  <c r="M50" i="3"/>
  <c r="G50" i="3"/>
  <c r="F50" i="3"/>
  <c r="D50" i="3"/>
  <c r="C50" i="3"/>
  <c r="B50" i="3"/>
  <c r="O50" i="3" s="1"/>
  <c r="S49" i="3"/>
  <c r="O49" i="3"/>
  <c r="M49" i="3"/>
  <c r="G49" i="3"/>
  <c r="F49" i="3"/>
  <c r="D49" i="3"/>
  <c r="C49" i="3"/>
  <c r="B49" i="3"/>
  <c r="Q48" i="3"/>
  <c r="P48" i="3"/>
  <c r="M48" i="3"/>
  <c r="G48" i="3"/>
  <c r="F48" i="3"/>
  <c r="D48" i="3"/>
  <c r="C48" i="3"/>
  <c r="B48" i="3"/>
  <c r="S48" i="3" s="1"/>
  <c r="S47" i="3"/>
  <c r="P47" i="3"/>
  <c r="M47" i="3"/>
  <c r="G47" i="3"/>
  <c r="F47" i="3"/>
  <c r="D47" i="3"/>
  <c r="C47" i="3"/>
  <c r="B47" i="3"/>
  <c r="O47" i="3" s="1"/>
  <c r="M46" i="3"/>
  <c r="G46" i="3"/>
  <c r="F46" i="3"/>
  <c r="D46" i="3"/>
  <c r="C46" i="3"/>
  <c r="B46" i="3"/>
  <c r="O46" i="3" s="1"/>
  <c r="O45" i="3"/>
  <c r="M45" i="3"/>
  <c r="G45" i="3"/>
  <c r="F45" i="3"/>
  <c r="D45" i="3"/>
  <c r="C45" i="3"/>
  <c r="B45" i="3"/>
  <c r="M44" i="3"/>
  <c r="G44" i="3"/>
  <c r="F44" i="3"/>
  <c r="D44" i="3"/>
  <c r="C44" i="3"/>
  <c r="B44" i="3"/>
  <c r="R44" i="3" s="1"/>
  <c r="Q43" i="3"/>
  <c r="M43" i="3"/>
  <c r="G43" i="3"/>
  <c r="F43" i="3"/>
  <c r="D43" i="3"/>
  <c r="C43" i="3"/>
  <c r="B43" i="3"/>
  <c r="P43" i="3" s="1"/>
  <c r="O42" i="3"/>
  <c r="M42" i="3"/>
  <c r="G42" i="3"/>
  <c r="F42" i="3"/>
  <c r="D42" i="3"/>
  <c r="C42" i="3"/>
  <c r="B42" i="3"/>
  <c r="M41" i="3"/>
  <c r="G41" i="3"/>
  <c r="F41" i="3"/>
  <c r="D41" i="3"/>
  <c r="C41" i="3"/>
  <c r="B41" i="3"/>
  <c r="S41" i="3" s="1"/>
  <c r="M40" i="3"/>
  <c r="G40" i="3"/>
  <c r="F40" i="3"/>
  <c r="D40" i="3"/>
  <c r="C40" i="3"/>
  <c r="B40" i="3"/>
  <c r="M39" i="3"/>
  <c r="G39" i="3"/>
  <c r="F39" i="3"/>
  <c r="D39" i="3"/>
  <c r="C39" i="3"/>
  <c r="B39" i="3"/>
  <c r="S39" i="3" s="1"/>
  <c r="R38" i="3"/>
  <c r="P38" i="3"/>
  <c r="M38" i="3"/>
  <c r="G38" i="3"/>
  <c r="F38" i="3"/>
  <c r="D38" i="3"/>
  <c r="C38" i="3"/>
  <c r="B38" i="3"/>
  <c r="O38" i="3" s="1"/>
  <c r="M37" i="3"/>
  <c r="G37" i="3"/>
  <c r="F37" i="3"/>
  <c r="D37" i="3"/>
  <c r="C37" i="3"/>
  <c r="B37" i="3"/>
  <c r="R37" i="3" s="1"/>
  <c r="M36" i="3"/>
  <c r="G36" i="3"/>
  <c r="F36" i="3"/>
  <c r="D36" i="3"/>
  <c r="C36" i="3"/>
  <c r="B36" i="3"/>
  <c r="M35" i="3"/>
  <c r="G35" i="3"/>
  <c r="F35" i="3"/>
  <c r="D35" i="3"/>
  <c r="C35" i="3"/>
  <c r="B35" i="3"/>
  <c r="R35" i="3" s="1"/>
  <c r="M34" i="3"/>
  <c r="G34" i="3"/>
  <c r="F34" i="3"/>
  <c r="D34" i="3"/>
  <c r="C34" i="3"/>
  <c r="B34" i="3"/>
  <c r="O34" i="3" s="1"/>
  <c r="R33" i="3"/>
  <c r="M33" i="3"/>
  <c r="G33" i="3"/>
  <c r="F33" i="3"/>
  <c r="D33" i="3"/>
  <c r="C33" i="3"/>
  <c r="B33" i="3"/>
  <c r="O33" i="3" s="1"/>
  <c r="M32" i="3"/>
  <c r="G32" i="3"/>
  <c r="F32" i="3"/>
  <c r="D32" i="3"/>
  <c r="C32" i="3"/>
  <c r="B32" i="3"/>
  <c r="O32" i="3" s="1"/>
  <c r="P31" i="3"/>
  <c r="M31" i="3"/>
  <c r="G31" i="3"/>
  <c r="F31" i="3"/>
  <c r="D31" i="3"/>
  <c r="C31" i="3"/>
  <c r="B31" i="3"/>
  <c r="S31" i="3" s="1"/>
  <c r="S30" i="3"/>
  <c r="P30" i="3"/>
  <c r="M30" i="3"/>
  <c r="G30" i="3"/>
  <c r="F30" i="3"/>
  <c r="D30" i="3"/>
  <c r="C30" i="3"/>
  <c r="B30" i="3"/>
  <c r="O30" i="3" s="1"/>
  <c r="S29" i="3"/>
  <c r="M29" i="3"/>
  <c r="G29" i="3"/>
  <c r="F29" i="3"/>
  <c r="D29" i="3"/>
  <c r="C29" i="3"/>
  <c r="B29" i="3"/>
  <c r="O29" i="3" s="1"/>
  <c r="Q28" i="3"/>
  <c r="P28" i="3"/>
  <c r="M28" i="3"/>
  <c r="G28" i="3"/>
  <c r="F28" i="3"/>
  <c r="D28" i="3"/>
  <c r="C28" i="3"/>
  <c r="B28" i="3"/>
  <c r="R28" i="3" s="1"/>
  <c r="S27" i="3"/>
  <c r="Q27" i="3"/>
  <c r="M27" i="3"/>
  <c r="G27" i="3"/>
  <c r="F27" i="3"/>
  <c r="D27" i="3"/>
  <c r="C27" i="3"/>
  <c r="B27" i="3"/>
  <c r="P27" i="3" s="1"/>
  <c r="P26" i="3"/>
  <c r="M26" i="3"/>
  <c r="G26" i="3"/>
  <c r="F26" i="3"/>
  <c r="D26" i="3"/>
  <c r="C26" i="3"/>
  <c r="B26" i="3"/>
  <c r="Q26" i="3" s="1"/>
  <c r="O25" i="3"/>
  <c r="M25" i="3"/>
  <c r="G25" i="3"/>
  <c r="F25" i="3"/>
  <c r="D25" i="3"/>
  <c r="C25" i="3"/>
  <c r="B25" i="3"/>
  <c r="Q25" i="3" s="1"/>
  <c r="P24" i="3"/>
  <c r="M24" i="3"/>
  <c r="G24" i="3"/>
  <c r="F24" i="3"/>
  <c r="D24" i="3"/>
  <c r="C24" i="3"/>
  <c r="B24" i="3"/>
  <c r="Q24" i="3" s="1"/>
  <c r="M23" i="3"/>
  <c r="G23" i="3"/>
  <c r="F23" i="3"/>
  <c r="D23" i="3"/>
  <c r="C23" i="3"/>
  <c r="B23" i="3"/>
  <c r="O23" i="3" s="1"/>
  <c r="R22" i="3"/>
  <c r="M22" i="3"/>
  <c r="G22" i="3"/>
  <c r="F22" i="3"/>
  <c r="D22" i="3"/>
  <c r="C22" i="3"/>
  <c r="B22" i="3"/>
  <c r="O22" i="3" s="1"/>
  <c r="S21" i="3"/>
  <c r="M21" i="3"/>
  <c r="G21" i="3"/>
  <c r="F21" i="3"/>
  <c r="D21" i="3"/>
  <c r="C21" i="3"/>
  <c r="B21" i="3"/>
  <c r="R21" i="3" s="1"/>
  <c r="P20" i="3"/>
  <c r="M20" i="3"/>
  <c r="G20" i="3"/>
  <c r="F20" i="3"/>
  <c r="D20" i="3"/>
  <c r="C20" i="3"/>
  <c r="B20" i="3"/>
  <c r="Q20" i="3" s="1"/>
  <c r="S19" i="3"/>
  <c r="M19" i="3"/>
  <c r="G19" i="3"/>
  <c r="F19" i="3"/>
  <c r="D19" i="3"/>
  <c r="C19" i="3"/>
  <c r="B19" i="3"/>
  <c r="P19" i="3" s="1"/>
  <c r="S18" i="3"/>
  <c r="Q18" i="3"/>
  <c r="P18" i="3"/>
  <c r="M18" i="3"/>
  <c r="G18" i="3"/>
  <c r="F18" i="3"/>
  <c r="D18" i="3"/>
  <c r="C18" i="3"/>
  <c r="B18" i="3"/>
  <c r="O18" i="3" s="1"/>
  <c r="M17" i="3"/>
  <c r="G17" i="3"/>
  <c r="F17" i="3"/>
  <c r="D17" i="3"/>
  <c r="C17" i="3"/>
  <c r="B17" i="3"/>
  <c r="Q17" i="3" s="1"/>
  <c r="P16" i="3"/>
  <c r="M16" i="3"/>
  <c r="G16" i="3"/>
  <c r="F16" i="3"/>
  <c r="D16" i="3"/>
  <c r="C16" i="3"/>
  <c r="B16" i="3"/>
  <c r="Q16" i="3" s="1"/>
  <c r="M15" i="3"/>
  <c r="G15" i="3"/>
  <c r="F15" i="3"/>
  <c r="D15" i="3"/>
  <c r="C15" i="3"/>
  <c r="B15" i="3"/>
  <c r="O15" i="3" s="1"/>
  <c r="P14" i="3"/>
  <c r="M14" i="3"/>
  <c r="G14" i="3"/>
  <c r="F14" i="3"/>
  <c r="D14" i="3"/>
  <c r="C14" i="3"/>
  <c r="B14" i="3"/>
  <c r="O14" i="3" s="1"/>
  <c r="M13" i="3"/>
  <c r="G13" i="3"/>
  <c r="F13" i="3"/>
  <c r="D13" i="3"/>
  <c r="C13" i="3"/>
  <c r="B13" i="3"/>
  <c r="R13" i="3" s="1"/>
  <c r="R12" i="3"/>
  <c r="P12" i="3"/>
  <c r="M12" i="3"/>
  <c r="G12" i="3"/>
  <c r="F12" i="3"/>
  <c r="D12" i="3"/>
  <c r="C12" i="3"/>
  <c r="B12" i="3"/>
  <c r="Q12" i="3" s="1"/>
  <c r="S11" i="3"/>
  <c r="Q11" i="3"/>
  <c r="M11" i="3"/>
  <c r="G11" i="3"/>
  <c r="F11" i="3"/>
  <c r="D11" i="3"/>
  <c r="C11" i="3"/>
  <c r="B11" i="3"/>
  <c r="P11" i="3" s="1"/>
  <c r="Q10" i="3"/>
  <c r="M10" i="3"/>
  <c r="G10" i="3"/>
  <c r="F10" i="3"/>
  <c r="D10" i="3"/>
  <c r="C10" i="3"/>
  <c r="B10" i="3"/>
  <c r="P10" i="3" s="1"/>
  <c r="Q9" i="3"/>
  <c r="M9" i="3"/>
  <c r="G9" i="3"/>
  <c r="F9" i="3"/>
  <c r="D9" i="3"/>
  <c r="C9" i="3"/>
  <c r="B9" i="3"/>
  <c r="O9" i="3" s="1"/>
  <c r="M8" i="3"/>
  <c r="G8" i="3"/>
  <c r="F8" i="3"/>
  <c r="D8" i="3"/>
  <c r="C8" i="3"/>
  <c r="B8" i="3"/>
  <c r="Q8" i="3" s="1"/>
  <c r="M7" i="3"/>
  <c r="G7" i="3"/>
  <c r="F7" i="3"/>
  <c r="D7" i="3"/>
  <c r="C7" i="3"/>
  <c r="B7" i="3"/>
  <c r="O7" i="3" s="1"/>
  <c r="Q6" i="3"/>
  <c r="P6" i="3"/>
  <c r="M6" i="3"/>
  <c r="G6" i="3"/>
  <c r="F6" i="3"/>
  <c r="D6" i="3"/>
  <c r="C6" i="3"/>
  <c r="B6" i="3"/>
  <c r="O6" i="3" s="1"/>
  <c r="U3" i="3"/>
  <c r="T3" i="3"/>
  <c r="S3" i="3"/>
  <c r="R3" i="3"/>
  <c r="Q3" i="3"/>
  <c r="P3" i="3"/>
  <c r="O3" i="3"/>
  <c r="N3" i="3"/>
  <c r="M3" i="3"/>
  <c r="L3" i="3"/>
  <c r="K3" i="3"/>
  <c r="J3" i="3"/>
  <c r="I3" i="3"/>
  <c r="G3" i="3"/>
  <c r="F3" i="3"/>
  <c r="E3" i="3"/>
  <c r="D3" i="3"/>
  <c r="C3" i="3"/>
  <c r="B3" i="3"/>
  <c r="H2" i="3"/>
  <c r="E28" i="3" s="1"/>
  <c r="E2" i="3"/>
  <c r="D2" i="3"/>
  <c r="C2" i="3"/>
  <c r="R24" i="3" l="1"/>
  <c r="R27" i="3"/>
  <c r="S33" i="3"/>
  <c r="Q38" i="3"/>
  <c r="S46" i="3"/>
  <c r="Q53" i="3"/>
  <c r="S56" i="3"/>
  <c r="Q14" i="3"/>
  <c r="R16" i="3"/>
  <c r="R14" i="3"/>
  <c r="R53" i="3"/>
  <c r="R18" i="3"/>
  <c r="R20" i="3"/>
  <c r="P22" i="3"/>
  <c r="R26" i="3"/>
  <c r="Q30" i="3"/>
  <c r="Q31" i="3"/>
  <c r="P32" i="3"/>
  <c r="S38" i="3"/>
  <c r="R39" i="3"/>
  <c r="R43" i="3"/>
  <c r="Q47" i="3"/>
  <c r="R48" i="3"/>
  <c r="O52" i="3"/>
  <c r="S53" i="3"/>
  <c r="Q54" i="3"/>
  <c r="P55" i="3"/>
  <c r="S12" i="3"/>
  <c r="E6" i="3"/>
  <c r="E14" i="3"/>
  <c r="E16" i="3"/>
  <c r="S20" i="3"/>
  <c r="Q22" i="3"/>
  <c r="E24" i="3"/>
  <c r="T24" i="3" s="1"/>
  <c r="U24" i="3" s="1"/>
  <c r="S26" i="3"/>
  <c r="R30" i="3"/>
  <c r="Q32" i="3"/>
  <c r="E38" i="3"/>
  <c r="S43" i="3"/>
  <c r="R47" i="3"/>
  <c r="Q52" i="3"/>
  <c r="R55" i="3"/>
  <c r="R56" i="3"/>
  <c r="R32" i="3"/>
  <c r="S52" i="3"/>
  <c r="S55" i="3"/>
  <c r="R10" i="3"/>
  <c r="E8" i="3"/>
  <c r="T8" i="3" s="1"/>
  <c r="S10" i="3"/>
  <c r="P8" i="3"/>
  <c r="S13" i="3"/>
  <c r="S32" i="3"/>
  <c r="Q44" i="3"/>
  <c r="P46" i="3"/>
  <c r="S50" i="3"/>
  <c r="O56" i="3"/>
  <c r="R46" i="3"/>
  <c r="R6" i="3"/>
  <c r="R8" i="3"/>
  <c r="Q19" i="3"/>
  <c r="E22" i="3"/>
  <c r="O27" i="3"/>
  <c r="P33" i="3"/>
  <c r="S44" i="3"/>
  <c r="Q46" i="3"/>
  <c r="T38" i="3"/>
  <c r="S15" i="3"/>
  <c r="R15" i="3"/>
  <c r="Q15" i="3"/>
  <c r="P15" i="3"/>
  <c r="T28" i="3"/>
  <c r="O17" i="3"/>
  <c r="S36" i="3"/>
  <c r="R36" i="3"/>
  <c r="P36" i="3"/>
  <c r="Q36" i="3"/>
  <c r="O36" i="3"/>
  <c r="T22" i="3"/>
  <c r="S25" i="3"/>
  <c r="R25" i="3"/>
  <c r="P25" i="3"/>
  <c r="S17" i="3"/>
  <c r="R17" i="3"/>
  <c r="P17" i="3"/>
  <c r="Q35" i="3"/>
  <c r="P35" i="3"/>
  <c r="S35" i="3"/>
  <c r="O35" i="3"/>
  <c r="S7" i="3"/>
  <c r="R7" i="3"/>
  <c r="Q7" i="3"/>
  <c r="P7" i="3"/>
  <c r="S9" i="3"/>
  <c r="R9" i="3"/>
  <c r="P9" i="3"/>
  <c r="Q40" i="3"/>
  <c r="P40" i="3"/>
  <c r="R40" i="3"/>
  <c r="S40" i="3"/>
  <c r="O40" i="3"/>
  <c r="S23" i="3"/>
  <c r="R23" i="3"/>
  <c r="Q23" i="3"/>
  <c r="P23" i="3"/>
  <c r="S8" i="3"/>
  <c r="E11" i="3"/>
  <c r="T11" i="3" s="1"/>
  <c r="R11" i="3"/>
  <c r="O12" i="3"/>
  <c r="S16" i="3"/>
  <c r="E19" i="3"/>
  <c r="T19" i="3" s="1"/>
  <c r="R19" i="3"/>
  <c r="O20" i="3"/>
  <c r="S24" i="3"/>
  <c r="E32" i="3"/>
  <c r="T32" i="3" s="1"/>
  <c r="E55" i="3"/>
  <c r="T55" i="3" s="1"/>
  <c r="S6" i="3"/>
  <c r="E9" i="3"/>
  <c r="T9" i="3" s="1"/>
  <c r="O10" i="3"/>
  <c r="S14" i="3"/>
  <c r="E17" i="3"/>
  <c r="T17" i="3" s="1"/>
  <c r="S22" i="3"/>
  <c r="E25" i="3"/>
  <c r="T25" i="3" s="1"/>
  <c r="O26" i="3"/>
  <c r="S28" i="3"/>
  <c r="O28" i="3"/>
  <c r="E41" i="3"/>
  <c r="T41" i="3" s="1"/>
  <c r="E12" i="3"/>
  <c r="O13" i="3"/>
  <c r="E20" i="3"/>
  <c r="O21" i="3"/>
  <c r="E33" i="3"/>
  <c r="T33" i="3" s="1"/>
  <c r="S34" i="3"/>
  <c r="Q34" i="3"/>
  <c r="P34" i="3"/>
  <c r="R34" i="3"/>
  <c r="E39" i="3"/>
  <c r="E50" i="3"/>
  <c r="T50" i="3" s="1"/>
  <c r="E7" i="3"/>
  <c r="T7" i="3" s="1"/>
  <c r="O8" i="3"/>
  <c r="P13" i="3"/>
  <c r="E15" i="3"/>
  <c r="T15" i="3" s="1"/>
  <c r="O16" i="3"/>
  <c r="P21" i="3"/>
  <c r="E23" i="3"/>
  <c r="T23" i="3" s="1"/>
  <c r="O24" i="3"/>
  <c r="E35" i="3"/>
  <c r="T35" i="3" s="1"/>
  <c r="E10" i="3"/>
  <c r="O11" i="3"/>
  <c r="Q13" i="3"/>
  <c r="E18" i="3"/>
  <c r="O19" i="3"/>
  <c r="Q21" i="3"/>
  <c r="E26" i="3"/>
  <c r="E27" i="3"/>
  <c r="T27" i="3" s="1"/>
  <c r="E52" i="3"/>
  <c r="E54" i="3"/>
  <c r="T54" i="3" s="1"/>
  <c r="E53" i="3"/>
  <c r="E58" i="3"/>
  <c r="T58" i="3" s="1"/>
  <c r="E56" i="3"/>
  <c r="T56" i="3" s="1"/>
  <c r="E45" i="3"/>
  <c r="E37" i="3"/>
  <c r="T37" i="3" s="1"/>
  <c r="E42" i="3"/>
  <c r="E57" i="3"/>
  <c r="E46" i="3"/>
  <c r="T46" i="3" s="1"/>
  <c r="E29" i="3"/>
  <c r="T29" i="3" s="1"/>
  <c r="E51" i="3"/>
  <c r="E49" i="3"/>
  <c r="E43" i="3"/>
  <c r="T43" i="3" s="1"/>
  <c r="E31" i="3"/>
  <c r="T31" i="3" s="1"/>
  <c r="E59" i="3"/>
  <c r="E47" i="3"/>
  <c r="T47" i="3" s="1"/>
  <c r="E40" i="3"/>
  <c r="E36" i="3"/>
  <c r="E48" i="3"/>
  <c r="T48" i="3" s="1"/>
  <c r="E44" i="3"/>
  <c r="T44" i="3" s="1"/>
  <c r="E13" i="3"/>
  <c r="T13" i="3" s="1"/>
  <c r="E21" i="3"/>
  <c r="T21" i="3" s="1"/>
  <c r="R29" i="3"/>
  <c r="P29" i="3"/>
  <c r="Q29" i="3"/>
  <c r="E30" i="3"/>
  <c r="T30" i="3" s="1"/>
  <c r="E34" i="3"/>
  <c r="O31" i="3"/>
  <c r="Q33" i="3"/>
  <c r="Q49" i="3"/>
  <c r="P49" i="3"/>
  <c r="R49" i="3"/>
  <c r="S42" i="3"/>
  <c r="R42" i="3"/>
  <c r="P42" i="3"/>
  <c r="R31" i="3"/>
  <c r="O37" i="3"/>
  <c r="O41" i="3"/>
  <c r="Q42" i="3"/>
  <c r="P37" i="3"/>
  <c r="O39" i="3"/>
  <c r="P41" i="3"/>
  <c r="Q37" i="3"/>
  <c r="P39" i="3"/>
  <c r="Q41" i="3"/>
  <c r="O44" i="3"/>
  <c r="R45" i="3"/>
  <c r="Q45" i="3"/>
  <c r="P45" i="3"/>
  <c r="S37" i="3"/>
  <c r="Q39" i="3"/>
  <c r="R41" i="3"/>
  <c r="P44" i="3"/>
  <c r="S45" i="3"/>
  <c r="P50" i="3"/>
  <c r="S51" i="3"/>
  <c r="O51" i="3"/>
  <c r="S59" i="3"/>
  <c r="Q59" i="3"/>
  <c r="P59" i="3"/>
  <c r="Q50" i="3"/>
  <c r="P51" i="3"/>
  <c r="R59" i="3"/>
  <c r="O43" i="3"/>
  <c r="P58" i="3"/>
  <c r="S58" i="3"/>
  <c r="R58" i="3"/>
  <c r="O58" i="3"/>
  <c r="O48" i="3"/>
  <c r="O59" i="3"/>
  <c r="P52" i="3"/>
  <c r="O54" i="3"/>
  <c r="S57" i="3"/>
  <c r="Q57" i="3"/>
  <c r="O57" i="3"/>
  <c r="P57" i="3"/>
  <c r="R54" i="3"/>
  <c r="P56" i="3"/>
  <c r="R57" i="3"/>
  <c r="O55" i="3"/>
  <c r="T14" i="3" l="1"/>
  <c r="T6" i="3"/>
  <c r="T16" i="3"/>
  <c r="U16" i="3" s="1"/>
  <c r="T59" i="3"/>
  <c r="T57" i="3"/>
  <c r="T53" i="3"/>
  <c r="U31" i="3"/>
  <c r="T42" i="3"/>
  <c r="U54" i="3"/>
  <c r="T52" i="3"/>
  <c r="T18" i="3"/>
  <c r="U23" i="3"/>
  <c r="U15" i="3"/>
  <c r="U7" i="3"/>
  <c r="U9" i="3"/>
  <c r="U11" i="3"/>
  <c r="U8" i="3"/>
  <c r="U38" i="3"/>
  <c r="U44" i="3"/>
  <c r="T49" i="3"/>
  <c r="T45" i="3"/>
  <c r="T26" i="3"/>
  <c r="U50" i="3"/>
  <c r="T12" i="3"/>
  <c r="U55" i="3"/>
  <c r="U14" i="3"/>
  <c r="U22" i="3"/>
  <c r="U13" i="3"/>
  <c r="U37" i="3"/>
  <c r="T34" i="3"/>
  <c r="U30" i="3"/>
  <c r="U48" i="3"/>
  <c r="U56" i="3"/>
  <c r="U28" i="3"/>
  <c r="U25" i="3"/>
  <c r="U6" i="3"/>
  <c r="T36" i="3"/>
  <c r="T51" i="3"/>
  <c r="U35" i="3"/>
  <c r="T39" i="3"/>
  <c r="U41" i="3"/>
  <c r="U17" i="3"/>
  <c r="U32" i="3"/>
  <c r="U19" i="3"/>
  <c r="U43" i="3"/>
  <c r="T40" i="3"/>
  <c r="U29" i="3"/>
  <c r="U27" i="3"/>
  <c r="U21" i="3"/>
  <c r="U47" i="3"/>
  <c r="U46" i="3"/>
  <c r="U58" i="3"/>
  <c r="T10" i="3"/>
  <c r="N24" i="3"/>
  <c r="U33" i="3"/>
  <c r="T20" i="3"/>
  <c r="N16" i="3" l="1"/>
  <c r="N46" i="3"/>
  <c r="U34" i="3"/>
  <c r="U49" i="3"/>
  <c r="N38" i="3"/>
  <c r="U40" i="3"/>
  <c r="N19" i="3"/>
  <c r="N23" i="3"/>
  <c r="N29" i="3"/>
  <c r="N17" i="3"/>
  <c r="N28" i="3"/>
  <c r="U20" i="3"/>
  <c r="N58" i="3"/>
  <c r="N32" i="3"/>
  <c r="N41" i="3"/>
  <c r="N35" i="3"/>
  <c r="N13" i="3"/>
  <c r="N22" i="3"/>
  <c r="U36" i="3"/>
  <c r="N6" i="3"/>
  <c r="U39" i="3"/>
  <c r="U10" i="3"/>
  <c r="N21" i="3"/>
  <c r="N25" i="3"/>
  <c r="N47" i="3"/>
  <c r="U51" i="3"/>
  <c r="N30" i="3"/>
  <c r="N33" i="3"/>
  <c r="N27" i="3"/>
  <c r="N43" i="3"/>
  <c r="N14" i="3"/>
  <c r="N50" i="3"/>
  <c r="U45" i="3"/>
  <c r="N56" i="3"/>
  <c r="N48" i="3"/>
  <c r="N37" i="3"/>
  <c r="U12" i="3"/>
  <c r="U52" i="3"/>
  <c r="N11" i="3"/>
  <c r="N44" i="3"/>
  <c r="N55" i="3"/>
  <c r="U26" i="3"/>
  <c r="N9" i="3"/>
  <c r="N15" i="3"/>
  <c r="N8" i="3"/>
  <c r="U53" i="3"/>
  <c r="N31" i="3"/>
  <c r="U57" i="3"/>
  <c r="U18" i="3"/>
  <c r="N54" i="3"/>
  <c r="N7" i="3"/>
  <c r="U59" i="3"/>
  <c r="U42" i="3"/>
  <c r="N49" i="3" l="1"/>
  <c r="N57" i="3"/>
  <c r="N42" i="3"/>
  <c r="N39" i="3"/>
  <c r="N2" i="3"/>
  <c r="N26" i="3"/>
  <c r="N36" i="3"/>
  <c r="N51" i="3"/>
  <c r="N40" i="3"/>
  <c r="N20" i="3"/>
  <c r="N52" i="3"/>
  <c r="N34" i="3"/>
  <c r="N12" i="3"/>
  <c r="N10" i="3"/>
  <c r="N53" i="3"/>
  <c r="N59" i="3"/>
  <c r="N18" i="3"/>
  <c r="N45" i="3"/>
  <c r="N5" i="3" l="1"/>
  <c r="R33" i="4" l="1"/>
  <c r="R45" i="4" s="1"/>
  <c r="Q33" i="4"/>
  <c r="Q45" i="4" s="1"/>
  <c r="O33" i="4"/>
  <c r="O45" i="4" s="1"/>
  <c r="U33" i="4"/>
  <c r="U45" i="4" s="1"/>
  <c r="S33" i="4"/>
  <c r="S45" i="4" s="1"/>
  <c r="P33" i="4"/>
  <c r="P45" i="4" s="1"/>
  <c r="T33" i="4"/>
  <c r="T45" i="4" s="1"/>
  <c r="T68" i="4" l="1"/>
  <c r="T56" i="4"/>
  <c r="P68" i="4"/>
  <c r="Q100" i="4" s="1"/>
  <c r="P56" i="4"/>
  <c r="Q79" i="4" s="1"/>
  <c r="Q89" i="4" s="1"/>
  <c r="S56" i="4"/>
  <c r="I47" i="4" s="1"/>
  <c r="S68" i="4"/>
  <c r="U68" i="4"/>
  <c r="U56" i="4"/>
  <c r="K47" i="4" s="1"/>
  <c r="O68" i="4"/>
  <c r="O56" i="4"/>
  <c r="Q56" i="4"/>
  <c r="Q68" i="4"/>
  <c r="R56" i="4"/>
  <c r="H47" i="4" s="1"/>
  <c r="R68" i="4"/>
  <c r="J47" i="4"/>
  <c r="P100" i="4" l="1"/>
  <c r="P79" i="4"/>
  <c r="P89" i="4" s="1"/>
  <c r="F65" i="4" s="1"/>
  <c r="O79" i="4"/>
  <c r="O89" i="4" s="1"/>
  <c r="E65" i="4" s="1"/>
  <c r="O100" i="4"/>
  <c r="V33" i="4"/>
  <c r="F33" i="4" s="1"/>
  <c r="F47" i="4"/>
  <c r="G65" i="4"/>
  <c r="G47" i="4"/>
  <c r="E47" i="4"/>
  <c r="S31" i="4" l="1"/>
  <c r="S43" i="4" s="1"/>
  <c r="Q31" i="4"/>
  <c r="Q43" i="4" s="1"/>
  <c r="T31" i="4"/>
  <c r="T43" i="4" s="1"/>
  <c r="U31" i="4"/>
  <c r="U43" i="4" s="1"/>
  <c r="O31" i="4"/>
  <c r="O43" i="4" s="1"/>
  <c r="P31" i="4"/>
  <c r="P43" i="4" s="1"/>
  <c r="R31" i="4"/>
  <c r="R43" i="4" s="1"/>
  <c r="R66" i="4" l="1"/>
  <c r="R54" i="4"/>
  <c r="P54" i="4"/>
  <c r="Q77" i="4" s="1"/>
  <c r="Q87" i="4" s="1"/>
  <c r="P66" i="4"/>
  <c r="Q98" i="4" s="1"/>
  <c r="O54" i="4"/>
  <c r="O66" i="4"/>
  <c r="U66" i="4"/>
  <c r="U54" i="4"/>
  <c r="K45" i="4" s="1"/>
  <c r="T66" i="4"/>
  <c r="T54" i="4"/>
  <c r="J45" i="4" s="1"/>
  <c r="Q54" i="4"/>
  <c r="Q66" i="4"/>
  <c r="S66" i="4"/>
  <c r="S54" i="4"/>
  <c r="I45" i="4" s="1"/>
  <c r="H45" i="4"/>
  <c r="O77" i="4" l="1"/>
  <c r="O87" i="4" s="1"/>
  <c r="O98" i="4"/>
  <c r="V31" i="4"/>
  <c r="F31" i="4" s="1"/>
  <c r="P98" i="4"/>
  <c r="P77" i="4"/>
  <c r="P87" i="4" s="1"/>
  <c r="F63" i="4" s="1"/>
  <c r="E45" i="4"/>
  <c r="E63" i="4"/>
  <c r="F45" i="4"/>
  <c r="G63" i="4"/>
  <c r="G45" i="4"/>
  <c r="P27" i="4" l="1"/>
  <c r="P39" i="4" s="1"/>
  <c r="S27" i="4"/>
  <c r="S39" i="4" s="1"/>
  <c r="T27" i="4"/>
  <c r="T39" i="4" s="1"/>
  <c r="Q27" i="4"/>
  <c r="Q39" i="4" s="1"/>
  <c r="U27" i="4"/>
  <c r="U39" i="4" s="1"/>
  <c r="R27" i="4"/>
  <c r="R39" i="4" s="1"/>
  <c r="O27" i="4"/>
  <c r="O39" i="4" s="1"/>
  <c r="O62" i="4" l="1"/>
  <c r="O50" i="4"/>
  <c r="R62" i="4"/>
  <c r="R50" i="4"/>
  <c r="U50" i="4"/>
  <c r="U62" i="4"/>
  <c r="Q62" i="4"/>
  <c r="P94" i="4" s="1"/>
  <c r="Q50" i="4"/>
  <c r="P73" i="4" s="1"/>
  <c r="P83" i="4" s="1"/>
  <c r="T50" i="4"/>
  <c r="T62" i="4"/>
  <c r="S62" i="4"/>
  <c r="S50" i="4"/>
  <c r="I41" i="4" s="1"/>
  <c r="P62" i="4"/>
  <c r="Q94" i="4" s="1"/>
  <c r="P50" i="4"/>
  <c r="Q73" i="4" s="1"/>
  <c r="Q83" i="4" s="1"/>
  <c r="H41" i="4"/>
  <c r="K41" i="4"/>
  <c r="J41" i="4"/>
  <c r="O73" i="4" l="1"/>
  <c r="O83" i="4" s="1"/>
  <c r="V27" i="4"/>
  <c r="F27" i="4" s="1"/>
  <c r="O94" i="4"/>
  <c r="F59" i="4"/>
  <c r="G41" i="4"/>
  <c r="E59" i="4"/>
  <c r="E41" i="4"/>
  <c r="G59" i="4"/>
  <c r="F41" i="4"/>
  <c r="R29" i="4" l="1"/>
  <c r="R41" i="4" s="1"/>
  <c r="Q29" i="4"/>
  <c r="Q41" i="4" s="1"/>
  <c r="T29" i="4"/>
  <c r="T41" i="4" s="1"/>
  <c r="O29" i="4"/>
  <c r="O41" i="4" s="1"/>
  <c r="P29" i="4"/>
  <c r="P41" i="4" s="1"/>
  <c r="S29" i="4"/>
  <c r="S41" i="4" s="1"/>
  <c r="U29" i="4"/>
  <c r="U41" i="4" s="1"/>
  <c r="U64" i="4" l="1"/>
  <c r="U52" i="4"/>
  <c r="S64" i="4"/>
  <c r="S52" i="4"/>
  <c r="P64" i="4"/>
  <c r="Q96" i="4" s="1"/>
  <c r="P52" i="4"/>
  <c r="Q75" i="4" s="1"/>
  <c r="Q85" i="4" s="1"/>
  <c r="O64" i="4"/>
  <c r="O52" i="4"/>
  <c r="O75" i="4" s="1"/>
  <c r="O85" i="4" s="1"/>
  <c r="T64" i="4"/>
  <c r="T52" i="4"/>
  <c r="J43" i="4" s="1"/>
  <c r="Q64" i="4"/>
  <c r="Q52" i="4"/>
  <c r="R64" i="4"/>
  <c r="R52" i="4"/>
  <c r="H43" i="4" s="1"/>
  <c r="K43" i="4"/>
  <c r="I43" i="4"/>
  <c r="P75" i="4" l="1"/>
  <c r="P85" i="4" s="1"/>
  <c r="O96" i="4"/>
  <c r="V29" i="4"/>
  <c r="F29" i="4" s="1"/>
  <c r="P96" i="4"/>
  <c r="E61" i="4"/>
  <c r="E43" i="4"/>
  <c r="F61" i="4"/>
  <c r="G43" i="4"/>
  <c r="G61" i="4"/>
  <c r="F43" i="4"/>
  <c r="T26" i="4" l="1"/>
  <c r="T38" i="4" s="1"/>
  <c r="P26" i="4"/>
  <c r="P38" i="4" s="1"/>
  <c r="R26" i="4"/>
  <c r="R38" i="4" s="1"/>
  <c r="O26" i="4"/>
  <c r="O38" i="4" s="1"/>
  <c r="S26" i="4"/>
  <c r="S38" i="4" s="1"/>
  <c r="Q26" i="4"/>
  <c r="Q38" i="4" s="1"/>
  <c r="U26" i="4"/>
  <c r="U38" i="4" s="1"/>
  <c r="P32" i="4" l="1"/>
  <c r="P44" i="4" s="1"/>
  <c r="O32" i="4"/>
  <c r="O44" i="4" s="1"/>
  <c r="U32" i="4"/>
  <c r="U44" i="4" s="1"/>
  <c r="R32" i="4"/>
  <c r="R44" i="4" s="1"/>
  <c r="T32" i="4"/>
  <c r="T44" i="4" s="1"/>
  <c r="Q32" i="4"/>
  <c r="Q44" i="4" s="1"/>
  <c r="S32" i="4"/>
  <c r="S44" i="4" s="1"/>
  <c r="U61" i="4"/>
  <c r="U49" i="4"/>
  <c r="Q61" i="4"/>
  <c r="Q49" i="4"/>
  <c r="S49" i="4"/>
  <c r="S61" i="4"/>
  <c r="O61" i="4"/>
  <c r="O49" i="4"/>
  <c r="R49" i="4"/>
  <c r="H40" i="4" s="1"/>
  <c r="R61" i="4"/>
  <c r="P61" i="4"/>
  <c r="Q93" i="4" s="1"/>
  <c r="P49" i="4"/>
  <c r="Q72" i="4" s="1"/>
  <c r="Q82" i="4" s="1"/>
  <c r="T49" i="4"/>
  <c r="J40" i="4" s="1"/>
  <c r="T61" i="4"/>
  <c r="K40" i="4"/>
  <c r="I40" i="4"/>
  <c r="O72" i="4" l="1"/>
  <c r="O82" i="4" s="1"/>
  <c r="P93" i="4"/>
  <c r="S67" i="4"/>
  <c r="S55" i="4"/>
  <c r="O93" i="4"/>
  <c r="V26" i="4"/>
  <c r="F26" i="4" s="1"/>
  <c r="Q55" i="4"/>
  <c r="Q67" i="4"/>
  <c r="T67" i="4"/>
  <c r="T55" i="4"/>
  <c r="J46" i="4" s="1"/>
  <c r="R55" i="4"/>
  <c r="R67" i="4"/>
  <c r="P72" i="4"/>
  <c r="P82" i="4" s="1"/>
  <c r="F58" i="4" s="1"/>
  <c r="U67" i="4"/>
  <c r="U55" i="4"/>
  <c r="K46" i="4" s="1"/>
  <c r="O67" i="4"/>
  <c r="O55" i="4"/>
  <c r="P55" i="4"/>
  <c r="Q78" i="4" s="1"/>
  <c r="Q88" i="4" s="1"/>
  <c r="P67" i="4"/>
  <c r="Q99" i="4" s="1"/>
  <c r="I46" i="4"/>
  <c r="H46" i="4"/>
  <c r="G58" i="4"/>
  <c r="F40" i="4"/>
  <c r="G40" i="4"/>
  <c r="E40" i="4"/>
  <c r="E58" i="4"/>
  <c r="P99" i="4" l="1"/>
  <c r="P78" i="4"/>
  <c r="P88" i="4" s="1"/>
  <c r="O78" i="4"/>
  <c r="O88" i="4" s="1"/>
  <c r="E64" i="4" s="1"/>
  <c r="V32" i="4"/>
  <c r="F32" i="4" s="1"/>
  <c r="O99" i="4"/>
  <c r="G46" i="4"/>
  <c r="F64" i="4"/>
  <c r="E46" i="4"/>
  <c r="G64" i="4"/>
  <c r="F46" i="4"/>
  <c r="O30" i="4" l="1"/>
  <c r="O42" i="4" s="1"/>
  <c r="S30" i="4"/>
  <c r="S42" i="4" s="1"/>
  <c r="T30" i="4"/>
  <c r="T42" i="4" s="1"/>
  <c r="R30" i="4"/>
  <c r="R42" i="4" s="1"/>
  <c r="U30" i="4"/>
  <c r="U42" i="4" s="1"/>
  <c r="P30" i="4"/>
  <c r="P42" i="4" s="1"/>
  <c r="Q30" i="4"/>
  <c r="Q42" i="4" s="1"/>
  <c r="Q65" i="4" l="1"/>
  <c r="Q53" i="4"/>
  <c r="P53" i="4"/>
  <c r="Q76" i="4" s="1"/>
  <c r="Q86" i="4" s="1"/>
  <c r="P65" i="4"/>
  <c r="Q97" i="4" s="1"/>
  <c r="U65" i="4"/>
  <c r="U53" i="4"/>
  <c r="K44" i="4" s="1"/>
  <c r="R65" i="4"/>
  <c r="R53" i="4"/>
  <c r="H44" i="4" s="1"/>
  <c r="T65" i="4"/>
  <c r="T53" i="4"/>
  <c r="J44" i="4" s="1"/>
  <c r="S65" i="4"/>
  <c r="S53" i="4"/>
  <c r="I44" i="4" s="1"/>
  <c r="O53" i="4"/>
  <c r="O65" i="4"/>
  <c r="O97" i="4" l="1"/>
  <c r="V30" i="4"/>
  <c r="F30" i="4" s="1"/>
  <c r="O76" i="4"/>
  <c r="O86" i="4" s="1"/>
  <c r="P76" i="4"/>
  <c r="P86" i="4" s="1"/>
  <c r="F62" i="4" s="1"/>
  <c r="P97" i="4"/>
  <c r="E44" i="4"/>
  <c r="E62" i="4"/>
  <c r="G62" i="4"/>
  <c r="F44" i="4"/>
  <c r="G44" i="4"/>
  <c r="O28" i="4" l="1"/>
  <c r="O40" i="4" s="1"/>
  <c r="R28" i="4"/>
  <c r="R40" i="4" s="1"/>
  <c r="S28" i="4"/>
  <c r="S40" i="4" s="1"/>
  <c r="U28" i="4"/>
  <c r="U40" i="4" s="1"/>
  <c r="P28" i="4"/>
  <c r="P40" i="4" s="1"/>
  <c r="Q28" i="4"/>
  <c r="Q40" i="4" s="1"/>
  <c r="T28" i="4"/>
  <c r="T40" i="4" s="1"/>
  <c r="T51" i="4" l="1"/>
  <c r="T63" i="4"/>
  <c r="Q63" i="4"/>
  <c r="Q51" i="4"/>
  <c r="P63" i="4"/>
  <c r="Q95" i="4" s="1"/>
  <c r="P51" i="4"/>
  <c r="Q74" i="4" s="1"/>
  <c r="Q84" i="4" s="1"/>
  <c r="U51" i="4"/>
  <c r="K42" i="4" s="1"/>
  <c r="U63" i="4"/>
  <c r="S63" i="4"/>
  <c r="S51" i="4"/>
  <c r="I42" i="4" s="1"/>
  <c r="R63" i="4"/>
  <c r="R51" i="4"/>
  <c r="H42" i="4" s="1"/>
  <c r="O63" i="4"/>
  <c r="O51" i="4"/>
  <c r="O74" i="4" s="1"/>
  <c r="O84" i="4" s="1"/>
  <c r="J42" i="4"/>
  <c r="P74" i="4" l="1"/>
  <c r="P84" i="4" s="1"/>
  <c r="P95" i="4"/>
  <c r="O95" i="4"/>
  <c r="V28" i="4"/>
  <c r="F28" i="4" s="1"/>
  <c r="E42" i="4"/>
  <c r="E60" i="4"/>
  <c r="G60" i="4"/>
  <c r="F42" i="4"/>
  <c r="G42" i="4"/>
  <c r="F60" i="4"/>
  <c r="O25" i="4" l="1"/>
  <c r="O37" i="4" s="1"/>
  <c r="U25" i="4"/>
  <c r="U37" i="4" s="1"/>
  <c r="T25" i="4"/>
  <c r="T37" i="4" s="1"/>
  <c r="P25" i="4"/>
  <c r="P37" i="4" s="1"/>
  <c r="R25" i="4"/>
  <c r="R37" i="4" s="1"/>
  <c r="S25" i="4"/>
  <c r="S37" i="4" s="1"/>
  <c r="Q25" i="4"/>
  <c r="Q37" i="4" s="1"/>
  <c r="Q48" i="4" l="1"/>
  <c r="Q60" i="4"/>
  <c r="R48" i="4"/>
  <c r="R60" i="4"/>
  <c r="P60" i="4"/>
  <c r="Q92" i="4" s="1"/>
  <c r="P48" i="4"/>
  <c r="Q71" i="4" s="1"/>
  <c r="Q81" i="4" s="1"/>
  <c r="T60" i="4"/>
  <c r="T48" i="4"/>
  <c r="J39" i="4" s="1"/>
  <c r="S48" i="4"/>
  <c r="S60" i="4"/>
  <c r="U60" i="4"/>
  <c r="U48" i="4"/>
  <c r="K39" i="4" s="1"/>
  <c r="O60" i="4"/>
  <c r="O48" i="4"/>
  <c r="I39" i="4"/>
  <c r="H39" i="4"/>
  <c r="O71" i="4" l="1"/>
  <c r="O81" i="4" s="1"/>
  <c r="O92" i="4"/>
  <c r="V25" i="4"/>
  <c r="F25" i="4" s="1"/>
  <c r="P92" i="4"/>
  <c r="P71" i="4"/>
  <c r="P81" i="4" s="1"/>
  <c r="F57" i="4" s="1"/>
  <c r="F39" i="4"/>
  <c r="G57" i="4"/>
  <c r="E57" i="4"/>
  <c r="E39" i="4"/>
  <c r="G39" i="4"/>
  <c r="F18" i="4" l="1"/>
  <c r="F15" i="4"/>
  <c r="F19" i="4"/>
  <c r="F14" i="4"/>
  <c r="E54" i="4" s="1"/>
  <c r="F16" i="4"/>
  <c r="F13" i="4" l="1"/>
  <c r="E52" i="4" s="1"/>
  <c r="F17" i="4"/>
  <c r="E53" i="4" s="1"/>
  <c r="F8" i="4" l="1"/>
  <c r="J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Aerts Dorien</author>
  </authors>
  <commentList>
    <comment ref="V23" authorId="0" shapeId="0" xr:uid="{351F8EFA-470B-47EB-80A5-1ECA6CD3947E}">
      <text>
        <r>
          <rPr>
            <b/>
            <sz val="9"/>
            <color indexed="81"/>
            <rFont val="Tahoma"/>
            <family val="2"/>
          </rPr>
          <t>Aerts Dorien:</t>
        </r>
        <r>
          <rPr>
            <sz val="9"/>
            <color indexed="81"/>
            <rFont val="Tahoma"/>
            <family val="2"/>
          </rPr>
          <t xml:space="preserve">
In the values below I added two checks to avoid NaNs (div/0) and negative scores</t>
        </r>
      </text>
    </comment>
  </commentList>
</comments>
</file>

<file path=xl/sharedStrings.xml><?xml version="1.0" encoding="utf-8"?>
<sst xmlns="http://schemas.openxmlformats.org/spreadsheetml/2006/main" count="74" uniqueCount="21">
  <si>
    <t>Domain</t>
  </si>
  <si>
    <t>Totals</t>
  </si>
  <si>
    <t>Heating</t>
  </si>
  <si>
    <t>Domestic hot water</t>
  </si>
  <si>
    <t>Cooling</t>
  </si>
  <si>
    <t>Mechanical ventilation</t>
  </si>
  <si>
    <t>Lighting</t>
  </si>
  <si>
    <t>Dynamic building envelope</t>
  </si>
  <si>
    <t>Energy generation</t>
  </si>
  <si>
    <t>BEWARE range for domains to be updated manually if services are added or removed!</t>
  </si>
  <si>
    <t>valid?</t>
  </si>
  <si>
    <t>score if valid</t>
  </si>
  <si>
    <t>weighting if valid</t>
  </si>
  <si>
    <t>building</t>
  </si>
  <si>
    <t>user</t>
  </si>
  <si>
    <t>grid</t>
  </si>
  <si>
    <t>Ventilation</t>
  </si>
  <si>
    <t>Electricity</t>
  </si>
  <si>
    <t>Electric vehicle charging</t>
  </si>
  <si>
    <t>Monitoring and control</t>
  </si>
  <si>
    <t>weighting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</si>
</sst>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_(* #,##0.00_);_(* \(#,##0.00\);_(* &quot;-&quot;??_);_(@_)"/>
    <numFmt numFmtId="167" formatCode="0.00000000000000%"/>
  </numFmts>
  <fonts count="25">
    <font>
      <sz val="10"/>
      <color theme="1"/>
      <name val="Schriftart für Textkörper"/>
      <family val="2"/>
    </font>
    <font>
      <b/>
      <sz val="16"/>
      <color theme="1"/>
      <name val="Calibri"/>
      <family val="2"/>
      <scheme val="minor"/>
    </font>
    <font>
      <b/>
      <sz val="16"/>
      <color theme="9" tint="0.59999389629810485"/>
      <name val="Calibri"/>
      <family val="2"/>
      <scheme val="minor"/>
    </font>
    <font>
      <b/>
      <sz val="11"/>
      <color theme="3"/>
      <name val="Calibri"/>
      <family val="2"/>
      <scheme val="minor"/>
    </font>
    <font>
      <b/>
      <sz val="12"/>
      <color theme="3"/>
      <name val="Calibri"/>
      <family val="2"/>
      <scheme val="minor"/>
    </font>
    <font>
      <sz val="9"/>
      <color theme="1"/>
      <name val="Calibri"/>
      <family val="2"/>
      <scheme val="minor"/>
    </font>
    <font>
      <b/>
      <sz val="18"/>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6"/>
      <color theme="1"/>
      <name val="Calibri"/>
      <family val="2"/>
      <scheme val="minor"/>
    </font>
    <font>
      <sz val="11"/>
      <name val="Calibri"/>
      <family val="2"/>
      <scheme val="minor"/>
    </font>
    <font>
      <b/>
      <sz val="18"/>
      <color theme="1"/>
      <name val="Calibri"/>
      <family val="2"/>
      <scheme val="minor"/>
    </font>
    <font>
      <b/>
      <sz val="14"/>
      <color theme="1"/>
      <name val="Calibri"/>
      <family val="2"/>
      <scheme val="minor"/>
    </font>
    <font>
      <b/>
      <sz val="14"/>
      <name val="Calibri"/>
      <family val="2"/>
      <scheme val="minor"/>
    </font>
    <font>
      <b/>
      <sz val="18"/>
      <name val="Calibri"/>
      <family val="2"/>
      <scheme val="minor"/>
    </font>
    <font>
      <sz val="14"/>
      <color theme="1"/>
      <name val="Calibri"/>
      <family val="2"/>
      <scheme val="minor"/>
    </font>
    <font>
      <sz val="14"/>
      <name val="Calibri"/>
      <family val="2"/>
      <scheme val="minor"/>
    </font>
    <font>
      <b/>
      <sz val="11"/>
      <color rgb="FFFF0000"/>
      <name val="Calibri"/>
      <family val="2"/>
      <scheme val="minor"/>
    </font>
    <font>
      <b/>
      <sz val="11"/>
      <color rgb="FFFA7D00"/>
      <name val="Calibri"/>
      <family val="2"/>
      <scheme val="minor"/>
    </font>
    <font>
      <sz val="11"/>
      <color rgb="FF9C0006"/>
      <name val="Calibri"/>
      <family val="2"/>
      <scheme val="minor"/>
    </font>
    <font>
      <sz val="11"/>
      <color rgb="FF3F3F76"/>
      <name val="Calibri"/>
      <family val="2"/>
      <scheme val="minor"/>
    </font>
    <font>
      <b/>
      <sz val="9"/>
      <color indexed="81"/>
      <name val="Tahoma"/>
      <family val="2"/>
    </font>
    <font>
      <sz val="9"/>
      <color indexed="81"/>
      <name val="Tahoma"/>
      <family val="2"/>
    </font>
    <font>
      <b/>
      <sz val="11"/>
      <name val="Calibri"/>
      <family val="2"/>
      <scheme val="minor"/>
    </font>
  </fonts>
  <fills count="22">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9"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rgb="FFFFFF99"/>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tint="-0.14999847407452621"/>
        <bgColor indexed="64"/>
      </patternFill>
    </fill>
  </fills>
  <borders count="31">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9">
    <xf numFmtId="0" fontId="0" fillId="0" borderId="0"/>
    <xf numFmtId="0" fontId="8" fillId="5" borderId="3">
      <alignment horizontal="right"/>
      <protection locked="0"/>
    </xf>
    <xf numFmtId="0" fontId="8" fillId="0" borderId="0"/>
    <xf numFmtId="0" fontId="3" fillId="0" borderId="1" applyNumberFormat="0" applyFill="0" applyAlignment="0" applyProtection="0"/>
    <xf numFmtId="9" fontId="8" fillId="0" borderId="0" applyFont="0" applyFill="0" applyBorder="0" applyAlignment="0" applyProtection="0"/>
    <xf numFmtId="0" fontId="19" fillId="4" borderId="2" applyNumberFormat="0" applyAlignment="0" applyProtection="0"/>
    <xf numFmtId="0" fontId="20" fillId="2" borderId="0" applyNumberFormat="0" applyBorder="0" applyAlignment="0" applyProtection="0"/>
    <xf numFmtId="0" fontId="21" fillId="3" borderId="2" applyNumberFormat="0" applyAlignment="0" applyProtection="0"/>
    <xf numFmtId="166" fontId="8" fillId="0" borderId="0" applyFont="0" applyFill="0" applyBorder="0" applyAlignment="0" applyProtection="0"/>
  </cellStyleXfs>
  <cellXfs count="145">
    <xf numFmtId="0" fontId="0" fillId="0" borderId="0" xfId="0"/>
    <xf numFmtId="0" fontId="7" fillId="7" borderId="11" xfId="1" applyFont="1" applyFill="1" applyBorder="1" applyAlignment="1">
      <alignment horizontal="center" vertical="center"/>
      <protection locked="0"/>
    </xf>
    <xf numFmtId="0" fontId="0" fillId="5" borderId="11" xfId="1" applyFont="1" applyBorder="1" applyAlignment="1">
      <alignment horizontal="center" vertical="center"/>
      <protection locked="0"/>
    </xf>
    <xf numFmtId="9" fontId="8" fillId="5" borderId="11" xfId="1" applyNumberFormat="1" applyBorder="1" applyAlignment="1">
      <alignment horizontal="center" vertical="center"/>
      <protection locked="0"/>
    </xf>
    <xf numFmtId="0" fontId="8" fillId="5" borderId="12" xfId="1" applyBorder="1" applyAlignment="1">
      <alignment horizontal="center" vertical="center"/>
      <protection locked="0"/>
    </xf>
    <xf numFmtId="0" fontId="7" fillId="7" borderId="18" xfId="1" applyFont="1" applyFill="1" applyBorder="1" applyAlignment="1">
      <alignment horizontal="center" vertical="center"/>
      <protection locked="0"/>
    </xf>
    <xf numFmtId="0" fontId="0" fillId="5" borderId="18" xfId="1" applyFont="1" applyBorder="1" applyAlignment="1">
      <alignment horizontal="center" vertical="center"/>
      <protection locked="0"/>
    </xf>
    <xf numFmtId="9" fontId="8" fillId="5" borderId="17" xfId="1" applyNumberFormat="1" applyBorder="1" applyAlignment="1">
      <alignment horizontal="center" vertical="center"/>
      <protection locked="0"/>
    </xf>
    <xf numFmtId="0" fontId="8" fillId="5" borderId="19" xfId="1" applyBorder="1" applyAlignment="1">
      <alignment horizontal="center" vertical="center"/>
      <protection locked="0"/>
    </xf>
    <xf numFmtId="0" fontId="0" fillId="5" borderId="19" xfId="1" applyFont="1" applyBorder="1" applyAlignment="1">
      <alignment horizontal="center" vertical="center"/>
      <protection locked="0"/>
    </xf>
    <xf numFmtId="0" fontId="1" fillId="6" borderId="27" xfId="2" applyFont="1" applyFill="1" applyBorder="1" applyAlignment="1">
      <alignment horizontal="center" vertical="center"/>
    </xf>
    <xf numFmtId="0" fontId="1" fillId="6" borderId="0" xfId="2" applyFont="1" applyFill="1" applyAlignment="1">
      <alignment vertical="center"/>
    </xf>
    <xf numFmtId="0" fontId="8" fillId="9" borderId="0" xfId="2" applyFill="1"/>
    <xf numFmtId="0" fontId="8" fillId="9" borderId="27" xfId="2" applyFill="1" applyBorder="1"/>
    <xf numFmtId="0" fontId="1" fillId="6" borderId="0" xfId="2" applyFont="1" applyFill="1" applyAlignment="1">
      <alignment horizontal="center" vertical="center"/>
    </xf>
    <xf numFmtId="0" fontId="2" fillId="6" borderId="0" xfId="2" applyFont="1" applyFill="1" applyAlignment="1">
      <alignment horizontal="center" vertical="center"/>
    </xf>
    <xf numFmtId="0" fontId="1" fillId="6" borderId="25" xfId="2" applyFont="1" applyFill="1" applyBorder="1" applyAlignment="1">
      <alignment vertical="center"/>
    </xf>
    <xf numFmtId="0" fontId="4" fillId="0" borderId="21" xfId="3" applyFont="1" applyBorder="1" applyAlignment="1">
      <alignment horizontal="left" vertical="center" wrapText="1"/>
    </xf>
    <xf numFmtId="0" fontId="4" fillId="0" borderId="4" xfId="3" applyFont="1" applyBorder="1" applyAlignment="1">
      <alignment horizontal="left" vertical="center" wrapText="1"/>
    </xf>
    <xf numFmtId="0" fontId="4" fillId="0" borderId="5" xfId="3" applyFont="1" applyBorder="1" applyAlignment="1">
      <alignment horizontal="left" vertical="center" wrapText="1"/>
    </xf>
    <xf numFmtId="0" fontId="4" fillId="7" borderId="5" xfId="3" applyFont="1" applyFill="1" applyBorder="1" applyAlignment="1">
      <alignment horizontal="left" vertical="center" wrapText="1"/>
    </xf>
    <xf numFmtId="0" fontId="4" fillId="8" borderId="4" xfId="3" applyFont="1" applyFill="1" applyBorder="1" applyAlignment="1">
      <alignment horizontal="center" vertical="center" wrapText="1"/>
    </xf>
    <xf numFmtId="0" fontId="4" fillId="9" borderId="4" xfId="3" applyFont="1" applyFill="1" applyBorder="1" applyAlignment="1">
      <alignment horizontal="center" vertical="center" wrapText="1"/>
    </xf>
    <xf numFmtId="0" fontId="5" fillId="0" borderId="8" xfId="2" applyFont="1" applyBorder="1"/>
    <xf numFmtId="0" fontId="4" fillId="0" borderId="0" xfId="3" applyFont="1" applyBorder="1" applyAlignment="1">
      <alignment horizontal="left" vertical="center" wrapText="1"/>
    </xf>
    <xf numFmtId="0" fontId="4" fillId="0" borderId="6" xfId="3" applyFont="1" applyBorder="1" applyAlignment="1">
      <alignment horizontal="left" vertical="center" wrapText="1"/>
    </xf>
    <xf numFmtId="0" fontId="4" fillId="0" borderId="0" xfId="3" applyFont="1" applyBorder="1" applyAlignment="1">
      <alignment horizontal="center" vertical="center" wrapText="1"/>
    </xf>
    <xf numFmtId="0" fontId="4" fillId="7" borderId="0" xfId="3" applyFont="1" applyFill="1" applyBorder="1" applyAlignment="1">
      <alignment horizontal="left" vertical="center" wrapText="1"/>
    </xf>
    <xf numFmtId="0" fontId="5" fillId="0" borderId="0" xfId="2" applyFont="1" applyAlignment="1">
      <alignment horizontal="center" vertical="center"/>
    </xf>
    <xf numFmtId="0" fontId="5" fillId="0" borderId="0" xfId="2" applyFont="1"/>
    <xf numFmtId="0" fontId="8" fillId="9" borderId="7" xfId="2" applyFill="1" applyBorder="1" applyAlignment="1">
      <alignment horizontal="left" vertical="center"/>
    </xf>
    <xf numFmtId="0" fontId="5" fillId="10" borderId="7" xfId="2" applyFont="1" applyFill="1" applyBorder="1" applyAlignment="1">
      <alignment horizontal="center" vertical="center"/>
    </xf>
    <xf numFmtId="0" fontId="5" fillId="10" borderId="8" xfId="2" applyFont="1" applyFill="1" applyBorder="1" applyAlignment="1">
      <alignment horizontal="center" vertical="center"/>
    </xf>
    <xf numFmtId="0" fontId="5" fillId="7" borderId="8" xfId="2" applyFont="1" applyFill="1" applyBorder="1" applyAlignment="1">
      <alignment horizontal="center" vertical="center"/>
    </xf>
    <xf numFmtId="0" fontId="6" fillId="10" borderId="8" xfId="2" applyFont="1" applyFill="1" applyBorder="1" applyAlignment="1">
      <alignment horizontal="center" vertical="center"/>
    </xf>
    <xf numFmtId="0" fontId="8" fillId="9" borderId="8" xfId="2" applyFill="1" applyBorder="1"/>
    <xf numFmtId="0" fontId="8" fillId="11" borderId="28" xfId="2" applyFill="1" applyBorder="1" applyAlignment="1">
      <alignment horizontal="left" vertical="center"/>
    </xf>
    <xf numFmtId="0" fontId="8" fillId="11" borderId="9" xfId="2" applyFill="1" applyBorder="1" applyAlignment="1">
      <alignment horizontal="left" vertical="center" wrapText="1"/>
    </xf>
    <xf numFmtId="0" fontId="8" fillId="11" borderId="10" xfId="2" applyFill="1" applyBorder="1" applyAlignment="1">
      <alignment horizontal="left" vertical="center" wrapText="1"/>
    </xf>
    <xf numFmtId="0" fontId="8" fillId="11" borderId="11" xfId="2" applyFill="1" applyBorder="1" applyAlignment="1">
      <alignment horizontal="left" vertical="center" wrapText="1"/>
    </xf>
    <xf numFmtId="0" fontId="7" fillId="12" borderId="11" xfId="2" applyFont="1" applyFill="1" applyBorder="1" applyAlignment="1">
      <alignment horizontal="center" vertical="center"/>
    </xf>
    <xf numFmtId="9" fontId="0" fillId="0" borderId="13" xfId="4" applyFont="1" applyBorder="1" applyAlignment="1">
      <alignment horizontal="center" vertical="center"/>
    </xf>
    <xf numFmtId="9" fontId="9" fillId="0" borderId="11" xfId="4" applyFont="1" applyBorder="1" applyAlignment="1">
      <alignment horizontal="center" vertical="center" wrapText="1"/>
    </xf>
    <xf numFmtId="0" fontId="8" fillId="9" borderId="11" xfId="2" applyFill="1" applyBorder="1" applyAlignment="1">
      <alignment horizontal="left" vertical="center" wrapText="1"/>
    </xf>
    <xf numFmtId="0" fontId="8" fillId="12" borderId="11" xfId="2" applyFill="1" applyBorder="1" applyAlignment="1">
      <alignment horizontal="center" vertical="center"/>
    </xf>
    <xf numFmtId="0" fontId="8" fillId="12" borderId="14" xfId="2" applyFill="1" applyBorder="1" applyAlignment="1">
      <alignment horizontal="center" vertical="center"/>
    </xf>
    <xf numFmtId="0" fontId="8" fillId="21" borderId="29" xfId="2" applyFill="1" applyBorder="1" applyAlignment="1">
      <alignment horizontal="left" vertical="center"/>
    </xf>
    <xf numFmtId="0" fontId="8" fillId="11" borderId="15" xfId="2" applyFill="1" applyBorder="1" applyAlignment="1">
      <alignment horizontal="left" vertical="center" wrapText="1"/>
    </xf>
    <xf numFmtId="0" fontId="8" fillId="11" borderId="16" xfId="2" applyFill="1" applyBorder="1" applyAlignment="1">
      <alignment horizontal="left" vertical="center" wrapText="1"/>
    </xf>
    <xf numFmtId="0" fontId="8" fillId="11" borderId="17" xfId="2" applyFill="1" applyBorder="1" applyAlignment="1">
      <alignment horizontal="left" vertical="center" wrapText="1"/>
    </xf>
    <xf numFmtId="0" fontId="7" fillId="12" borderId="18" xfId="2" applyFont="1" applyFill="1" applyBorder="1" applyAlignment="1">
      <alignment horizontal="center" vertical="center"/>
    </xf>
    <xf numFmtId="9" fontId="0" fillId="0" borderId="17" xfId="4" applyFont="1" applyBorder="1" applyAlignment="1">
      <alignment horizontal="center" vertical="center"/>
    </xf>
    <xf numFmtId="9" fontId="9" fillId="0" borderId="17" xfId="4" applyFont="1" applyBorder="1" applyAlignment="1">
      <alignment horizontal="center" vertical="center" wrapText="1"/>
    </xf>
    <xf numFmtId="0" fontId="8" fillId="9" borderId="17" xfId="2" applyFill="1" applyBorder="1" applyAlignment="1">
      <alignment horizontal="left" vertical="center" wrapText="1"/>
    </xf>
    <xf numFmtId="0" fontId="8" fillId="12" borderId="20" xfId="2" applyFill="1" applyBorder="1" applyAlignment="1">
      <alignment horizontal="center" vertical="center"/>
    </xf>
    <xf numFmtId="0" fontId="8" fillId="11" borderId="29" xfId="2" applyFill="1" applyBorder="1" applyAlignment="1">
      <alignment horizontal="left" vertical="center"/>
    </xf>
    <xf numFmtId="0" fontId="9" fillId="11" borderId="29" xfId="2" applyFont="1" applyFill="1" applyBorder="1" applyAlignment="1">
      <alignment horizontal="left" vertical="center"/>
    </xf>
    <xf numFmtId="0" fontId="8" fillId="13" borderId="15" xfId="2" applyFill="1" applyBorder="1" applyAlignment="1">
      <alignment horizontal="left" vertical="center" wrapText="1"/>
    </xf>
    <xf numFmtId="0" fontId="8" fillId="13" borderId="16" xfId="2" applyFill="1" applyBorder="1" applyAlignment="1">
      <alignment horizontal="left" vertical="center" wrapText="1"/>
    </xf>
    <xf numFmtId="0" fontId="8" fillId="13" borderId="17" xfId="2" applyFill="1" applyBorder="1" applyAlignment="1">
      <alignment horizontal="left" vertical="center" wrapText="1"/>
    </xf>
    <xf numFmtId="0" fontId="8" fillId="18" borderId="29" xfId="2" applyFill="1" applyBorder="1" applyAlignment="1">
      <alignment horizontal="left" vertical="center"/>
    </xf>
    <xf numFmtId="0" fontId="8" fillId="9" borderId="29" xfId="2" applyFill="1" applyBorder="1" applyAlignment="1">
      <alignment horizontal="left" vertical="center" wrapText="1"/>
    </xf>
    <xf numFmtId="0" fontId="8" fillId="13" borderId="29" xfId="2" applyFill="1" applyBorder="1" applyAlignment="1">
      <alignment horizontal="left" vertical="center" wrapText="1"/>
    </xf>
    <xf numFmtId="0" fontId="8" fillId="14" borderId="15" xfId="2" applyFill="1" applyBorder="1" applyAlignment="1">
      <alignment horizontal="left" vertical="center" wrapText="1"/>
    </xf>
    <xf numFmtId="0" fontId="8" fillId="14" borderId="16" xfId="2" applyFill="1" applyBorder="1" applyAlignment="1">
      <alignment horizontal="left" vertical="center" wrapText="1"/>
    </xf>
    <xf numFmtId="0" fontId="8" fillId="14" borderId="17" xfId="2" applyFill="1" applyBorder="1" applyAlignment="1">
      <alignment horizontal="left" vertical="center" wrapText="1"/>
    </xf>
    <xf numFmtId="0" fontId="9" fillId="13" borderId="29" xfId="2" applyFont="1" applyFill="1" applyBorder="1" applyAlignment="1">
      <alignment horizontal="left" vertical="center" wrapText="1"/>
    </xf>
    <xf numFmtId="0" fontId="8" fillId="14" borderId="29" xfId="2" applyFill="1" applyBorder="1" applyAlignment="1">
      <alignment horizontal="left" vertical="center" wrapText="1"/>
    </xf>
    <xf numFmtId="0" fontId="8" fillId="15" borderId="15" xfId="2" applyFill="1" applyBorder="1" applyAlignment="1">
      <alignment horizontal="left" vertical="center" wrapText="1"/>
    </xf>
    <xf numFmtId="0" fontId="8" fillId="15" borderId="16" xfId="2" applyFill="1" applyBorder="1" applyAlignment="1">
      <alignment horizontal="left" vertical="center" wrapText="1"/>
    </xf>
    <xf numFmtId="0" fontId="8" fillId="15" borderId="17" xfId="2" applyFill="1" applyBorder="1" applyAlignment="1">
      <alignment horizontal="left" vertical="center" wrapText="1"/>
    </xf>
    <xf numFmtId="0" fontId="8" fillId="15" borderId="29" xfId="2" applyFill="1" applyBorder="1" applyAlignment="1">
      <alignment horizontal="left" vertical="center" wrapText="1"/>
    </xf>
    <xf numFmtId="0" fontId="8" fillId="16" borderId="15" xfId="2" applyFill="1" applyBorder="1" applyAlignment="1">
      <alignment horizontal="left" vertical="center" wrapText="1"/>
    </xf>
    <xf numFmtId="0" fontId="8" fillId="16" borderId="16" xfId="2" applyFill="1" applyBorder="1" applyAlignment="1">
      <alignment horizontal="left" vertical="center" wrapText="1"/>
    </xf>
    <xf numFmtId="0" fontId="8" fillId="16" borderId="17" xfId="2" applyFill="1" applyBorder="1" applyAlignment="1">
      <alignment horizontal="left" vertical="center" wrapText="1"/>
    </xf>
    <xf numFmtId="0" fontId="8" fillId="17" borderId="15" xfId="2" applyFill="1" applyBorder="1" applyAlignment="1">
      <alignment horizontal="left" vertical="center" wrapText="1"/>
    </xf>
    <xf numFmtId="0" fontId="8" fillId="17" borderId="16" xfId="2" applyFill="1" applyBorder="1" applyAlignment="1">
      <alignment horizontal="left" vertical="center" wrapText="1"/>
    </xf>
    <xf numFmtId="0" fontId="8" fillId="17" borderId="17" xfId="2" applyFill="1" applyBorder="1" applyAlignment="1">
      <alignment horizontal="left" vertical="center" wrapText="1"/>
    </xf>
    <xf numFmtId="0" fontId="9" fillId="15" borderId="29" xfId="2" applyFont="1" applyFill="1" applyBorder="1" applyAlignment="1">
      <alignment horizontal="left" vertical="center" wrapText="1"/>
    </xf>
    <xf numFmtId="0" fontId="8" fillId="18" borderId="15" xfId="2" applyFill="1" applyBorder="1" applyAlignment="1">
      <alignment horizontal="left" vertical="center" wrapText="1"/>
    </xf>
    <xf numFmtId="0" fontId="8" fillId="18" borderId="16" xfId="2" applyFill="1" applyBorder="1" applyAlignment="1">
      <alignment horizontal="left" vertical="center" wrapText="1"/>
    </xf>
    <xf numFmtId="0" fontId="8" fillId="18" borderId="17" xfId="2" applyFill="1" applyBorder="1" applyAlignment="1">
      <alignment horizontal="left" vertical="center" wrapText="1"/>
    </xf>
    <xf numFmtId="0" fontId="8" fillId="19" borderId="15" xfId="2" applyFill="1" applyBorder="1" applyAlignment="1">
      <alignment horizontal="left" vertical="center" wrapText="1"/>
    </xf>
    <xf numFmtId="0" fontId="8" fillId="19" borderId="16" xfId="2" applyFill="1" applyBorder="1" applyAlignment="1">
      <alignment horizontal="left" vertical="center" wrapText="1"/>
    </xf>
    <xf numFmtId="0" fontId="8" fillId="19" borderId="17" xfId="2" applyFill="1" applyBorder="1" applyAlignment="1">
      <alignment horizontal="left" vertical="center" wrapText="1"/>
    </xf>
    <xf numFmtId="0" fontId="8" fillId="16" borderId="29" xfId="2" applyFill="1" applyBorder="1" applyAlignment="1">
      <alignment horizontal="left" vertical="center" wrapText="1"/>
    </xf>
    <xf numFmtId="0" fontId="9" fillId="16" borderId="29" xfId="2" applyFont="1" applyFill="1" applyBorder="1" applyAlignment="1">
      <alignment horizontal="left" vertical="center" wrapText="1"/>
    </xf>
    <xf numFmtId="0" fontId="8" fillId="20" borderId="15" xfId="2" applyFill="1" applyBorder="1" applyAlignment="1">
      <alignment horizontal="left" vertical="center" wrapText="1"/>
    </xf>
    <xf numFmtId="0" fontId="8" fillId="20" borderId="16" xfId="2" applyFill="1" applyBorder="1" applyAlignment="1">
      <alignment horizontal="left" vertical="center" wrapText="1"/>
    </xf>
    <xf numFmtId="0" fontId="8" fillId="20" borderId="17" xfId="2" applyFill="1" applyBorder="1" applyAlignment="1">
      <alignment horizontal="left" vertical="center" wrapText="1"/>
    </xf>
    <xf numFmtId="0" fontId="8" fillId="17" borderId="29" xfId="2" applyFill="1" applyBorder="1" applyAlignment="1">
      <alignment horizontal="left" vertical="center" wrapText="1"/>
    </xf>
    <xf numFmtId="0" fontId="9" fillId="17" borderId="29" xfId="2" applyFont="1" applyFill="1" applyBorder="1" applyAlignment="1">
      <alignment horizontal="left" vertical="center" wrapText="1"/>
    </xf>
    <xf numFmtId="0" fontId="8" fillId="18" borderId="29" xfId="2" applyFill="1" applyBorder="1" applyAlignment="1">
      <alignment horizontal="left" vertical="center" wrapText="1"/>
    </xf>
    <xf numFmtId="0" fontId="8" fillId="18" borderId="30" xfId="2" applyFill="1" applyBorder="1" applyAlignment="1">
      <alignment horizontal="left" vertical="center" wrapText="1"/>
    </xf>
    <xf numFmtId="0" fontId="5" fillId="0" borderId="0" xfId="2" applyFont="1" applyAlignment="1">
      <alignment wrapText="1"/>
    </xf>
    <xf numFmtId="0" fontId="1" fillId="9" borderId="0" xfId="2" applyFont="1" applyFill="1"/>
    <xf numFmtId="0" fontId="8" fillId="9" borderId="0" xfId="2" applyFill="1" applyAlignment="1">
      <alignment horizontal="center" wrapText="1"/>
    </xf>
    <xf numFmtId="0" fontId="10" fillId="9" borderId="0" xfId="2" applyFont="1" applyFill="1"/>
    <xf numFmtId="0" fontId="9" fillId="9" borderId="0" xfId="2" applyFont="1" applyFill="1" applyAlignment="1">
      <alignment horizontal="left" vertical="top" wrapText="1"/>
    </xf>
    <xf numFmtId="0" fontId="9" fillId="9" borderId="0" xfId="2" applyFont="1" applyFill="1"/>
    <xf numFmtId="0" fontId="8" fillId="12" borderId="21" xfId="2" applyFill="1" applyBorder="1"/>
    <xf numFmtId="0" fontId="11" fillId="12" borderId="12" xfId="2" applyFont="1" applyFill="1" applyBorder="1"/>
    <xf numFmtId="0" fontId="11" fillId="12" borderId="22" xfId="2" applyFont="1" applyFill="1" applyBorder="1"/>
    <xf numFmtId="0" fontId="11" fillId="9" borderId="0" xfId="2" applyFont="1" applyFill="1"/>
    <xf numFmtId="0" fontId="11" fillId="9" borderId="0" xfId="2" applyFont="1" applyFill="1" applyAlignment="1">
      <alignment horizontal="center" wrapText="1"/>
    </xf>
    <xf numFmtId="0" fontId="8" fillId="12" borderId="6" xfId="2" applyFill="1" applyBorder="1"/>
    <xf numFmtId="0" fontId="12" fillId="12" borderId="0" xfId="2" applyFont="1" applyFill="1"/>
    <xf numFmtId="0" fontId="8" fillId="12" borderId="0" xfId="2" applyFill="1"/>
    <xf numFmtId="164" fontId="13" fillId="12" borderId="0" xfId="4" applyNumberFormat="1" applyFont="1" applyFill="1" applyBorder="1"/>
    <xf numFmtId="9" fontId="14" fillId="12" borderId="0" xfId="4" applyFont="1" applyFill="1" applyBorder="1" applyAlignment="1">
      <alignment horizontal="right"/>
    </xf>
    <xf numFmtId="0" fontId="8" fillId="12" borderId="23" xfId="2" applyFill="1" applyBorder="1"/>
    <xf numFmtId="0" fontId="8" fillId="12" borderId="24" xfId="2" applyFill="1" applyBorder="1"/>
    <xf numFmtId="0" fontId="8" fillId="12" borderId="25" xfId="2" applyFill="1" applyBorder="1"/>
    <xf numFmtId="0" fontId="8" fillId="12" borderId="26" xfId="2" applyFill="1" applyBorder="1"/>
    <xf numFmtId="0" fontId="15" fillId="12" borderId="12" xfId="2" applyFont="1" applyFill="1" applyBorder="1"/>
    <xf numFmtId="0" fontId="8" fillId="12" borderId="12" xfId="2" applyFill="1" applyBorder="1"/>
    <xf numFmtId="0" fontId="8" fillId="12" borderId="22" xfId="2" applyFill="1" applyBorder="1"/>
    <xf numFmtId="0" fontId="11" fillId="12" borderId="0" xfId="2" applyFont="1" applyFill="1"/>
    <xf numFmtId="0" fontId="11" fillId="9" borderId="0" xfId="2" applyFont="1" applyFill="1" applyAlignment="1">
      <alignment horizontal="center" vertical="center" wrapText="1"/>
    </xf>
    <xf numFmtId="9" fontId="16" fillId="12" borderId="0" xfId="4" applyFont="1" applyFill="1" applyBorder="1" applyAlignment="1">
      <alignment horizontal="right"/>
    </xf>
    <xf numFmtId="9" fontId="11" fillId="12" borderId="0" xfId="4" applyFont="1" applyFill="1" applyBorder="1" applyAlignment="1">
      <alignment horizontal="center" vertical="center" wrapText="1"/>
    </xf>
    <xf numFmtId="9" fontId="17" fillId="12" borderId="0" xfId="4" applyFont="1" applyFill="1" applyBorder="1" applyAlignment="1">
      <alignment horizontal="right" vertical="center" wrapText="1"/>
    </xf>
    <xf numFmtId="9" fontId="11" fillId="12" borderId="23" xfId="4" applyFont="1" applyFill="1" applyBorder="1" applyAlignment="1">
      <alignment horizontal="center" vertical="center" wrapText="1"/>
    </xf>
    <xf numFmtId="0" fontId="11" fillId="12" borderId="25" xfId="2" applyFont="1" applyFill="1" applyBorder="1"/>
    <xf numFmtId="9" fontId="11" fillId="12" borderId="25" xfId="4" applyFont="1" applyFill="1" applyBorder="1" applyAlignment="1">
      <alignment horizontal="center" vertical="center" wrapText="1"/>
    </xf>
    <xf numFmtId="9" fontId="11" fillId="12" borderId="26" xfId="4" applyFont="1" applyFill="1" applyBorder="1" applyAlignment="1">
      <alignment horizontal="center" vertical="center" wrapText="1"/>
    </xf>
    <xf numFmtId="0" fontId="18" fillId="9" borderId="0" xfId="2" applyFont="1" applyFill="1" applyAlignment="1">
      <alignment horizontal="left"/>
    </xf>
    <xf numFmtId="0" fontId="24" fillId="9" borderId="0" xfId="2" applyFont="1" applyFill="1" applyAlignment="1">
      <alignment horizontal="center" wrapText="1"/>
    </xf>
    <xf numFmtId="0" fontId="11" fillId="12" borderId="0" xfId="2" applyFont="1" applyFill="1" applyAlignment="1">
      <alignment horizontal="center" vertical="top" wrapText="1"/>
    </xf>
    <xf numFmtId="0" fontId="11" fillId="12" borderId="23" xfId="2" applyFont="1" applyFill="1" applyBorder="1" applyAlignment="1">
      <alignment horizontal="center" vertical="top" wrapText="1"/>
    </xf>
    <xf numFmtId="9" fontId="24" fillId="9" borderId="0" xfId="4" applyFont="1" applyFill="1" applyBorder="1" applyAlignment="1">
      <alignment horizontal="center" wrapText="1"/>
    </xf>
    <xf numFmtId="9" fontId="17" fillId="12" borderId="0" xfId="4" applyFont="1" applyFill="1" applyBorder="1"/>
    <xf numFmtId="9" fontId="11" fillId="12" borderId="0" xfId="4" applyFont="1" applyFill="1" applyBorder="1"/>
    <xf numFmtId="9" fontId="11" fillId="12" borderId="23" xfId="4" applyFont="1" applyFill="1" applyBorder="1"/>
    <xf numFmtId="9" fontId="11" fillId="9" borderId="0" xfId="4" applyFont="1" applyFill="1" applyBorder="1" applyAlignment="1">
      <alignment horizontal="center" wrapText="1"/>
    </xf>
    <xf numFmtId="9" fontId="8" fillId="9" borderId="0" xfId="2" applyNumberFormat="1" applyFill="1"/>
    <xf numFmtId="167" fontId="8" fillId="9" borderId="0" xfId="2" applyNumberFormat="1" applyFill="1"/>
    <xf numFmtId="0" fontId="11" fillId="12" borderId="23" xfId="2" applyFont="1" applyFill="1" applyBorder="1"/>
    <xf numFmtId="0" fontId="11" fillId="12" borderId="26" xfId="2" applyFont="1" applyFill="1" applyBorder="1"/>
    <xf numFmtId="0" fontId="11" fillId="9" borderId="0" xfId="2" applyFont="1" applyFill="1" applyAlignment="1">
      <alignment horizontal="right"/>
    </xf>
    <xf numFmtId="0" fontId="8" fillId="12" borderId="0" xfId="2" applyFill="1" applyAlignment="1">
      <alignment wrapText="1"/>
    </xf>
    <xf numFmtId="9" fontId="8" fillId="12" borderId="17" xfId="2" applyNumberFormat="1" applyFill="1" applyBorder="1" applyAlignment="1">
      <alignment horizontal="center"/>
    </xf>
    <xf numFmtId="9" fontId="0" fillId="9" borderId="0" xfId="4" applyFont="1" applyFill="1" applyAlignment="1">
      <alignment horizontal="center" wrapText="1"/>
    </xf>
    <xf numFmtId="9" fontId="8" fillId="12" borderId="0" xfId="2" applyNumberFormat="1" applyFill="1"/>
    <xf numFmtId="9" fontId="8" fillId="9" borderId="0" xfId="2" applyNumberFormat="1" applyFill="1" applyAlignment="1">
      <alignment horizontal="center" wrapText="1"/>
    </xf>
  </cellXfs>
  <cellStyles count="9">
    <cellStyle name="Bad 2" xfId="6" xr:uid="{B64F8D28-2853-44B7-AA47-0782000CFD21}"/>
    <cellStyle name="Calculation 2" xfId="5" xr:uid="{1B826D13-9FDC-4854-A345-B23A170F6645}"/>
    <cellStyle name="Comma 2" xfId="8" xr:uid="{2F27C4A9-1CB3-4357-8DA6-61815CCF4537}"/>
    <cellStyle name="Heading 3 2" xfId="3" xr:uid="{E4D98185-5411-4124-892B-7467038EB07F}"/>
    <cellStyle name="Input 2" xfId="7" xr:uid="{2F4F1A12-F2E9-44AC-86D4-0DE26007AFB7}"/>
    <cellStyle name="input field" xfId="1" xr:uid="{FFFEF344-1FCC-4EAE-A629-44F68CB29285}"/>
    <cellStyle name="Normal" xfId="0" builtinId="0"/>
    <cellStyle name="Normal 2" xfId="2" xr:uid="{C9E6F1E4-9D40-4A64-BCCA-DCF43691D554}"/>
    <cellStyle name="Percent 2" xfId="4" xr:uid="{A9829A6A-E4B0-4612-96AD-505102677AD4}"/>
  </cellStyles>
  <dxfs count="17">
    <dxf>
      <font>
        <b/>
        <i val="0"/>
        <color auto="1"/>
      </font>
      <fill>
        <patternFill>
          <bgColor rgb="FFFFFFCC"/>
        </patternFill>
      </fill>
      <border>
        <left style="thin">
          <color auto="1"/>
        </left>
        <right style="thin">
          <color auto="1"/>
        </right>
        <top style="thin">
          <color auto="1"/>
        </top>
        <bottom style="thin">
          <color auto="1"/>
        </bottom>
      </border>
    </dxf>
    <dxf>
      <font>
        <color rgb="FFFF0000"/>
      </font>
    </dxf>
    <dxf>
      <fill>
        <patternFill>
          <bgColor theme="5" tint="0.59996337778862885"/>
        </patternFill>
      </fill>
    </dxf>
    <dxf>
      <font>
        <color rgb="FF9C0006"/>
      </font>
      <fill>
        <patternFill>
          <bgColor rgb="FFFFC7CE"/>
        </patternFill>
      </fill>
    </dxf>
    <dxf>
      <fill>
        <patternFill>
          <bgColor rgb="FFFFFFCC"/>
        </patternFill>
      </fill>
    </dxf>
    <dxf>
      <fill>
        <patternFill>
          <bgColor theme="5" tint="0.59996337778862885"/>
        </patternFill>
      </fill>
    </dxf>
    <dxf>
      <fill>
        <patternFill>
          <bgColor theme="5" tint="0.59996337778862885"/>
        </patternFill>
      </fill>
    </dxf>
    <dxf>
      <font>
        <color theme="0"/>
      </font>
    </dxf>
    <dxf>
      <fill>
        <patternFill>
          <bgColor theme="7" tint="0.39994506668294322"/>
        </patternFill>
      </fill>
    </dxf>
    <dxf>
      <fill>
        <patternFill>
          <bgColor theme="5" tint="0.59996337778862885"/>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auto="1"/>
      </font>
      <fill>
        <patternFill>
          <bgColor rgb="FFFFFFCC"/>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dxf>
    <dxf>
      <fill>
        <patternFill>
          <bgColor theme="5" tint="0.59996337778862885"/>
        </patternFill>
      </fill>
    </dxf>
    <dxf>
      <font>
        <color rgb="FF9C0006"/>
      </font>
      <fill>
        <patternFill>
          <bgColor rgb="FFFFC7CE"/>
        </patternFill>
      </fill>
    </dxf>
    <dxf>
      <fill>
        <patternFill>
          <bgColor rgb="FFE2EF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61386797340061E-2"/>
          <c:y val="4.2824371855822815E-2"/>
          <c:w val="0.94593118630731488"/>
          <c:h val="0.75946258448118953"/>
        </c:manualLayout>
      </c:layout>
      <c:barChart>
        <c:barDir val="col"/>
        <c:grouping val="clustered"/>
        <c:varyColors val="0"/>
        <c:ser>
          <c:idx val="0"/>
          <c:order val="0"/>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Results!$D$13:$D$19</c:f>
              <c:numCache>
                <c:formatCode>General</c:formatCode>
                <c:ptCount val="7"/>
              </c:numCache>
            </c:numRef>
          </c:val>
          <c:extLst>
            <c:ext xmlns:c16="http://schemas.microsoft.com/office/drawing/2014/chart" uri="{C3380CC4-5D6E-409C-BE32-E72D297353CC}">
              <c16:uniqueId val="{00000000-9290-4A92-8553-E879C480FE0E}"/>
            </c:ext>
          </c:extLst>
        </c:ser>
        <c:ser>
          <c:idx val="4"/>
          <c:order val="1"/>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Results!$E$13:$E$19</c:f>
              <c:numCache>
                <c:formatCode>General</c:formatCode>
                <c:ptCount val="7"/>
              </c:numCache>
            </c:numRef>
          </c:val>
          <c:extLst>
            <c:ext xmlns:c16="http://schemas.microsoft.com/office/drawing/2014/chart" uri="{C3380CC4-5D6E-409C-BE32-E72D297353CC}">
              <c16:uniqueId val="{00000001-9290-4A92-8553-E879C480FE0E}"/>
            </c:ext>
          </c:extLst>
        </c:ser>
        <c:ser>
          <c:idx val="5"/>
          <c:order val="2"/>
          <c:spPr>
            <a:solidFill>
              <a:schemeClr val="accent6">
                <a:lumMod val="75000"/>
              </a:schemeClr>
            </a:solidFill>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Results!$F$13:$F$19</c:f>
              <c:numCache>
                <c:formatCode>0%</c:formatCode>
                <c:ptCount val="7"/>
                <c:pt idx="0">
                  <c:v>5.7740376340167626E-2</c:v>
                </c:pt>
                <c:pt idx="1">
                  <c:v>0</c:v>
                </c:pt>
                <c:pt idx="2">
                  <c:v>8.7431693989071052E-2</c:v>
                </c:pt>
                <c:pt idx="3">
                  <c:v>5.0505050505050469E-2</c:v>
                </c:pt>
                <c:pt idx="4">
                  <c:v>0.14814814814814817</c:v>
                </c:pt>
                <c:pt idx="5">
                  <c:v>0</c:v>
                </c:pt>
                <c:pt idx="6">
                  <c:v>2.2346368715083803E-2</c:v>
                </c:pt>
              </c:numCache>
            </c:numRef>
          </c:val>
          <c:extLst>
            <c:ext xmlns:c16="http://schemas.microsoft.com/office/drawing/2014/chart" uri="{C3380CC4-5D6E-409C-BE32-E72D297353CC}">
              <c16:uniqueId val="{00000002-9290-4A92-8553-E879C480FE0E}"/>
            </c:ext>
          </c:extLst>
        </c:ser>
        <c:ser>
          <c:idx val="1"/>
          <c:order val="3"/>
          <c:spPr>
            <a:solidFill>
              <a:schemeClr val="accent2"/>
            </a:solidFill>
            <a:ln>
              <a:noFill/>
            </a:ln>
            <a:effectLst/>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Results!$D$13:$D$19</c:f>
              <c:numCache>
                <c:formatCode>General</c:formatCode>
                <c:ptCount val="7"/>
              </c:numCache>
            </c:numRef>
          </c:val>
          <c:extLst>
            <c:ext xmlns:c16="http://schemas.microsoft.com/office/drawing/2014/chart" uri="{C3380CC4-5D6E-409C-BE32-E72D297353CC}">
              <c16:uniqueId val="{00000003-9290-4A92-8553-E879C480FE0E}"/>
            </c:ext>
          </c:extLst>
        </c:ser>
        <c:ser>
          <c:idx val="2"/>
          <c:order val="4"/>
          <c:spPr>
            <a:solidFill>
              <a:schemeClr val="accent3"/>
            </a:solidFill>
            <a:ln>
              <a:noFill/>
            </a:ln>
            <a:effectLst/>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Results!$E$13:$E$19</c:f>
              <c:numCache>
                <c:formatCode>General</c:formatCode>
                <c:ptCount val="7"/>
              </c:numCache>
            </c:numRef>
          </c:val>
          <c:extLst>
            <c:ext xmlns:c16="http://schemas.microsoft.com/office/drawing/2014/chart" uri="{C3380CC4-5D6E-409C-BE32-E72D297353CC}">
              <c16:uniqueId val="{00000004-9290-4A92-8553-E879C480FE0E}"/>
            </c:ext>
          </c:extLst>
        </c:ser>
        <c:ser>
          <c:idx val="3"/>
          <c:order val="5"/>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Results!$F$13:$F$19</c:f>
              <c:numCache>
                <c:formatCode>0%</c:formatCode>
                <c:ptCount val="7"/>
                <c:pt idx="0">
                  <c:v>5.7740376340167626E-2</c:v>
                </c:pt>
                <c:pt idx="1">
                  <c:v>0</c:v>
                </c:pt>
                <c:pt idx="2">
                  <c:v>8.7431693989071052E-2</c:v>
                </c:pt>
                <c:pt idx="3">
                  <c:v>5.0505050505050469E-2</c:v>
                </c:pt>
                <c:pt idx="4">
                  <c:v>0.14814814814814817</c:v>
                </c:pt>
                <c:pt idx="5">
                  <c:v>0</c:v>
                </c:pt>
                <c:pt idx="6">
                  <c:v>2.2346368715083803E-2</c:v>
                </c:pt>
              </c:numCache>
            </c:numRef>
          </c:val>
          <c:extLst>
            <c:ext xmlns:c16="http://schemas.microsoft.com/office/drawing/2014/chart" uri="{C3380CC4-5D6E-409C-BE32-E72D297353CC}">
              <c16:uniqueId val="{00000005-9290-4A92-8553-E879C480FE0E}"/>
            </c:ext>
          </c:extLst>
        </c:ser>
        <c:dLbls>
          <c:showLegendKey val="0"/>
          <c:showVal val="0"/>
          <c:showCatName val="0"/>
          <c:showSerName val="0"/>
          <c:showPercent val="0"/>
          <c:showBubbleSize val="0"/>
        </c:dLbls>
        <c:gapWidth val="100"/>
        <c:overlap val="100"/>
        <c:axId val="640644632"/>
        <c:axId val="640642008"/>
      </c:barChart>
      <c:catAx>
        <c:axId val="6406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642008"/>
        <c:crosses val="autoZero"/>
        <c:auto val="1"/>
        <c:lblAlgn val="ctr"/>
        <c:lblOffset val="100"/>
        <c:noMultiLvlLbl val="0"/>
      </c:catAx>
      <c:valAx>
        <c:axId val="640642008"/>
        <c:scaling>
          <c:orientation val="minMax"/>
          <c:max val="1"/>
        </c:scaling>
        <c:delete val="1"/>
        <c:axPos val="l"/>
        <c:numFmt formatCode="General" sourceLinked="1"/>
        <c:majorTickMark val="none"/>
        <c:minorTickMark val="none"/>
        <c:tickLblPos val="nextTo"/>
        <c:crossAx val="64064463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Results!$D$13:$D$19</c:f>
              <c:numCache>
                <c:formatCode>General</c:formatCode>
                <c:ptCount val="7"/>
              </c:numCache>
            </c:numRef>
          </c:val>
          <c:extLst>
            <c:ext xmlns:c16="http://schemas.microsoft.com/office/drawing/2014/chart" uri="{C3380CC4-5D6E-409C-BE32-E72D297353CC}">
              <c16:uniqueId val="{00000000-6EA9-4A21-AA86-4FA38F624940}"/>
            </c:ext>
          </c:extLst>
        </c:ser>
        <c:ser>
          <c:idx val="4"/>
          <c:order val="1"/>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Results!$E$13:$E$19</c:f>
              <c:numCache>
                <c:formatCode>General</c:formatCode>
                <c:ptCount val="7"/>
              </c:numCache>
            </c:numRef>
          </c:val>
          <c:extLst>
            <c:ext xmlns:c16="http://schemas.microsoft.com/office/drawing/2014/chart" uri="{C3380CC4-5D6E-409C-BE32-E72D297353CC}">
              <c16:uniqueId val="{00000001-6EA9-4A21-AA86-4FA38F624940}"/>
            </c:ext>
          </c:extLst>
        </c:ser>
        <c:ser>
          <c:idx val="1"/>
          <c:order val="2"/>
          <c:spPr>
            <a:solidFill>
              <a:schemeClr val="accent2"/>
            </a:solidFill>
            <a:ln>
              <a:noFill/>
            </a:ln>
            <a:effectLst/>
          </c:spPr>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Results!$D$13:$D$19</c:f>
              <c:numCache>
                <c:formatCode>General</c:formatCode>
                <c:ptCount val="7"/>
              </c:numCache>
            </c:numRef>
          </c:val>
          <c:extLst>
            <c:ext xmlns:c16="http://schemas.microsoft.com/office/drawing/2014/chart" uri="{C3380CC4-5D6E-409C-BE32-E72D297353CC}">
              <c16:uniqueId val="{00000002-6EA9-4A21-AA86-4FA38F624940}"/>
            </c:ext>
          </c:extLst>
        </c:ser>
        <c:ser>
          <c:idx val="2"/>
          <c:order val="3"/>
          <c:spPr>
            <a:solidFill>
              <a:schemeClr val="accent3"/>
            </a:solidFill>
            <a:ln>
              <a:noFill/>
            </a:ln>
            <a:effectLst/>
          </c:spPr>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Results!$E$13:$E$19</c:f>
              <c:numCache>
                <c:formatCode>General</c:formatCode>
                <c:ptCount val="7"/>
              </c:numCache>
            </c:numRef>
          </c:val>
          <c:extLst>
            <c:ext xmlns:c16="http://schemas.microsoft.com/office/drawing/2014/chart" uri="{C3380CC4-5D6E-409C-BE32-E72D297353CC}">
              <c16:uniqueId val="{00000003-6EA9-4A21-AA86-4FA38F624940}"/>
            </c:ext>
          </c:extLst>
        </c:ser>
        <c:ser>
          <c:idx val="3"/>
          <c:order val="4"/>
          <c:spPr>
            <a:solidFill>
              <a:schemeClr val="accent6">
                <a:lumMod val="75000"/>
              </a:schemeClr>
            </a:solidFill>
          </c:spPr>
          <c:invertIfNegative val="0"/>
          <c:dLbls>
            <c:dLbl>
              <c:idx val="0"/>
              <c:tx>
                <c:rich>
                  <a:bodyPr/>
                  <a:lstStyle/>
                  <a:p>
                    <a:fld id="{59AAC5AD-F1BD-4049-8707-F719C6014F58}" type="CELLRANGE">
                      <a:rPr lang="en-US"/>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EA9-4A21-AA86-4FA38F624940}"/>
                </c:ext>
              </c:extLst>
            </c:dLbl>
            <c:dLbl>
              <c:idx val="1"/>
              <c:tx>
                <c:rich>
                  <a:bodyPr/>
                  <a:lstStyle/>
                  <a:p>
                    <a:fld id="{26DEF2EF-E1D3-4D6F-8D74-C4058E4DB9DA}"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EA9-4A21-AA86-4FA38F624940}"/>
                </c:ext>
              </c:extLst>
            </c:dLbl>
            <c:dLbl>
              <c:idx val="2"/>
              <c:tx>
                <c:rich>
                  <a:bodyPr/>
                  <a:lstStyle/>
                  <a:p>
                    <a:fld id="{C606F27A-E3E1-49B0-A728-54B812CE0E0A}"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EA9-4A21-AA86-4FA38F624940}"/>
                </c:ext>
              </c:extLst>
            </c:dLbl>
            <c:dLbl>
              <c:idx val="3"/>
              <c:tx>
                <c:rich>
                  <a:bodyPr/>
                  <a:lstStyle/>
                  <a:p>
                    <a:fld id="{F7BA4799-0213-4279-8BA3-6D40A03C7866}"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EA9-4A21-AA86-4FA38F624940}"/>
                </c:ext>
              </c:extLst>
            </c:dLbl>
            <c:dLbl>
              <c:idx val="4"/>
              <c:tx>
                <c:rich>
                  <a:bodyPr/>
                  <a:lstStyle/>
                  <a:p>
                    <a:fld id="{7EAFDBDC-A9C0-4201-BFFD-3C50A622C694}"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EA9-4A21-AA86-4FA38F624940}"/>
                </c:ext>
              </c:extLst>
            </c:dLbl>
            <c:dLbl>
              <c:idx val="5"/>
              <c:tx>
                <c:rich>
                  <a:bodyPr/>
                  <a:lstStyle/>
                  <a:p>
                    <a:fld id="{FB9997B2-F94E-4AAE-92F0-D75770E10549}"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EA9-4A21-AA86-4FA38F624940}"/>
                </c:ext>
              </c:extLst>
            </c:dLbl>
            <c:dLbl>
              <c:idx val="6"/>
              <c:tx>
                <c:rich>
                  <a:bodyPr/>
                  <a:lstStyle/>
                  <a:p>
                    <a:fld id="{02F070F9-F529-4845-909D-67772BE9130A}"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EA9-4A21-AA86-4FA38F624940}"/>
                </c:ext>
              </c:extLst>
            </c:dLbl>
            <c:dLbl>
              <c:idx val="7"/>
              <c:tx>
                <c:rich>
                  <a:bodyPr/>
                  <a:lstStyle/>
                  <a:p>
                    <a:fld id="{3C743559-F624-4DD2-8891-39850587B991}"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EA9-4A21-AA86-4FA38F624940}"/>
                </c:ext>
              </c:extLst>
            </c:dLbl>
            <c:dLbl>
              <c:idx val="8"/>
              <c:tx>
                <c:rich>
                  <a:bodyPr/>
                  <a:lstStyle/>
                  <a:p>
                    <a:fld id="{C74C1C7A-E449-47C9-9905-5EC469A2B45F}" type="CELLRANGE">
                      <a:rPr lang="de-AT"/>
                      <a:pPr/>
                      <a:t>[CELLRANGE]</a:t>
                    </a:fld>
                    <a:endParaRPr lang="de-AT"/>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EA9-4A21-AA86-4FA38F624940}"/>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Results!$F$25:$F$33</c:f>
              <c:numCache>
                <c:formatCode>0%</c:formatCode>
                <c:ptCount val="9"/>
                <c:pt idx="0">
                  <c:v>7.8246753246753245E-2</c:v>
                </c:pt>
                <c:pt idx="1">
                  <c:v>0</c:v>
                </c:pt>
                <c:pt idx="2">
                  <c:v>6.4393939393939392E-2</c:v>
                </c:pt>
                <c:pt idx="3">
                  <c:v>4.5982142857142853E-2</c:v>
                </c:pt>
                <c:pt idx="4">
                  <c:v>0</c:v>
                </c:pt>
                <c:pt idx="5">
                  <c:v>0</c:v>
                </c:pt>
                <c:pt idx="6">
                  <c:v>1.111111111111111E-2</c:v>
                </c:pt>
                <c:pt idx="7">
                  <c:v>0</c:v>
                </c:pt>
                <c:pt idx="8">
                  <c:v>0</c:v>
                </c:pt>
              </c:numCache>
            </c:numRef>
          </c:val>
          <c:extLst>
            <c:ext xmlns:c15="http://schemas.microsoft.com/office/drawing/2012/chart" uri="{02D57815-91ED-43cb-92C2-25804820EDAC}">
              <c15:datalabelsRange>
                <c15:f>Results!$F$25:$F$33</c15:f>
                <c15:dlblRangeCache>
                  <c:ptCount val="9"/>
                  <c:pt idx="0">
                    <c:v>8%</c:v>
                  </c:pt>
                  <c:pt idx="1">
                    <c:v>0%</c:v>
                  </c:pt>
                  <c:pt idx="2">
                    <c:v>6%</c:v>
                  </c:pt>
                  <c:pt idx="3">
                    <c:v>5%</c:v>
                  </c:pt>
                  <c:pt idx="4">
                    <c:v>0%</c:v>
                  </c:pt>
                  <c:pt idx="5">
                    <c:v>0%</c:v>
                  </c:pt>
                  <c:pt idx="6">
                    <c:v>1%</c:v>
                  </c:pt>
                  <c:pt idx="7">
                    <c:v>0%</c:v>
                  </c:pt>
                  <c:pt idx="8">
                    <c:v>0%</c:v>
                  </c:pt>
                </c15:dlblRangeCache>
              </c15:datalabelsRange>
            </c:ext>
            <c:ext xmlns:c16="http://schemas.microsoft.com/office/drawing/2014/chart" uri="{C3380CC4-5D6E-409C-BE32-E72D297353CC}">
              <c16:uniqueId val="{0000000D-6EA9-4A21-AA86-4FA38F624940}"/>
            </c:ext>
          </c:extLst>
        </c:ser>
        <c:dLbls>
          <c:showLegendKey val="0"/>
          <c:showVal val="0"/>
          <c:showCatName val="0"/>
          <c:showSerName val="0"/>
          <c:showPercent val="0"/>
          <c:showBubbleSize val="0"/>
        </c:dLbls>
        <c:gapWidth val="100"/>
        <c:overlap val="100"/>
        <c:axId val="640644632"/>
        <c:axId val="640642008"/>
      </c:barChart>
      <c:catAx>
        <c:axId val="6406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642008"/>
        <c:crosses val="autoZero"/>
        <c:auto val="1"/>
        <c:lblAlgn val="ctr"/>
        <c:lblOffset val="100"/>
        <c:noMultiLvlLbl val="0"/>
      </c:catAx>
      <c:valAx>
        <c:axId val="640642008"/>
        <c:scaling>
          <c:orientation val="minMax"/>
          <c:max val="1"/>
        </c:scaling>
        <c:delete val="1"/>
        <c:axPos val="l"/>
        <c:numFmt formatCode="General" sourceLinked="1"/>
        <c:majorTickMark val="none"/>
        <c:minorTickMark val="none"/>
        <c:tickLblPos val="nextTo"/>
        <c:crossAx val="64064463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580169</xdr:colOff>
      <xdr:row>10</xdr:row>
      <xdr:rowOff>27970</xdr:rowOff>
    </xdr:from>
    <xdr:to>
      <xdr:col>11</xdr:col>
      <xdr:colOff>968829</xdr:colOff>
      <xdr:row>20</xdr:row>
      <xdr:rowOff>76200</xdr:rowOff>
    </xdr:to>
    <xdr:graphicFrame macro="">
      <xdr:nvGraphicFramePr>
        <xdr:cNvPr id="2" name="Chart 1">
          <a:extLst>
            <a:ext uri="{FF2B5EF4-FFF2-40B4-BE49-F238E27FC236}">
              <a16:creationId xmlns:a16="http://schemas.microsoft.com/office/drawing/2014/main" id="{FA2C62BB-E81E-4A24-BB27-680239066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406400</xdr:colOff>
      <xdr:row>22</xdr:row>
      <xdr:rowOff>98784</xdr:rowOff>
    </xdr:from>
    <xdr:to>
      <xdr:col>11</xdr:col>
      <xdr:colOff>914400</xdr:colOff>
      <xdr:row>33</xdr:row>
      <xdr:rowOff>135825</xdr:rowOff>
    </xdr:to>
    <xdr:graphicFrame macro="">
      <xdr:nvGraphicFramePr>
        <xdr:cNvPr id="3" name="Chart 2">
          <a:extLst>
            <a:ext uri="{FF2B5EF4-FFF2-40B4-BE49-F238E27FC236}">
              <a16:creationId xmlns:a16="http://schemas.microsoft.com/office/drawing/2014/main" id="{37706A88-0AA1-48C8-9F4C-6FDB08EC2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code\sri-excel2rdf\phoenix-assessments\updated\MIW\V4.4_MIW%231_Office_Full.xlsx" TargetMode="External"/><Relationship Id="rId1" Type="http://schemas.openxmlformats.org/officeDocument/2006/relationships/externalLinkPath" Target="/code/sri-excel2rdf/phoenix-assessments/updated/MIW/V4.4_MIW%231_Office_Fu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FO"/>
      <sheetName val="Terms and conditions"/>
      <sheetName val="Building Information"/>
      <sheetName val="_general"/>
      <sheetName val="Calculation"/>
      <sheetName val="Weightings"/>
      <sheetName val="Results"/>
      <sheetName val="overview_of_services"/>
      <sheetName val="LINK"/>
      <sheetName val="H"/>
      <sheetName val="DHW"/>
      <sheetName val="C"/>
      <sheetName val="V"/>
      <sheetName val="L"/>
      <sheetName val="DE"/>
      <sheetName val="E"/>
      <sheetName val="EV"/>
      <sheetName val="MC"/>
    </sheetNames>
    <sheetDataSet>
      <sheetData sheetId="0"/>
      <sheetData sheetId="1"/>
      <sheetData sheetId="2">
        <row r="18">
          <cell r="G18" t="str">
            <v>non-residential</v>
          </cell>
        </row>
        <row r="39">
          <cell r="C39" t="str">
            <v>Preferred services catalogue</v>
          </cell>
          <cell r="G39" t="str">
            <v>B</v>
          </cell>
        </row>
        <row r="48">
          <cell r="G48">
            <v>1</v>
          </cell>
        </row>
        <row r="49">
          <cell r="G49">
            <v>1</v>
          </cell>
        </row>
        <row r="50">
          <cell r="G50">
            <v>1</v>
          </cell>
        </row>
        <row r="51">
          <cell r="G51">
            <v>1</v>
          </cell>
        </row>
        <row r="52">
          <cell r="G52">
            <v>1</v>
          </cell>
        </row>
        <row r="53">
          <cell r="G53">
            <v>1</v>
          </cell>
        </row>
        <row r="54">
          <cell r="G54">
            <v>1</v>
          </cell>
        </row>
        <row r="55">
          <cell r="G55">
            <v>1</v>
          </cell>
        </row>
        <row r="56">
          <cell r="G56">
            <v>1</v>
          </cell>
        </row>
      </sheetData>
      <sheetData sheetId="3">
        <row r="83">
          <cell r="A83" t="str">
            <v>please enter a valid functionality level</v>
          </cell>
        </row>
      </sheetData>
      <sheetData sheetId="4">
        <row r="3">
          <cell r="DE3" t="str">
            <v>Energy efficiency</v>
          </cell>
          <cell r="DF3" t="str">
            <v>Energy flexibility and storage</v>
          </cell>
          <cell r="DG3" t="str">
            <v>Comfort</v>
          </cell>
          <cell r="DH3" t="str">
            <v>Convenience</v>
          </cell>
          <cell r="DI3" t="str">
            <v>Health, well-being and accessibility</v>
          </cell>
          <cell r="DJ3" t="str">
            <v>Maintenance and fault prediction</v>
          </cell>
          <cell r="DK3" t="str">
            <v>Information to occupants</v>
          </cell>
          <cell r="DL3">
            <v>3.4160760567436103E-2</v>
          </cell>
        </row>
        <row r="4">
          <cell r="DE4">
            <v>5.7740376340167626E-2</v>
          </cell>
          <cell r="DF4">
            <v>0</v>
          </cell>
          <cell r="DG4">
            <v>8.7431693989071052E-2</v>
          </cell>
          <cell r="DH4">
            <v>5.0505050505050469E-2</v>
          </cell>
          <cell r="DI4">
            <v>0.14814814814814817</v>
          </cell>
          <cell r="DJ4">
            <v>0</v>
          </cell>
          <cell r="DK4">
            <v>2.2346368715083803E-2</v>
          </cell>
        </row>
        <row r="6">
          <cell r="K6">
            <v>1</v>
          </cell>
          <cell r="M6">
            <v>0</v>
          </cell>
          <cell r="AG6">
            <v>2</v>
          </cell>
          <cell r="AH6">
            <v>0</v>
          </cell>
          <cell r="AI6">
            <v>2</v>
          </cell>
          <cell r="AJ6">
            <v>2</v>
          </cell>
          <cell r="AK6">
            <v>2</v>
          </cell>
          <cell r="AL6">
            <v>0</v>
          </cell>
          <cell r="AM6">
            <v>0</v>
          </cell>
          <cell r="AO6">
            <v>2</v>
          </cell>
          <cell r="AP6">
            <v>0</v>
          </cell>
          <cell r="AQ6">
            <v>2</v>
          </cell>
          <cell r="AR6">
            <v>3</v>
          </cell>
          <cell r="AS6">
            <v>2</v>
          </cell>
          <cell r="AT6">
            <v>1</v>
          </cell>
          <cell r="AU6">
            <v>0</v>
          </cell>
          <cell r="CG6">
            <v>3</v>
          </cell>
          <cell r="CH6">
            <v>0</v>
          </cell>
          <cell r="CI6">
            <v>2</v>
          </cell>
          <cell r="CJ6">
            <v>3</v>
          </cell>
          <cell r="CK6">
            <v>2</v>
          </cell>
          <cell r="CL6">
            <v>1</v>
          </cell>
          <cell r="CM6">
            <v>0</v>
          </cell>
        </row>
        <row r="7">
          <cell r="K7">
            <v>1</v>
          </cell>
          <cell r="M7">
            <v>0</v>
          </cell>
          <cell r="AG7">
            <v>0</v>
          </cell>
          <cell r="AH7">
            <v>0</v>
          </cell>
          <cell r="AI7">
            <v>0</v>
          </cell>
          <cell r="AJ7">
            <v>0</v>
          </cell>
          <cell r="AK7">
            <v>0</v>
          </cell>
          <cell r="AL7">
            <v>0</v>
          </cell>
          <cell r="AM7">
            <v>0</v>
          </cell>
          <cell r="AO7">
            <v>0</v>
          </cell>
          <cell r="AP7">
            <v>0</v>
          </cell>
          <cell r="AQ7">
            <v>0</v>
          </cell>
          <cell r="AR7">
            <v>0</v>
          </cell>
          <cell r="AS7">
            <v>0</v>
          </cell>
          <cell r="AT7">
            <v>0</v>
          </cell>
          <cell r="AU7">
            <v>0</v>
          </cell>
          <cell r="CG7">
            <v>2</v>
          </cell>
          <cell r="CH7">
            <v>0</v>
          </cell>
          <cell r="CI7">
            <v>2</v>
          </cell>
          <cell r="CJ7">
            <v>3</v>
          </cell>
          <cell r="CK7">
            <v>2</v>
          </cell>
          <cell r="CL7">
            <v>1</v>
          </cell>
          <cell r="CM7">
            <v>1</v>
          </cell>
        </row>
        <row r="8">
          <cell r="K8">
            <v>1</v>
          </cell>
          <cell r="M8">
            <v>0</v>
          </cell>
          <cell r="AG8">
            <v>0</v>
          </cell>
          <cell r="AH8">
            <v>0</v>
          </cell>
          <cell r="AI8">
            <v>0</v>
          </cell>
          <cell r="AJ8">
            <v>0</v>
          </cell>
          <cell r="AK8">
            <v>0</v>
          </cell>
          <cell r="AL8">
            <v>0</v>
          </cell>
          <cell r="AM8">
            <v>0</v>
          </cell>
          <cell r="AO8">
            <v>0</v>
          </cell>
          <cell r="AP8">
            <v>0</v>
          </cell>
          <cell r="AQ8">
            <v>0</v>
          </cell>
          <cell r="AR8">
            <v>0</v>
          </cell>
          <cell r="AS8">
            <v>0</v>
          </cell>
          <cell r="AT8">
            <v>0</v>
          </cell>
          <cell r="AU8">
            <v>0</v>
          </cell>
          <cell r="CG8">
            <v>2</v>
          </cell>
          <cell r="CH8">
            <v>0</v>
          </cell>
          <cell r="CI8">
            <v>1</v>
          </cell>
          <cell r="CJ8">
            <v>1</v>
          </cell>
          <cell r="CK8">
            <v>0</v>
          </cell>
          <cell r="CL8">
            <v>0</v>
          </cell>
          <cell r="CM8">
            <v>0</v>
          </cell>
        </row>
        <row r="9">
          <cell r="K9">
            <v>1</v>
          </cell>
          <cell r="M9">
            <v>0</v>
          </cell>
          <cell r="AG9">
            <v>0</v>
          </cell>
          <cell r="AH9">
            <v>0</v>
          </cell>
          <cell r="AI9">
            <v>0</v>
          </cell>
          <cell r="AJ9">
            <v>0</v>
          </cell>
          <cell r="AK9">
            <v>0</v>
          </cell>
          <cell r="AL9">
            <v>0</v>
          </cell>
          <cell r="AM9">
            <v>0</v>
          </cell>
          <cell r="AO9">
            <v>0</v>
          </cell>
          <cell r="AP9">
            <v>0</v>
          </cell>
          <cell r="AQ9">
            <v>0</v>
          </cell>
          <cell r="AR9">
            <v>0</v>
          </cell>
          <cell r="AS9">
            <v>0</v>
          </cell>
          <cell r="AT9">
            <v>0</v>
          </cell>
          <cell r="AU9">
            <v>0</v>
          </cell>
          <cell r="CG9">
            <v>2</v>
          </cell>
          <cell r="CH9">
            <v>0</v>
          </cell>
          <cell r="CI9">
            <v>0</v>
          </cell>
          <cell r="CJ9">
            <v>0</v>
          </cell>
          <cell r="CK9">
            <v>0</v>
          </cell>
          <cell r="CL9">
            <v>0</v>
          </cell>
          <cell r="CM9">
            <v>0</v>
          </cell>
        </row>
        <row r="10">
          <cell r="K10">
            <v>1</v>
          </cell>
          <cell r="M10">
            <v>0</v>
          </cell>
          <cell r="AG10">
            <v>0</v>
          </cell>
          <cell r="AH10">
            <v>0</v>
          </cell>
          <cell r="AI10">
            <v>0</v>
          </cell>
          <cell r="AJ10">
            <v>0</v>
          </cell>
          <cell r="AK10">
            <v>0</v>
          </cell>
          <cell r="AL10">
            <v>0</v>
          </cell>
          <cell r="AM10">
            <v>0</v>
          </cell>
          <cell r="AO10">
            <v>0</v>
          </cell>
          <cell r="AP10">
            <v>0</v>
          </cell>
          <cell r="AQ10">
            <v>0</v>
          </cell>
          <cell r="AR10">
            <v>0</v>
          </cell>
          <cell r="AS10">
            <v>0</v>
          </cell>
          <cell r="AT10">
            <v>0</v>
          </cell>
          <cell r="AU10">
            <v>0</v>
          </cell>
          <cell r="CG10">
            <v>2</v>
          </cell>
          <cell r="CH10">
            <v>2</v>
          </cell>
          <cell r="CI10">
            <v>0</v>
          </cell>
          <cell r="CJ10">
            <v>0</v>
          </cell>
          <cell r="CK10">
            <v>0</v>
          </cell>
          <cell r="CL10">
            <v>0</v>
          </cell>
          <cell r="CM10">
            <v>0</v>
          </cell>
        </row>
        <row r="11">
          <cell r="K11">
            <v>1</v>
          </cell>
          <cell r="M11">
            <v>0</v>
          </cell>
          <cell r="AG11">
            <v>0</v>
          </cell>
          <cell r="AH11">
            <v>0</v>
          </cell>
          <cell r="AI11">
            <v>0</v>
          </cell>
          <cell r="AJ11">
            <v>0</v>
          </cell>
          <cell r="AK11">
            <v>0</v>
          </cell>
          <cell r="AL11">
            <v>0</v>
          </cell>
          <cell r="AM11">
            <v>0</v>
          </cell>
          <cell r="AO11">
            <v>0</v>
          </cell>
          <cell r="AP11">
            <v>0</v>
          </cell>
          <cell r="AQ11">
            <v>0</v>
          </cell>
          <cell r="AR11">
            <v>0</v>
          </cell>
          <cell r="AS11">
            <v>0</v>
          </cell>
          <cell r="AT11">
            <v>0</v>
          </cell>
          <cell r="AU11">
            <v>0</v>
          </cell>
          <cell r="CG11">
            <v>2</v>
          </cell>
          <cell r="CH11">
            <v>0</v>
          </cell>
          <cell r="CI11">
            <v>2</v>
          </cell>
          <cell r="CJ11">
            <v>0</v>
          </cell>
          <cell r="CK11">
            <v>0</v>
          </cell>
          <cell r="CL11">
            <v>0</v>
          </cell>
          <cell r="CM11">
            <v>0</v>
          </cell>
        </row>
        <row r="12">
          <cell r="K12">
            <v>1</v>
          </cell>
          <cell r="M12">
            <v>0</v>
          </cell>
          <cell r="AG12">
            <v>0</v>
          </cell>
          <cell r="AH12">
            <v>0</v>
          </cell>
          <cell r="AI12">
            <v>0</v>
          </cell>
          <cell r="AJ12">
            <v>0</v>
          </cell>
          <cell r="AK12">
            <v>0</v>
          </cell>
          <cell r="AL12">
            <v>0</v>
          </cell>
          <cell r="AM12">
            <v>0</v>
          </cell>
          <cell r="AO12">
            <v>0</v>
          </cell>
          <cell r="AP12">
            <v>0</v>
          </cell>
          <cell r="AQ12">
            <v>0</v>
          </cell>
          <cell r="AR12">
            <v>0</v>
          </cell>
          <cell r="AS12">
            <v>0</v>
          </cell>
          <cell r="AT12">
            <v>0</v>
          </cell>
          <cell r="AU12">
            <v>0</v>
          </cell>
          <cell r="CG12">
            <v>2</v>
          </cell>
          <cell r="CH12">
            <v>3</v>
          </cell>
          <cell r="CI12">
            <v>2</v>
          </cell>
          <cell r="CJ12">
            <v>0</v>
          </cell>
          <cell r="CK12">
            <v>0</v>
          </cell>
          <cell r="CL12">
            <v>0</v>
          </cell>
          <cell r="CM12">
            <v>0</v>
          </cell>
        </row>
        <row r="13">
          <cell r="K13">
            <v>1</v>
          </cell>
          <cell r="M13">
            <v>0</v>
          </cell>
          <cell r="AG13">
            <v>0</v>
          </cell>
          <cell r="AH13">
            <v>0</v>
          </cell>
          <cell r="AI13">
            <v>0</v>
          </cell>
          <cell r="AJ13">
            <v>0</v>
          </cell>
          <cell r="AK13">
            <v>0</v>
          </cell>
          <cell r="AL13">
            <v>0</v>
          </cell>
          <cell r="AM13">
            <v>0</v>
          </cell>
          <cell r="AO13">
            <v>0</v>
          </cell>
          <cell r="AP13">
            <v>0</v>
          </cell>
          <cell r="AQ13">
            <v>0</v>
          </cell>
          <cell r="AR13">
            <v>0</v>
          </cell>
          <cell r="AS13">
            <v>0</v>
          </cell>
          <cell r="AT13">
            <v>0</v>
          </cell>
          <cell r="AU13">
            <v>0</v>
          </cell>
          <cell r="CG13">
            <v>3</v>
          </cell>
          <cell r="CH13">
            <v>3</v>
          </cell>
          <cell r="CI13">
            <v>0</v>
          </cell>
          <cell r="CJ13">
            <v>0</v>
          </cell>
          <cell r="CK13">
            <v>0</v>
          </cell>
          <cell r="CL13">
            <v>0</v>
          </cell>
          <cell r="CM13">
            <v>0</v>
          </cell>
        </row>
        <row r="14">
          <cell r="K14">
            <v>1</v>
          </cell>
          <cell r="M14">
            <v>0</v>
          </cell>
          <cell r="AG14">
            <v>0</v>
          </cell>
          <cell r="AH14">
            <v>0</v>
          </cell>
          <cell r="AI14">
            <v>0</v>
          </cell>
          <cell r="AJ14">
            <v>0</v>
          </cell>
          <cell r="AK14">
            <v>0</v>
          </cell>
          <cell r="AL14">
            <v>0</v>
          </cell>
          <cell r="AM14">
            <v>0</v>
          </cell>
          <cell r="AO14">
            <v>0</v>
          </cell>
          <cell r="AP14">
            <v>0</v>
          </cell>
          <cell r="AQ14">
            <v>0</v>
          </cell>
          <cell r="AR14">
            <v>0</v>
          </cell>
          <cell r="AS14">
            <v>0</v>
          </cell>
          <cell r="AT14">
            <v>0</v>
          </cell>
          <cell r="AU14">
            <v>0</v>
          </cell>
          <cell r="CG14">
            <v>1</v>
          </cell>
          <cell r="CH14">
            <v>0</v>
          </cell>
          <cell r="CI14">
            <v>0</v>
          </cell>
          <cell r="CJ14">
            <v>1</v>
          </cell>
          <cell r="CK14">
            <v>0</v>
          </cell>
          <cell r="CL14">
            <v>3</v>
          </cell>
          <cell r="CM14">
            <v>3</v>
          </cell>
        </row>
        <row r="15">
          <cell r="K15">
            <v>1</v>
          </cell>
          <cell r="M15">
            <v>0</v>
          </cell>
          <cell r="AG15">
            <v>0</v>
          </cell>
          <cell r="AH15">
            <v>0</v>
          </cell>
          <cell r="AI15">
            <v>0</v>
          </cell>
          <cell r="AJ15">
            <v>0</v>
          </cell>
          <cell r="AK15">
            <v>0</v>
          </cell>
          <cell r="AL15">
            <v>0</v>
          </cell>
          <cell r="AM15">
            <v>0</v>
          </cell>
          <cell r="AO15">
            <v>0</v>
          </cell>
          <cell r="AP15">
            <v>0</v>
          </cell>
          <cell r="AQ15">
            <v>0</v>
          </cell>
          <cell r="AR15">
            <v>0</v>
          </cell>
          <cell r="AS15">
            <v>0</v>
          </cell>
          <cell r="AT15">
            <v>0</v>
          </cell>
          <cell r="AU15">
            <v>0</v>
          </cell>
          <cell r="CG15">
            <v>2</v>
          </cell>
          <cell r="CH15">
            <v>3</v>
          </cell>
          <cell r="CI15">
            <v>3</v>
          </cell>
          <cell r="CJ15">
            <v>3</v>
          </cell>
          <cell r="CK15">
            <v>1</v>
          </cell>
          <cell r="CL15">
            <v>0</v>
          </cell>
          <cell r="CM15">
            <v>0</v>
          </cell>
        </row>
        <row r="16">
          <cell r="K16">
            <v>1</v>
          </cell>
          <cell r="M16">
            <v>0</v>
          </cell>
          <cell r="AG16">
            <v>0</v>
          </cell>
          <cell r="AH16">
            <v>0</v>
          </cell>
          <cell r="AI16">
            <v>0</v>
          </cell>
          <cell r="AJ16">
            <v>0</v>
          </cell>
          <cell r="AK16">
            <v>0</v>
          </cell>
          <cell r="AL16">
            <v>0</v>
          </cell>
          <cell r="AM16">
            <v>0</v>
          </cell>
          <cell r="AO16">
            <v>0</v>
          </cell>
          <cell r="AP16">
            <v>0</v>
          </cell>
          <cell r="AQ16">
            <v>0</v>
          </cell>
          <cell r="AR16">
            <v>0</v>
          </cell>
          <cell r="AS16">
            <v>0</v>
          </cell>
          <cell r="AT16">
            <v>0</v>
          </cell>
          <cell r="AU16">
            <v>0</v>
          </cell>
          <cell r="CG16">
            <v>2</v>
          </cell>
          <cell r="CH16">
            <v>3</v>
          </cell>
          <cell r="CI16">
            <v>0</v>
          </cell>
          <cell r="CJ16">
            <v>2</v>
          </cell>
          <cell r="CK16">
            <v>0</v>
          </cell>
          <cell r="CL16">
            <v>0</v>
          </cell>
          <cell r="CM16">
            <v>0</v>
          </cell>
        </row>
        <row r="17">
          <cell r="K17">
            <v>1</v>
          </cell>
          <cell r="M17">
            <v>0</v>
          </cell>
          <cell r="AG17">
            <v>0</v>
          </cell>
          <cell r="AH17">
            <v>0</v>
          </cell>
          <cell r="AI17">
            <v>0</v>
          </cell>
          <cell r="AJ17">
            <v>0</v>
          </cell>
          <cell r="AK17">
            <v>0</v>
          </cell>
          <cell r="AL17">
            <v>0</v>
          </cell>
          <cell r="AM17">
            <v>0</v>
          </cell>
          <cell r="AO17">
            <v>0</v>
          </cell>
          <cell r="AP17">
            <v>0</v>
          </cell>
          <cell r="AQ17">
            <v>0</v>
          </cell>
          <cell r="AR17">
            <v>0</v>
          </cell>
          <cell r="AS17">
            <v>0</v>
          </cell>
          <cell r="AT17">
            <v>0</v>
          </cell>
          <cell r="AU17">
            <v>0</v>
          </cell>
          <cell r="CG17">
            <v>2</v>
          </cell>
          <cell r="CH17">
            <v>3</v>
          </cell>
          <cell r="CI17">
            <v>0</v>
          </cell>
          <cell r="CJ17">
            <v>2</v>
          </cell>
          <cell r="CK17">
            <v>0</v>
          </cell>
          <cell r="CL17">
            <v>0</v>
          </cell>
          <cell r="CM17">
            <v>0</v>
          </cell>
        </row>
        <row r="18">
          <cell r="K18">
            <v>1</v>
          </cell>
          <cell r="M18">
            <v>0</v>
          </cell>
          <cell r="AG18">
            <v>0</v>
          </cell>
          <cell r="AH18">
            <v>0</v>
          </cell>
          <cell r="AI18">
            <v>0</v>
          </cell>
          <cell r="AJ18">
            <v>0</v>
          </cell>
          <cell r="AK18">
            <v>0</v>
          </cell>
          <cell r="AL18">
            <v>0</v>
          </cell>
          <cell r="AM18">
            <v>0</v>
          </cell>
          <cell r="AO18">
            <v>0</v>
          </cell>
          <cell r="AP18">
            <v>0</v>
          </cell>
          <cell r="AQ18">
            <v>0</v>
          </cell>
          <cell r="AR18">
            <v>0</v>
          </cell>
          <cell r="AS18">
            <v>0</v>
          </cell>
          <cell r="AT18">
            <v>0</v>
          </cell>
          <cell r="AU18">
            <v>0</v>
          </cell>
          <cell r="CG18">
            <v>3</v>
          </cell>
          <cell r="CH18">
            <v>2</v>
          </cell>
          <cell r="CI18">
            <v>0</v>
          </cell>
          <cell r="CJ18">
            <v>2</v>
          </cell>
          <cell r="CK18">
            <v>0</v>
          </cell>
          <cell r="CL18">
            <v>0</v>
          </cell>
          <cell r="CM18">
            <v>0</v>
          </cell>
        </row>
        <row r="19">
          <cell r="K19">
            <v>1</v>
          </cell>
          <cell r="M19">
            <v>0</v>
          </cell>
          <cell r="AG19">
            <v>0</v>
          </cell>
          <cell r="AH19">
            <v>0</v>
          </cell>
          <cell r="AI19">
            <v>0</v>
          </cell>
          <cell r="AJ19">
            <v>0</v>
          </cell>
          <cell r="AK19">
            <v>0</v>
          </cell>
          <cell r="AL19">
            <v>0</v>
          </cell>
          <cell r="AM19">
            <v>0</v>
          </cell>
          <cell r="AO19">
            <v>0</v>
          </cell>
          <cell r="AP19">
            <v>0</v>
          </cell>
          <cell r="AQ19">
            <v>0</v>
          </cell>
          <cell r="AR19">
            <v>0</v>
          </cell>
          <cell r="AS19">
            <v>0</v>
          </cell>
          <cell r="AT19">
            <v>0</v>
          </cell>
          <cell r="AU19">
            <v>0</v>
          </cell>
          <cell r="CG19">
            <v>3</v>
          </cell>
          <cell r="CH19">
            <v>3</v>
          </cell>
          <cell r="CI19">
            <v>0</v>
          </cell>
          <cell r="CJ19">
            <v>0</v>
          </cell>
          <cell r="CK19">
            <v>0</v>
          </cell>
          <cell r="CL19">
            <v>0</v>
          </cell>
          <cell r="CM19">
            <v>0</v>
          </cell>
        </row>
        <row r="20">
          <cell r="K20">
            <v>1</v>
          </cell>
          <cell r="M20">
            <v>0</v>
          </cell>
          <cell r="AG20">
            <v>0</v>
          </cell>
          <cell r="AH20">
            <v>0</v>
          </cell>
          <cell r="AI20">
            <v>0</v>
          </cell>
          <cell r="AJ20">
            <v>0</v>
          </cell>
          <cell r="AK20">
            <v>0</v>
          </cell>
          <cell r="AL20">
            <v>0</v>
          </cell>
          <cell r="AM20">
            <v>0</v>
          </cell>
          <cell r="AO20">
            <v>0</v>
          </cell>
          <cell r="AP20">
            <v>0</v>
          </cell>
          <cell r="AQ20">
            <v>0</v>
          </cell>
          <cell r="AR20">
            <v>0</v>
          </cell>
          <cell r="AS20">
            <v>0</v>
          </cell>
          <cell r="AT20">
            <v>0</v>
          </cell>
          <cell r="AU20">
            <v>0</v>
          </cell>
          <cell r="CG20">
            <v>1</v>
          </cell>
          <cell r="CH20">
            <v>0</v>
          </cell>
          <cell r="CI20">
            <v>0</v>
          </cell>
          <cell r="CJ20">
            <v>1</v>
          </cell>
          <cell r="CK20">
            <v>0</v>
          </cell>
          <cell r="CL20">
            <v>2</v>
          </cell>
          <cell r="CM20">
            <v>3</v>
          </cell>
        </row>
        <row r="21">
          <cell r="K21">
            <v>1</v>
          </cell>
          <cell r="M21">
            <v>0</v>
          </cell>
          <cell r="AG21">
            <v>1</v>
          </cell>
          <cell r="AH21">
            <v>0</v>
          </cell>
          <cell r="AI21">
            <v>1</v>
          </cell>
          <cell r="AJ21">
            <v>2</v>
          </cell>
          <cell r="AK21">
            <v>2</v>
          </cell>
          <cell r="AL21">
            <v>0</v>
          </cell>
          <cell r="AM21">
            <v>0</v>
          </cell>
          <cell r="AO21">
            <v>0</v>
          </cell>
          <cell r="AP21">
            <v>0</v>
          </cell>
          <cell r="AQ21">
            <v>0</v>
          </cell>
          <cell r="AR21">
            <v>0</v>
          </cell>
          <cell r="AS21">
            <v>0</v>
          </cell>
          <cell r="AT21">
            <v>0</v>
          </cell>
          <cell r="AU21">
            <v>0</v>
          </cell>
          <cell r="CG21">
            <v>3</v>
          </cell>
          <cell r="CH21">
            <v>0</v>
          </cell>
          <cell r="CI21">
            <v>2</v>
          </cell>
          <cell r="CJ21">
            <v>3</v>
          </cell>
          <cell r="CK21">
            <v>2</v>
          </cell>
          <cell r="CL21">
            <v>1</v>
          </cell>
          <cell r="CM21">
            <v>0</v>
          </cell>
        </row>
        <row r="22">
          <cell r="K22">
            <v>1</v>
          </cell>
          <cell r="M22">
            <v>0</v>
          </cell>
          <cell r="AG22">
            <v>0</v>
          </cell>
          <cell r="AH22">
            <v>0</v>
          </cell>
          <cell r="AI22">
            <v>0</v>
          </cell>
          <cell r="AJ22">
            <v>0</v>
          </cell>
          <cell r="AK22">
            <v>0</v>
          </cell>
          <cell r="AL22">
            <v>0</v>
          </cell>
          <cell r="AM22">
            <v>0</v>
          </cell>
          <cell r="AO22">
            <v>0</v>
          </cell>
          <cell r="AP22">
            <v>0</v>
          </cell>
          <cell r="AQ22">
            <v>0</v>
          </cell>
          <cell r="AR22">
            <v>0</v>
          </cell>
          <cell r="AS22">
            <v>0</v>
          </cell>
          <cell r="AT22">
            <v>0</v>
          </cell>
          <cell r="AU22">
            <v>0</v>
          </cell>
          <cell r="CG22">
            <v>2</v>
          </cell>
          <cell r="CH22">
            <v>0</v>
          </cell>
          <cell r="CI22">
            <v>2</v>
          </cell>
          <cell r="CJ22">
            <v>3</v>
          </cell>
          <cell r="CK22">
            <v>2</v>
          </cell>
          <cell r="CL22">
            <v>1</v>
          </cell>
          <cell r="CM22">
            <v>1</v>
          </cell>
        </row>
        <row r="23">
          <cell r="K23">
            <v>1</v>
          </cell>
          <cell r="M23">
            <v>0</v>
          </cell>
          <cell r="AG23">
            <v>0</v>
          </cell>
          <cell r="AH23">
            <v>0</v>
          </cell>
          <cell r="AI23">
            <v>0</v>
          </cell>
          <cell r="AJ23">
            <v>0</v>
          </cell>
          <cell r="AK23">
            <v>0</v>
          </cell>
          <cell r="AL23">
            <v>0</v>
          </cell>
          <cell r="AM23">
            <v>0</v>
          </cell>
          <cell r="AO23">
            <v>0</v>
          </cell>
          <cell r="AP23">
            <v>0</v>
          </cell>
          <cell r="AQ23">
            <v>0</v>
          </cell>
          <cell r="AR23">
            <v>0</v>
          </cell>
          <cell r="AS23">
            <v>0</v>
          </cell>
          <cell r="AT23">
            <v>0</v>
          </cell>
          <cell r="AU23">
            <v>0</v>
          </cell>
          <cell r="CG23">
            <v>2</v>
          </cell>
          <cell r="CH23">
            <v>0</v>
          </cell>
          <cell r="CI23">
            <v>1</v>
          </cell>
          <cell r="CJ23">
            <v>1</v>
          </cell>
          <cell r="CK23">
            <v>0</v>
          </cell>
          <cell r="CL23">
            <v>0</v>
          </cell>
          <cell r="CM23">
            <v>0</v>
          </cell>
        </row>
        <row r="24">
          <cell r="K24">
            <v>1</v>
          </cell>
          <cell r="M24">
            <v>0</v>
          </cell>
          <cell r="AG24">
            <v>0</v>
          </cell>
          <cell r="AH24">
            <v>0</v>
          </cell>
          <cell r="AI24">
            <v>0</v>
          </cell>
          <cell r="AJ24">
            <v>0</v>
          </cell>
          <cell r="AK24">
            <v>0</v>
          </cell>
          <cell r="AL24">
            <v>0</v>
          </cell>
          <cell r="AM24">
            <v>0</v>
          </cell>
          <cell r="AO24">
            <v>0</v>
          </cell>
          <cell r="AP24">
            <v>0</v>
          </cell>
          <cell r="AQ24">
            <v>0</v>
          </cell>
          <cell r="AR24">
            <v>0</v>
          </cell>
          <cell r="AS24">
            <v>0</v>
          </cell>
          <cell r="AT24">
            <v>0</v>
          </cell>
          <cell r="AU24">
            <v>0</v>
          </cell>
          <cell r="CG24">
            <v>2</v>
          </cell>
          <cell r="CH24">
            <v>0</v>
          </cell>
          <cell r="CI24">
            <v>0</v>
          </cell>
          <cell r="CJ24">
            <v>0</v>
          </cell>
          <cell r="CK24">
            <v>0</v>
          </cell>
          <cell r="CL24">
            <v>0</v>
          </cell>
          <cell r="CM24">
            <v>0</v>
          </cell>
        </row>
        <row r="25">
          <cell r="K25">
            <v>1</v>
          </cell>
          <cell r="M25">
            <v>0</v>
          </cell>
          <cell r="AG25">
            <v>0</v>
          </cell>
          <cell r="AH25">
            <v>0</v>
          </cell>
          <cell r="AI25">
            <v>0</v>
          </cell>
          <cell r="AJ25">
            <v>0</v>
          </cell>
          <cell r="AK25">
            <v>0</v>
          </cell>
          <cell r="AL25">
            <v>0</v>
          </cell>
          <cell r="AM25">
            <v>0</v>
          </cell>
          <cell r="AO25">
            <v>0</v>
          </cell>
          <cell r="AP25">
            <v>0</v>
          </cell>
          <cell r="AQ25">
            <v>0</v>
          </cell>
          <cell r="AR25">
            <v>0</v>
          </cell>
          <cell r="AS25">
            <v>0</v>
          </cell>
          <cell r="AT25">
            <v>0</v>
          </cell>
          <cell r="AU25">
            <v>0</v>
          </cell>
          <cell r="CG25">
            <v>3</v>
          </cell>
          <cell r="CH25">
            <v>0</v>
          </cell>
          <cell r="CI25">
            <v>0</v>
          </cell>
          <cell r="CJ25">
            <v>0</v>
          </cell>
          <cell r="CK25">
            <v>0</v>
          </cell>
          <cell r="CL25">
            <v>0</v>
          </cell>
          <cell r="CM25">
            <v>0</v>
          </cell>
        </row>
        <row r="26">
          <cell r="K26">
            <v>1</v>
          </cell>
          <cell r="M26">
            <v>0</v>
          </cell>
          <cell r="AG26">
            <v>0</v>
          </cell>
          <cell r="AH26">
            <v>0</v>
          </cell>
          <cell r="AI26">
            <v>0</v>
          </cell>
          <cell r="AJ26">
            <v>0</v>
          </cell>
          <cell r="AK26">
            <v>0</v>
          </cell>
          <cell r="AL26">
            <v>0</v>
          </cell>
          <cell r="AM26">
            <v>0</v>
          </cell>
          <cell r="AO26">
            <v>0</v>
          </cell>
          <cell r="AP26">
            <v>0</v>
          </cell>
          <cell r="AQ26">
            <v>0</v>
          </cell>
          <cell r="AR26">
            <v>0</v>
          </cell>
          <cell r="AS26">
            <v>0</v>
          </cell>
          <cell r="AT26">
            <v>0</v>
          </cell>
          <cell r="AU26">
            <v>0</v>
          </cell>
          <cell r="CG26">
            <v>2</v>
          </cell>
          <cell r="CH26">
            <v>2</v>
          </cell>
          <cell r="CI26">
            <v>0</v>
          </cell>
          <cell r="CJ26">
            <v>0</v>
          </cell>
          <cell r="CK26">
            <v>0</v>
          </cell>
          <cell r="CL26">
            <v>0</v>
          </cell>
          <cell r="CM26">
            <v>0</v>
          </cell>
        </row>
        <row r="27">
          <cell r="K27">
            <v>1</v>
          </cell>
          <cell r="M27">
            <v>0</v>
          </cell>
          <cell r="AG27">
            <v>0</v>
          </cell>
          <cell r="AH27">
            <v>0</v>
          </cell>
          <cell r="AI27">
            <v>0</v>
          </cell>
          <cell r="AJ27">
            <v>0</v>
          </cell>
          <cell r="AK27">
            <v>0</v>
          </cell>
          <cell r="AL27">
            <v>0</v>
          </cell>
          <cell r="AM27">
            <v>0</v>
          </cell>
          <cell r="AO27">
            <v>0</v>
          </cell>
          <cell r="AP27">
            <v>0</v>
          </cell>
          <cell r="AQ27">
            <v>0</v>
          </cell>
          <cell r="AR27">
            <v>0</v>
          </cell>
          <cell r="AS27">
            <v>0</v>
          </cell>
          <cell r="AT27">
            <v>0</v>
          </cell>
          <cell r="AU27">
            <v>0</v>
          </cell>
          <cell r="CG27">
            <v>2</v>
          </cell>
          <cell r="CH27">
            <v>3</v>
          </cell>
          <cell r="CI27">
            <v>2</v>
          </cell>
          <cell r="CJ27">
            <v>0</v>
          </cell>
          <cell r="CK27">
            <v>0</v>
          </cell>
          <cell r="CL27">
            <v>0</v>
          </cell>
          <cell r="CM27">
            <v>0</v>
          </cell>
        </row>
        <row r="28">
          <cell r="K28">
            <v>1</v>
          </cell>
          <cell r="M28">
            <v>0</v>
          </cell>
          <cell r="AG28">
            <v>0</v>
          </cell>
          <cell r="AH28">
            <v>0</v>
          </cell>
          <cell r="AI28">
            <v>0</v>
          </cell>
          <cell r="AJ28">
            <v>0</v>
          </cell>
          <cell r="AK28">
            <v>0</v>
          </cell>
          <cell r="AL28">
            <v>0</v>
          </cell>
          <cell r="AM28">
            <v>0</v>
          </cell>
          <cell r="AO28">
            <v>0</v>
          </cell>
          <cell r="AP28">
            <v>0</v>
          </cell>
          <cell r="AQ28">
            <v>0</v>
          </cell>
          <cell r="AR28">
            <v>0</v>
          </cell>
          <cell r="AS28">
            <v>0</v>
          </cell>
          <cell r="AT28">
            <v>0</v>
          </cell>
          <cell r="AU28">
            <v>0</v>
          </cell>
          <cell r="CG28">
            <v>3</v>
          </cell>
          <cell r="CH28">
            <v>3</v>
          </cell>
          <cell r="CI28">
            <v>0</v>
          </cell>
          <cell r="CJ28">
            <v>0</v>
          </cell>
          <cell r="CK28">
            <v>0</v>
          </cell>
          <cell r="CL28">
            <v>0</v>
          </cell>
          <cell r="CM28">
            <v>0</v>
          </cell>
        </row>
        <row r="29">
          <cell r="K29">
            <v>1</v>
          </cell>
          <cell r="M29">
            <v>0</v>
          </cell>
          <cell r="AG29">
            <v>0</v>
          </cell>
          <cell r="AH29">
            <v>0</v>
          </cell>
          <cell r="AI29">
            <v>0</v>
          </cell>
          <cell r="AJ29">
            <v>0</v>
          </cell>
          <cell r="AK29">
            <v>0</v>
          </cell>
          <cell r="AL29">
            <v>0</v>
          </cell>
          <cell r="AM29">
            <v>0</v>
          </cell>
          <cell r="AO29">
            <v>0</v>
          </cell>
          <cell r="AP29">
            <v>0</v>
          </cell>
          <cell r="AQ29">
            <v>0</v>
          </cell>
          <cell r="AR29">
            <v>0</v>
          </cell>
          <cell r="AS29">
            <v>0</v>
          </cell>
          <cell r="AT29">
            <v>0</v>
          </cell>
          <cell r="AU29">
            <v>0</v>
          </cell>
          <cell r="CG29">
            <v>1</v>
          </cell>
          <cell r="CH29">
            <v>0</v>
          </cell>
          <cell r="CI29">
            <v>0</v>
          </cell>
          <cell r="CJ29">
            <v>1</v>
          </cell>
          <cell r="CK29">
            <v>0</v>
          </cell>
          <cell r="CL29">
            <v>3</v>
          </cell>
          <cell r="CM29">
            <v>3</v>
          </cell>
        </row>
        <row r="30">
          <cell r="K30">
            <v>1</v>
          </cell>
          <cell r="M30">
            <v>0</v>
          </cell>
          <cell r="AG30">
            <v>0</v>
          </cell>
          <cell r="AH30">
            <v>0</v>
          </cell>
          <cell r="AI30">
            <v>0</v>
          </cell>
          <cell r="AJ30">
            <v>0</v>
          </cell>
          <cell r="AK30">
            <v>0</v>
          </cell>
          <cell r="AL30">
            <v>0</v>
          </cell>
          <cell r="AM30">
            <v>0</v>
          </cell>
          <cell r="AO30">
            <v>0</v>
          </cell>
          <cell r="AP30">
            <v>0</v>
          </cell>
          <cell r="AQ30">
            <v>0</v>
          </cell>
          <cell r="AR30">
            <v>0</v>
          </cell>
          <cell r="AS30">
            <v>0</v>
          </cell>
          <cell r="AT30">
            <v>0</v>
          </cell>
          <cell r="AU30">
            <v>0</v>
          </cell>
          <cell r="CG30">
            <v>2</v>
          </cell>
          <cell r="CH30">
            <v>3</v>
          </cell>
          <cell r="CI30">
            <v>3</v>
          </cell>
          <cell r="CJ30">
            <v>3</v>
          </cell>
          <cell r="CK30">
            <v>1</v>
          </cell>
          <cell r="CL30">
            <v>0</v>
          </cell>
          <cell r="CM30">
            <v>0</v>
          </cell>
        </row>
        <row r="31">
          <cell r="K31">
            <v>1</v>
          </cell>
          <cell r="M31">
            <v>0</v>
          </cell>
          <cell r="AG31">
            <v>0</v>
          </cell>
          <cell r="AH31">
            <v>0</v>
          </cell>
          <cell r="AI31">
            <v>0</v>
          </cell>
          <cell r="AJ31">
            <v>0</v>
          </cell>
          <cell r="AK31">
            <v>0</v>
          </cell>
          <cell r="AL31">
            <v>0</v>
          </cell>
          <cell r="AM31">
            <v>0</v>
          </cell>
          <cell r="AO31">
            <v>0</v>
          </cell>
          <cell r="AP31">
            <v>0</v>
          </cell>
          <cell r="AQ31">
            <v>0</v>
          </cell>
          <cell r="AR31">
            <v>0</v>
          </cell>
          <cell r="AS31">
            <v>0</v>
          </cell>
          <cell r="AT31">
            <v>0</v>
          </cell>
          <cell r="AU31">
            <v>0</v>
          </cell>
          <cell r="CG31">
            <v>3</v>
          </cell>
          <cell r="CH31">
            <v>0</v>
          </cell>
          <cell r="CI31">
            <v>3</v>
          </cell>
          <cell r="CJ31">
            <v>3</v>
          </cell>
          <cell r="CK31">
            <v>3</v>
          </cell>
          <cell r="CL31">
            <v>0</v>
          </cell>
          <cell r="CM31">
            <v>0</v>
          </cell>
        </row>
        <row r="32">
          <cell r="K32">
            <v>1</v>
          </cell>
          <cell r="M32">
            <v>0</v>
          </cell>
          <cell r="AG32">
            <v>0</v>
          </cell>
          <cell r="AH32">
            <v>0</v>
          </cell>
          <cell r="AI32">
            <v>0</v>
          </cell>
          <cell r="AJ32">
            <v>0</v>
          </cell>
          <cell r="AK32">
            <v>0</v>
          </cell>
          <cell r="AL32">
            <v>0</v>
          </cell>
          <cell r="AM32">
            <v>0</v>
          </cell>
          <cell r="AO32">
            <v>0</v>
          </cell>
          <cell r="AP32">
            <v>0</v>
          </cell>
          <cell r="AQ32">
            <v>0</v>
          </cell>
          <cell r="AR32">
            <v>0</v>
          </cell>
          <cell r="AS32">
            <v>0</v>
          </cell>
          <cell r="AT32">
            <v>0</v>
          </cell>
          <cell r="AU32">
            <v>0</v>
          </cell>
          <cell r="CG32">
            <v>3</v>
          </cell>
          <cell r="CH32">
            <v>0</v>
          </cell>
          <cell r="CI32">
            <v>0</v>
          </cell>
          <cell r="CJ32">
            <v>0</v>
          </cell>
          <cell r="CK32">
            <v>0</v>
          </cell>
          <cell r="CL32">
            <v>0</v>
          </cell>
          <cell r="CM32">
            <v>0</v>
          </cell>
        </row>
        <row r="33">
          <cell r="K33">
            <v>1</v>
          </cell>
          <cell r="M33">
            <v>0</v>
          </cell>
          <cell r="AG33">
            <v>0</v>
          </cell>
          <cell r="AH33">
            <v>0</v>
          </cell>
          <cell r="AI33">
            <v>0</v>
          </cell>
          <cell r="AJ33">
            <v>0</v>
          </cell>
          <cell r="AK33">
            <v>0</v>
          </cell>
          <cell r="AL33">
            <v>0</v>
          </cell>
          <cell r="AM33">
            <v>0</v>
          </cell>
          <cell r="AO33">
            <v>0</v>
          </cell>
          <cell r="AP33">
            <v>0</v>
          </cell>
          <cell r="AQ33">
            <v>0</v>
          </cell>
          <cell r="AR33">
            <v>0</v>
          </cell>
          <cell r="AS33">
            <v>0</v>
          </cell>
          <cell r="AT33">
            <v>0</v>
          </cell>
          <cell r="AU33">
            <v>0</v>
          </cell>
          <cell r="CG33">
            <v>2</v>
          </cell>
          <cell r="CH33">
            <v>0</v>
          </cell>
          <cell r="CI33">
            <v>2</v>
          </cell>
          <cell r="CJ33">
            <v>2</v>
          </cell>
          <cell r="CK33">
            <v>2</v>
          </cell>
          <cell r="CL33">
            <v>0</v>
          </cell>
          <cell r="CM33">
            <v>0</v>
          </cell>
        </row>
        <row r="34">
          <cell r="K34">
            <v>1</v>
          </cell>
          <cell r="M34">
            <v>0</v>
          </cell>
          <cell r="AG34">
            <v>1</v>
          </cell>
          <cell r="AH34">
            <v>0</v>
          </cell>
          <cell r="AI34">
            <v>1</v>
          </cell>
          <cell r="AJ34">
            <v>1</v>
          </cell>
          <cell r="AK34">
            <v>0</v>
          </cell>
          <cell r="AL34">
            <v>0</v>
          </cell>
          <cell r="AM34">
            <v>0</v>
          </cell>
          <cell r="AO34">
            <v>0</v>
          </cell>
          <cell r="AP34">
            <v>0</v>
          </cell>
          <cell r="AQ34">
            <v>0</v>
          </cell>
          <cell r="AR34">
            <v>0</v>
          </cell>
          <cell r="AS34">
            <v>0</v>
          </cell>
          <cell r="AT34">
            <v>0</v>
          </cell>
          <cell r="AU34">
            <v>0</v>
          </cell>
          <cell r="CG34">
            <v>3</v>
          </cell>
          <cell r="CH34">
            <v>0</v>
          </cell>
          <cell r="CI34">
            <v>2</v>
          </cell>
          <cell r="CJ34">
            <v>1</v>
          </cell>
          <cell r="CK34">
            <v>0</v>
          </cell>
          <cell r="CL34">
            <v>0</v>
          </cell>
          <cell r="CM34">
            <v>0</v>
          </cell>
        </row>
        <row r="35">
          <cell r="K35">
            <v>1</v>
          </cell>
          <cell r="M35">
            <v>0</v>
          </cell>
          <cell r="AG35">
            <v>0</v>
          </cell>
          <cell r="AH35">
            <v>0</v>
          </cell>
          <cell r="AI35">
            <v>0</v>
          </cell>
          <cell r="AJ35">
            <v>0</v>
          </cell>
          <cell r="AK35">
            <v>0</v>
          </cell>
          <cell r="AL35">
            <v>0</v>
          </cell>
          <cell r="AM35">
            <v>0</v>
          </cell>
          <cell r="AO35">
            <v>0</v>
          </cell>
          <cell r="AP35">
            <v>0</v>
          </cell>
          <cell r="AQ35">
            <v>0</v>
          </cell>
          <cell r="AR35">
            <v>0</v>
          </cell>
          <cell r="AS35">
            <v>0</v>
          </cell>
          <cell r="AT35">
            <v>0</v>
          </cell>
          <cell r="AU35">
            <v>0</v>
          </cell>
          <cell r="CG35">
            <v>3</v>
          </cell>
          <cell r="CH35">
            <v>0</v>
          </cell>
          <cell r="CI35">
            <v>3</v>
          </cell>
          <cell r="CJ35">
            <v>2</v>
          </cell>
          <cell r="CK35">
            <v>1</v>
          </cell>
          <cell r="CL35">
            <v>0</v>
          </cell>
          <cell r="CM35">
            <v>0</v>
          </cell>
        </row>
        <row r="36">
          <cell r="K36">
            <v>1</v>
          </cell>
          <cell r="M36">
            <v>0</v>
          </cell>
          <cell r="AG36">
            <v>0</v>
          </cell>
          <cell r="AH36">
            <v>0</v>
          </cell>
          <cell r="AI36">
            <v>0</v>
          </cell>
          <cell r="AJ36">
            <v>0</v>
          </cell>
          <cell r="AK36">
            <v>0</v>
          </cell>
          <cell r="AL36">
            <v>0</v>
          </cell>
          <cell r="AM36">
            <v>0</v>
          </cell>
          <cell r="AO36">
            <v>0</v>
          </cell>
          <cell r="AP36">
            <v>0</v>
          </cell>
          <cell r="AQ36">
            <v>0</v>
          </cell>
          <cell r="AR36">
            <v>0</v>
          </cell>
          <cell r="AS36">
            <v>0</v>
          </cell>
          <cell r="AT36">
            <v>0</v>
          </cell>
          <cell r="AU36">
            <v>0</v>
          </cell>
          <cell r="CG36">
            <v>0</v>
          </cell>
          <cell r="CH36">
            <v>0</v>
          </cell>
          <cell r="CI36">
            <v>0</v>
          </cell>
          <cell r="CJ36">
            <v>0</v>
          </cell>
          <cell r="CK36">
            <v>3</v>
          </cell>
          <cell r="CL36">
            <v>2</v>
          </cell>
          <cell r="CM36">
            <v>3</v>
          </cell>
        </row>
        <row r="37">
          <cell r="K37">
            <v>1</v>
          </cell>
          <cell r="M37">
            <v>0</v>
          </cell>
          <cell r="AG37">
            <v>0</v>
          </cell>
          <cell r="AH37">
            <v>0</v>
          </cell>
          <cell r="AI37">
            <v>0</v>
          </cell>
          <cell r="AJ37">
            <v>0</v>
          </cell>
          <cell r="AK37">
            <v>0</v>
          </cell>
          <cell r="AL37">
            <v>0</v>
          </cell>
          <cell r="AM37">
            <v>0</v>
          </cell>
          <cell r="AO37">
            <v>0</v>
          </cell>
          <cell r="AP37">
            <v>0</v>
          </cell>
          <cell r="AQ37">
            <v>0</v>
          </cell>
          <cell r="AR37">
            <v>0</v>
          </cell>
          <cell r="AS37">
            <v>0</v>
          </cell>
          <cell r="AT37">
            <v>0</v>
          </cell>
          <cell r="AU37">
            <v>0</v>
          </cell>
          <cell r="CG37">
            <v>3</v>
          </cell>
          <cell r="CH37">
            <v>0</v>
          </cell>
          <cell r="CI37">
            <v>2</v>
          </cell>
          <cell r="CJ37">
            <v>2</v>
          </cell>
          <cell r="CK37">
            <v>0</v>
          </cell>
          <cell r="CL37">
            <v>0</v>
          </cell>
          <cell r="CM37">
            <v>0</v>
          </cell>
        </row>
        <row r="38">
          <cell r="K38">
            <v>1</v>
          </cell>
          <cell r="M38">
            <v>0</v>
          </cell>
          <cell r="AG38">
            <v>0</v>
          </cell>
          <cell r="AH38">
            <v>0</v>
          </cell>
          <cell r="AI38">
            <v>0</v>
          </cell>
          <cell r="AJ38">
            <v>0</v>
          </cell>
          <cell r="AK38">
            <v>0</v>
          </cell>
          <cell r="AL38">
            <v>0</v>
          </cell>
          <cell r="AM38">
            <v>0</v>
          </cell>
          <cell r="AO38">
            <v>0</v>
          </cell>
          <cell r="AP38">
            <v>0</v>
          </cell>
          <cell r="AQ38">
            <v>0</v>
          </cell>
          <cell r="AR38">
            <v>0</v>
          </cell>
          <cell r="AS38">
            <v>0</v>
          </cell>
          <cell r="AT38">
            <v>0</v>
          </cell>
          <cell r="AU38">
            <v>0</v>
          </cell>
          <cell r="CG38">
            <v>3</v>
          </cell>
          <cell r="CH38">
            <v>0</v>
          </cell>
          <cell r="CI38">
            <v>3</v>
          </cell>
          <cell r="CJ38">
            <v>3</v>
          </cell>
          <cell r="CK38">
            <v>3</v>
          </cell>
          <cell r="CL38">
            <v>0</v>
          </cell>
          <cell r="CM38">
            <v>0</v>
          </cell>
        </row>
        <row r="39">
          <cell r="K39">
            <v>1</v>
          </cell>
          <cell r="M39">
            <v>0</v>
          </cell>
          <cell r="AG39">
            <v>0</v>
          </cell>
          <cell r="AH39">
            <v>0</v>
          </cell>
          <cell r="AI39">
            <v>0</v>
          </cell>
          <cell r="AJ39">
            <v>0</v>
          </cell>
          <cell r="AK39">
            <v>0</v>
          </cell>
          <cell r="AL39">
            <v>0</v>
          </cell>
          <cell r="AM39">
            <v>0</v>
          </cell>
          <cell r="AO39">
            <v>0</v>
          </cell>
          <cell r="AP39">
            <v>0</v>
          </cell>
          <cell r="AQ39">
            <v>0</v>
          </cell>
          <cell r="AR39">
            <v>0</v>
          </cell>
          <cell r="AS39">
            <v>0</v>
          </cell>
          <cell r="AT39">
            <v>0</v>
          </cell>
          <cell r="AU39">
            <v>0</v>
          </cell>
          <cell r="CG39">
            <v>3</v>
          </cell>
          <cell r="CH39">
            <v>0</v>
          </cell>
          <cell r="CI39">
            <v>3</v>
          </cell>
          <cell r="CJ39">
            <v>3</v>
          </cell>
          <cell r="CK39">
            <v>3</v>
          </cell>
          <cell r="CL39">
            <v>0</v>
          </cell>
          <cell r="CM39">
            <v>0</v>
          </cell>
        </row>
        <row r="40">
          <cell r="K40">
            <v>1</v>
          </cell>
          <cell r="M40">
            <v>0</v>
          </cell>
          <cell r="AG40">
            <v>0</v>
          </cell>
          <cell r="AH40">
            <v>0</v>
          </cell>
          <cell r="AI40">
            <v>0</v>
          </cell>
          <cell r="AJ40">
            <v>0</v>
          </cell>
          <cell r="AK40">
            <v>0</v>
          </cell>
          <cell r="AL40">
            <v>0</v>
          </cell>
          <cell r="AM40">
            <v>0</v>
          </cell>
          <cell r="AO40">
            <v>0</v>
          </cell>
          <cell r="AP40">
            <v>0</v>
          </cell>
          <cell r="AQ40">
            <v>0</v>
          </cell>
          <cell r="AR40">
            <v>0</v>
          </cell>
          <cell r="AS40">
            <v>0</v>
          </cell>
          <cell r="AT40">
            <v>0</v>
          </cell>
          <cell r="AU40">
            <v>0</v>
          </cell>
          <cell r="CG40">
            <v>2</v>
          </cell>
          <cell r="CH40">
            <v>0</v>
          </cell>
          <cell r="CI40">
            <v>2</v>
          </cell>
          <cell r="CJ40">
            <v>2</v>
          </cell>
          <cell r="CK40">
            <v>1</v>
          </cell>
          <cell r="CL40">
            <v>0</v>
          </cell>
          <cell r="CM40">
            <v>0</v>
          </cell>
        </row>
        <row r="41">
          <cell r="K41">
            <v>1</v>
          </cell>
          <cell r="M41">
            <v>0</v>
          </cell>
          <cell r="AG41">
            <v>0</v>
          </cell>
          <cell r="AH41">
            <v>0</v>
          </cell>
          <cell r="AI41">
            <v>0</v>
          </cell>
          <cell r="AJ41">
            <v>0</v>
          </cell>
          <cell r="AK41">
            <v>0</v>
          </cell>
          <cell r="AL41">
            <v>0</v>
          </cell>
          <cell r="AM41">
            <v>0</v>
          </cell>
          <cell r="AO41">
            <v>0</v>
          </cell>
          <cell r="AP41">
            <v>0</v>
          </cell>
          <cell r="AQ41">
            <v>0</v>
          </cell>
          <cell r="AR41">
            <v>0</v>
          </cell>
          <cell r="AS41">
            <v>0</v>
          </cell>
          <cell r="AT41">
            <v>0</v>
          </cell>
          <cell r="AU41">
            <v>0</v>
          </cell>
          <cell r="CG41">
            <v>0</v>
          </cell>
          <cell r="CH41">
            <v>0</v>
          </cell>
          <cell r="CI41">
            <v>0</v>
          </cell>
          <cell r="CJ41">
            <v>1</v>
          </cell>
          <cell r="CK41">
            <v>0</v>
          </cell>
          <cell r="CL41">
            <v>2</v>
          </cell>
          <cell r="CM41">
            <v>3</v>
          </cell>
        </row>
        <row r="42">
          <cell r="K42">
            <v>1</v>
          </cell>
          <cell r="M42">
            <v>0</v>
          </cell>
          <cell r="AG42">
            <v>0</v>
          </cell>
          <cell r="AH42">
            <v>0</v>
          </cell>
          <cell r="AI42">
            <v>0</v>
          </cell>
          <cell r="AJ42">
            <v>0</v>
          </cell>
          <cell r="AK42">
            <v>0</v>
          </cell>
          <cell r="AL42">
            <v>0</v>
          </cell>
          <cell r="AM42">
            <v>0</v>
          </cell>
          <cell r="AO42">
            <v>0</v>
          </cell>
          <cell r="AP42">
            <v>0</v>
          </cell>
          <cell r="AQ42">
            <v>0</v>
          </cell>
          <cell r="AR42">
            <v>0</v>
          </cell>
          <cell r="AS42">
            <v>0</v>
          </cell>
          <cell r="AT42">
            <v>0</v>
          </cell>
          <cell r="AU42">
            <v>0</v>
          </cell>
          <cell r="CG42">
            <v>1</v>
          </cell>
          <cell r="CH42">
            <v>0</v>
          </cell>
          <cell r="CI42">
            <v>0</v>
          </cell>
          <cell r="CJ42">
            <v>1</v>
          </cell>
          <cell r="CK42">
            <v>0</v>
          </cell>
          <cell r="CL42">
            <v>2</v>
          </cell>
          <cell r="CM42">
            <v>3</v>
          </cell>
        </row>
        <row r="43">
          <cell r="K43">
            <v>1</v>
          </cell>
          <cell r="M43">
            <v>0</v>
          </cell>
          <cell r="AG43">
            <v>0</v>
          </cell>
          <cell r="AH43">
            <v>0</v>
          </cell>
          <cell r="AI43">
            <v>0</v>
          </cell>
          <cell r="AJ43">
            <v>0</v>
          </cell>
          <cell r="AK43">
            <v>0</v>
          </cell>
          <cell r="AL43">
            <v>0</v>
          </cell>
          <cell r="AM43">
            <v>0</v>
          </cell>
          <cell r="AO43">
            <v>0</v>
          </cell>
          <cell r="AP43">
            <v>0</v>
          </cell>
          <cell r="AQ43">
            <v>0</v>
          </cell>
          <cell r="AR43">
            <v>0</v>
          </cell>
          <cell r="AS43">
            <v>0</v>
          </cell>
          <cell r="AT43">
            <v>0</v>
          </cell>
          <cell r="AU43">
            <v>0</v>
          </cell>
          <cell r="CG43">
            <v>0</v>
          </cell>
          <cell r="CH43">
            <v>3</v>
          </cell>
          <cell r="CI43">
            <v>0</v>
          </cell>
          <cell r="CJ43">
            <v>2</v>
          </cell>
          <cell r="CK43">
            <v>0</v>
          </cell>
          <cell r="CL43">
            <v>0</v>
          </cell>
          <cell r="CM43">
            <v>0</v>
          </cell>
        </row>
        <row r="44">
          <cell r="K44">
            <v>1</v>
          </cell>
          <cell r="M44">
            <v>0</v>
          </cell>
          <cell r="AG44">
            <v>0</v>
          </cell>
          <cell r="AH44">
            <v>0</v>
          </cell>
          <cell r="AI44">
            <v>0</v>
          </cell>
          <cell r="AJ44">
            <v>0</v>
          </cell>
          <cell r="AK44">
            <v>0</v>
          </cell>
          <cell r="AL44">
            <v>0</v>
          </cell>
          <cell r="AM44">
            <v>0</v>
          </cell>
          <cell r="AO44">
            <v>0</v>
          </cell>
          <cell r="AP44">
            <v>0</v>
          </cell>
          <cell r="AQ44">
            <v>0</v>
          </cell>
          <cell r="AR44">
            <v>0</v>
          </cell>
          <cell r="AS44">
            <v>0</v>
          </cell>
          <cell r="AT44">
            <v>0</v>
          </cell>
          <cell r="AU44">
            <v>0</v>
          </cell>
          <cell r="CG44">
            <v>0</v>
          </cell>
          <cell r="CH44">
            <v>3</v>
          </cell>
          <cell r="CI44">
            <v>0</v>
          </cell>
          <cell r="CJ44">
            <v>2</v>
          </cell>
          <cell r="CK44">
            <v>0</v>
          </cell>
          <cell r="CL44">
            <v>0</v>
          </cell>
          <cell r="CM44">
            <v>0</v>
          </cell>
        </row>
        <row r="45">
          <cell r="K45">
            <v>1</v>
          </cell>
          <cell r="M45">
            <v>0</v>
          </cell>
          <cell r="AG45">
            <v>0</v>
          </cell>
          <cell r="AH45">
            <v>0</v>
          </cell>
          <cell r="AI45">
            <v>0</v>
          </cell>
          <cell r="AJ45">
            <v>0</v>
          </cell>
          <cell r="AK45">
            <v>0</v>
          </cell>
          <cell r="AL45">
            <v>0</v>
          </cell>
          <cell r="AM45">
            <v>0</v>
          </cell>
          <cell r="AO45">
            <v>0</v>
          </cell>
          <cell r="AP45">
            <v>0</v>
          </cell>
          <cell r="AQ45">
            <v>0</v>
          </cell>
          <cell r="AR45">
            <v>0</v>
          </cell>
          <cell r="AS45">
            <v>0</v>
          </cell>
          <cell r="AT45">
            <v>0</v>
          </cell>
          <cell r="AU45">
            <v>0</v>
          </cell>
          <cell r="CG45">
            <v>2</v>
          </cell>
          <cell r="CH45">
            <v>2</v>
          </cell>
          <cell r="CI45">
            <v>0</v>
          </cell>
          <cell r="CJ45">
            <v>1</v>
          </cell>
          <cell r="CK45">
            <v>0</v>
          </cell>
          <cell r="CL45">
            <v>0</v>
          </cell>
          <cell r="CM45">
            <v>0</v>
          </cell>
        </row>
        <row r="46">
          <cell r="K46">
            <v>1</v>
          </cell>
          <cell r="M46">
            <v>0</v>
          </cell>
          <cell r="AG46">
            <v>0</v>
          </cell>
          <cell r="AH46">
            <v>0</v>
          </cell>
          <cell r="AI46">
            <v>0</v>
          </cell>
          <cell r="AJ46">
            <v>0</v>
          </cell>
          <cell r="AK46">
            <v>0</v>
          </cell>
          <cell r="AL46">
            <v>0</v>
          </cell>
          <cell r="AM46">
            <v>0</v>
          </cell>
          <cell r="AO46">
            <v>0</v>
          </cell>
          <cell r="AP46">
            <v>0</v>
          </cell>
          <cell r="AQ46">
            <v>0</v>
          </cell>
          <cell r="AR46">
            <v>0</v>
          </cell>
          <cell r="AS46">
            <v>0</v>
          </cell>
          <cell r="AT46">
            <v>0</v>
          </cell>
          <cell r="AU46">
            <v>0</v>
          </cell>
          <cell r="CG46">
            <v>0</v>
          </cell>
          <cell r="CH46">
            <v>3</v>
          </cell>
          <cell r="CI46">
            <v>0</v>
          </cell>
          <cell r="CJ46">
            <v>3</v>
          </cell>
          <cell r="CK46">
            <v>0</v>
          </cell>
          <cell r="CL46">
            <v>0</v>
          </cell>
          <cell r="CM46">
            <v>0</v>
          </cell>
        </row>
        <row r="47">
          <cell r="K47">
            <v>1</v>
          </cell>
          <cell r="M47">
            <v>0</v>
          </cell>
          <cell r="AG47">
            <v>0</v>
          </cell>
          <cell r="AH47">
            <v>0</v>
          </cell>
          <cell r="AI47">
            <v>0</v>
          </cell>
          <cell r="AJ47">
            <v>0</v>
          </cell>
          <cell r="AK47">
            <v>0</v>
          </cell>
          <cell r="AL47">
            <v>0</v>
          </cell>
          <cell r="AM47">
            <v>0</v>
          </cell>
          <cell r="AO47">
            <v>0</v>
          </cell>
          <cell r="AP47">
            <v>0</v>
          </cell>
          <cell r="AQ47">
            <v>0</v>
          </cell>
          <cell r="AR47">
            <v>0</v>
          </cell>
          <cell r="AS47">
            <v>0</v>
          </cell>
          <cell r="AT47">
            <v>0</v>
          </cell>
          <cell r="AU47">
            <v>0</v>
          </cell>
          <cell r="CG47">
            <v>1</v>
          </cell>
          <cell r="CH47">
            <v>0</v>
          </cell>
          <cell r="CI47">
            <v>0</v>
          </cell>
          <cell r="CJ47">
            <v>1</v>
          </cell>
          <cell r="CK47">
            <v>0</v>
          </cell>
          <cell r="CL47">
            <v>2</v>
          </cell>
          <cell r="CM47">
            <v>3</v>
          </cell>
        </row>
        <row r="48">
          <cell r="K48">
            <v>1</v>
          </cell>
          <cell r="M48">
            <v>0</v>
          </cell>
          <cell r="AG48">
            <v>0</v>
          </cell>
          <cell r="AH48">
            <v>0</v>
          </cell>
          <cell r="AI48">
            <v>0</v>
          </cell>
          <cell r="AJ48">
            <v>0</v>
          </cell>
          <cell r="AK48">
            <v>0</v>
          </cell>
          <cell r="AL48">
            <v>0</v>
          </cell>
          <cell r="AM48">
            <v>1</v>
          </cell>
          <cell r="AO48">
            <v>0</v>
          </cell>
          <cell r="AP48">
            <v>0</v>
          </cell>
          <cell r="AQ48">
            <v>0</v>
          </cell>
          <cell r="AR48">
            <v>0</v>
          </cell>
          <cell r="AS48">
            <v>0</v>
          </cell>
          <cell r="AT48">
            <v>0</v>
          </cell>
          <cell r="AU48">
            <v>0</v>
          </cell>
          <cell r="CG48">
            <v>3</v>
          </cell>
          <cell r="CH48">
            <v>0</v>
          </cell>
          <cell r="CI48">
            <v>0</v>
          </cell>
          <cell r="CJ48">
            <v>1</v>
          </cell>
          <cell r="CK48">
            <v>0</v>
          </cell>
          <cell r="CL48">
            <v>2</v>
          </cell>
          <cell r="CM48">
            <v>3</v>
          </cell>
        </row>
        <row r="49">
          <cell r="K49">
            <v>1</v>
          </cell>
          <cell r="M49">
            <v>0</v>
          </cell>
          <cell r="AG49">
            <v>0</v>
          </cell>
          <cell r="AH49">
            <v>0</v>
          </cell>
          <cell r="AI49">
            <v>0</v>
          </cell>
          <cell r="AJ49">
            <v>0</v>
          </cell>
          <cell r="AK49">
            <v>0</v>
          </cell>
          <cell r="AL49">
            <v>0</v>
          </cell>
          <cell r="AM49">
            <v>0</v>
          </cell>
          <cell r="AO49">
            <v>0</v>
          </cell>
          <cell r="AP49">
            <v>0</v>
          </cell>
          <cell r="AQ49">
            <v>0</v>
          </cell>
          <cell r="AR49">
            <v>0</v>
          </cell>
          <cell r="AS49">
            <v>0</v>
          </cell>
          <cell r="AT49">
            <v>0</v>
          </cell>
          <cell r="AU49">
            <v>0</v>
          </cell>
          <cell r="CG49">
            <v>0</v>
          </cell>
          <cell r="CH49">
            <v>0</v>
          </cell>
          <cell r="CI49">
            <v>0</v>
          </cell>
          <cell r="CJ49">
            <v>3</v>
          </cell>
          <cell r="CK49">
            <v>0</v>
          </cell>
          <cell r="CL49">
            <v>0</v>
          </cell>
          <cell r="CM49">
            <v>0</v>
          </cell>
        </row>
        <row r="50">
          <cell r="K50">
            <v>1</v>
          </cell>
          <cell r="M50">
            <v>0</v>
          </cell>
          <cell r="AG50">
            <v>0</v>
          </cell>
          <cell r="AH50">
            <v>-2</v>
          </cell>
          <cell r="AI50">
            <v>0</v>
          </cell>
          <cell r="AJ50">
            <v>0</v>
          </cell>
          <cell r="AK50">
            <v>0</v>
          </cell>
          <cell r="AL50">
            <v>0</v>
          </cell>
          <cell r="AM50">
            <v>0</v>
          </cell>
          <cell r="AO50">
            <v>0</v>
          </cell>
          <cell r="AP50">
            <v>-2</v>
          </cell>
          <cell r="AQ50">
            <v>0</v>
          </cell>
          <cell r="AR50">
            <v>0</v>
          </cell>
          <cell r="AS50">
            <v>0</v>
          </cell>
          <cell r="AT50">
            <v>0</v>
          </cell>
          <cell r="AU50">
            <v>0</v>
          </cell>
          <cell r="CG50">
            <v>0</v>
          </cell>
          <cell r="CH50">
            <v>3</v>
          </cell>
          <cell r="CI50">
            <v>0</v>
          </cell>
          <cell r="CJ50">
            <v>2</v>
          </cell>
          <cell r="CK50">
            <v>0</v>
          </cell>
          <cell r="CL50">
            <v>0</v>
          </cell>
          <cell r="CM50">
            <v>0</v>
          </cell>
        </row>
        <row r="51">
          <cell r="K51">
            <v>1</v>
          </cell>
          <cell r="M51">
            <v>0</v>
          </cell>
          <cell r="AG51">
            <v>0</v>
          </cell>
          <cell r="AH51">
            <v>0</v>
          </cell>
          <cell r="AI51">
            <v>0</v>
          </cell>
          <cell r="AJ51">
            <v>0</v>
          </cell>
          <cell r="AK51">
            <v>0</v>
          </cell>
          <cell r="AL51">
            <v>0</v>
          </cell>
          <cell r="AM51">
            <v>0</v>
          </cell>
          <cell r="AO51">
            <v>0</v>
          </cell>
          <cell r="AP51">
            <v>0</v>
          </cell>
          <cell r="AQ51">
            <v>0</v>
          </cell>
          <cell r="AR51">
            <v>0</v>
          </cell>
          <cell r="AS51">
            <v>0</v>
          </cell>
          <cell r="AT51">
            <v>0</v>
          </cell>
          <cell r="AU51">
            <v>0</v>
          </cell>
          <cell r="CG51">
            <v>0</v>
          </cell>
          <cell r="CH51">
            <v>1</v>
          </cell>
          <cell r="CI51">
            <v>0</v>
          </cell>
          <cell r="CJ51">
            <v>1</v>
          </cell>
          <cell r="CK51">
            <v>0</v>
          </cell>
          <cell r="CL51">
            <v>0</v>
          </cell>
          <cell r="CM51">
            <v>3</v>
          </cell>
        </row>
        <row r="52">
          <cell r="K52">
            <v>1</v>
          </cell>
          <cell r="M52">
            <v>0</v>
          </cell>
          <cell r="AG52">
            <v>0</v>
          </cell>
          <cell r="AH52">
            <v>0</v>
          </cell>
          <cell r="AI52">
            <v>0</v>
          </cell>
          <cell r="AJ52">
            <v>0</v>
          </cell>
          <cell r="AK52">
            <v>0</v>
          </cell>
          <cell r="AL52">
            <v>0</v>
          </cell>
          <cell r="AM52">
            <v>0</v>
          </cell>
          <cell r="AO52">
            <v>0</v>
          </cell>
          <cell r="AP52">
            <v>0</v>
          </cell>
          <cell r="AQ52">
            <v>0</v>
          </cell>
          <cell r="AR52">
            <v>0</v>
          </cell>
          <cell r="AS52">
            <v>0</v>
          </cell>
          <cell r="AT52">
            <v>0</v>
          </cell>
          <cell r="AU52">
            <v>0</v>
          </cell>
          <cell r="CG52">
            <v>3</v>
          </cell>
          <cell r="CH52">
            <v>2</v>
          </cell>
          <cell r="CI52">
            <v>2</v>
          </cell>
          <cell r="CJ52">
            <v>3</v>
          </cell>
          <cell r="CK52">
            <v>1</v>
          </cell>
          <cell r="CL52">
            <v>0</v>
          </cell>
          <cell r="CM52">
            <v>0</v>
          </cell>
        </row>
        <row r="53">
          <cell r="K53">
            <v>1</v>
          </cell>
          <cell r="M53">
            <v>0</v>
          </cell>
          <cell r="AG53">
            <v>0</v>
          </cell>
          <cell r="AH53">
            <v>0</v>
          </cell>
          <cell r="AI53">
            <v>0</v>
          </cell>
          <cell r="AJ53">
            <v>0</v>
          </cell>
          <cell r="AK53">
            <v>0</v>
          </cell>
          <cell r="AL53">
            <v>0</v>
          </cell>
          <cell r="AM53">
            <v>0</v>
          </cell>
          <cell r="AO53">
            <v>0</v>
          </cell>
          <cell r="AP53">
            <v>0</v>
          </cell>
          <cell r="AQ53">
            <v>0</v>
          </cell>
          <cell r="AR53">
            <v>0</v>
          </cell>
          <cell r="AS53">
            <v>0</v>
          </cell>
          <cell r="AT53">
            <v>0</v>
          </cell>
          <cell r="AU53">
            <v>0</v>
          </cell>
          <cell r="CG53">
            <v>0</v>
          </cell>
          <cell r="CH53">
            <v>0</v>
          </cell>
          <cell r="CI53">
            <v>0</v>
          </cell>
          <cell r="CJ53">
            <v>3</v>
          </cell>
          <cell r="CK53">
            <v>3</v>
          </cell>
          <cell r="CL53">
            <v>3</v>
          </cell>
          <cell r="CM53">
            <v>3</v>
          </cell>
        </row>
        <row r="54">
          <cell r="K54">
            <v>1</v>
          </cell>
          <cell r="M54">
            <v>0</v>
          </cell>
          <cell r="AG54">
            <v>0</v>
          </cell>
          <cell r="AH54">
            <v>0</v>
          </cell>
          <cell r="AI54">
            <v>0</v>
          </cell>
          <cell r="AJ54">
            <v>0</v>
          </cell>
          <cell r="AK54">
            <v>0</v>
          </cell>
          <cell r="AL54">
            <v>0</v>
          </cell>
          <cell r="AM54">
            <v>0</v>
          </cell>
          <cell r="AO54">
            <v>0</v>
          </cell>
          <cell r="AP54">
            <v>0</v>
          </cell>
          <cell r="AQ54">
            <v>0</v>
          </cell>
          <cell r="AR54">
            <v>0</v>
          </cell>
          <cell r="AS54">
            <v>0</v>
          </cell>
          <cell r="AT54">
            <v>0</v>
          </cell>
          <cell r="AU54">
            <v>0</v>
          </cell>
          <cell r="CG54">
            <v>1</v>
          </cell>
          <cell r="CH54">
            <v>0</v>
          </cell>
          <cell r="CI54">
            <v>1</v>
          </cell>
          <cell r="CJ54">
            <v>1</v>
          </cell>
          <cell r="CK54">
            <v>0</v>
          </cell>
          <cell r="CL54">
            <v>2</v>
          </cell>
          <cell r="CM54">
            <v>0</v>
          </cell>
        </row>
        <row r="55">
          <cell r="K55">
            <v>1</v>
          </cell>
          <cell r="M55">
            <v>0</v>
          </cell>
          <cell r="AG55">
            <v>0</v>
          </cell>
          <cell r="AH55">
            <v>0</v>
          </cell>
          <cell r="AI55">
            <v>0</v>
          </cell>
          <cell r="AJ55">
            <v>0</v>
          </cell>
          <cell r="AK55">
            <v>0</v>
          </cell>
          <cell r="AL55">
            <v>0</v>
          </cell>
          <cell r="AM55">
            <v>0</v>
          </cell>
          <cell r="AO55">
            <v>0</v>
          </cell>
          <cell r="AP55">
            <v>0</v>
          </cell>
          <cell r="AQ55">
            <v>0</v>
          </cell>
          <cell r="AR55">
            <v>0</v>
          </cell>
          <cell r="AS55">
            <v>0</v>
          </cell>
          <cell r="AT55">
            <v>0</v>
          </cell>
          <cell r="AU55">
            <v>0</v>
          </cell>
          <cell r="CG55">
            <v>1</v>
          </cell>
          <cell r="CH55">
            <v>0</v>
          </cell>
          <cell r="CI55">
            <v>0</v>
          </cell>
          <cell r="CJ55">
            <v>3</v>
          </cell>
          <cell r="CK55">
            <v>0</v>
          </cell>
          <cell r="CL55">
            <v>3</v>
          </cell>
          <cell r="CM55">
            <v>3</v>
          </cell>
        </row>
        <row r="56">
          <cell r="K56">
            <v>1</v>
          </cell>
          <cell r="M56">
            <v>0</v>
          </cell>
          <cell r="AG56">
            <v>0</v>
          </cell>
          <cell r="AH56">
            <v>0</v>
          </cell>
          <cell r="AI56">
            <v>0</v>
          </cell>
          <cell r="AJ56">
            <v>0</v>
          </cell>
          <cell r="AK56">
            <v>0</v>
          </cell>
          <cell r="AL56">
            <v>0</v>
          </cell>
          <cell r="AM56">
            <v>0</v>
          </cell>
          <cell r="AO56">
            <v>0</v>
          </cell>
          <cell r="AP56">
            <v>0</v>
          </cell>
          <cell r="AQ56">
            <v>0</v>
          </cell>
          <cell r="AR56">
            <v>0</v>
          </cell>
          <cell r="AS56">
            <v>0</v>
          </cell>
          <cell r="AT56">
            <v>0</v>
          </cell>
          <cell r="AU56">
            <v>0</v>
          </cell>
          <cell r="CG56">
            <v>1</v>
          </cell>
          <cell r="CH56">
            <v>3</v>
          </cell>
          <cell r="CI56">
            <v>0</v>
          </cell>
          <cell r="CJ56">
            <v>1</v>
          </cell>
          <cell r="CK56">
            <v>0</v>
          </cell>
          <cell r="CL56">
            <v>0</v>
          </cell>
          <cell r="CM56">
            <v>0</v>
          </cell>
        </row>
        <row r="57">
          <cell r="K57">
            <v>1</v>
          </cell>
          <cell r="M57">
            <v>0</v>
          </cell>
          <cell r="AG57">
            <v>0</v>
          </cell>
          <cell r="AH57">
            <v>0</v>
          </cell>
          <cell r="AI57">
            <v>0</v>
          </cell>
          <cell r="AJ57">
            <v>0</v>
          </cell>
          <cell r="AK57">
            <v>0</v>
          </cell>
          <cell r="AL57">
            <v>0</v>
          </cell>
          <cell r="AM57">
            <v>0</v>
          </cell>
          <cell r="AO57">
            <v>0</v>
          </cell>
          <cell r="AP57">
            <v>0</v>
          </cell>
          <cell r="AQ57">
            <v>0</v>
          </cell>
          <cell r="AR57">
            <v>0</v>
          </cell>
          <cell r="AS57">
            <v>0</v>
          </cell>
          <cell r="AT57">
            <v>0</v>
          </cell>
          <cell r="AU57">
            <v>0</v>
          </cell>
          <cell r="CG57">
            <v>0</v>
          </cell>
          <cell r="CH57">
            <v>2</v>
          </cell>
          <cell r="CI57">
            <v>0</v>
          </cell>
          <cell r="CJ57">
            <v>0</v>
          </cell>
          <cell r="CK57">
            <v>0</v>
          </cell>
          <cell r="CL57">
            <v>1</v>
          </cell>
          <cell r="CM57">
            <v>3</v>
          </cell>
        </row>
        <row r="58">
          <cell r="K58">
            <v>1</v>
          </cell>
          <cell r="M58">
            <v>0</v>
          </cell>
          <cell r="AG58">
            <v>0</v>
          </cell>
          <cell r="AH58">
            <v>0</v>
          </cell>
          <cell r="AI58">
            <v>0</v>
          </cell>
          <cell r="AJ58">
            <v>0</v>
          </cell>
          <cell r="AK58">
            <v>0</v>
          </cell>
          <cell r="AL58">
            <v>0</v>
          </cell>
          <cell r="AM58">
            <v>0</v>
          </cell>
          <cell r="AO58">
            <v>0</v>
          </cell>
          <cell r="AP58">
            <v>0</v>
          </cell>
          <cell r="AQ58">
            <v>0</v>
          </cell>
          <cell r="AR58">
            <v>0</v>
          </cell>
          <cell r="AS58">
            <v>0</v>
          </cell>
          <cell r="AT58">
            <v>0</v>
          </cell>
          <cell r="AU58">
            <v>0</v>
          </cell>
          <cell r="CG58">
            <v>0</v>
          </cell>
          <cell r="CH58">
            <v>2</v>
          </cell>
          <cell r="CI58">
            <v>0</v>
          </cell>
          <cell r="CJ58">
            <v>3</v>
          </cell>
          <cell r="CK58">
            <v>0</v>
          </cell>
          <cell r="CL58">
            <v>1</v>
          </cell>
          <cell r="CM58">
            <v>0</v>
          </cell>
        </row>
        <row r="59">
          <cell r="K59">
            <v>1</v>
          </cell>
          <cell r="M59">
            <v>0</v>
          </cell>
          <cell r="AG59">
            <v>0</v>
          </cell>
          <cell r="AH59">
            <v>0</v>
          </cell>
          <cell r="AI59">
            <v>0</v>
          </cell>
          <cell r="AJ59">
            <v>0</v>
          </cell>
          <cell r="AK59">
            <v>0</v>
          </cell>
          <cell r="AL59">
            <v>0</v>
          </cell>
          <cell r="AM59">
            <v>0</v>
          </cell>
          <cell r="AO59">
            <v>0</v>
          </cell>
          <cell r="AP59">
            <v>0</v>
          </cell>
          <cell r="AQ59">
            <v>0</v>
          </cell>
          <cell r="AR59">
            <v>0</v>
          </cell>
          <cell r="AS59">
            <v>0</v>
          </cell>
          <cell r="AT59">
            <v>0</v>
          </cell>
          <cell r="AU59">
            <v>0</v>
          </cell>
          <cell r="CG59">
            <v>2</v>
          </cell>
          <cell r="CH59">
            <v>0</v>
          </cell>
          <cell r="CI59">
            <v>0</v>
          </cell>
          <cell r="CJ59">
            <v>3</v>
          </cell>
          <cell r="CK59">
            <v>0</v>
          </cell>
          <cell r="CL59">
            <v>1</v>
          </cell>
          <cell r="CM59">
            <v>0</v>
          </cell>
        </row>
        <row r="60">
          <cell r="K60">
            <v>1</v>
          </cell>
          <cell r="M60">
            <v>0</v>
          </cell>
          <cell r="AG60">
            <v>0</v>
          </cell>
          <cell r="AH60">
            <v>0</v>
          </cell>
          <cell r="AI60">
            <v>0</v>
          </cell>
          <cell r="AJ60">
            <v>0</v>
          </cell>
          <cell r="AK60">
            <v>0</v>
          </cell>
          <cell r="AL60">
            <v>0</v>
          </cell>
          <cell r="AM60">
            <v>0</v>
          </cell>
          <cell r="AO60">
            <v>0</v>
          </cell>
          <cell r="AP60">
            <v>0</v>
          </cell>
          <cell r="AQ60">
            <v>0</v>
          </cell>
          <cell r="AR60">
            <v>0</v>
          </cell>
          <cell r="AS60">
            <v>0</v>
          </cell>
          <cell r="AT60">
            <v>0</v>
          </cell>
          <cell r="AU60">
            <v>0</v>
          </cell>
          <cell r="CG60">
            <v>0</v>
          </cell>
          <cell r="CH60">
            <v>0</v>
          </cell>
          <cell r="CI60">
            <v>0</v>
          </cell>
          <cell r="CJ60">
            <v>0</v>
          </cell>
          <cell r="CK60">
            <v>0</v>
          </cell>
          <cell r="CL60">
            <v>0</v>
          </cell>
          <cell r="CM60">
            <v>0</v>
          </cell>
        </row>
        <row r="61">
          <cell r="K61">
            <v>1</v>
          </cell>
          <cell r="M61">
            <v>0</v>
          </cell>
          <cell r="AG61">
            <v>0</v>
          </cell>
          <cell r="AH61">
            <v>0</v>
          </cell>
          <cell r="AI61">
            <v>0</v>
          </cell>
          <cell r="AJ61">
            <v>0</v>
          </cell>
          <cell r="AK61">
            <v>0</v>
          </cell>
          <cell r="AL61">
            <v>0</v>
          </cell>
          <cell r="AM61">
            <v>0</v>
          </cell>
          <cell r="AO61">
            <v>0</v>
          </cell>
          <cell r="AP61">
            <v>0</v>
          </cell>
          <cell r="AQ61">
            <v>0</v>
          </cell>
          <cell r="AR61">
            <v>0</v>
          </cell>
          <cell r="AS61">
            <v>0</v>
          </cell>
          <cell r="AT61">
            <v>0</v>
          </cell>
          <cell r="AU61">
            <v>0</v>
          </cell>
          <cell r="CG61">
            <v>0</v>
          </cell>
          <cell r="CH61">
            <v>0</v>
          </cell>
          <cell r="CI61">
            <v>0</v>
          </cell>
          <cell r="CJ61">
            <v>0</v>
          </cell>
          <cell r="CK61">
            <v>0</v>
          </cell>
          <cell r="CL61">
            <v>0</v>
          </cell>
          <cell r="CM61">
            <v>0</v>
          </cell>
        </row>
        <row r="62">
          <cell r="K62">
            <v>1</v>
          </cell>
          <cell r="M62">
            <v>0</v>
          </cell>
          <cell r="AG62">
            <v>0</v>
          </cell>
          <cell r="AH62">
            <v>0</v>
          </cell>
          <cell r="AI62">
            <v>0</v>
          </cell>
          <cell r="AJ62">
            <v>0</v>
          </cell>
          <cell r="AK62">
            <v>0</v>
          </cell>
          <cell r="AL62">
            <v>0</v>
          </cell>
          <cell r="AM62">
            <v>0</v>
          </cell>
          <cell r="AO62">
            <v>0</v>
          </cell>
          <cell r="AP62">
            <v>0</v>
          </cell>
          <cell r="AQ62">
            <v>0</v>
          </cell>
          <cell r="AR62">
            <v>0</v>
          </cell>
          <cell r="AS62">
            <v>0</v>
          </cell>
          <cell r="AT62">
            <v>0</v>
          </cell>
          <cell r="AU62">
            <v>0</v>
          </cell>
          <cell r="CG62">
            <v>0</v>
          </cell>
          <cell r="CH62">
            <v>0</v>
          </cell>
          <cell r="CI62">
            <v>0</v>
          </cell>
          <cell r="CJ62">
            <v>0</v>
          </cell>
          <cell r="CK62">
            <v>0</v>
          </cell>
          <cell r="CL62">
            <v>0</v>
          </cell>
          <cell r="CM62">
            <v>0</v>
          </cell>
        </row>
        <row r="63">
          <cell r="K63">
            <v>1</v>
          </cell>
          <cell r="M63">
            <v>0</v>
          </cell>
          <cell r="AG63">
            <v>0</v>
          </cell>
          <cell r="AH63">
            <v>0</v>
          </cell>
          <cell r="AI63">
            <v>0</v>
          </cell>
          <cell r="AJ63">
            <v>0</v>
          </cell>
          <cell r="AK63">
            <v>0</v>
          </cell>
          <cell r="AL63">
            <v>0</v>
          </cell>
          <cell r="AM63">
            <v>0</v>
          </cell>
          <cell r="AO63">
            <v>0</v>
          </cell>
          <cell r="AP63">
            <v>0</v>
          </cell>
          <cell r="AQ63">
            <v>0</v>
          </cell>
          <cell r="AR63">
            <v>0</v>
          </cell>
          <cell r="AS63">
            <v>0</v>
          </cell>
          <cell r="AT63">
            <v>0</v>
          </cell>
          <cell r="AU63">
            <v>0</v>
          </cell>
          <cell r="CG63">
            <v>0</v>
          </cell>
          <cell r="CH63">
            <v>0</v>
          </cell>
          <cell r="CI63">
            <v>0</v>
          </cell>
          <cell r="CJ63">
            <v>0</v>
          </cell>
          <cell r="CK63">
            <v>0</v>
          </cell>
          <cell r="CL63">
            <v>0</v>
          </cell>
          <cell r="CM63">
            <v>0</v>
          </cell>
        </row>
        <row r="64">
          <cell r="K64">
            <v>1</v>
          </cell>
          <cell r="M64">
            <v>0</v>
          </cell>
          <cell r="AG64">
            <v>0</v>
          </cell>
          <cell r="AH64">
            <v>0</v>
          </cell>
          <cell r="AI64">
            <v>0</v>
          </cell>
          <cell r="AJ64">
            <v>0</v>
          </cell>
          <cell r="AK64">
            <v>0</v>
          </cell>
          <cell r="AL64">
            <v>0</v>
          </cell>
          <cell r="AM64">
            <v>0</v>
          </cell>
          <cell r="AO64">
            <v>0</v>
          </cell>
          <cell r="AP64">
            <v>0</v>
          </cell>
          <cell r="AQ64">
            <v>0</v>
          </cell>
          <cell r="AR64">
            <v>0</v>
          </cell>
          <cell r="AS64">
            <v>0</v>
          </cell>
          <cell r="AT64">
            <v>0</v>
          </cell>
          <cell r="AU64">
            <v>0</v>
          </cell>
          <cell r="CG64">
            <v>0</v>
          </cell>
          <cell r="CH64">
            <v>0</v>
          </cell>
          <cell r="CI64">
            <v>0</v>
          </cell>
          <cell r="CJ64">
            <v>0</v>
          </cell>
          <cell r="CK64">
            <v>0</v>
          </cell>
          <cell r="CL64">
            <v>0</v>
          </cell>
          <cell r="CM64">
            <v>0</v>
          </cell>
        </row>
        <row r="65">
          <cell r="K65">
            <v>1</v>
          </cell>
          <cell r="M65">
            <v>0</v>
          </cell>
          <cell r="AG65">
            <v>0</v>
          </cell>
          <cell r="AH65">
            <v>0</v>
          </cell>
          <cell r="AI65">
            <v>0</v>
          </cell>
          <cell r="AJ65">
            <v>0</v>
          </cell>
          <cell r="AK65">
            <v>0</v>
          </cell>
          <cell r="AL65">
            <v>0</v>
          </cell>
          <cell r="AM65">
            <v>0</v>
          </cell>
          <cell r="AO65">
            <v>0</v>
          </cell>
          <cell r="AP65">
            <v>0</v>
          </cell>
          <cell r="AQ65">
            <v>0</v>
          </cell>
          <cell r="AR65">
            <v>0</v>
          </cell>
          <cell r="AS65">
            <v>0</v>
          </cell>
          <cell r="AT65">
            <v>0</v>
          </cell>
          <cell r="AU65">
            <v>0</v>
          </cell>
          <cell r="CG65">
            <v>0</v>
          </cell>
          <cell r="CH65">
            <v>0</v>
          </cell>
          <cell r="CI65">
            <v>0</v>
          </cell>
          <cell r="CJ65">
            <v>0</v>
          </cell>
          <cell r="CK65">
            <v>0</v>
          </cell>
          <cell r="CL65">
            <v>0</v>
          </cell>
          <cell r="CM65">
            <v>0</v>
          </cell>
        </row>
        <row r="66">
          <cell r="K66">
            <v>1</v>
          </cell>
          <cell r="M66">
            <v>0</v>
          </cell>
          <cell r="AG66">
            <v>0</v>
          </cell>
          <cell r="AH66">
            <v>0</v>
          </cell>
          <cell r="AI66">
            <v>0</v>
          </cell>
          <cell r="AJ66">
            <v>0</v>
          </cell>
          <cell r="AK66">
            <v>0</v>
          </cell>
          <cell r="AL66">
            <v>0</v>
          </cell>
          <cell r="AM66">
            <v>0</v>
          </cell>
          <cell r="AO66">
            <v>0</v>
          </cell>
          <cell r="AP66">
            <v>0</v>
          </cell>
          <cell r="AQ66">
            <v>0</v>
          </cell>
          <cell r="AR66">
            <v>0</v>
          </cell>
          <cell r="AS66">
            <v>0</v>
          </cell>
          <cell r="AT66">
            <v>0</v>
          </cell>
          <cell r="AU66">
            <v>0</v>
          </cell>
          <cell r="CG66">
            <v>0</v>
          </cell>
          <cell r="CH66">
            <v>0</v>
          </cell>
          <cell r="CI66">
            <v>0</v>
          </cell>
          <cell r="CJ66">
            <v>0</v>
          </cell>
          <cell r="CK66">
            <v>0</v>
          </cell>
          <cell r="CL66">
            <v>0</v>
          </cell>
          <cell r="CM66">
            <v>0</v>
          </cell>
        </row>
        <row r="67">
          <cell r="K67">
            <v>1</v>
          </cell>
          <cell r="M67">
            <v>0</v>
          </cell>
          <cell r="AG67">
            <v>0</v>
          </cell>
          <cell r="AH67">
            <v>0</v>
          </cell>
          <cell r="AI67">
            <v>0</v>
          </cell>
          <cell r="AJ67">
            <v>0</v>
          </cell>
          <cell r="AK67">
            <v>0</v>
          </cell>
          <cell r="AL67">
            <v>0</v>
          </cell>
          <cell r="AM67">
            <v>0</v>
          </cell>
          <cell r="AO67">
            <v>0</v>
          </cell>
          <cell r="AP67">
            <v>0</v>
          </cell>
          <cell r="AQ67">
            <v>0</v>
          </cell>
          <cell r="AR67">
            <v>0</v>
          </cell>
          <cell r="AS67">
            <v>0</v>
          </cell>
          <cell r="AT67">
            <v>0</v>
          </cell>
          <cell r="AU67">
            <v>0</v>
          </cell>
          <cell r="CG67">
            <v>0</v>
          </cell>
          <cell r="CH67">
            <v>0</v>
          </cell>
          <cell r="CI67">
            <v>0</v>
          </cell>
          <cell r="CJ67">
            <v>0</v>
          </cell>
          <cell r="CK67">
            <v>0</v>
          </cell>
          <cell r="CL67">
            <v>0</v>
          </cell>
          <cell r="CM67">
            <v>0</v>
          </cell>
        </row>
        <row r="68">
          <cell r="K68">
            <v>1</v>
          </cell>
          <cell r="M68">
            <v>0</v>
          </cell>
          <cell r="AG68">
            <v>0</v>
          </cell>
          <cell r="AH68">
            <v>0</v>
          </cell>
          <cell r="AI68">
            <v>0</v>
          </cell>
          <cell r="AJ68">
            <v>0</v>
          </cell>
          <cell r="AK68">
            <v>0</v>
          </cell>
          <cell r="AL68">
            <v>0</v>
          </cell>
          <cell r="AM68">
            <v>0</v>
          </cell>
          <cell r="AO68">
            <v>0</v>
          </cell>
          <cell r="AP68">
            <v>0</v>
          </cell>
          <cell r="AQ68">
            <v>0</v>
          </cell>
          <cell r="AR68">
            <v>0</v>
          </cell>
          <cell r="AS68">
            <v>0</v>
          </cell>
          <cell r="AT68">
            <v>0</v>
          </cell>
          <cell r="AU68">
            <v>0</v>
          </cell>
          <cell r="CG68">
            <v>0</v>
          </cell>
          <cell r="CH68">
            <v>0</v>
          </cell>
          <cell r="CI68">
            <v>0</v>
          </cell>
          <cell r="CJ68">
            <v>0</v>
          </cell>
          <cell r="CK68">
            <v>0</v>
          </cell>
          <cell r="CL68">
            <v>0</v>
          </cell>
          <cell r="CM68">
            <v>0</v>
          </cell>
        </row>
        <row r="69">
          <cell r="K69">
            <v>1</v>
          </cell>
          <cell r="M69">
            <v>0</v>
          </cell>
          <cell r="AG69">
            <v>0</v>
          </cell>
          <cell r="AH69">
            <v>0</v>
          </cell>
          <cell r="AI69">
            <v>0</v>
          </cell>
          <cell r="AJ69">
            <v>0</v>
          </cell>
          <cell r="AK69">
            <v>0</v>
          </cell>
          <cell r="AL69">
            <v>0</v>
          </cell>
          <cell r="AM69">
            <v>0</v>
          </cell>
          <cell r="AO69">
            <v>0</v>
          </cell>
          <cell r="AP69">
            <v>0</v>
          </cell>
          <cell r="AQ69">
            <v>0</v>
          </cell>
          <cell r="AR69">
            <v>0</v>
          </cell>
          <cell r="AS69">
            <v>0</v>
          </cell>
          <cell r="AT69">
            <v>0</v>
          </cell>
          <cell r="AU69">
            <v>0</v>
          </cell>
          <cell r="CG69">
            <v>0</v>
          </cell>
          <cell r="CH69">
            <v>0</v>
          </cell>
          <cell r="CI69">
            <v>0</v>
          </cell>
          <cell r="CJ69">
            <v>0</v>
          </cell>
          <cell r="CK69">
            <v>0</v>
          </cell>
          <cell r="CL69">
            <v>0</v>
          </cell>
          <cell r="CM69">
            <v>0</v>
          </cell>
        </row>
        <row r="70">
          <cell r="K70">
            <v>1</v>
          </cell>
          <cell r="M70">
            <v>0</v>
          </cell>
          <cell r="AG70">
            <v>0</v>
          </cell>
          <cell r="AH70">
            <v>0</v>
          </cell>
          <cell r="AI70">
            <v>0</v>
          </cell>
          <cell r="AJ70">
            <v>0</v>
          </cell>
          <cell r="AK70">
            <v>0</v>
          </cell>
          <cell r="AL70">
            <v>0</v>
          </cell>
          <cell r="AM70">
            <v>0</v>
          </cell>
          <cell r="AO70">
            <v>0</v>
          </cell>
          <cell r="AP70">
            <v>0</v>
          </cell>
          <cell r="AQ70">
            <v>0</v>
          </cell>
          <cell r="AR70">
            <v>0</v>
          </cell>
          <cell r="AS70">
            <v>0</v>
          </cell>
          <cell r="AT70">
            <v>0</v>
          </cell>
          <cell r="AU70">
            <v>0</v>
          </cell>
          <cell r="CG70">
            <v>0</v>
          </cell>
          <cell r="CH70">
            <v>0</v>
          </cell>
          <cell r="CI70">
            <v>0</v>
          </cell>
          <cell r="CJ70">
            <v>0</v>
          </cell>
          <cell r="CK70">
            <v>0</v>
          </cell>
          <cell r="CL70">
            <v>0</v>
          </cell>
          <cell r="CM70">
            <v>0</v>
          </cell>
        </row>
        <row r="71">
          <cell r="K71">
            <v>1</v>
          </cell>
          <cell r="M71">
            <v>0</v>
          </cell>
          <cell r="AG71">
            <v>0</v>
          </cell>
          <cell r="AH71">
            <v>0</v>
          </cell>
          <cell r="AI71">
            <v>0</v>
          </cell>
          <cell r="AJ71">
            <v>0</v>
          </cell>
          <cell r="AK71">
            <v>0</v>
          </cell>
          <cell r="AL71">
            <v>0</v>
          </cell>
          <cell r="AM71">
            <v>0</v>
          </cell>
          <cell r="AO71">
            <v>0</v>
          </cell>
          <cell r="AP71">
            <v>0</v>
          </cell>
          <cell r="AQ71">
            <v>0</v>
          </cell>
          <cell r="AR71">
            <v>0</v>
          </cell>
          <cell r="AS71">
            <v>0</v>
          </cell>
          <cell r="AT71">
            <v>0</v>
          </cell>
          <cell r="AU71">
            <v>0</v>
          </cell>
          <cell r="CG71">
            <v>0</v>
          </cell>
          <cell r="CH71">
            <v>0</v>
          </cell>
          <cell r="CI71">
            <v>0</v>
          </cell>
          <cell r="CJ71">
            <v>0</v>
          </cell>
          <cell r="CK71">
            <v>0</v>
          </cell>
          <cell r="CL71">
            <v>0</v>
          </cell>
          <cell r="CM71">
            <v>0</v>
          </cell>
        </row>
        <row r="72">
          <cell r="K72">
            <v>1</v>
          </cell>
          <cell r="M72">
            <v>0</v>
          </cell>
          <cell r="AG72">
            <v>0</v>
          </cell>
          <cell r="AH72">
            <v>0</v>
          </cell>
          <cell r="AI72">
            <v>0</v>
          </cell>
          <cell r="AJ72">
            <v>0</v>
          </cell>
          <cell r="AK72">
            <v>0</v>
          </cell>
          <cell r="AL72">
            <v>0</v>
          </cell>
          <cell r="AM72">
            <v>0</v>
          </cell>
          <cell r="AO72">
            <v>0</v>
          </cell>
          <cell r="AP72">
            <v>0</v>
          </cell>
          <cell r="AQ72">
            <v>0</v>
          </cell>
          <cell r="AR72">
            <v>0</v>
          </cell>
          <cell r="AS72">
            <v>0</v>
          </cell>
          <cell r="AT72">
            <v>0</v>
          </cell>
          <cell r="AU72">
            <v>0</v>
          </cell>
          <cell r="CG72">
            <v>0</v>
          </cell>
          <cell r="CH72">
            <v>0</v>
          </cell>
          <cell r="CI72">
            <v>0</v>
          </cell>
          <cell r="CJ72">
            <v>0</v>
          </cell>
          <cell r="CK72">
            <v>0</v>
          </cell>
          <cell r="CL72">
            <v>0</v>
          </cell>
          <cell r="CM72">
            <v>0</v>
          </cell>
        </row>
        <row r="73">
          <cell r="K73">
            <v>1</v>
          </cell>
          <cell r="M73">
            <v>0</v>
          </cell>
          <cell r="AG73">
            <v>0</v>
          </cell>
          <cell r="AH73">
            <v>0</v>
          </cell>
          <cell r="AI73">
            <v>0</v>
          </cell>
          <cell r="AJ73">
            <v>0</v>
          </cell>
          <cell r="AK73">
            <v>0</v>
          </cell>
          <cell r="AL73">
            <v>0</v>
          </cell>
          <cell r="AM73">
            <v>0</v>
          </cell>
          <cell r="AO73">
            <v>0</v>
          </cell>
          <cell r="AP73">
            <v>0</v>
          </cell>
          <cell r="AQ73">
            <v>0</v>
          </cell>
          <cell r="AR73">
            <v>0</v>
          </cell>
          <cell r="AS73">
            <v>0</v>
          </cell>
          <cell r="AT73">
            <v>0</v>
          </cell>
          <cell r="AU73">
            <v>0</v>
          </cell>
          <cell r="CG73">
            <v>0</v>
          </cell>
          <cell r="CH73">
            <v>0</v>
          </cell>
          <cell r="CI73">
            <v>0</v>
          </cell>
          <cell r="CJ73">
            <v>0</v>
          </cell>
          <cell r="CK73">
            <v>0</v>
          </cell>
          <cell r="CL73">
            <v>0</v>
          </cell>
          <cell r="CM73">
            <v>0</v>
          </cell>
        </row>
        <row r="74">
          <cell r="K74">
            <v>1</v>
          </cell>
          <cell r="M74">
            <v>0</v>
          </cell>
          <cell r="AG74">
            <v>0</v>
          </cell>
          <cell r="AH74">
            <v>0</v>
          </cell>
          <cell r="AI74">
            <v>0</v>
          </cell>
          <cell r="AJ74">
            <v>0</v>
          </cell>
          <cell r="AK74">
            <v>0</v>
          </cell>
          <cell r="AL74">
            <v>0</v>
          </cell>
          <cell r="AM74">
            <v>0</v>
          </cell>
          <cell r="AO74">
            <v>0</v>
          </cell>
          <cell r="AP74">
            <v>0</v>
          </cell>
          <cell r="AQ74">
            <v>0</v>
          </cell>
          <cell r="AR74">
            <v>0</v>
          </cell>
          <cell r="AS74">
            <v>0</v>
          </cell>
          <cell r="AT74">
            <v>0</v>
          </cell>
          <cell r="AU74">
            <v>0</v>
          </cell>
          <cell r="CG74">
            <v>0</v>
          </cell>
          <cell r="CH74">
            <v>0</v>
          </cell>
          <cell r="CI74">
            <v>0</v>
          </cell>
          <cell r="CJ74">
            <v>0</v>
          </cell>
          <cell r="CK74">
            <v>0</v>
          </cell>
          <cell r="CL74">
            <v>0</v>
          </cell>
          <cell r="CM74">
            <v>0</v>
          </cell>
        </row>
        <row r="75">
          <cell r="K75">
            <v>1</v>
          </cell>
          <cell r="M75">
            <v>0</v>
          </cell>
          <cell r="AG75">
            <v>0</v>
          </cell>
          <cell r="AH75">
            <v>0</v>
          </cell>
          <cell r="AI75">
            <v>0</v>
          </cell>
          <cell r="AJ75">
            <v>0</v>
          </cell>
          <cell r="AK75">
            <v>0</v>
          </cell>
          <cell r="AL75">
            <v>0</v>
          </cell>
          <cell r="AM75">
            <v>0</v>
          </cell>
          <cell r="AO75">
            <v>0</v>
          </cell>
          <cell r="AP75">
            <v>0</v>
          </cell>
          <cell r="AQ75">
            <v>0</v>
          </cell>
          <cell r="AR75">
            <v>0</v>
          </cell>
          <cell r="AS75">
            <v>0</v>
          </cell>
          <cell r="AT75">
            <v>0</v>
          </cell>
          <cell r="AU75">
            <v>0</v>
          </cell>
          <cell r="CG75">
            <v>0</v>
          </cell>
          <cell r="CH75">
            <v>0</v>
          </cell>
          <cell r="CI75">
            <v>0</v>
          </cell>
          <cell r="CJ75">
            <v>0</v>
          </cell>
          <cell r="CK75">
            <v>0</v>
          </cell>
          <cell r="CL75">
            <v>0</v>
          </cell>
          <cell r="CM75">
            <v>0</v>
          </cell>
        </row>
        <row r="76">
          <cell r="K76">
            <v>1</v>
          </cell>
          <cell r="M76">
            <v>0</v>
          </cell>
          <cell r="AG76">
            <v>0</v>
          </cell>
          <cell r="AH76">
            <v>0</v>
          </cell>
          <cell r="AI76">
            <v>0</v>
          </cell>
          <cell r="AJ76">
            <v>0</v>
          </cell>
          <cell r="AK76">
            <v>0</v>
          </cell>
          <cell r="AL76">
            <v>0</v>
          </cell>
          <cell r="AM76">
            <v>0</v>
          </cell>
          <cell r="AO76">
            <v>0</v>
          </cell>
          <cell r="AP76">
            <v>0</v>
          </cell>
          <cell r="AQ76">
            <v>0</v>
          </cell>
          <cell r="AR76">
            <v>0</v>
          </cell>
          <cell r="AS76">
            <v>0</v>
          </cell>
          <cell r="AT76">
            <v>0</v>
          </cell>
          <cell r="AU76">
            <v>0</v>
          </cell>
          <cell r="CG76">
            <v>0</v>
          </cell>
          <cell r="CH76">
            <v>0</v>
          </cell>
          <cell r="CI76">
            <v>0</v>
          </cell>
          <cell r="CJ76">
            <v>0</v>
          </cell>
          <cell r="CK76">
            <v>0</v>
          </cell>
          <cell r="CL76">
            <v>0</v>
          </cell>
          <cell r="CM76">
            <v>0</v>
          </cell>
        </row>
        <row r="77">
          <cell r="K77">
            <v>1</v>
          </cell>
          <cell r="M77">
            <v>0</v>
          </cell>
          <cell r="AG77">
            <v>0</v>
          </cell>
          <cell r="AH77">
            <v>0</v>
          </cell>
          <cell r="AI77">
            <v>0</v>
          </cell>
          <cell r="AJ77">
            <v>0</v>
          </cell>
          <cell r="AK77">
            <v>0</v>
          </cell>
          <cell r="AL77">
            <v>0</v>
          </cell>
          <cell r="AM77">
            <v>0</v>
          </cell>
          <cell r="AO77">
            <v>0</v>
          </cell>
          <cell r="AP77">
            <v>0</v>
          </cell>
          <cell r="AQ77">
            <v>0</v>
          </cell>
          <cell r="AR77">
            <v>0</v>
          </cell>
          <cell r="AS77">
            <v>0</v>
          </cell>
          <cell r="AT77">
            <v>0</v>
          </cell>
          <cell r="AU77">
            <v>0</v>
          </cell>
          <cell r="CG77">
            <v>0</v>
          </cell>
          <cell r="CH77">
            <v>0</v>
          </cell>
          <cell r="CI77">
            <v>0</v>
          </cell>
          <cell r="CJ77">
            <v>0</v>
          </cell>
          <cell r="CK77">
            <v>0</v>
          </cell>
          <cell r="CL77">
            <v>0</v>
          </cell>
          <cell r="CM77">
            <v>0</v>
          </cell>
        </row>
        <row r="78">
          <cell r="K78">
            <v>1</v>
          </cell>
          <cell r="M78">
            <v>0</v>
          </cell>
          <cell r="AG78">
            <v>0</v>
          </cell>
          <cell r="AH78">
            <v>0</v>
          </cell>
          <cell r="AI78">
            <v>0</v>
          </cell>
          <cell r="AJ78">
            <v>0</v>
          </cell>
          <cell r="AK78">
            <v>0</v>
          </cell>
          <cell r="AL78">
            <v>0</v>
          </cell>
          <cell r="AM78">
            <v>0</v>
          </cell>
          <cell r="AO78">
            <v>0</v>
          </cell>
          <cell r="AP78">
            <v>0</v>
          </cell>
          <cell r="AQ78">
            <v>0</v>
          </cell>
          <cell r="AR78">
            <v>0</v>
          </cell>
          <cell r="AS78">
            <v>0</v>
          </cell>
          <cell r="AT78">
            <v>0</v>
          </cell>
          <cell r="AU78">
            <v>0</v>
          </cell>
          <cell r="CG78">
            <v>0</v>
          </cell>
          <cell r="CH78">
            <v>0</v>
          </cell>
          <cell r="CI78">
            <v>0</v>
          </cell>
          <cell r="CJ78">
            <v>0</v>
          </cell>
          <cell r="CK78">
            <v>0</v>
          </cell>
          <cell r="CL78">
            <v>0</v>
          </cell>
          <cell r="CM78">
            <v>0</v>
          </cell>
        </row>
        <row r="79">
          <cell r="K79">
            <v>1</v>
          </cell>
          <cell r="M79">
            <v>0</v>
          </cell>
          <cell r="AG79">
            <v>0</v>
          </cell>
          <cell r="AH79">
            <v>0</v>
          </cell>
          <cell r="AI79">
            <v>0</v>
          </cell>
          <cell r="AJ79">
            <v>0</v>
          </cell>
          <cell r="AK79">
            <v>0</v>
          </cell>
          <cell r="AL79">
            <v>0</v>
          </cell>
          <cell r="AM79">
            <v>0</v>
          </cell>
          <cell r="AO79">
            <v>0</v>
          </cell>
          <cell r="AP79">
            <v>0</v>
          </cell>
          <cell r="AQ79">
            <v>0</v>
          </cell>
          <cell r="AR79">
            <v>0</v>
          </cell>
          <cell r="AS79">
            <v>0</v>
          </cell>
          <cell r="AT79">
            <v>0</v>
          </cell>
          <cell r="AU79">
            <v>0</v>
          </cell>
          <cell r="CG79">
            <v>0</v>
          </cell>
          <cell r="CH79">
            <v>0</v>
          </cell>
          <cell r="CI79">
            <v>0</v>
          </cell>
          <cell r="CJ79">
            <v>0</v>
          </cell>
          <cell r="CK79">
            <v>0</v>
          </cell>
          <cell r="CL79">
            <v>0</v>
          </cell>
          <cell r="CM79">
            <v>0</v>
          </cell>
        </row>
        <row r="80">
          <cell r="K80">
            <v>1</v>
          </cell>
          <cell r="M80">
            <v>0</v>
          </cell>
          <cell r="AG80">
            <v>0</v>
          </cell>
          <cell r="AH80">
            <v>0</v>
          </cell>
          <cell r="AI80">
            <v>0</v>
          </cell>
          <cell r="AJ80">
            <v>0</v>
          </cell>
          <cell r="AK80">
            <v>0</v>
          </cell>
          <cell r="AL80">
            <v>0</v>
          </cell>
          <cell r="AM80">
            <v>0</v>
          </cell>
          <cell r="AO80">
            <v>0</v>
          </cell>
          <cell r="AP80">
            <v>0</v>
          </cell>
          <cell r="AQ80">
            <v>0</v>
          </cell>
          <cell r="AR80">
            <v>0</v>
          </cell>
          <cell r="AS80">
            <v>0</v>
          </cell>
          <cell r="AT80">
            <v>0</v>
          </cell>
          <cell r="AU80">
            <v>0</v>
          </cell>
          <cell r="CG80">
            <v>0</v>
          </cell>
          <cell r="CH80">
            <v>0</v>
          </cell>
          <cell r="CI80">
            <v>0</v>
          </cell>
          <cell r="CJ80">
            <v>0</v>
          </cell>
          <cell r="CK80">
            <v>0</v>
          </cell>
          <cell r="CL80">
            <v>0</v>
          </cell>
          <cell r="CM80">
            <v>0</v>
          </cell>
        </row>
        <row r="81">
          <cell r="K81">
            <v>1</v>
          </cell>
          <cell r="M81">
            <v>0</v>
          </cell>
          <cell r="AG81">
            <v>0</v>
          </cell>
          <cell r="AH81">
            <v>0</v>
          </cell>
          <cell r="AI81">
            <v>0</v>
          </cell>
          <cell r="AJ81">
            <v>0</v>
          </cell>
          <cell r="AK81">
            <v>0</v>
          </cell>
          <cell r="AL81">
            <v>0</v>
          </cell>
          <cell r="AM81">
            <v>0</v>
          </cell>
          <cell r="AO81">
            <v>0</v>
          </cell>
          <cell r="AP81">
            <v>0</v>
          </cell>
          <cell r="AQ81">
            <v>0</v>
          </cell>
          <cell r="AR81">
            <v>0</v>
          </cell>
          <cell r="AS81">
            <v>0</v>
          </cell>
          <cell r="AT81">
            <v>0</v>
          </cell>
          <cell r="AU81">
            <v>0</v>
          </cell>
          <cell r="CG81">
            <v>0</v>
          </cell>
          <cell r="CH81">
            <v>0</v>
          </cell>
          <cell r="CI81">
            <v>0</v>
          </cell>
          <cell r="CJ81">
            <v>0</v>
          </cell>
          <cell r="CK81">
            <v>0</v>
          </cell>
          <cell r="CL81">
            <v>0</v>
          </cell>
          <cell r="CM81">
            <v>0</v>
          </cell>
        </row>
        <row r="82">
          <cell r="K82">
            <v>1</v>
          </cell>
          <cell r="M82">
            <v>0</v>
          </cell>
          <cell r="AG82">
            <v>0</v>
          </cell>
          <cell r="AH82">
            <v>0</v>
          </cell>
          <cell r="AI82">
            <v>0</v>
          </cell>
          <cell r="AJ82">
            <v>0</v>
          </cell>
          <cell r="AK82">
            <v>0</v>
          </cell>
          <cell r="AL82">
            <v>0</v>
          </cell>
          <cell r="AM82">
            <v>0</v>
          </cell>
          <cell r="AO82">
            <v>0</v>
          </cell>
          <cell r="AP82">
            <v>0</v>
          </cell>
          <cell r="AQ82">
            <v>0</v>
          </cell>
          <cell r="AR82">
            <v>0</v>
          </cell>
          <cell r="AS82">
            <v>0</v>
          </cell>
          <cell r="AT82">
            <v>0</v>
          </cell>
          <cell r="AU82">
            <v>0</v>
          </cell>
          <cell r="CG82">
            <v>0</v>
          </cell>
          <cell r="CH82">
            <v>0</v>
          </cell>
          <cell r="CI82">
            <v>0</v>
          </cell>
          <cell r="CJ82">
            <v>0</v>
          </cell>
          <cell r="CK82">
            <v>0</v>
          </cell>
          <cell r="CL82">
            <v>0</v>
          </cell>
          <cell r="CM82">
            <v>0</v>
          </cell>
        </row>
        <row r="83">
          <cell r="K83">
            <v>1</v>
          </cell>
          <cell r="M83">
            <v>0</v>
          </cell>
          <cell r="AG83">
            <v>0</v>
          </cell>
          <cell r="AH83">
            <v>0</v>
          </cell>
          <cell r="AI83">
            <v>0</v>
          </cell>
          <cell r="AJ83">
            <v>0</v>
          </cell>
          <cell r="AK83">
            <v>0</v>
          </cell>
          <cell r="AL83">
            <v>0</v>
          </cell>
          <cell r="AM83">
            <v>0</v>
          </cell>
          <cell r="AO83">
            <v>0</v>
          </cell>
          <cell r="AP83">
            <v>0</v>
          </cell>
          <cell r="AQ83">
            <v>0</v>
          </cell>
          <cell r="AR83">
            <v>0</v>
          </cell>
          <cell r="AS83">
            <v>0</v>
          </cell>
          <cell r="AT83">
            <v>0</v>
          </cell>
          <cell r="AU83">
            <v>0</v>
          </cell>
          <cell r="CG83">
            <v>0</v>
          </cell>
          <cell r="CH83">
            <v>0</v>
          </cell>
          <cell r="CI83">
            <v>0</v>
          </cell>
          <cell r="CJ83">
            <v>0</v>
          </cell>
          <cell r="CK83">
            <v>0</v>
          </cell>
          <cell r="CL83">
            <v>0</v>
          </cell>
          <cell r="CM83">
            <v>0</v>
          </cell>
        </row>
        <row r="84">
          <cell r="K84">
            <v>1</v>
          </cell>
          <cell r="M84">
            <v>0</v>
          </cell>
          <cell r="AG84">
            <v>0</v>
          </cell>
          <cell r="AH84">
            <v>0</v>
          </cell>
          <cell r="AI84">
            <v>0</v>
          </cell>
          <cell r="AJ84">
            <v>0</v>
          </cell>
          <cell r="AK84">
            <v>0</v>
          </cell>
          <cell r="AL84">
            <v>0</v>
          </cell>
          <cell r="AM84">
            <v>0</v>
          </cell>
          <cell r="AO84">
            <v>0</v>
          </cell>
          <cell r="AP84">
            <v>0</v>
          </cell>
          <cell r="AQ84">
            <v>0</v>
          </cell>
          <cell r="AR84">
            <v>0</v>
          </cell>
          <cell r="AS84">
            <v>0</v>
          </cell>
          <cell r="AT84">
            <v>0</v>
          </cell>
          <cell r="AU84">
            <v>0</v>
          </cell>
          <cell r="CG84">
            <v>0</v>
          </cell>
          <cell r="CH84">
            <v>0</v>
          </cell>
          <cell r="CI84">
            <v>0</v>
          </cell>
          <cell r="CJ84">
            <v>0</v>
          </cell>
          <cell r="CK84">
            <v>0</v>
          </cell>
          <cell r="CL84">
            <v>0</v>
          </cell>
          <cell r="CM84">
            <v>0</v>
          </cell>
        </row>
        <row r="85">
          <cell r="K85">
            <v>1</v>
          </cell>
          <cell r="M85">
            <v>0</v>
          </cell>
          <cell r="AG85">
            <v>0</v>
          </cell>
          <cell r="AH85">
            <v>0</v>
          </cell>
          <cell r="AI85">
            <v>0</v>
          </cell>
          <cell r="AJ85">
            <v>0</v>
          </cell>
          <cell r="AK85">
            <v>0</v>
          </cell>
          <cell r="AL85">
            <v>0</v>
          </cell>
          <cell r="AM85">
            <v>0</v>
          </cell>
          <cell r="AO85">
            <v>0</v>
          </cell>
          <cell r="AP85">
            <v>0</v>
          </cell>
          <cell r="AQ85">
            <v>0</v>
          </cell>
          <cell r="AR85">
            <v>0</v>
          </cell>
          <cell r="AS85">
            <v>0</v>
          </cell>
          <cell r="AT85">
            <v>0</v>
          </cell>
          <cell r="AU85">
            <v>0</v>
          </cell>
          <cell r="CG85">
            <v>0</v>
          </cell>
          <cell r="CH85">
            <v>0</v>
          </cell>
          <cell r="CI85">
            <v>0</v>
          </cell>
          <cell r="CJ85">
            <v>0</v>
          </cell>
          <cell r="CK85">
            <v>0</v>
          </cell>
          <cell r="CL85">
            <v>0</v>
          </cell>
          <cell r="CM85">
            <v>0</v>
          </cell>
        </row>
        <row r="86">
          <cell r="K86">
            <v>1</v>
          </cell>
          <cell r="M86">
            <v>0</v>
          </cell>
          <cell r="AG86">
            <v>0</v>
          </cell>
          <cell r="AH86">
            <v>0</v>
          </cell>
          <cell r="AI86">
            <v>0</v>
          </cell>
          <cell r="AJ86">
            <v>0</v>
          </cell>
          <cell r="AK86">
            <v>0</v>
          </cell>
          <cell r="AL86">
            <v>0</v>
          </cell>
          <cell r="AM86">
            <v>0</v>
          </cell>
          <cell r="AO86">
            <v>0</v>
          </cell>
          <cell r="AP86">
            <v>0</v>
          </cell>
          <cell r="AQ86">
            <v>0</v>
          </cell>
          <cell r="AR86">
            <v>0</v>
          </cell>
          <cell r="AS86">
            <v>0</v>
          </cell>
          <cell r="AT86">
            <v>0</v>
          </cell>
          <cell r="AU86">
            <v>0</v>
          </cell>
          <cell r="CG86">
            <v>0</v>
          </cell>
          <cell r="CH86">
            <v>0</v>
          </cell>
          <cell r="CI86">
            <v>0</v>
          </cell>
          <cell r="CJ86">
            <v>0</v>
          </cell>
          <cell r="CK86">
            <v>0</v>
          </cell>
          <cell r="CL86">
            <v>0</v>
          </cell>
          <cell r="CM86">
            <v>0</v>
          </cell>
        </row>
        <row r="87">
          <cell r="K87">
            <v>1</v>
          </cell>
          <cell r="M87">
            <v>0</v>
          </cell>
          <cell r="AG87">
            <v>0</v>
          </cell>
          <cell r="AH87">
            <v>0</v>
          </cell>
          <cell r="AI87">
            <v>0</v>
          </cell>
          <cell r="AJ87">
            <v>0</v>
          </cell>
          <cell r="AK87">
            <v>0</v>
          </cell>
          <cell r="AL87">
            <v>0</v>
          </cell>
          <cell r="AM87">
            <v>0</v>
          </cell>
          <cell r="AO87">
            <v>0</v>
          </cell>
          <cell r="AP87">
            <v>0</v>
          </cell>
          <cell r="AQ87">
            <v>0</v>
          </cell>
          <cell r="AR87">
            <v>0</v>
          </cell>
          <cell r="AS87">
            <v>0</v>
          </cell>
          <cell r="AT87">
            <v>0</v>
          </cell>
          <cell r="AU87">
            <v>0</v>
          </cell>
          <cell r="CG87">
            <v>0</v>
          </cell>
          <cell r="CH87">
            <v>0</v>
          </cell>
          <cell r="CI87">
            <v>0</v>
          </cell>
          <cell r="CJ87">
            <v>0</v>
          </cell>
          <cell r="CK87">
            <v>0</v>
          </cell>
          <cell r="CL87">
            <v>0</v>
          </cell>
          <cell r="CM87">
            <v>0</v>
          </cell>
        </row>
        <row r="88">
          <cell r="K88">
            <v>1</v>
          </cell>
          <cell r="M88">
            <v>0</v>
          </cell>
          <cell r="AG88">
            <v>0</v>
          </cell>
          <cell r="AH88">
            <v>0</v>
          </cell>
          <cell r="AI88">
            <v>0</v>
          </cell>
          <cell r="AJ88">
            <v>0</v>
          </cell>
          <cell r="AK88">
            <v>0</v>
          </cell>
          <cell r="AL88">
            <v>0</v>
          </cell>
          <cell r="AM88">
            <v>0</v>
          </cell>
          <cell r="AO88">
            <v>0</v>
          </cell>
          <cell r="AP88">
            <v>0</v>
          </cell>
          <cell r="AQ88">
            <v>0</v>
          </cell>
          <cell r="AR88">
            <v>0</v>
          </cell>
          <cell r="AS88">
            <v>0</v>
          </cell>
          <cell r="AT88">
            <v>0</v>
          </cell>
          <cell r="AU88">
            <v>0</v>
          </cell>
          <cell r="CG88">
            <v>0</v>
          </cell>
          <cell r="CH88">
            <v>0</v>
          </cell>
          <cell r="CI88">
            <v>0</v>
          </cell>
          <cell r="CJ88">
            <v>0</v>
          </cell>
          <cell r="CK88">
            <v>0</v>
          </cell>
          <cell r="CL88">
            <v>0</v>
          </cell>
          <cell r="CM88">
            <v>0</v>
          </cell>
        </row>
        <row r="89">
          <cell r="K89">
            <v>1</v>
          </cell>
          <cell r="M89">
            <v>0</v>
          </cell>
          <cell r="AG89">
            <v>0</v>
          </cell>
          <cell r="AH89">
            <v>0</v>
          </cell>
          <cell r="AI89">
            <v>0</v>
          </cell>
          <cell r="AJ89">
            <v>0</v>
          </cell>
          <cell r="AK89">
            <v>0</v>
          </cell>
          <cell r="AL89">
            <v>0</v>
          </cell>
          <cell r="AM89">
            <v>0</v>
          </cell>
          <cell r="AO89">
            <v>0</v>
          </cell>
          <cell r="AP89">
            <v>0</v>
          </cell>
          <cell r="AQ89">
            <v>0</v>
          </cell>
          <cell r="AR89">
            <v>0</v>
          </cell>
          <cell r="AS89">
            <v>0</v>
          </cell>
          <cell r="AT89">
            <v>0</v>
          </cell>
          <cell r="AU89">
            <v>0</v>
          </cell>
          <cell r="CG89">
            <v>0</v>
          </cell>
          <cell r="CH89">
            <v>0</v>
          </cell>
          <cell r="CI89">
            <v>0</v>
          </cell>
          <cell r="CJ89">
            <v>0</v>
          </cell>
          <cell r="CK89">
            <v>0</v>
          </cell>
          <cell r="CL89">
            <v>0</v>
          </cell>
          <cell r="CM89">
            <v>0</v>
          </cell>
        </row>
        <row r="90">
          <cell r="K90">
            <v>1</v>
          </cell>
          <cell r="M90">
            <v>0</v>
          </cell>
          <cell r="AG90">
            <v>0</v>
          </cell>
          <cell r="AH90">
            <v>0</v>
          </cell>
          <cell r="AI90">
            <v>0</v>
          </cell>
          <cell r="AJ90">
            <v>0</v>
          </cell>
          <cell r="AK90">
            <v>0</v>
          </cell>
          <cell r="AL90">
            <v>0</v>
          </cell>
          <cell r="AM90">
            <v>0</v>
          </cell>
          <cell r="AO90">
            <v>0</v>
          </cell>
          <cell r="AP90">
            <v>0</v>
          </cell>
          <cell r="AQ90">
            <v>0</v>
          </cell>
          <cell r="AR90">
            <v>0</v>
          </cell>
          <cell r="AS90">
            <v>0</v>
          </cell>
          <cell r="AT90">
            <v>0</v>
          </cell>
          <cell r="AU90">
            <v>0</v>
          </cell>
          <cell r="CG90">
            <v>0</v>
          </cell>
          <cell r="CH90">
            <v>0</v>
          </cell>
          <cell r="CI90">
            <v>0</v>
          </cell>
          <cell r="CJ90">
            <v>0</v>
          </cell>
          <cell r="CK90">
            <v>0</v>
          </cell>
          <cell r="CL90">
            <v>0</v>
          </cell>
          <cell r="CM90">
            <v>0</v>
          </cell>
        </row>
        <row r="91">
          <cell r="K91">
            <v>1</v>
          </cell>
          <cell r="M91">
            <v>0</v>
          </cell>
          <cell r="AG91">
            <v>0</v>
          </cell>
          <cell r="AH91">
            <v>0</v>
          </cell>
          <cell r="AI91">
            <v>0</v>
          </cell>
          <cell r="AJ91">
            <v>0</v>
          </cell>
          <cell r="AK91">
            <v>0</v>
          </cell>
          <cell r="AL91">
            <v>0</v>
          </cell>
          <cell r="AM91">
            <v>0</v>
          </cell>
          <cell r="AO91">
            <v>0</v>
          </cell>
          <cell r="AP91">
            <v>0</v>
          </cell>
          <cell r="AQ91">
            <v>0</v>
          </cell>
          <cell r="AR91">
            <v>0</v>
          </cell>
          <cell r="AS91">
            <v>0</v>
          </cell>
          <cell r="AT91">
            <v>0</v>
          </cell>
          <cell r="AU91">
            <v>0</v>
          </cell>
          <cell r="CG91">
            <v>0</v>
          </cell>
          <cell r="CH91">
            <v>0</v>
          </cell>
          <cell r="CI91">
            <v>0</v>
          </cell>
          <cell r="CJ91">
            <v>0</v>
          </cell>
          <cell r="CK91">
            <v>0</v>
          </cell>
          <cell r="CL91">
            <v>0</v>
          </cell>
          <cell r="CM91">
            <v>0</v>
          </cell>
        </row>
        <row r="92">
          <cell r="K92">
            <v>1</v>
          </cell>
          <cell r="M92">
            <v>0</v>
          </cell>
          <cell r="AG92">
            <v>0</v>
          </cell>
          <cell r="AH92">
            <v>0</v>
          </cell>
          <cell r="AI92">
            <v>0</v>
          </cell>
          <cell r="AJ92">
            <v>0</v>
          </cell>
          <cell r="AK92">
            <v>0</v>
          </cell>
          <cell r="AL92">
            <v>0</v>
          </cell>
          <cell r="AM92">
            <v>0</v>
          </cell>
          <cell r="AO92">
            <v>0</v>
          </cell>
          <cell r="AP92">
            <v>0</v>
          </cell>
          <cell r="AQ92">
            <v>0</v>
          </cell>
          <cell r="AR92">
            <v>0</v>
          </cell>
          <cell r="AS92">
            <v>0</v>
          </cell>
          <cell r="AT92">
            <v>0</v>
          </cell>
          <cell r="AU92">
            <v>0</v>
          </cell>
          <cell r="CG92">
            <v>0</v>
          </cell>
          <cell r="CH92">
            <v>0</v>
          </cell>
          <cell r="CI92">
            <v>0</v>
          </cell>
          <cell r="CJ92">
            <v>0</v>
          </cell>
          <cell r="CK92">
            <v>0</v>
          </cell>
          <cell r="CL92">
            <v>0</v>
          </cell>
          <cell r="CM92">
            <v>0</v>
          </cell>
        </row>
        <row r="93">
          <cell r="K93">
            <v>1</v>
          </cell>
          <cell r="M93">
            <v>0</v>
          </cell>
          <cell r="AG93">
            <v>0</v>
          </cell>
          <cell r="AH93">
            <v>0</v>
          </cell>
          <cell r="AI93">
            <v>0</v>
          </cell>
          <cell r="AJ93">
            <v>0</v>
          </cell>
          <cell r="AK93">
            <v>0</v>
          </cell>
          <cell r="AL93">
            <v>0</v>
          </cell>
          <cell r="AM93">
            <v>0</v>
          </cell>
          <cell r="AO93">
            <v>0</v>
          </cell>
          <cell r="AP93">
            <v>0</v>
          </cell>
          <cell r="AQ93">
            <v>0</v>
          </cell>
          <cell r="AR93">
            <v>0</v>
          </cell>
          <cell r="AS93">
            <v>0</v>
          </cell>
          <cell r="AT93">
            <v>0</v>
          </cell>
          <cell r="AU93">
            <v>0</v>
          </cell>
          <cell r="CG93">
            <v>0</v>
          </cell>
          <cell r="CH93">
            <v>0</v>
          </cell>
          <cell r="CI93">
            <v>0</v>
          </cell>
          <cell r="CJ93">
            <v>0</v>
          </cell>
          <cell r="CK93">
            <v>0</v>
          </cell>
          <cell r="CL93">
            <v>0</v>
          </cell>
          <cell r="CM93">
            <v>0</v>
          </cell>
        </row>
        <row r="94">
          <cell r="K94">
            <v>1</v>
          </cell>
          <cell r="M94">
            <v>0</v>
          </cell>
          <cell r="AG94">
            <v>0</v>
          </cell>
          <cell r="AH94">
            <v>0</v>
          </cell>
          <cell r="AI94">
            <v>0</v>
          </cell>
          <cell r="AJ94">
            <v>0</v>
          </cell>
          <cell r="AK94">
            <v>0</v>
          </cell>
          <cell r="AL94">
            <v>0</v>
          </cell>
          <cell r="AM94">
            <v>0</v>
          </cell>
          <cell r="AO94">
            <v>0</v>
          </cell>
          <cell r="AP94">
            <v>0</v>
          </cell>
          <cell r="AQ94">
            <v>0</v>
          </cell>
          <cell r="AR94">
            <v>0</v>
          </cell>
          <cell r="AS94">
            <v>0</v>
          </cell>
          <cell r="AT94">
            <v>0</v>
          </cell>
          <cell r="AU94">
            <v>0</v>
          </cell>
          <cell r="CG94">
            <v>0</v>
          </cell>
          <cell r="CH94">
            <v>0</v>
          </cell>
          <cell r="CI94">
            <v>0</v>
          </cell>
          <cell r="CJ94">
            <v>0</v>
          </cell>
          <cell r="CK94">
            <v>0</v>
          </cell>
          <cell r="CL94">
            <v>0</v>
          </cell>
          <cell r="CM94">
            <v>0</v>
          </cell>
        </row>
        <row r="95">
          <cell r="K95">
            <v>1</v>
          </cell>
          <cell r="M95">
            <v>0</v>
          </cell>
          <cell r="AG95">
            <v>0</v>
          </cell>
          <cell r="AH95">
            <v>0</v>
          </cell>
          <cell r="AI95">
            <v>0</v>
          </cell>
          <cell r="AJ95">
            <v>0</v>
          </cell>
          <cell r="AK95">
            <v>0</v>
          </cell>
          <cell r="AL95">
            <v>0</v>
          </cell>
          <cell r="AM95">
            <v>0</v>
          </cell>
          <cell r="AO95">
            <v>0</v>
          </cell>
          <cell r="AP95">
            <v>0</v>
          </cell>
          <cell r="AQ95">
            <v>0</v>
          </cell>
          <cell r="AR95">
            <v>0</v>
          </cell>
          <cell r="AS95">
            <v>0</v>
          </cell>
          <cell r="AT95">
            <v>0</v>
          </cell>
          <cell r="AU95">
            <v>0</v>
          </cell>
          <cell r="CG95">
            <v>0</v>
          </cell>
          <cell r="CH95">
            <v>0</v>
          </cell>
          <cell r="CI95">
            <v>0</v>
          </cell>
          <cell r="CJ95">
            <v>0</v>
          </cell>
          <cell r="CK95">
            <v>0</v>
          </cell>
          <cell r="CL95">
            <v>0</v>
          </cell>
          <cell r="CM95">
            <v>0</v>
          </cell>
        </row>
        <row r="96">
          <cell r="K96">
            <v>1</v>
          </cell>
          <cell r="M96">
            <v>0</v>
          </cell>
          <cell r="AG96">
            <v>0</v>
          </cell>
          <cell r="AH96">
            <v>0</v>
          </cell>
          <cell r="AI96">
            <v>0</v>
          </cell>
          <cell r="AJ96">
            <v>0</v>
          </cell>
          <cell r="AK96">
            <v>0</v>
          </cell>
          <cell r="AL96">
            <v>0</v>
          </cell>
          <cell r="AM96">
            <v>0</v>
          </cell>
          <cell r="AO96">
            <v>0</v>
          </cell>
          <cell r="AP96">
            <v>0</v>
          </cell>
          <cell r="AQ96">
            <v>0</v>
          </cell>
          <cell r="AR96">
            <v>0</v>
          </cell>
          <cell r="AS96">
            <v>0</v>
          </cell>
          <cell r="AT96">
            <v>0</v>
          </cell>
          <cell r="AU96">
            <v>0</v>
          </cell>
          <cell r="CG96">
            <v>0</v>
          </cell>
          <cell r="CH96">
            <v>0</v>
          </cell>
          <cell r="CI96">
            <v>0</v>
          </cell>
          <cell r="CJ96">
            <v>0</v>
          </cell>
          <cell r="CK96">
            <v>0</v>
          </cell>
          <cell r="CL96">
            <v>0</v>
          </cell>
          <cell r="CM96">
            <v>0</v>
          </cell>
        </row>
        <row r="97">
          <cell r="K97">
            <v>1</v>
          </cell>
          <cell r="M97">
            <v>0</v>
          </cell>
          <cell r="AG97">
            <v>0</v>
          </cell>
          <cell r="AH97">
            <v>0</v>
          </cell>
          <cell r="AI97">
            <v>0</v>
          </cell>
          <cell r="AJ97">
            <v>0</v>
          </cell>
          <cell r="AK97">
            <v>0</v>
          </cell>
          <cell r="AL97">
            <v>0</v>
          </cell>
          <cell r="AM97">
            <v>0</v>
          </cell>
          <cell r="AO97">
            <v>0</v>
          </cell>
          <cell r="AP97">
            <v>0</v>
          </cell>
          <cell r="AQ97">
            <v>0</v>
          </cell>
          <cell r="AR97">
            <v>0</v>
          </cell>
          <cell r="AS97">
            <v>0</v>
          </cell>
          <cell r="AT97">
            <v>0</v>
          </cell>
          <cell r="AU97">
            <v>0</v>
          </cell>
          <cell r="CG97">
            <v>0</v>
          </cell>
          <cell r="CH97">
            <v>0</v>
          </cell>
          <cell r="CI97">
            <v>0</v>
          </cell>
          <cell r="CJ97">
            <v>0</v>
          </cell>
          <cell r="CK97">
            <v>0</v>
          </cell>
          <cell r="CL97">
            <v>0</v>
          </cell>
          <cell r="CM97">
            <v>0</v>
          </cell>
        </row>
        <row r="98">
          <cell r="K98">
            <v>1</v>
          </cell>
          <cell r="M98">
            <v>0</v>
          </cell>
          <cell r="AG98">
            <v>0</v>
          </cell>
          <cell r="AH98">
            <v>0</v>
          </cell>
          <cell r="AI98">
            <v>0</v>
          </cell>
          <cell r="AJ98">
            <v>0</v>
          </cell>
          <cell r="AK98">
            <v>0</v>
          </cell>
          <cell r="AL98">
            <v>0</v>
          </cell>
          <cell r="AM98">
            <v>0</v>
          </cell>
          <cell r="AO98">
            <v>0</v>
          </cell>
          <cell r="AP98">
            <v>0</v>
          </cell>
          <cell r="AQ98">
            <v>0</v>
          </cell>
          <cell r="AR98">
            <v>0</v>
          </cell>
          <cell r="AS98">
            <v>0</v>
          </cell>
          <cell r="AT98">
            <v>0</v>
          </cell>
          <cell r="AU98">
            <v>0</v>
          </cell>
          <cell r="CG98">
            <v>0</v>
          </cell>
          <cell r="CH98">
            <v>0</v>
          </cell>
          <cell r="CI98">
            <v>0</v>
          </cell>
          <cell r="CJ98">
            <v>0</v>
          </cell>
          <cell r="CK98">
            <v>0</v>
          </cell>
          <cell r="CL98">
            <v>0</v>
          </cell>
          <cell r="CM98">
            <v>0</v>
          </cell>
        </row>
        <row r="99">
          <cell r="K99">
            <v>1</v>
          </cell>
          <cell r="M99">
            <v>0</v>
          </cell>
          <cell r="AG99">
            <v>0</v>
          </cell>
          <cell r="AH99">
            <v>0</v>
          </cell>
          <cell r="AI99">
            <v>0</v>
          </cell>
          <cell r="AJ99">
            <v>0</v>
          </cell>
          <cell r="AK99">
            <v>0</v>
          </cell>
          <cell r="AL99">
            <v>0</v>
          </cell>
          <cell r="AM99">
            <v>0</v>
          </cell>
          <cell r="AO99">
            <v>0</v>
          </cell>
          <cell r="AP99">
            <v>0</v>
          </cell>
          <cell r="AQ99">
            <v>0</v>
          </cell>
          <cell r="AR99">
            <v>0</v>
          </cell>
          <cell r="AS99">
            <v>0</v>
          </cell>
          <cell r="AT99">
            <v>0</v>
          </cell>
          <cell r="AU99">
            <v>0</v>
          </cell>
          <cell r="CG99">
            <v>0</v>
          </cell>
          <cell r="CH99">
            <v>0</v>
          </cell>
          <cell r="CI99">
            <v>0</v>
          </cell>
          <cell r="CJ99">
            <v>0</v>
          </cell>
          <cell r="CK99">
            <v>0</v>
          </cell>
          <cell r="CL99">
            <v>0</v>
          </cell>
          <cell r="CM99">
            <v>0</v>
          </cell>
        </row>
        <row r="100">
          <cell r="K100">
            <v>1</v>
          </cell>
          <cell r="M100">
            <v>0</v>
          </cell>
          <cell r="AG100">
            <v>0</v>
          </cell>
          <cell r="AH100">
            <v>0</v>
          </cell>
          <cell r="AI100">
            <v>0</v>
          </cell>
          <cell r="AJ100">
            <v>0</v>
          </cell>
          <cell r="AK100">
            <v>0</v>
          </cell>
          <cell r="AL100">
            <v>0</v>
          </cell>
          <cell r="AM100">
            <v>0</v>
          </cell>
          <cell r="AO100">
            <v>0</v>
          </cell>
          <cell r="AP100">
            <v>0</v>
          </cell>
          <cell r="AQ100">
            <v>0</v>
          </cell>
          <cell r="AR100">
            <v>0</v>
          </cell>
          <cell r="AS100">
            <v>0</v>
          </cell>
          <cell r="AT100">
            <v>0</v>
          </cell>
          <cell r="AU100">
            <v>0</v>
          </cell>
          <cell r="CG100">
            <v>0</v>
          </cell>
          <cell r="CH100">
            <v>0</v>
          </cell>
          <cell r="CI100">
            <v>0</v>
          </cell>
          <cell r="CJ100">
            <v>0</v>
          </cell>
          <cell r="CK100">
            <v>0</v>
          </cell>
          <cell r="CL100">
            <v>0</v>
          </cell>
          <cell r="CM100">
            <v>0</v>
          </cell>
        </row>
        <row r="101">
          <cell r="K101">
            <v>1</v>
          </cell>
          <cell r="M101">
            <v>0</v>
          </cell>
          <cell r="AG101">
            <v>0</v>
          </cell>
          <cell r="AH101">
            <v>0</v>
          </cell>
          <cell r="AI101">
            <v>0</v>
          </cell>
          <cell r="AJ101">
            <v>0</v>
          </cell>
          <cell r="AK101">
            <v>0</v>
          </cell>
          <cell r="AL101">
            <v>0</v>
          </cell>
          <cell r="AM101">
            <v>0</v>
          </cell>
          <cell r="AO101">
            <v>0</v>
          </cell>
          <cell r="AP101">
            <v>0</v>
          </cell>
          <cell r="AQ101">
            <v>0</v>
          </cell>
          <cell r="AR101">
            <v>0</v>
          </cell>
          <cell r="AS101">
            <v>0</v>
          </cell>
          <cell r="AT101">
            <v>0</v>
          </cell>
          <cell r="AU101">
            <v>0</v>
          </cell>
          <cell r="CG101">
            <v>0</v>
          </cell>
          <cell r="CH101">
            <v>0</v>
          </cell>
          <cell r="CI101">
            <v>0</v>
          </cell>
          <cell r="CJ101">
            <v>0</v>
          </cell>
          <cell r="CK101">
            <v>0</v>
          </cell>
          <cell r="CL101">
            <v>0</v>
          </cell>
          <cell r="CM101">
            <v>0</v>
          </cell>
        </row>
        <row r="102">
          <cell r="K102">
            <v>1</v>
          </cell>
          <cell r="M102">
            <v>0</v>
          </cell>
          <cell r="AG102">
            <v>0</v>
          </cell>
          <cell r="AH102">
            <v>0</v>
          </cell>
          <cell r="AI102">
            <v>0</v>
          </cell>
          <cell r="AJ102">
            <v>0</v>
          </cell>
          <cell r="AK102">
            <v>0</v>
          </cell>
          <cell r="AL102">
            <v>0</v>
          </cell>
          <cell r="AM102">
            <v>0</v>
          </cell>
          <cell r="AO102">
            <v>0</v>
          </cell>
          <cell r="AP102">
            <v>0</v>
          </cell>
          <cell r="AQ102">
            <v>0</v>
          </cell>
          <cell r="AR102">
            <v>0</v>
          </cell>
          <cell r="AS102">
            <v>0</v>
          </cell>
          <cell r="AT102">
            <v>0</v>
          </cell>
          <cell r="AU102">
            <v>0</v>
          </cell>
          <cell r="CG102">
            <v>0</v>
          </cell>
          <cell r="CH102">
            <v>0</v>
          </cell>
          <cell r="CI102">
            <v>0</v>
          </cell>
          <cell r="CJ102">
            <v>0</v>
          </cell>
          <cell r="CK102">
            <v>0</v>
          </cell>
          <cell r="CL102">
            <v>0</v>
          </cell>
          <cell r="CM102">
            <v>0</v>
          </cell>
        </row>
        <row r="103">
          <cell r="K103">
            <v>1</v>
          </cell>
          <cell r="M103">
            <v>0</v>
          </cell>
          <cell r="AG103">
            <v>0</v>
          </cell>
          <cell r="AH103">
            <v>0</v>
          </cell>
          <cell r="AI103">
            <v>0</v>
          </cell>
          <cell r="AJ103">
            <v>0</v>
          </cell>
          <cell r="AK103">
            <v>0</v>
          </cell>
          <cell r="AL103">
            <v>0</v>
          </cell>
          <cell r="AM103">
            <v>0</v>
          </cell>
          <cell r="AO103">
            <v>0</v>
          </cell>
          <cell r="AP103">
            <v>0</v>
          </cell>
          <cell r="AQ103">
            <v>0</v>
          </cell>
          <cell r="AR103">
            <v>0</v>
          </cell>
          <cell r="AS103">
            <v>0</v>
          </cell>
          <cell r="AT103">
            <v>0</v>
          </cell>
          <cell r="AU103">
            <v>0</v>
          </cell>
          <cell r="CG103">
            <v>0</v>
          </cell>
          <cell r="CH103">
            <v>0</v>
          </cell>
          <cell r="CI103">
            <v>0</v>
          </cell>
          <cell r="CJ103">
            <v>0</v>
          </cell>
          <cell r="CK103">
            <v>0</v>
          </cell>
          <cell r="CL103">
            <v>0</v>
          </cell>
          <cell r="CM103">
            <v>0</v>
          </cell>
        </row>
        <row r="104">
          <cell r="K104">
            <v>1</v>
          </cell>
          <cell r="M104">
            <v>0</v>
          </cell>
          <cell r="AG104">
            <v>0</v>
          </cell>
          <cell r="AH104">
            <v>0</v>
          </cell>
          <cell r="AI104">
            <v>0</v>
          </cell>
          <cell r="AJ104">
            <v>0</v>
          </cell>
          <cell r="AK104">
            <v>0</v>
          </cell>
          <cell r="AL104">
            <v>0</v>
          </cell>
          <cell r="AM104">
            <v>0</v>
          </cell>
          <cell r="AO104">
            <v>0</v>
          </cell>
          <cell r="AP104">
            <v>0</v>
          </cell>
          <cell r="AQ104">
            <v>0</v>
          </cell>
          <cell r="AR104">
            <v>0</v>
          </cell>
          <cell r="AS104">
            <v>0</v>
          </cell>
          <cell r="AT104">
            <v>0</v>
          </cell>
          <cell r="AU104">
            <v>0</v>
          </cell>
          <cell r="CG104">
            <v>0</v>
          </cell>
          <cell r="CH104">
            <v>0</v>
          </cell>
          <cell r="CI104">
            <v>0</v>
          </cell>
          <cell r="CJ104">
            <v>0</v>
          </cell>
          <cell r="CK104">
            <v>0</v>
          </cell>
          <cell r="CL104">
            <v>0</v>
          </cell>
          <cell r="CM104">
            <v>0</v>
          </cell>
        </row>
      </sheetData>
      <sheetData sheetId="5">
        <row r="9">
          <cell r="A9" t="str">
            <v>Heating</v>
          </cell>
        </row>
        <row r="10">
          <cell r="A10" t="str">
            <v>Domestic hot water</v>
          </cell>
        </row>
        <row r="11">
          <cell r="A11" t="str">
            <v>Cooling</v>
          </cell>
        </row>
        <row r="12">
          <cell r="A12" t="str">
            <v>Ventilation</v>
          </cell>
        </row>
        <row r="13">
          <cell r="A13" t="str">
            <v>Lighting</v>
          </cell>
        </row>
        <row r="14">
          <cell r="A14" t="str">
            <v>Electricity</v>
          </cell>
        </row>
        <row r="15">
          <cell r="A15" t="str">
            <v>Dynamic building envelope</v>
          </cell>
        </row>
        <row r="16">
          <cell r="A16" t="str">
            <v>Electric vehicle charging</v>
          </cell>
        </row>
        <row r="17">
          <cell r="A17" t="str">
            <v>Monitoring and control</v>
          </cell>
        </row>
        <row r="45">
          <cell r="B45" t="str">
            <v>Energy efficiency</v>
          </cell>
          <cell r="C45" t="str">
            <v>Energy flexibility and storage</v>
          </cell>
          <cell r="D45" t="str">
            <v>Comfort</v>
          </cell>
          <cell r="E45" t="str">
            <v>Convenience</v>
          </cell>
          <cell r="F45" t="str">
            <v>Health, well-being and accessibility</v>
          </cell>
          <cell r="G45" t="str">
            <v>Maintenance and fault prediction</v>
          </cell>
          <cell r="H45" t="str">
            <v>Information to occupants</v>
          </cell>
        </row>
        <row r="46">
          <cell r="B46">
            <v>0.16666666666666666</v>
          </cell>
          <cell r="C46">
            <v>0.33333333333333331</v>
          </cell>
          <cell r="D46">
            <v>8.3333333333333329E-2</v>
          </cell>
          <cell r="E46">
            <v>8.3333333333333329E-2</v>
          </cell>
          <cell r="F46">
            <v>8.3333333333333329E-2</v>
          </cell>
          <cell r="G46">
            <v>0.16666666666666666</v>
          </cell>
          <cell r="H46">
            <v>8.3333333333333329E-2</v>
          </cell>
        </row>
      </sheetData>
      <sheetData sheetId="6">
        <row r="13">
          <cell r="C13" t="str">
            <v>Energy efficiency</v>
          </cell>
          <cell r="F13">
            <v>5.7740376340167626E-2</v>
          </cell>
        </row>
        <row r="14">
          <cell r="C14" t="str">
            <v>Energy flexibility and storage</v>
          </cell>
          <cell r="F14">
            <v>0</v>
          </cell>
        </row>
        <row r="15">
          <cell r="C15" t="str">
            <v>Comfort</v>
          </cell>
          <cell r="F15">
            <v>8.7431693989071052E-2</v>
          </cell>
        </row>
        <row r="16">
          <cell r="C16" t="str">
            <v>Convenience</v>
          </cell>
          <cell r="F16">
            <v>5.0505050505050469E-2</v>
          </cell>
        </row>
        <row r="17">
          <cell r="C17" t="str">
            <v>Health, well-being and accessibility</v>
          </cell>
          <cell r="F17">
            <v>0.14814814814814817</v>
          </cell>
        </row>
        <row r="18">
          <cell r="C18" t="str">
            <v>Maintenance and fault prediction</v>
          </cell>
          <cell r="F18">
            <v>0</v>
          </cell>
        </row>
        <row r="19">
          <cell r="C19" t="str">
            <v>Information to occupants</v>
          </cell>
          <cell r="F19">
            <v>2.2346368715083803E-2</v>
          </cell>
        </row>
        <row r="25">
          <cell r="C25" t="str">
            <v>Heating</v>
          </cell>
          <cell r="F25">
            <v>7.8246753246753245E-2</v>
          </cell>
        </row>
        <row r="26">
          <cell r="C26" t="str">
            <v>Domestic hot water</v>
          </cell>
          <cell r="F26">
            <v>0</v>
          </cell>
        </row>
        <row r="27">
          <cell r="C27" t="str">
            <v>Cooling</v>
          </cell>
          <cell r="F27">
            <v>6.4393939393939392E-2</v>
          </cell>
        </row>
        <row r="28">
          <cell r="C28" t="str">
            <v>Ventilation</v>
          </cell>
          <cell r="F28">
            <v>4.5982142857142853E-2</v>
          </cell>
        </row>
        <row r="29">
          <cell r="C29" t="str">
            <v>Lighting</v>
          </cell>
          <cell r="F29">
            <v>0</v>
          </cell>
        </row>
        <row r="30">
          <cell r="C30" t="str">
            <v>Dynamic building envelope</v>
          </cell>
          <cell r="F30">
            <v>0</v>
          </cell>
        </row>
        <row r="31">
          <cell r="C31" t="str">
            <v>Electricity</v>
          </cell>
          <cell r="F31">
            <v>1.111111111111111E-2</v>
          </cell>
        </row>
        <row r="32">
          <cell r="C32" t="str">
            <v>Electric vehicle charging</v>
          </cell>
          <cell r="F32">
            <v>0</v>
          </cell>
        </row>
        <row r="33">
          <cell r="C33" t="str">
            <v>Monitoring and control</v>
          </cell>
          <cell r="F33">
            <v>0</v>
          </cell>
        </row>
      </sheetData>
      <sheetData sheetId="7">
        <row r="1">
          <cell r="B1" t="str">
            <v>Code</v>
          </cell>
          <cell r="C1" t="str">
            <v>Service group</v>
          </cell>
          <cell r="D1" t="str">
            <v>Smart ready service</v>
          </cell>
          <cell r="E1" t="str">
            <v>Functionality level 0 (as non-smart default)</v>
          </cell>
          <cell r="F1" t="str">
            <v>Functionality level 1</v>
          </cell>
          <cell r="G1" t="str">
            <v>Functionality level 2</v>
          </cell>
          <cell r="H1" t="str">
            <v>Functionality level 3</v>
          </cell>
          <cell r="I1" t="str">
            <v>Functionality level 4</v>
          </cell>
        </row>
        <row r="4">
          <cell r="B4" t="str">
            <v>H-1a</v>
          </cell>
          <cell r="C4" t="str">
            <v>Heat control - demand side</v>
          </cell>
          <cell r="D4" t="str">
            <v>Heat emission control</v>
          </cell>
          <cell r="E4" t="str">
            <v>No automatic control</v>
          </cell>
          <cell r="F4" t="str">
            <v>Central automatic control (e.g. central thermostat)</v>
          </cell>
          <cell r="G4" t="str">
            <v>Individual room control (e.g. thermostatic valves, or electronic controller)</v>
          </cell>
          <cell r="H4" t="str">
            <v>Individual room control with communication between controllers and to BACS</v>
          </cell>
          <cell r="I4" t="str">
            <v>Individual room control with communication and occupancy detection</v>
          </cell>
          <cell r="J4">
            <v>1</v>
          </cell>
          <cell r="K4">
            <v>1</v>
          </cell>
          <cell r="L4">
            <v>1</v>
          </cell>
          <cell r="N4">
            <v>0</v>
          </cell>
        </row>
        <row r="5">
          <cell r="B5" t="str">
            <v>H-1b</v>
          </cell>
          <cell r="C5" t="str">
            <v>Heat control - demand side</v>
          </cell>
          <cell r="D5" t="str">
            <v>Emission control for TABS (heating mode)</v>
          </cell>
          <cell r="E5" t="str">
            <v>No automatic control</v>
          </cell>
          <cell r="F5" t="str">
            <v>Central automatic control</v>
          </cell>
          <cell r="G5" t="str">
            <v>Advanced central automatic control</v>
          </cell>
          <cell r="H5" t="str">
            <v>Advanced central automatic control with intermittent operation and/or room temperature feedback control</v>
          </cell>
          <cell r="J5">
            <v>0</v>
          </cell>
          <cell r="K5">
            <v>1</v>
          </cell>
          <cell r="L5">
            <v>1</v>
          </cell>
          <cell r="N5">
            <v>0</v>
          </cell>
        </row>
        <row r="6">
          <cell r="B6" t="str">
            <v>H-1c</v>
          </cell>
          <cell r="C6" t="str">
            <v>Heat control - demand side</v>
          </cell>
          <cell r="D6" t="str">
            <v>Control of distribution fluid temperature (supply or return air flow or water flow) - Similar function can be applied to the control of direct electric heating networks</v>
          </cell>
          <cell r="E6" t="str">
            <v>No automatic control</v>
          </cell>
          <cell r="F6" t="str">
            <v>Outside temperature compensated control</v>
          </cell>
          <cell r="G6" t="str">
            <v>Demand based control</v>
          </cell>
          <cell r="J6">
            <v>1</v>
          </cell>
          <cell r="K6">
            <v>1</v>
          </cell>
          <cell r="L6">
            <v>1</v>
          </cell>
          <cell r="N6">
            <v>0</v>
          </cell>
        </row>
        <row r="7">
          <cell r="B7" t="str">
            <v>H-1d</v>
          </cell>
          <cell r="C7" t="str">
            <v>Heat control - demand side</v>
          </cell>
          <cell r="D7" t="str">
            <v>Control of distribution pumps in networks</v>
          </cell>
          <cell r="E7" t="str">
            <v>No automatic control</v>
          </cell>
          <cell r="F7" t="str">
            <v>On off control</v>
          </cell>
          <cell r="G7" t="str">
            <v>Multi-Stage control</v>
          </cell>
          <cell r="H7" t="str">
            <v>Variable speed pump control (pump unit (internal) estimations)</v>
          </cell>
          <cell r="I7" t="str">
            <v>Variable speed pump control (external demand signal)</v>
          </cell>
          <cell r="J7">
            <v>0</v>
          </cell>
          <cell r="K7">
            <v>1</v>
          </cell>
          <cell r="L7">
            <v>0</v>
          </cell>
          <cell r="N7">
            <v>0</v>
          </cell>
        </row>
        <row r="8">
          <cell r="B8" t="str">
            <v>H-1f</v>
          </cell>
          <cell r="C8" t="str">
            <v>Heat control - demand side</v>
          </cell>
          <cell r="D8" t="str">
            <v>Thermal Energy Storage (TES) for building heating (excluding TABS)</v>
          </cell>
          <cell r="E8" t="str">
            <v>Continuous storage operation</v>
          </cell>
          <cell r="F8" t="str">
            <v>Time-scheduled storage operation</v>
          </cell>
          <cell r="G8" t="str">
            <v>Load prediction based storage operation</v>
          </cell>
          <cell r="H8" t="str">
            <v xml:space="preserve">Heat storage capable of flexible control through grid signals (e.g. DSM) </v>
          </cell>
          <cell r="J8">
            <v>0</v>
          </cell>
          <cell r="K8">
            <v>1</v>
          </cell>
          <cell r="L8">
            <v>0</v>
          </cell>
          <cell r="N8">
            <v>0</v>
          </cell>
        </row>
        <row r="9">
          <cell r="B9" t="str">
            <v>H-2a</v>
          </cell>
          <cell r="C9" t="str">
            <v>Control heat production facilities</v>
          </cell>
          <cell r="D9" t="str">
            <v>Heat generator control (all except heat pumps)</v>
          </cell>
          <cell r="E9" t="str">
            <v>Constant temperature control</v>
          </cell>
          <cell r="F9" t="str">
            <v>Variable temperature control depending on outdoor temperature</v>
          </cell>
          <cell r="G9" t="str">
            <v>Variable temperature control depending on the load (e.g. depending on supply water temperature set point)</v>
          </cell>
          <cell r="J9">
            <v>1</v>
          </cell>
          <cell r="K9">
            <v>1</v>
          </cell>
          <cell r="N9">
            <v>0</v>
          </cell>
        </row>
        <row r="10">
          <cell r="B10" t="str">
            <v>H-2b</v>
          </cell>
          <cell r="C10" t="str">
            <v>Control heat production facilities</v>
          </cell>
          <cell r="D10" t="str">
            <v>Heat generator control (for heat pumps)</v>
          </cell>
          <cell r="E10" t="str">
            <v>On/Off-control of heat generator</v>
          </cell>
          <cell r="F10" t="str">
            <v>Multi-stage control of heat generator capacity depending on the load or demand (e.g. on/off of several compressors)</v>
          </cell>
          <cell r="G10" t="str">
            <v>Variable control of heat generator capacity depending on the load or demand (e.g. hot gas bypass, inverter frequency control)</v>
          </cell>
          <cell r="H10" t="str">
            <v>Variable control of heat generator capacity depending on the load AND external signals from grid</v>
          </cell>
          <cell r="J10">
            <v>1</v>
          </cell>
          <cell r="K10">
            <v>1</v>
          </cell>
          <cell r="N10">
            <v>0</v>
          </cell>
        </row>
        <row r="11">
          <cell r="B11" t="str">
            <v>H-2d</v>
          </cell>
          <cell r="C11" t="str">
            <v>Control heat production facilities</v>
          </cell>
          <cell r="D11" t="str">
            <v>Sequencing in case of different heat generators</v>
          </cell>
          <cell r="E11" t="str">
            <v>Priorities only based on running time</v>
          </cell>
          <cell r="F11" t="str">
            <v>Control according to fixed priority list: e.g. based on rated energy efficiency</v>
          </cell>
          <cell r="G11" t="str">
            <v>Control according to dynamic priority list (based on current energy efficiency, carbon emissions and capacity of generators, e.g. solar, geothermal heat, cogeneration plant, fossil fuels)</v>
          </cell>
          <cell r="H11" t="str">
            <v>Control according to dynamic priority list (based on current AND predicted load, energy efficiency, carbon emissions  and capacity of generators)</v>
          </cell>
          <cell r="I11" t="str">
            <v>Control according to dynamic priority list (based on current AND predicted load, energy efficiency, carbon emissions, capacity of generators AND external signals from grid)</v>
          </cell>
          <cell r="J11">
            <v>0</v>
          </cell>
          <cell r="K11">
            <v>1</v>
          </cell>
          <cell r="N11">
            <v>0</v>
          </cell>
        </row>
        <row r="12">
          <cell r="B12" t="str">
            <v>H-3</v>
          </cell>
          <cell r="C12" t="str">
            <v>Information to occupants and facility managers</v>
          </cell>
          <cell r="D12" t="str">
            <v>Report information regarding heating system performance</v>
          </cell>
          <cell r="E12" t="str">
            <v>None</v>
          </cell>
          <cell r="F12" t="str">
            <v>Central or remote reporting of current performance KPIs (e.g. temperatures, submetering energy usage)</v>
          </cell>
          <cell r="G12" t="str">
            <v>Central or remote reporting of current performance KPIs and historical data</v>
          </cell>
          <cell r="H12" t="str">
            <v>Central or remote reporting of performance evaluation including forecasting and/or benchmarking</v>
          </cell>
          <cell r="I12" t="str">
            <v>Central or remote reporting of performance evaluation including forecasting and/or benchmarking; also including predictive management and fault detection</v>
          </cell>
          <cell r="J12">
            <v>1</v>
          </cell>
          <cell r="K12">
            <v>1</v>
          </cell>
          <cell r="N12">
            <v>1</v>
          </cell>
        </row>
        <row r="13">
          <cell r="B13" t="str">
            <v>H-4</v>
          </cell>
          <cell r="C13" t="str">
            <v>Flexibility and grid interaction</v>
          </cell>
          <cell r="D13" t="str">
            <v>Flexibility and grid interaction</v>
          </cell>
          <cell r="E13" t="str">
            <v>No automatic control</v>
          </cell>
          <cell r="F13" t="str">
            <v>Scheduled operation of heating system</v>
          </cell>
          <cell r="G13" t="str">
            <v>Self-learning optimal control of heating system</v>
          </cell>
          <cell r="H13" t="str">
            <v xml:space="preserve">Heating system capable of flexible control through grid signals (e.g. DSM) </v>
          </cell>
          <cell r="I13" t="str">
            <v>Optimized control of  heating system based on local predictions and grid signals (e.g. through model predictive control)</v>
          </cell>
          <cell r="J13">
            <v>0</v>
          </cell>
          <cell r="K13">
            <v>1</v>
          </cell>
          <cell r="N13">
            <v>1</v>
          </cell>
        </row>
        <row r="14">
          <cell r="B14" t="str">
            <v>DHW-1a</v>
          </cell>
          <cell r="C14" t="str">
            <v>Control DHW production facilities</v>
          </cell>
          <cell r="D14" t="str">
            <v>Control of DHW storage charging (with direct electric heating or integrated electric heat pump)</v>
          </cell>
          <cell r="E14" t="str">
            <v>Automatic control on / off</v>
          </cell>
          <cell r="F14" t="str">
            <v>Automatic control on / off and scheduled charging enable</v>
          </cell>
          <cell r="G14" t="str">
            <v>Automatic control on / off and scheduled charging enable and multi-sensor storage management</v>
          </cell>
          <cell r="H14" t="str">
            <v xml:space="preserve">Automatic charging control based on local availability of renewables or information from electricity grid (DR, DSM) </v>
          </cell>
          <cell r="J14">
            <v>1</v>
          </cell>
          <cell r="K14">
            <v>1</v>
          </cell>
          <cell r="N14">
            <v>0</v>
          </cell>
        </row>
        <row r="15">
          <cell r="B15" t="str">
            <v>DHW-1b</v>
          </cell>
          <cell r="C15" t="str">
            <v>Control DHW production facilities</v>
          </cell>
          <cell r="D15" t="str">
            <v>Control of DHW storage charging (using hot water generation)</v>
          </cell>
          <cell r="E15" t="str">
            <v>Automatic control on / off</v>
          </cell>
          <cell r="F15" t="str">
            <v>Automatic control on / off and scheduled charging enable</v>
          </cell>
          <cell r="G15" t="str">
            <v>Automatic on/off control, scheduled charging enable and demand-based supply temperature control or multi-sensor storage management</v>
          </cell>
          <cell r="H15" t="str">
            <v>DHW production system capable of automatic charging control based on external signals (e.g. from district heating grid)</v>
          </cell>
          <cell r="J15">
            <v>1</v>
          </cell>
          <cell r="K15">
            <v>1</v>
          </cell>
          <cell r="N15">
            <v>0</v>
          </cell>
        </row>
        <row r="16">
          <cell r="B16" t="str">
            <v>DHW-1d</v>
          </cell>
          <cell r="C16" t="str">
            <v>Control DHW production facilities</v>
          </cell>
          <cell r="D16" t="str">
            <v>Control of DHW storage charging (with solar collector and supplymentary heat generation)</v>
          </cell>
          <cell r="E16" t="str">
            <v>Manual selected control of solar energy or heat generation</v>
          </cell>
          <cell r="F16" t="str">
            <v>Automatic control of solar storage charge (Prio. 1) and supplementary storage charge</v>
          </cell>
          <cell r="G16" t="str">
            <v>Automatic control of solar storage charge (Prio. 1) and supplementary storage charge and demand-oriented supply or multi-sensor storage management</v>
          </cell>
          <cell r="H16" t="str">
            <v>Automatic control of solar storage charge (Prio. 1) and supplementary storage charge, demand-oriented supply and return temperature control and multi-sensor storage management</v>
          </cell>
          <cell r="J16">
            <v>0</v>
          </cell>
          <cell r="K16">
            <v>1</v>
          </cell>
          <cell r="N16">
            <v>0</v>
          </cell>
        </row>
        <row r="17">
          <cell r="B17" t="str">
            <v>DHW-2b</v>
          </cell>
          <cell r="C17" t="str">
            <v>Control DHW production facilities</v>
          </cell>
          <cell r="D17" t="str">
            <v>Sequencing in case of different DHW generators</v>
          </cell>
          <cell r="E17" t="str">
            <v>Priorities only based on running time</v>
          </cell>
          <cell r="F17" t="str">
            <v>Control according to fixed priority list: e.g. based on rated energy efficiency</v>
          </cell>
          <cell r="G17" t="str">
            <v>Control according to dynamic priority list (based on current energy efficiency, carbon emissions and capacity of generators, e.g. solar, geothermal heat, cogeneration plant, fossil fuels)</v>
          </cell>
          <cell r="H17" t="str">
            <v>Control according to dynamic priority list (based on current AND predicted load, energy efficiency, carbon emissions  and capacity of generators)</v>
          </cell>
          <cell r="I17" t="str">
            <v>Control according to dynamic priority list (based on current AND predicted load, energy efficiency, carbon emissions, capacity of generators AND external signals from grid)</v>
          </cell>
          <cell r="J17">
            <v>0</v>
          </cell>
          <cell r="K17">
            <v>1</v>
          </cell>
          <cell r="N17">
            <v>0</v>
          </cell>
        </row>
        <row r="18">
          <cell r="B18" t="str">
            <v>DHW-3</v>
          </cell>
          <cell r="C18" t="str">
            <v>Information to occupants and facility managers</v>
          </cell>
          <cell r="D18" t="str">
            <v>Report information regarding domestic hot water performance</v>
          </cell>
          <cell r="E18" t="str">
            <v>None</v>
          </cell>
          <cell r="F18" t="str">
            <v>Indication of actual values (e.g. temperatures, submetering energy usage)</v>
          </cell>
          <cell r="G18" t="str">
            <v>Actual values and historical data</v>
          </cell>
          <cell r="H18" t="str">
            <v>Performance evaluation including forecasting and/or benchmarking</v>
          </cell>
          <cell r="I18" t="str">
            <v>Performance evaluation including forecasting and/or benchmarking; also including predictive management and fault detection</v>
          </cell>
          <cell r="J18">
            <v>1</v>
          </cell>
          <cell r="K18">
            <v>1</v>
          </cell>
          <cell r="N18">
            <v>1</v>
          </cell>
        </row>
        <row r="19">
          <cell r="B19" t="str">
            <v>C-1a</v>
          </cell>
          <cell r="C19" t="str">
            <v>Cooling control - demand side</v>
          </cell>
          <cell r="D19" t="str">
            <v>Cooling emission control</v>
          </cell>
          <cell r="E19" t="str">
            <v>No automatic control</v>
          </cell>
          <cell r="F19" t="str">
            <v>Central automatic control</v>
          </cell>
          <cell r="G19" t="str">
            <v>Individual room control</v>
          </cell>
          <cell r="H19" t="str">
            <v>Individual room control with communication between controllers and to BACS</v>
          </cell>
          <cell r="I19" t="str">
            <v>Individual room control with communication and occupancy detection</v>
          </cell>
          <cell r="J19">
            <v>1</v>
          </cell>
          <cell r="K19">
            <v>1</v>
          </cell>
          <cell r="N19">
            <v>0</v>
          </cell>
        </row>
        <row r="20">
          <cell r="B20" t="str">
            <v>C-1b</v>
          </cell>
          <cell r="C20" t="str">
            <v>Cooling control - demand side</v>
          </cell>
          <cell r="D20" t="str">
            <v>Emission control for TABS (cooling mode)</v>
          </cell>
          <cell r="E20" t="str">
            <v>No automatic control</v>
          </cell>
          <cell r="F20" t="str">
            <v>Central automatic control</v>
          </cell>
          <cell r="G20" t="str">
            <v>Advanced central automatic control</v>
          </cell>
          <cell r="H20" t="str">
            <v>Advanced central automatic control with intermittent operation and/or room temperature feedback control</v>
          </cell>
          <cell r="J20">
            <v>0</v>
          </cell>
          <cell r="K20">
            <v>1</v>
          </cell>
          <cell r="N20">
            <v>0</v>
          </cell>
        </row>
        <row r="21">
          <cell r="B21" t="str">
            <v>C-1c</v>
          </cell>
          <cell r="C21" t="str">
            <v>Cooling control - demand side</v>
          </cell>
          <cell r="D21" t="str">
            <v>Control of distribution network chilled water temperature (supply or return)</v>
          </cell>
          <cell r="E21" t="str">
            <v>Constant temperature control</v>
          </cell>
          <cell r="F21" t="str">
            <v>Outside temperature compensated control</v>
          </cell>
          <cell r="G21" t="str">
            <v>Demand based control</v>
          </cell>
          <cell r="J21">
            <v>0</v>
          </cell>
          <cell r="K21">
            <v>1</v>
          </cell>
          <cell r="N21">
            <v>0</v>
          </cell>
        </row>
        <row r="22">
          <cell r="B22" t="str">
            <v>C-1d</v>
          </cell>
          <cell r="C22" t="str">
            <v>Cooling control - demand side</v>
          </cell>
          <cell r="D22" t="str">
            <v>Control of distribution pumps in networks</v>
          </cell>
          <cell r="E22" t="str">
            <v>No automatic control</v>
          </cell>
          <cell r="F22" t="str">
            <v>On off control</v>
          </cell>
          <cell r="G22" t="str">
            <v>Multi-Stage control</v>
          </cell>
          <cell r="H22" t="str">
            <v>Variable speed pump control (pump unit (internal) estimations)</v>
          </cell>
          <cell r="I22" t="str">
            <v>Variable speed pump control (external demand signal)</v>
          </cell>
          <cell r="J22">
            <v>0</v>
          </cell>
          <cell r="K22">
            <v>1</v>
          </cell>
          <cell r="N22">
            <v>0</v>
          </cell>
        </row>
        <row r="23">
          <cell r="B23" t="str">
            <v>C-1f</v>
          </cell>
          <cell r="C23" t="str">
            <v>Cooling control - demand side</v>
          </cell>
          <cell r="D23" t="str">
            <v>Interlock: avoiding simultaneous heating and cooling in the same room</v>
          </cell>
          <cell r="E23" t="str">
            <v>No interlock</v>
          </cell>
          <cell r="F23" t="str">
            <v>Partial interlock (minimising risk of simultanieus heating and cooling e.g. by sliding setpoints)</v>
          </cell>
          <cell r="G23" t="str">
            <v>Total interlock (control system ensures no  simultaneous heating and cooling can take place)</v>
          </cell>
          <cell r="J23">
            <v>0</v>
          </cell>
          <cell r="K23">
            <v>1</v>
          </cell>
          <cell r="N23">
            <v>1</v>
          </cell>
        </row>
        <row r="24">
          <cell r="B24" t="str">
            <v>C-1g</v>
          </cell>
          <cell r="C24" t="str">
            <v>Cooling control - demand side</v>
          </cell>
          <cell r="D24" t="str">
            <v>Control of Thermal Energy Storage (TES) operation</v>
          </cell>
          <cell r="E24" t="str">
            <v>Continuous storage operation</v>
          </cell>
          <cell r="F24" t="str">
            <v>Time-scheduled storage operation</v>
          </cell>
          <cell r="G24" t="str">
            <v>Load prediction based storage operation</v>
          </cell>
          <cell r="H24" t="str">
            <v xml:space="preserve">Cold storage capable of flexible control through grid signals (e.g. DSM) </v>
          </cell>
          <cell r="J24">
            <v>0</v>
          </cell>
          <cell r="K24">
            <v>1</v>
          </cell>
          <cell r="N24">
            <v>0</v>
          </cell>
        </row>
        <row r="25">
          <cell r="B25" t="str">
            <v>C-2a</v>
          </cell>
          <cell r="C25" t="str">
            <v>Control cooling production facilities</v>
          </cell>
          <cell r="D25" t="str">
            <v>Generator control for cooling</v>
          </cell>
          <cell r="E25" t="str">
            <v>On/Off-control of cooling production</v>
          </cell>
          <cell r="F25" t="str">
            <v>Multi-stage control of  cooling production capacity depending on the load or demand (e.g. on/off of several compressors)</v>
          </cell>
          <cell r="G25" t="str">
            <v>Variable control of  cooling production capacity depending on the load or demand (e.g. hot gas bypass, inverter frequency control)</v>
          </cell>
          <cell r="H25" t="str">
            <v>Variable control of  cooling production capacity depending on the load AND external signals from grid</v>
          </cell>
          <cell r="J25">
            <v>1</v>
          </cell>
          <cell r="K25">
            <v>1</v>
          </cell>
          <cell r="N25">
            <v>1</v>
          </cell>
        </row>
        <row r="26">
          <cell r="B26" t="str">
            <v>C-2b</v>
          </cell>
          <cell r="C26" t="str">
            <v>Control cooling production facilities</v>
          </cell>
          <cell r="D26" t="str">
            <v>Sequencing of different cooling generators</v>
          </cell>
          <cell r="E26" t="str">
            <v>Priorities only based on running times</v>
          </cell>
          <cell r="F26" t="str">
            <v>Fixed sequencing based on loads only: e.g. depending on the generators characteristics such as absorption chiller vs. centrifugal chiller</v>
          </cell>
          <cell r="G26" t="str">
            <v>Dynamic priorities based on generator efficiency and characteristics (e.g. availability of free cooling)</v>
          </cell>
          <cell r="H26" t="str">
            <v>Load prediction based sequencing: the sequence is based on e.g. COP and available power of a device and the predicted required power</v>
          </cell>
          <cell r="I26" t="str">
            <v>Sequencing based on dynamic priority list, including external signals from grid</v>
          </cell>
          <cell r="J26">
            <v>0</v>
          </cell>
          <cell r="K26">
            <v>1</v>
          </cell>
          <cell r="N26">
            <v>0</v>
          </cell>
        </row>
        <row r="27">
          <cell r="B27" t="str">
            <v>C-3</v>
          </cell>
          <cell r="C27" t="str">
            <v>Information to occupants and facility managers</v>
          </cell>
          <cell r="D27" t="str">
            <v>Report information regarding cooling system performance</v>
          </cell>
          <cell r="E27" t="str">
            <v>None</v>
          </cell>
          <cell r="F27" t="str">
            <v>Central or remote reporting of current performance KPIs (e.g. temperatures, submetering energy usage)</v>
          </cell>
          <cell r="G27" t="str">
            <v>Central or remote reporting of current performance KPIs and historical data</v>
          </cell>
          <cell r="H27" t="str">
            <v>Central or remote reporting of performance evaluation including forecasting and/or benchmarking</v>
          </cell>
          <cell r="I27" t="str">
            <v>Central or remote reporting of performance evaluation including forecasting and/or benchmarking; also including predictive management and fault detection</v>
          </cell>
          <cell r="J27">
            <v>1</v>
          </cell>
          <cell r="K27">
            <v>1</v>
          </cell>
          <cell r="N27">
            <v>1</v>
          </cell>
        </row>
        <row r="28">
          <cell r="B28" t="str">
            <v>C-4</v>
          </cell>
          <cell r="C28" t="str">
            <v>Flexibility and grid interaction</v>
          </cell>
          <cell r="D28" t="str">
            <v>Flexibility and grid interaction</v>
          </cell>
          <cell r="E28" t="str">
            <v>No automatic control</v>
          </cell>
          <cell r="F28" t="str">
            <v>Scheduled operation of cooling system</v>
          </cell>
          <cell r="G28" t="str">
            <v>Self-learning optimal control of cooling system</v>
          </cell>
          <cell r="H28" t="str">
            <v xml:space="preserve">Cooling system capable of flexible control through grid signals (e.g. DSM) </v>
          </cell>
          <cell r="I28" t="str">
            <v>Optimized control of  cooling system based on local predictions and grid signals (e.g. through model predictive control)</v>
          </cell>
          <cell r="J28">
            <v>1</v>
          </cell>
          <cell r="K28">
            <v>1</v>
          </cell>
          <cell r="N28">
            <v>1</v>
          </cell>
        </row>
        <row r="29">
          <cell r="B29" t="str">
            <v>V-1a</v>
          </cell>
          <cell r="C29" t="str">
            <v>Air flow control</v>
          </cell>
          <cell r="D29" t="str">
            <v>Supply air flow control at the room level</v>
          </cell>
          <cell r="E29" t="str">
            <v>No ventilation system or manual control</v>
          </cell>
          <cell r="F29" t="str">
            <v>Clock control</v>
          </cell>
          <cell r="G29" t="str">
            <v>Occupancy detection control</v>
          </cell>
          <cell r="H29" t="str">
            <v>Central Demand Control based on air quality sensors (CO2, VOC, humidity, ...)</v>
          </cell>
          <cell r="I29" t="str">
            <v>Local Demand Control based on air quality sensors (CO2, VOC,...) with local flow from/to the zone regulated by dampers</v>
          </cell>
          <cell r="J29">
            <v>1</v>
          </cell>
          <cell r="K29">
            <v>1</v>
          </cell>
          <cell r="N29">
            <v>1</v>
          </cell>
        </row>
        <row r="30">
          <cell r="B30" t="str">
            <v>V-1c</v>
          </cell>
          <cell r="C30" t="str">
            <v>Air flow control</v>
          </cell>
          <cell r="D30" t="str">
            <v>Air flow or pressure control at the air handler level</v>
          </cell>
          <cell r="E30" t="str">
            <v>No automatic control: Continuously supplies of air flow for a maximum load of all rooms</v>
          </cell>
          <cell r="F30" t="str">
            <v>On off time control: Continuously supplies of air flow for a maximum load of all rooms during nominal occupancy time</v>
          </cell>
          <cell r="G30" t="str">
            <v>Multi-stage control: To reduce the auxiliary energy demand of the fan</v>
          </cell>
          <cell r="H30" t="str">
            <v>Automatic flow or pressure control without pressure reset: Load dependent supplies of air flow for the demand of all connected rooms.</v>
          </cell>
          <cell r="I30" t="str">
            <v>Automatic flow or pressure control with pressure reset: Load dependent supplies of air flow for the demand of all connected rooms (for variable air volume systems with VFD).</v>
          </cell>
          <cell r="J30">
            <v>0</v>
          </cell>
          <cell r="K30">
            <v>1</v>
          </cell>
          <cell r="N30">
            <v>0</v>
          </cell>
        </row>
        <row r="31">
          <cell r="B31" t="str">
            <v>V-2c</v>
          </cell>
          <cell r="C31" t="str">
            <v>Air temperature control</v>
          </cell>
          <cell r="D31" t="str">
            <v>Heat recovery control:
prevention of overheating</v>
          </cell>
          <cell r="E31" t="str">
            <v>Without overheating control</v>
          </cell>
          <cell r="F31" t="str">
            <v>Modulate or bypass heat recovery based on sensors in air exhaust</v>
          </cell>
          <cell r="G31" t="str">
            <v>Modulate or bypass heat recovery based on multiple room temperature sensors or predictive control</v>
          </cell>
          <cell r="J31">
            <v>0</v>
          </cell>
          <cell r="K31">
            <v>1</v>
          </cell>
          <cell r="N31">
            <v>0</v>
          </cell>
        </row>
        <row r="32">
          <cell r="B32" t="str">
            <v>V-2d</v>
          </cell>
          <cell r="C32" t="str">
            <v>Air temperature control</v>
          </cell>
          <cell r="D32" t="str">
            <v>Supply air temperature control at the air handling unit level</v>
          </cell>
          <cell r="E32" t="str">
            <v>No automatic control</v>
          </cell>
          <cell r="F32" t="str">
            <v>Constant setpoint: A control loop enables to control the supply air_x000D_
temperature, the setpoint is constant and can only be modified by a manual_x000D_
action</v>
          </cell>
          <cell r="G32" t="str">
            <v>Variable set point with outdoor temperature compensation</v>
          </cell>
          <cell r="H32" t="str">
            <v>Variable set point with load dependant compensation. A control loop enables to control the supply air temperature. The setpoint is defined as a function of the loads in the room</v>
          </cell>
          <cell r="J32">
            <v>0</v>
          </cell>
          <cell r="K32">
            <v>1</v>
          </cell>
          <cell r="N32">
            <v>0</v>
          </cell>
        </row>
        <row r="33">
          <cell r="B33" t="str">
            <v>V-3</v>
          </cell>
          <cell r="C33" t="str">
            <v>Free cooling</v>
          </cell>
          <cell r="D33" t="str">
            <v>Free cooling with mechanical ventilation system</v>
          </cell>
          <cell r="E33" t="str">
            <v>No automatic control</v>
          </cell>
          <cell r="F33" t="str">
            <v>Night cooling</v>
          </cell>
          <cell r="G33" t="str">
            <v>Free cooling: air flows modulated during all periods of time to minimize the amount of mechanical_x000D_
cooling</v>
          </cell>
          <cell r="H33" t="str">
            <v>H,x- directed control: The amount of outside air and recirculation air are modulated during all periods of time to minimize the amount of mechanical cooling. Calculation is performed on the basis of temperatures and humidity
(enthalpy).</v>
          </cell>
          <cell r="J33">
            <v>0</v>
          </cell>
          <cell r="K33">
            <v>1</v>
          </cell>
          <cell r="N33">
            <v>0</v>
          </cell>
        </row>
        <row r="34">
          <cell r="B34" t="str">
            <v>V-6</v>
          </cell>
          <cell r="C34" t="str">
            <v xml:space="preserve">Feedback - Reporting information </v>
          </cell>
          <cell r="D34" t="str">
            <v>Reporting information regarding IAQ</v>
          </cell>
          <cell r="E34" t="str">
            <v>None</v>
          </cell>
          <cell r="F34" t="str">
            <v>Air quality sensors (e.g. CO2) and real time autonomous monitoring</v>
          </cell>
          <cell r="G34" t="str">
            <v>Real time monitoring &amp; historical information of IAQ available to occupants</v>
          </cell>
          <cell r="H34" t="str">
            <v>Real time monitoring &amp; historical information of IAQ available to occupants + warning on maintenance needs or occupant actions (e.g. window opening)</v>
          </cell>
          <cell r="J34">
            <v>1</v>
          </cell>
          <cell r="K34">
            <v>1</v>
          </cell>
          <cell r="N34">
            <v>1</v>
          </cell>
        </row>
        <row r="35">
          <cell r="B35" t="str">
            <v>L-1a</v>
          </cell>
          <cell r="C35" t="str">
            <v>Artificial lighting control</v>
          </cell>
          <cell r="D35" t="str">
            <v>Occupancy control for indoor lighting</v>
          </cell>
          <cell r="E35" t="str">
            <v>Manual on/off switch</v>
          </cell>
          <cell r="F35" t="str">
            <v>Manual on/off switch + additional sweeping extinction signal</v>
          </cell>
          <cell r="G35" t="str">
            <v>Automatic detection (auto on / dimmed or auto off)</v>
          </cell>
          <cell r="H35" t="str">
            <v>Automatic detection (manual on / dimmed or auto off)</v>
          </cell>
          <cell r="J35">
            <v>1</v>
          </cell>
          <cell r="K35">
            <v>1</v>
          </cell>
          <cell r="N35">
            <v>1</v>
          </cell>
        </row>
        <row r="36">
          <cell r="B36" t="str">
            <v>L-2</v>
          </cell>
          <cell r="C36" t="str">
            <v>Control artificial lighting power based on daylight levels</v>
          </cell>
          <cell r="D36" t="str">
            <v>Control artificial lighting power based on daylight levels</v>
          </cell>
          <cell r="E36" t="str">
            <v>Manual (central)</v>
          </cell>
          <cell r="F36" t="str">
            <v>Manual (per room / zone)</v>
          </cell>
          <cell r="G36" t="str">
            <v>Automatic switching</v>
          </cell>
          <cell r="H36" t="str">
            <v>Automatic dimming</v>
          </cell>
          <cell r="I36" t="str">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ell>
          <cell r="J36">
            <v>0</v>
          </cell>
          <cell r="K36">
            <v>1</v>
          </cell>
          <cell r="N36">
            <v>1</v>
          </cell>
        </row>
        <row r="37">
          <cell r="B37" t="str">
            <v>DE-1</v>
          </cell>
          <cell r="C37" t="str">
            <v>Window control</v>
          </cell>
          <cell r="D37" t="str">
            <v>Window solar shading control</v>
          </cell>
          <cell r="E37" t="str">
            <v>No sun shading or only manual operation</v>
          </cell>
          <cell r="F37" t="str">
            <v>Motorized operation with manual control</v>
          </cell>
          <cell r="G37" t="str">
            <v>Motorized operation with automatic control based on sensor data</v>
          </cell>
          <cell r="H37" t="str">
            <v>Combined light/blind/HVAC control</v>
          </cell>
          <cell r="I37" t="str">
            <v>Predictive blind control (e.g. based on weather forecast)</v>
          </cell>
          <cell r="J37">
            <v>1</v>
          </cell>
          <cell r="K37">
            <v>1</v>
          </cell>
          <cell r="N37">
            <v>0</v>
          </cell>
        </row>
        <row r="38">
          <cell r="B38" t="str">
            <v>DE-2</v>
          </cell>
          <cell r="C38" t="str">
            <v>Window control</v>
          </cell>
          <cell r="D38" t="str">
            <v>Window open/closed control, combined with HVAC system</v>
          </cell>
          <cell r="E38" t="str">
            <v>Manual operation or only fixed windows</v>
          </cell>
          <cell r="F38" t="str">
            <v>Open/closed detection to shut down heating or cooling systems</v>
          </cell>
          <cell r="G38" t="str">
            <v>Level 1 + Automised mechanical window opening based on room sensor data</v>
          </cell>
          <cell r="H38" t="str">
            <v>Level 2 + Centralized coordination of operable windows, e.g. to control free natural night cooling</v>
          </cell>
          <cell r="J38">
            <v>0</v>
          </cell>
          <cell r="K38">
            <v>1</v>
          </cell>
          <cell r="N38">
            <v>1</v>
          </cell>
        </row>
        <row r="39">
          <cell r="B39" t="str">
            <v>DE-4</v>
          </cell>
          <cell r="C39" t="str">
            <v xml:space="preserve">Feedback - Reporting information </v>
          </cell>
          <cell r="D39" t="str">
            <v>Reporting information regarding performance of dynamic building envelope systems</v>
          </cell>
          <cell r="E39" t="str">
            <v>No reporting</v>
          </cell>
          <cell r="F39" t="str">
            <v>Position of each product &amp; fault detection</v>
          </cell>
          <cell r="G39" t="str">
            <v>Position of each product, fault detection &amp; predictive maintenance</v>
          </cell>
          <cell r="H39" t="str">
            <v>Position of each product, fault detection, predictive maintenance, real-time sensor data (wind, lux, temperature…)</v>
          </cell>
          <cell r="I39" t="str">
            <v>Position of each product, fault detection, predictive maintenance, real-time &amp; historical sensor data (wind, lux, temperature…)</v>
          </cell>
          <cell r="J39">
            <v>1</v>
          </cell>
          <cell r="K39">
            <v>1</v>
          </cell>
          <cell r="N39">
            <v>0</v>
          </cell>
        </row>
        <row r="40">
          <cell r="B40" t="str">
            <v>E-2</v>
          </cell>
          <cell r="C40" t="str">
            <v xml:space="preserve">Feedback - Reporting information </v>
          </cell>
          <cell r="D40" t="str">
            <v>Reporting information regarding local electricity generation</v>
          </cell>
          <cell r="E40" t="str">
            <v>None</v>
          </cell>
          <cell r="F40" t="str">
            <v>Current generation data available</v>
          </cell>
          <cell r="G40" t="str">
            <v>Actual values and historical data</v>
          </cell>
          <cell r="H40" t="str">
            <v>Performance evaluation including forecasting and/or benchmarking</v>
          </cell>
          <cell r="I40" t="str">
            <v>Performance evaluation including forecasting and/or benchmarking; also including predictive management and fault detection</v>
          </cell>
          <cell r="J40">
            <v>1</v>
          </cell>
          <cell r="K40">
            <v>1</v>
          </cell>
          <cell r="N40">
            <v>0</v>
          </cell>
        </row>
        <row r="41">
          <cell r="B41" t="str">
            <v>E-3</v>
          </cell>
          <cell r="C41" t="str">
            <v>DER - Storage</v>
          </cell>
          <cell r="D41" t="str">
            <v>Storage of (locally generated) electricity</v>
          </cell>
          <cell r="E41" t="str">
            <v>None</v>
          </cell>
          <cell r="F41" t="str">
            <v>On site storage of electricity (e.g. electric battery)</v>
          </cell>
          <cell r="G41" t="str">
            <v>On site storage of energy (e.g. electric battery or thermal storage) with controller based on grid signals</v>
          </cell>
          <cell r="H41" t="str">
            <v>On site storage of energy (e.g. electric battery or thermal storage) with controller optimising the use of locally generated electricity</v>
          </cell>
          <cell r="I41" t="str">
            <v>On site storage of energy (e.g. electric battery or thermal storage) with controller optimising the use of locally generated electricity and possibility to feed back into the grid</v>
          </cell>
          <cell r="J41">
            <v>1</v>
          </cell>
          <cell r="K41">
            <v>1</v>
          </cell>
          <cell r="N41">
            <v>0</v>
          </cell>
        </row>
        <row r="42">
          <cell r="B42" t="str">
            <v>E-4</v>
          </cell>
          <cell r="C42" t="str">
            <v>DER- Optimization</v>
          </cell>
          <cell r="D42" t="str">
            <v>Optimizing self-consumption of locally generated electricity</v>
          </cell>
          <cell r="E42" t="str">
            <v>None</v>
          </cell>
          <cell r="F42" t="str">
            <v>Scheduling electricity consumption (plug loads, white goods, etc.)</v>
          </cell>
          <cell r="G42" t="str">
            <v>Automated management of local electricity consumption based on current renewable energy availability</v>
          </cell>
          <cell r="H42" t="str">
            <v>Automated management of local electricity consumption based on current and predicted energy needs and renewable energy availability</v>
          </cell>
          <cell r="J42">
            <v>0</v>
          </cell>
          <cell r="K42">
            <v>1</v>
          </cell>
          <cell r="N42">
            <v>0</v>
          </cell>
        </row>
        <row r="43">
          <cell r="B43" t="str">
            <v>E-5</v>
          </cell>
          <cell r="C43" t="str">
            <v>DER - Generation Control</v>
          </cell>
          <cell r="D43" t="str">
            <v>Control of combined heat and power plant (CHP)</v>
          </cell>
          <cell r="E43" t="str">
            <v>CHP control based on scheduled runtime management and/or current heat energy demand</v>
          </cell>
          <cell r="F43" t="str">
            <v>CHP runtime control influenced by the fluctuating availability of RES; overproduction will be fed into the grid</v>
          </cell>
          <cell r="G43" t="str">
            <v>CHP runtime control influenced by the fluctuating availability of RES and grid signals; dynamic charging and runtime control to optimise self-consumption of renewables</v>
          </cell>
          <cell r="J43">
            <v>0</v>
          </cell>
          <cell r="K43">
            <v>1</v>
          </cell>
          <cell r="N43">
            <v>0</v>
          </cell>
        </row>
        <row r="44">
          <cell r="B44" t="str">
            <v>E-8</v>
          </cell>
          <cell r="C44" t="str">
            <v>DSM- Storage</v>
          </cell>
          <cell r="D44" t="str">
            <v>Support of (micro)grid operation modes</v>
          </cell>
          <cell r="E44" t="str">
            <v>None</v>
          </cell>
          <cell r="F44" t="str">
            <v>Automated management of (building-level) electricity consumption based on grid signals</v>
          </cell>
          <cell r="G44" t="str">
            <v>Automated management of (building-level) electricity consumption and electricity supply to neighbouring buildings (microgrid) or grid</v>
          </cell>
          <cell r="H44" t="str">
            <v>Automated management of (building-level) electricity consumption and supply, with potential to continue limited off-grid operation (island mode)</v>
          </cell>
          <cell r="J44">
            <v>0</v>
          </cell>
          <cell r="K44">
            <v>1</v>
          </cell>
          <cell r="N44">
            <v>0</v>
          </cell>
        </row>
        <row r="45">
          <cell r="B45" t="str">
            <v>E-11</v>
          </cell>
          <cell r="C45" t="str">
            <v xml:space="preserve">Feedback - Reporting information </v>
          </cell>
          <cell r="D45" t="str">
            <v>Reporting information regarding energy storage</v>
          </cell>
          <cell r="E45" t="str">
            <v>None</v>
          </cell>
          <cell r="F45" t="str">
            <v>Current state of charge (SOC) data available</v>
          </cell>
          <cell r="G45" t="str">
            <v>Actual values and historical data</v>
          </cell>
          <cell r="H45" t="str">
            <v>Performance evaluation including forecasting and/or benchmarking</v>
          </cell>
          <cell r="I45" t="str">
            <v>Performance evaluation including forecasting and/or benchmarking; also including predictive management and fault detection</v>
          </cell>
          <cell r="J45">
            <v>1</v>
          </cell>
          <cell r="K45">
            <v>1</v>
          </cell>
          <cell r="N45">
            <v>0</v>
          </cell>
        </row>
        <row r="46">
          <cell r="B46" t="str">
            <v>E-12</v>
          </cell>
          <cell r="C46" t="str">
            <v xml:space="preserve">Feedback - Reporting information </v>
          </cell>
          <cell r="D46" t="str">
            <v>Reporting information regarding electricity consumption</v>
          </cell>
          <cell r="E46" t="str">
            <v>None</v>
          </cell>
          <cell r="F46" t="str">
            <v>reporting on current electricity consumption on building level</v>
          </cell>
          <cell r="G46" t="str">
            <v>real-time feedback or benchmarking on building level</v>
          </cell>
          <cell r="H46" t="str">
            <v>real-time feedback or benchmarking on appliance level</v>
          </cell>
          <cell r="I46" t="str">
            <v>real-time feedback or benchmarking on appliance level with automated personalized recommendations</v>
          </cell>
          <cell r="J46">
            <v>1</v>
          </cell>
          <cell r="K46">
            <v>1</v>
          </cell>
          <cell r="N46">
            <v>1</v>
          </cell>
        </row>
        <row r="47">
          <cell r="B47" t="str">
            <v>EV-15</v>
          </cell>
          <cell r="C47" t="str">
            <v>EV Charging</v>
          </cell>
          <cell r="D47" t="str">
            <v>EV Charging Capacity</v>
          </cell>
          <cell r="E47" t="str">
            <v>not present</v>
          </cell>
          <cell r="F47" t="str">
            <v>ducting (or simple power plug) available</v>
          </cell>
          <cell r="G47" t="str">
            <v>0-9% of parking spaces has recharging points</v>
          </cell>
          <cell r="H47" t="str">
            <v>10-50% or parking spaces has recharging point</v>
          </cell>
          <cell r="I47" t="str">
            <v>&gt;50% of parking spaces has recharging point</v>
          </cell>
          <cell r="J47">
            <v>1</v>
          </cell>
          <cell r="K47">
            <v>1</v>
          </cell>
          <cell r="N47">
            <v>0</v>
          </cell>
        </row>
        <row r="48">
          <cell r="B48" t="str">
            <v>EV-16</v>
          </cell>
          <cell r="C48" t="str">
            <v>EV Charging - Grid</v>
          </cell>
          <cell r="D48" t="str">
            <v>EV Charging Grid balancing</v>
          </cell>
          <cell r="E48" t="str">
            <v>Not present (uncontrolled charging)</v>
          </cell>
          <cell r="F48" t="str">
            <v>1-way controlled charging (e.g. including desired departure time and grid signals for optimization)</v>
          </cell>
          <cell r="G48" t="str">
            <v>2-way controlled charging (e.g. including desired departure time and grid signals for optimization)</v>
          </cell>
          <cell r="J48">
            <v>1</v>
          </cell>
          <cell r="K48">
            <v>1</v>
          </cell>
          <cell r="N48">
            <v>0</v>
          </cell>
        </row>
        <row r="49">
          <cell r="B49" t="str">
            <v>EV-17</v>
          </cell>
          <cell r="C49" t="str">
            <v>EV Charging - connectivity</v>
          </cell>
          <cell r="D49" t="str">
            <v>EV charging information and connectivity</v>
          </cell>
          <cell r="E49" t="str">
            <v>No information available</v>
          </cell>
          <cell r="F49" t="str">
            <v>Reporting information on EV charging status to occupant</v>
          </cell>
          <cell r="G49" t="str">
            <v>Reporting information on EV charging status to occupant AND automatic identification and authorizition of the driver to the charging station (ISO 15118 compliant)</v>
          </cell>
          <cell r="J49">
            <v>1</v>
          </cell>
          <cell r="K49">
            <v>1</v>
          </cell>
          <cell r="N49">
            <v>0</v>
          </cell>
        </row>
        <row r="50">
          <cell r="B50" t="str">
            <v>MC-3</v>
          </cell>
          <cell r="C50" t="str">
            <v>HVAC interaction control</v>
          </cell>
          <cell r="D50" t="str">
            <v>Run time management of HVAC systems</v>
          </cell>
          <cell r="E50" t="str">
            <v xml:space="preserve">Manual setting </v>
          </cell>
          <cell r="F50" t="str">
            <v xml:space="preserve">Runtime setting of heating and cooling plants following a predefined time schedule </v>
          </cell>
          <cell r="G50" t="str">
            <v>Heating and cooling plant on/off control based on building loads</v>
          </cell>
          <cell r="H50" t="str">
            <v>Heating and cooling plant on/off control based on predictive control or grid signals</v>
          </cell>
          <cell r="J50">
            <v>0</v>
          </cell>
          <cell r="K50">
            <v>1</v>
          </cell>
          <cell r="N50">
            <v>1</v>
          </cell>
        </row>
        <row r="51">
          <cell r="B51" t="str">
            <v>MC-4</v>
          </cell>
          <cell r="C51" t="str">
            <v>Fault detection</v>
          </cell>
          <cell r="D51" t="str">
            <v>Detecting faults of technical building systems and providing support to the diagnosis of these faults</v>
          </cell>
          <cell r="E51" t="str">
            <v>No central indication of detected faults and alarms</v>
          </cell>
          <cell r="F51" t="str">
            <v>With central indication of detected faults and alarms for at least 2 relevant TBS</v>
          </cell>
          <cell r="G51" t="str">
            <v>With central indication of detected faults and alarms for all relevant TBS</v>
          </cell>
          <cell r="H51" t="str">
            <v>With central indication of detected faults and alarms for all relevant TBS, including diagnosing functions</v>
          </cell>
          <cell r="J51">
            <v>0</v>
          </cell>
          <cell r="K51">
            <v>1</v>
          </cell>
          <cell r="N51">
            <v>1</v>
          </cell>
        </row>
        <row r="52">
          <cell r="B52" t="str">
            <v>MC-9</v>
          </cell>
          <cell r="C52" t="str">
            <v>TBS interaction control</v>
          </cell>
          <cell r="D52" t="str">
            <v>Occupancy detection: connected services</v>
          </cell>
          <cell r="E52" t="str">
            <v>None</v>
          </cell>
          <cell r="F52" t="str">
            <v>Occupancy detection for individual functions, e.g. lighting</v>
          </cell>
          <cell r="G52" t="str">
            <v>Centralised occupant detection which feeds in to several TBS such as lighting and heating</v>
          </cell>
          <cell r="J52">
            <v>0</v>
          </cell>
          <cell r="K52">
            <v>1</v>
          </cell>
          <cell r="N52">
            <v>1</v>
          </cell>
        </row>
        <row r="53">
          <cell r="B53" t="str">
            <v>MC-13</v>
          </cell>
          <cell r="C53" t="str">
            <v xml:space="preserve">Feedback - Reporting information </v>
          </cell>
          <cell r="D53" t="str">
            <v>Central reporting of TBS performance and energy use</v>
          </cell>
          <cell r="E53" t="str">
            <v>None</v>
          </cell>
          <cell r="F53" t="str">
            <v>Central or remote reporting of realtime energy use per energy carrier</v>
          </cell>
          <cell r="G53" t="str">
            <v>Central or remote reporting of realtime energy use per energy carrier, combining TBS of at least 2 domains in one interface</v>
          </cell>
          <cell r="H53" t="str">
            <v>Central or remote reporting of realtime energy use per energy carrier, combining TBS of all main domains in one interface</v>
          </cell>
          <cell r="J53">
            <v>1</v>
          </cell>
          <cell r="K53">
            <v>1</v>
          </cell>
          <cell r="N53">
            <v>1</v>
          </cell>
        </row>
        <row r="54">
          <cell r="B54" t="str">
            <v>MC-25</v>
          </cell>
          <cell r="C54" t="str">
            <v>Smart Grid Integration</v>
          </cell>
          <cell r="D54" t="str">
            <v>Smart Grid Integration</v>
          </cell>
          <cell r="E54" t="str">
            <v xml:space="preserve">None - No harmonization between grid and TBS; building is operated independently from the grid load </v>
          </cell>
          <cell r="F54" t="str">
            <v>Demand side management possible for (some) individual TBS, but not coordinated over various domains</v>
          </cell>
          <cell r="G54" t="str">
            <v>Coordinated demand side management of multiple TBS</v>
          </cell>
          <cell r="J54">
            <v>1</v>
          </cell>
          <cell r="K54">
            <v>1</v>
          </cell>
          <cell r="N54">
            <v>1</v>
          </cell>
        </row>
        <row r="55">
          <cell r="B55" t="str">
            <v>MC-28</v>
          </cell>
          <cell r="C55" t="str">
            <v xml:space="preserve">Feedback - Reporting information </v>
          </cell>
          <cell r="D55" t="str">
            <v>Reporting information regarding demand side management performance and operation</v>
          </cell>
          <cell r="E55" t="str">
            <v>None</v>
          </cell>
          <cell r="F55" t="str">
            <v>Reporting information on current DSM status, including managed energy flows</v>
          </cell>
          <cell r="G55" t="str">
            <v>Reporting information on currenthistorical and predicted DSM status, including managed energy flows</v>
          </cell>
          <cell r="J55">
            <v>0</v>
          </cell>
          <cell r="K55">
            <v>1</v>
          </cell>
          <cell r="N55">
            <v>1</v>
          </cell>
        </row>
        <row r="56">
          <cell r="B56" t="str">
            <v>MC-29</v>
          </cell>
          <cell r="C56" t="str">
            <v>Override control</v>
          </cell>
          <cell r="D56" t="str">
            <v>Override of DSM control</v>
          </cell>
          <cell r="E56" t="str">
            <v>No DSM control</v>
          </cell>
          <cell r="F56" t="str">
            <v>DSM control without the possibility to override this control by the building user (occupant or facility manager)</v>
          </cell>
          <cell r="G56" t="str">
            <v xml:space="preserve">Manual override and reactivation of DSM control by the building user </v>
          </cell>
          <cell r="H56" t="str">
            <v xml:space="preserve">Scheduled override of DSM control (and reactivation) by the building user </v>
          </cell>
          <cell r="I56" t="str">
            <v>Scheduled override of DSM control and reactivation with optimised control</v>
          </cell>
          <cell r="J56">
            <v>0</v>
          </cell>
          <cell r="K56">
            <v>1</v>
          </cell>
          <cell r="N56">
            <v>1</v>
          </cell>
        </row>
        <row r="57">
          <cell r="B57" t="str">
            <v>MC-30</v>
          </cell>
          <cell r="C57" t="str">
            <v>Single platform that allows automated control &amp; coordination between TBS + optimization of energy flow based on occupancy, weather and grid signals</v>
          </cell>
          <cell r="D57" t="str">
            <v>Single platform that allows automated control &amp; coordination between TBS + optimization of energy flow based on occupancy, weather and grid signals</v>
          </cell>
          <cell r="E57" t="str">
            <v>None</v>
          </cell>
          <cell r="F57" t="str">
            <v>Single platform that allows manual control of multiple TBS</v>
          </cell>
          <cell r="G57" t="str">
            <v>Single platform that allows automated control &amp; coordination between TBS</v>
          </cell>
          <cell r="H57" t="str">
            <v>Single platform that allows automated control &amp; coordination between TBS + optimization of energy flow based on occupancy, weather and grid signals</v>
          </cell>
          <cell r="J57">
            <v>1</v>
          </cell>
          <cell r="K57">
            <v>1</v>
          </cell>
          <cell r="N57">
            <v>1</v>
          </cell>
        </row>
        <row r="58">
          <cell r="B58" t="str">
            <v>H-E1</v>
          </cell>
          <cell r="C58" t="str">
            <v>User defined service group 1</v>
          </cell>
          <cell r="D58" t="str">
            <v>User defined smart ready service 1</v>
          </cell>
          <cell r="E58" t="str">
            <v>User defined level 1-0</v>
          </cell>
          <cell r="F58" t="str">
            <v>User defined level 1-1</v>
          </cell>
          <cell r="G58" t="str">
            <v>User defined level 1-2</v>
          </cell>
          <cell r="H58" t="str">
            <v>User defined level 1-3</v>
          </cell>
          <cell r="I58" t="str">
            <v>User defined level 1-4</v>
          </cell>
        </row>
        <row r="59">
          <cell r="B59" t="str">
            <v>H-E2</v>
          </cell>
          <cell r="C59" t="str">
            <v>User defined service group 2</v>
          </cell>
          <cell r="D59" t="str">
            <v>User defined smart ready service 2</v>
          </cell>
          <cell r="E59" t="str">
            <v>User defined level 1-0</v>
          </cell>
          <cell r="F59" t="str">
            <v>User defined level 1-1</v>
          </cell>
          <cell r="G59" t="str">
            <v>User defined level 1-2</v>
          </cell>
          <cell r="H59" t="str">
            <v>User defined level 1-3</v>
          </cell>
          <cell r="I59" t="str">
            <v>User defined level 1-4</v>
          </cell>
        </row>
        <row r="60">
          <cell r="B60" t="str">
            <v>H-E3</v>
          </cell>
          <cell r="C60" t="str">
            <v>User defined service group 3</v>
          </cell>
          <cell r="D60" t="str">
            <v>User defined smart ready service 3</v>
          </cell>
          <cell r="E60" t="str">
            <v>User defined level 1-0</v>
          </cell>
          <cell r="F60" t="str">
            <v>User defined level 1-1</v>
          </cell>
          <cell r="G60" t="str">
            <v>User defined level 1-2</v>
          </cell>
          <cell r="H60" t="str">
            <v>User defined level 1-3</v>
          </cell>
          <cell r="I60" t="str">
            <v>User defined level 1-4</v>
          </cell>
        </row>
        <row r="61">
          <cell r="B61" t="str">
            <v>H-E4</v>
          </cell>
          <cell r="C61" t="str">
            <v>User defined service group 4</v>
          </cell>
          <cell r="D61" t="str">
            <v>User defined smart ready service 4</v>
          </cell>
          <cell r="E61" t="str">
            <v>User defined level 1-0</v>
          </cell>
          <cell r="F61" t="str">
            <v>User defined level 1-1</v>
          </cell>
          <cell r="G61" t="str">
            <v>User defined level 1-2</v>
          </cell>
          <cell r="H61" t="str">
            <v>User defined level 1-3</v>
          </cell>
          <cell r="I61" t="str">
            <v>User defined level 1-4</v>
          </cell>
        </row>
        <row r="62">
          <cell r="B62" t="str">
            <v>H-E5</v>
          </cell>
          <cell r="C62" t="str">
            <v>User defined service group 5</v>
          </cell>
          <cell r="D62" t="str">
            <v>User defined smart ready service 5</v>
          </cell>
          <cell r="E62" t="str">
            <v>User defined level 1-0</v>
          </cell>
          <cell r="F62" t="str">
            <v>User defined level 1-1</v>
          </cell>
          <cell r="G62" t="str">
            <v>User defined level 1-2</v>
          </cell>
          <cell r="H62" t="str">
            <v>User defined level 1-3</v>
          </cell>
          <cell r="I62" t="str">
            <v>User defined level 1-4</v>
          </cell>
        </row>
        <row r="63">
          <cell r="B63" t="str">
            <v>DHW-E1</v>
          </cell>
          <cell r="C63" t="str">
            <v>User defined service group 6</v>
          </cell>
          <cell r="D63" t="str">
            <v>User defined smart ready service 6</v>
          </cell>
          <cell r="E63" t="str">
            <v>User defined level 1-0</v>
          </cell>
          <cell r="F63" t="str">
            <v>User defined level 1-1</v>
          </cell>
          <cell r="G63" t="str">
            <v>User defined level 1-2</v>
          </cell>
          <cell r="H63" t="str">
            <v>User defined level 1-3</v>
          </cell>
          <cell r="I63" t="str">
            <v>User defined level 1-4</v>
          </cell>
        </row>
        <row r="64">
          <cell r="B64" t="str">
            <v>DHW-E2</v>
          </cell>
          <cell r="C64" t="str">
            <v>User defined service group 7</v>
          </cell>
          <cell r="D64" t="str">
            <v>User defined smart ready service 7</v>
          </cell>
          <cell r="E64" t="str">
            <v>User defined level 1-0</v>
          </cell>
          <cell r="F64" t="str">
            <v>User defined level 1-1</v>
          </cell>
          <cell r="G64" t="str">
            <v>User defined level 1-2</v>
          </cell>
          <cell r="H64" t="str">
            <v>User defined level 1-3</v>
          </cell>
          <cell r="I64" t="str">
            <v>User defined level 1-4</v>
          </cell>
        </row>
        <row r="65">
          <cell r="B65" t="str">
            <v>DHW-E3</v>
          </cell>
          <cell r="C65" t="str">
            <v>User defined service group 8</v>
          </cell>
          <cell r="D65" t="str">
            <v>User defined smart ready service 8</v>
          </cell>
          <cell r="E65" t="str">
            <v>User defined level 1-0</v>
          </cell>
          <cell r="F65" t="str">
            <v>User defined level 1-1</v>
          </cell>
          <cell r="G65" t="str">
            <v>User defined level 1-2</v>
          </cell>
          <cell r="H65" t="str">
            <v>User defined level 1-3</v>
          </cell>
          <cell r="I65" t="str">
            <v>User defined level 1-4</v>
          </cell>
        </row>
        <row r="66">
          <cell r="B66" t="str">
            <v>DHW-E4</v>
          </cell>
          <cell r="C66" t="str">
            <v>User defined service group 9</v>
          </cell>
          <cell r="D66" t="str">
            <v>User defined smart ready service 9</v>
          </cell>
          <cell r="E66" t="str">
            <v>User defined level 1-0</v>
          </cell>
          <cell r="F66" t="str">
            <v>User defined level 1-1</v>
          </cell>
          <cell r="G66" t="str">
            <v>User defined level 1-2</v>
          </cell>
          <cell r="H66" t="str">
            <v>User defined level 1-3</v>
          </cell>
          <cell r="I66" t="str">
            <v>User defined level 1-4</v>
          </cell>
        </row>
        <row r="67">
          <cell r="B67" t="str">
            <v>DHW-E5</v>
          </cell>
          <cell r="C67" t="str">
            <v>User defined service group 10</v>
          </cell>
          <cell r="D67" t="str">
            <v>User defined smart ready service 10</v>
          </cell>
          <cell r="E67" t="str">
            <v>User defined level 1-0</v>
          </cell>
          <cell r="F67" t="str">
            <v>User defined level 1-1</v>
          </cell>
          <cell r="G67" t="str">
            <v>User defined level 1-2</v>
          </cell>
          <cell r="H67" t="str">
            <v>User defined level 1-3</v>
          </cell>
          <cell r="I67" t="str">
            <v>User defined level 1-4</v>
          </cell>
        </row>
        <row r="68">
          <cell r="B68" t="str">
            <v>C-E1</v>
          </cell>
          <cell r="C68" t="str">
            <v>User defined service group 11</v>
          </cell>
          <cell r="D68" t="str">
            <v>User defined smart ready service 11</v>
          </cell>
          <cell r="E68" t="str">
            <v>User defined level 1-0</v>
          </cell>
          <cell r="F68" t="str">
            <v>User defined level 1-1</v>
          </cell>
          <cell r="G68" t="str">
            <v>User defined level 1-2</v>
          </cell>
          <cell r="H68" t="str">
            <v>User defined level 1-3</v>
          </cell>
          <cell r="I68" t="str">
            <v>User defined level 1-4</v>
          </cell>
        </row>
        <row r="69">
          <cell r="B69" t="str">
            <v>C-E2</v>
          </cell>
          <cell r="C69" t="str">
            <v>User defined service group 12</v>
          </cell>
          <cell r="D69" t="str">
            <v>User defined smart ready service 12</v>
          </cell>
          <cell r="E69" t="str">
            <v>User defined level 1-0</v>
          </cell>
          <cell r="F69" t="str">
            <v>User defined level 1-1</v>
          </cell>
          <cell r="G69" t="str">
            <v>User defined level 1-2</v>
          </cell>
          <cell r="H69" t="str">
            <v>User defined level 1-3</v>
          </cell>
          <cell r="I69" t="str">
            <v>User defined level 1-4</v>
          </cell>
        </row>
        <row r="70">
          <cell r="B70" t="str">
            <v>C-E3</v>
          </cell>
          <cell r="C70" t="str">
            <v>User defined service group 13</v>
          </cell>
          <cell r="D70" t="str">
            <v>User defined smart ready service 13</v>
          </cell>
          <cell r="E70" t="str">
            <v>User defined level 1-0</v>
          </cell>
          <cell r="F70" t="str">
            <v>User defined level 1-1</v>
          </cell>
          <cell r="G70" t="str">
            <v>User defined level 1-2</v>
          </cell>
          <cell r="H70" t="str">
            <v>User defined level 1-3</v>
          </cell>
          <cell r="I70" t="str">
            <v>User defined level 1-4</v>
          </cell>
        </row>
        <row r="71">
          <cell r="B71" t="str">
            <v>C-E4</v>
          </cell>
          <cell r="C71" t="str">
            <v>User defined service group 14</v>
          </cell>
          <cell r="D71" t="str">
            <v>User defined smart ready service 14</v>
          </cell>
          <cell r="E71" t="str">
            <v>User defined level 1-0</v>
          </cell>
          <cell r="F71" t="str">
            <v>User defined level 1-1</v>
          </cell>
          <cell r="G71" t="str">
            <v>User defined level 1-2</v>
          </cell>
          <cell r="H71" t="str">
            <v>User defined level 1-3</v>
          </cell>
          <cell r="I71" t="str">
            <v>User defined level 1-4</v>
          </cell>
        </row>
        <row r="72">
          <cell r="B72" t="str">
            <v>C-E5</v>
          </cell>
          <cell r="C72" t="str">
            <v>User defined service group 15</v>
          </cell>
          <cell r="D72" t="str">
            <v>User defined smart ready service 15</v>
          </cell>
          <cell r="E72" t="str">
            <v>User defined level 1-0</v>
          </cell>
          <cell r="F72" t="str">
            <v>User defined level 1-1</v>
          </cell>
          <cell r="G72" t="str">
            <v>User defined level 1-2</v>
          </cell>
          <cell r="H72" t="str">
            <v>User defined level 1-3</v>
          </cell>
          <cell r="I72" t="str">
            <v>User defined level 1-4</v>
          </cell>
        </row>
        <row r="73">
          <cell r="B73" t="str">
            <v>V-E1</v>
          </cell>
          <cell r="C73" t="str">
            <v>User defined service group 16</v>
          </cell>
          <cell r="D73" t="str">
            <v>User defined smart ready service 16</v>
          </cell>
          <cell r="E73" t="str">
            <v>User defined level 1-0</v>
          </cell>
          <cell r="F73" t="str">
            <v>User defined level 1-1</v>
          </cell>
          <cell r="G73" t="str">
            <v>User defined level 1-2</v>
          </cell>
          <cell r="H73" t="str">
            <v>User defined level 1-3</v>
          </cell>
          <cell r="I73" t="str">
            <v>User defined level 1-4</v>
          </cell>
        </row>
        <row r="74">
          <cell r="B74" t="str">
            <v>V-E2</v>
          </cell>
          <cell r="C74" t="str">
            <v>User defined service group 17</v>
          </cell>
          <cell r="D74" t="str">
            <v>User defined smart ready service 17</v>
          </cell>
          <cell r="E74" t="str">
            <v>User defined level 1-0</v>
          </cell>
          <cell r="F74" t="str">
            <v>User defined level 1-1</v>
          </cell>
          <cell r="G74" t="str">
            <v>User defined level 1-2</v>
          </cell>
          <cell r="H74" t="str">
            <v>User defined level 1-3</v>
          </cell>
          <cell r="I74" t="str">
            <v>User defined level 1-4</v>
          </cell>
        </row>
        <row r="75">
          <cell r="B75" t="str">
            <v>V-E3</v>
          </cell>
          <cell r="C75" t="str">
            <v>User defined service group 18</v>
          </cell>
          <cell r="D75" t="str">
            <v>User defined smart ready service 18</v>
          </cell>
          <cell r="E75" t="str">
            <v>User defined level 1-0</v>
          </cell>
          <cell r="F75" t="str">
            <v>User defined level 1-1</v>
          </cell>
          <cell r="G75" t="str">
            <v>User defined level 1-2</v>
          </cell>
          <cell r="H75" t="str">
            <v>User defined level 1-3</v>
          </cell>
          <cell r="I75" t="str">
            <v>User defined level 1-4</v>
          </cell>
        </row>
        <row r="76">
          <cell r="B76" t="str">
            <v>V-E4</v>
          </cell>
          <cell r="C76" t="str">
            <v>User defined service group 19</v>
          </cell>
          <cell r="D76" t="str">
            <v>User defined smart ready service 19</v>
          </cell>
          <cell r="E76" t="str">
            <v>User defined level 1-0</v>
          </cell>
          <cell r="F76" t="str">
            <v>User defined level 1-1</v>
          </cell>
          <cell r="G76" t="str">
            <v>User defined level 1-2</v>
          </cell>
          <cell r="H76" t="str">
            <v>User defined level 1-3</v>
          </cell>
          <cell r="I76" t="str">
            <v>User defined level 1-4</v>
          </cell>
        </row>
        <row r="77">
          <cell r="B77" t="str">
            <v>V-E5</v>
          </cell>
          <cell r="C77" t="str">
            <v>User defined service group 20</v>
          </cell>
          <cell r="D77" t="str">
            <v>User defined smart ready service 20</v>
          </cell>
          <cell r="E77" t="str">
            <v>User defined level 1-0</v>
          </cell>
          <cell r="F77" t="str">
            <v>User defined level 1-1</v>
          </cell>
          <cell r="G77" t="str">
            <v>User defined level 1-2</v>
          </cell>
          <cell r="H77" t="str">
            <v>User defined level 1-3</v>
          </cell>
          <cell r="I77" t="str">
            <v>User defined level 1-4</v>
          </cell>
        </row>
        <row r="78">
          <cell r="B78" t="str">
            <v>L-E1</v>
          </cell>
          <cell r="C78" t="str">
            <v>User defined service group 21</v>
          </cell>
          <cell r="D78" t="str">
            <v>User defined smart ready service 21</v>
          </cell>
          <cell r="E78" t="str">
            <v>User defined level 1-0</v>
          </cell>
          <cell r="F78" t="str">
            <v>User defined level 1-1</v>
          </cell>
          <cell r="G78" t="str">
            <v>User defined level 1-2</v>
          </cell>
          <cell r="H78" t="str">
            <v>User defined level 1-3</v>
          </cell>
          <cell r="I78" t="str">
            <v>User defined level 1-4</v>
          </cell>
        </row>
        <row r="79">
          <cell r="B79" t="str">
            <v>L-E2</v>
          </cell>
          <cell r="C79" t="str">
            <v>User defined service group 22</v>
          </cell>
          <cell r="D79" t="str">
            <v>User defined smart ready service 22</v>
          </cell>
          <cell r="E79" t="str">
            <v>User defined level 1-0</v>
          </cell>
          <cell r="F79" t="str">
            <v>User defined level 1-1</v>
          </cell>
          <cell r="G79" t="str">
            <v>User defined level 1-2</v>
          </cell>
          <cell r="H79" t="str">
            <v>User defined level 1-3</v>
          </cell>
          <cell r="I79" t="str">
            <v>User defined level 1-4</v>
          </cell>
        </row>
        <row r="80">
          <cell r="B80" t="str">
            <v>L-E3</v>
          </cell>
          <cell r="C80" t="str">
            <v>User defined service group 23</v>
          </cell>
          <cell r="D80" t="str">
            <v>User defined smart ready service 23</v>
          </cell>
          <cell r="E80" t="str">
            <v>User defined level 1-0</v>
          </cell>
          <cell r="F80" t="str">
            <v>User defined level 1-1</v>
          </cell>
          <cell r="G80" t="str">
            <v>User defined level 1-2</v>
          </cell>
          <cell r="H80" t="str">
            <v>User defined level 1-3</v>
          </cell>
          <cell r="I80" t="str">
            <v>User defined level 1-4</v>
          </cell>
        </row>
        <row r="81">
          <cell r="B81" t="str">
            <v>L-E4</v>
          </cell>
          <cell r="C81" t="str">
            <v>User defined service group 24</v>
          </cell>
          <cell r="D81" t="str">
            <v>User defined smart ready service 24</v>
          </cell>
          <cell r="E81" t="str">
            <v>User defined level 1-0</v>
          </cell>
          <cell r="F81" t="str">
            <v>User defined level 1-1</v>
          </cell>
          <cell r="G81" t="str">
            <v>User defined level 1-2</v>
          </cell>
          <cell r="H81" t="str">
            <v>User defined level 1-3</v>
          </cell>
          <cell r="I81" t="str">
            <v>User defined level 1-4</v>
          </cell>
        </row>
        <row r="82">
          <cell r="B82" t="str">
            <v>L-E5</v>
          </cell>
          <cell r="C82" t="str">
            <v>User defined service group 25</v>
          </cell>
          <cell r="D82" t="str">
            <v>User defined smart ready service 25</v>
          </cell>
          <cell r="E82" t="str">
            <v>User defined level 1-0</v>
          </cell>
          <cell r="F82" t="str">
            <v>User defined level 1-1</v>
          </cell>
          <cell r="G82" t="str">
            <v>User defined level 1-2</v>
          </cell>
          <cell r="H82" t="str">
            <v>User defined level 1-3</v>
          </cell>
          <cell r="I82" t="str">
            <v>User defined level 1-4</v>
          </cell>
        </row>
        <row r="83">
          <cell r="B83" t="str">
            <v>DE-E1</v>
          </cell>
          <cell r="C83" t="str">
            <v>User defined service group 26</v>
          </cell>
          <cell r="D83" t="str">
            <v>User defined smart ready service 26</v>
          </cell>
          <cell r="E83" t="str">
            <v>User defined level 1-0</v>
          </cell>
          <cell r="F83" t="str">
            <v>User defined level 1-1</v>
          </cell>
          <cell r="G83" t="str">
            <v>User defined level 1-2</v>
          </cell>
          <cell r="H83" t="str">
            <v>User defined level 1-3</v>
          </cell>
          <cell r="I83" t="str">
            <v>User defined level 1-4</v>
          </cell>
        </row>
        <row r="84">
          <cell r="B84" t="str">
            <v>DE-E2</v>
          </cell>
          <cell r="C84" t="str">
            <v>User defined service group 27</v>
          </cell>
          <cell r="D84" t="str">
            <v>User defined smart ready service 27</v>
          </cell>
          <cell r="E84" t="str">
            <v>User defined level 1-0</v>
          </cell>
          <cell r="F84" t="str">
            <v>User defined level 1-1</v>
          </cell>
          <cell r="G84" t="str">
            <v>User defined level 1-2</v>
          </cell>
          <cell r="H84" t="str">
            <v>User defined level 1-3</v>
          </cell>
          <cell r="I84" t="str">
            <v>User defined level 1-4</v>
          </cell>
        </row>
        <row r="85">
          <cell r="B85" t="str">
            <v>DE-E3</v>
          </cell>
          <cell r="C85" t="str">
            <v>User defined service group 28</v>
          </cell>
          <cell r="D85" t="str">
            <v>User defined smart ready service 28</v>
          </cell>
          <cell r="E85" t="str">
            <v>User defined level 1-0</v>
          </cell>
          <cell r="F85" t="str">
            <v>User defined level 1-1</v>
          </cell>
          <cell r="G85" t="str">
            <v>User defined level 1-2</v>
          </cell>
          <cell r="H85" t="str">
            <v>User defined level 1-3</v>
          </cell>
          <cell r="I85" t="str">
            <v>User defined level 1-4</v>
          </cell>
        </row>
        <row r="86">
          <cell r="B86" t="str">
            <v>DE-E4</v>
          </cell>
          <cell r="C86" t="str">
            <v>User defined service group 29</v>
          </cell>
          <cell r="D86" t="str">
            <v>User defined smart ready service 29</v>
          </cell>
          <cell r="E86" t="str">
            <v>User defined level 1-0</v>
          </cell>
          <cell r="F86" t="str">
            <v>User defined level 1-1</v>
          </cell>
          <cell r="G86" t="str">
            <v>User defined level 1-2</v>
          </cell>
          <cell r="H86" t="str">
            <v>User defined level 1-3</v>
          </cell>
          <cell r="I86" t="str">
            <v>User defined level 1-4</v>
          </cell>
        </row>
        <row r="87">
          <cell r="B87" t="str">
            <v>DE-E5</v>
          </cell>
          <cell r="C87" t="str">
            <v>User defined service group 30</v>
          </cell>
          <cell r="D87" t="str">
            <v>User defined smart ready service 30</v>
          </cell>
          <cell r="E87" t="str">
            <v>User defined level 1-0</v>
          </cell>
          <cell r="F87" t="str">
            <v>User defined level 1-1</v>
          </cell>
          <cell r="G87" t="str">
            <v>User defined level 1-2</v>
          </cell>
          <cell r="H87" t="str">
            <v>User defined level 1-3</v>
          </cell>
          <cell r="I87" t="str">
            <v>User defined level 1-4</v>
          </cell>
        </row>
        <row r="88">
          <cell r="B88" t="str">
            <v>E-E1</v>
          </cell>
          <cell r="C88" t="str">
            <v>User defined service group 31</v>
          </cell>
          <cell r="D88" t="str">
            <v>User defined smart ready service 31</v>
          </cell>
          <cell r="E88" t="str">
            <v>User defined level 1-0</v>
          </cell>
          <cell r="F88" t="str">
            <v>User defined level 1-1</v>
          </cell>
          <cell r="G88" t="str">
            <v>User defined level 1-2</v>
          </cell>
          <cell r="H88" t="str">
            <v>User defined level 1-3</v>
          </cell>
          <cell r="I88" t="str">
            <v>User defined level 1-4</v>
          </cell>
        </row>
        <row r="89">
          <cell r="B89" t="str">
            <v>E-E2</v>
          </cell>
          <cell r="C89" t="str">
            <v>User defined service group 32</v>
          </cell>
          <cell r="D89" t="str">
            <v>User defined smart ready service 32</v>
          </cell>
          <cell r="E89" t="str">
            <v>User defined level 1-0</v>
          </cell>
          <cell r="F89" t="str">
            <v>User defined level 1-1</v>
          </cell>
          <cell r="G89" t="str">
            <v>User defined level 1-2</v>
          </cell>
          <cell r="H89" t="str">
            <v>User defined level 1-3</v>
          </cell>
          <cell r="I89" t="str">
            <v>User defined level 1-4</v>
          </cell>
        </row>
        <row r="90">
          <cell r="B90" t="str">
            <v>E-E3</v>
          </cell>
          <cell r="C90" t="str">
            <v>User defined service group 33</v>
          </cell>
          <cell r="D90" t="str">
            <v>User defined smart ready service 33</v>
          </cell>
          <cell r="E90" t="str">
            <v>User defined level 1-0</v>
          </cell>
          <cell r="F90" t="str">
            <v>User defined level 1-1</v>
          </cell>
          <cell r="G90" t="str">
            <v>User defined level 1-2</v>
          </cell>
          <cell r="H90" t="str">
            <v>User defined level 1-3</v>
          </cell>
          <cell r="I90" t="str">
            <v>User defined level 1-4</v>
          </cell>
        </row>
        <row r="91">
          <cell r="B91" t="str">
            <v>E-E4</v>
          </cell>
          <cell r="C91" t="str">
            <v>User defined service group 34</v>
          </cell>
          <cell r="D91" t="str">
            <v>User defined smart ready service 34</v>
          </cell>
          <cell r="E91" t="str">
            <v>User defined level 1-0</v>
          </cell>
          <cell r="F91" t="str">
            <v>User defined level 1-1</v>
          </cell>
          <cell r="G91" t="str">
            <v>User defined level 1-2</v>
          </cell>
          <cell r="H91" t="str">
            <v>User defined level 1-3</v>
          </cell>
          <cell r="I91" t="str">
            <v>User defined level 1-4</v>
          </cell>
        </row>
        <row r="92">
          <cell r="B92" t="str">
            <v>E-E5</v>
          </cell>
          <cell r="C92" t="str">
            <v>User defined service group 35</v>
          </cell>
          <cell r="D92" t="str">
            <v>User defined smart ready service 35</v>
          </cell>
          <cell r="E92" t="str">
            <v>User defined level 1-0</v>
          </cell>
          <cell r="F92" t="str">
            <v>User defined level 1-1</v>
          </cell>
          <cell r="G92" t="str">
            <v>User defined level 1-2</v>
          </cell>
          <cell r="H92" t="str">
            <v>User defined level 1-3</v>
          </cell>
          <cell r="I92" t="str">
            <v>User defined level 1-4</v>
          </cell>
        </row>
        <row r="93">
          <cell r="B93" t="str">
            <v>EV-E1</v>
          </cell>
          <cell r="C93" t="str">
            <v>User defined service group 36</v>
          </cell>
          <cell r="D93" t="str">
            <v>User defined smart ready service 36</v>
          </cell>
          <cell r="E93" t="str">
            <v>User defined level 1-0</v>
          </cell>
          <cell r="F93" t="str">
            <v>User defined level 1-1</v>
          </cell>
          <cell r="G93" t="str">
            <v>User defined level 1-2</v>
          </cell>
          <cell r="H93" t="str">
            <v>User defined level 1-3</v>
          </cell>
          <cell r="I93" t="str">
            <v>User defined level 1-4</v>
          </cell>
        </row>
        <row r="94">
          <cell r="B94" t="str">
            <v>EV-E2</v>
          </cell>
          <cell r="C94" t="str">
            <v>User defined service group 37</v>
          </cell>
          <cell r="D94" t="str">
            <v>User defined smart ready service 37</v>
          </cell>
          <cell r="E94" t="str">
            <v>User defined level 1-0</v>
          </cell>
          <cell r="F94" t="str">
            <v>User defined level 1-1</v>
          </cell>
          <cell r="G94" t="str">
            <v>User defined level 1-2</v>
          </cell>
          <cell r="H94" t="str">
            <v>User defined level 1-3</v>
          </cell>
          <cell r="I94" t="str">
            <v>User defined level 1-4</v>
          </cell>
        </row>
        <row r="95">
          <cell r="B95" t="str">
            <v>EV-E3</v>
          </cell>
          <cell r="C95" t="str">
            <v>User defined service group 38</v>
          </cell>
          <cell r="D95" t="str">
            <v>User defined smart ready service 38</v>
          </cell>
          <cell r="E95" t="str">
            <v>User defined level 1-0</v>
          </cell>
          <cell r="F95" t="str">
            <v>User defined level 1-1</v>
          </cell>
          <cell r="G95" t="str">
            <v>User defined level 1-2</v>
          </cell>
          <cell r="H95" t="str">
            <v>User defined level 1-3</v>
          </cell>
          <cell r="I95" t="str">
            <v>User defined level 1-4</v>
          </cell>
        </row>
        <row r="96">
          <cell r="B96" t="str">
            <v>EV-E4</v>
          </cell>
          <cell r="C96" t="str">
            <v>User defined service group 39</v>
          </cell>
          <cell r="D96" t="str">
            <v>User defined smart ready service 39</v>
          </cell>
          <cell r="E96" t="str">
            <v>User defined level 1-0</v>
          </cell>
          <cell r="F96" t="str">
            <v>User defined level 1-1</v>
          </cell>
          <cell r="G96" t="str">
            <v>User defined level 1-2</v>
          </cell>
          <cell r="H96" t="str">
            <v>User defined level 1-3</v>
          </cell>
          <cell r="I96" t="str">
            <v>User defined level 1-4</v>
          </cell>
        </row>
        <row r="97">
          <cell r="B97" t="str">
            <v>EV-E5</v>
          </cell>
          <cell r="C97" t="str">
            <v>User defined service group 40</v>
          </cell>
          <cell r="D97" t="str">
            <v>User defined smart ready service 40</v>
          </cell>
          <cell r="E97" t="str">
            <v>User defined level 1-0</v>
          </cell>
          <cell r="F97" t="str">
            <v>User defined level 1-1</v>
          </cell>
          <cell r="G97" t="str">
            <v>User defined level 1-2</v>
          </cell>
          <cell r="H97" t="str">
            <v>User defined level 1-3</v>
          </cell>
          <cell r="I97" t="str">
            <v>User defined level 1-4</v>
          </cell>
        </row>
        <row r="98">
          <cell r="B98" t="str">
            <v>MC-E1</v>
          </cell>
          <cell r="C98" t="str">
            <v>User defined service group 41</v>
          </cell>
          <cell r="D98" t="str">
            <v>User defined smart ready service 41</v>
          </cell>
          <cell r="E98" t="str">
            <v>User defined level 1-0</v>
          </cell>
          <cell r="F98" t="str">
            <v>User defined level 1-1</v>
          </cell>
          <cell r="G98" t="str">
            <v>User defined level 1-2</v>
          </cell>
          <cell r="H98" t="str">
            <v>User defined level 1-3</v>
          </cell>
          <cell r="I98" t="str">
            <v>User defined level 1-4</v>
          </cell>
        </row>
        <row r="99">
          <cell r="B99" t="str">
            <v>MC-E2</v>
          </cell>
          <cell r="C99" t="str">
            <v>User defined service group 42</v>
          </cell>
          <cell r="D99" t="str">
            <v>User defined smart ready service 42</v>
          </cell>
          <cell r="E99" t="str">
            <v>User defined level 1-0</v>
          </cell>
          <cell r="F99" t="str">
            <v>User defined level 1-1</v>
          </cell>
          <cell r="G99" t="str">
            <v>User defined level 1-2</v>
          </cell>
          <cell r="H99" t="str">
            <v>User defined level 1-3</v>
          </cell>
          <cell r="I99" t="str">
            <v>User defined level 1-4</v>
          </cell>
        </row>
        <row r="100">
          <cell r="B100" t="str">
            <v>MC-E3</v>
          </cell>
          <cell r="C100" t="str">
            <v>User defined service group 43</v>
          </cell>
          <cell r="D100" t="str">
            <v>User defined smart ready service 43</v>
          </cell>
          <cell r="E100" t="str">
            <v>User defined level 1-0</v>
          </cell>
          <cell r="F100" t="str">
            <v>User defined level 1-1</v>
          </cell>
          <cell r="G100" t="str">
            <v>User defined level 1-2</v>
          </cell>
          <cell r="H100" t="str">
            <v>User defined level 1-3</v>
          </cell>
          <cell r="I100" t="str">
            <v>User defined level 1-4</v>
          </cell>
        </row>
        <row r="101">
          <cell r="B101" t="str">
            <v>MC-E4</v>
          </cell>
          <cell r="C101" t="str">
            <v>User defined service group 44</v>
          </cell>
          <cell r="D101" t="str">
            <v>User defined smart ready service 44</v>
          </cell>
          <cell r="E101" t="str">
            <v>User defined level 1-0</v>
          </cell>
          <cell r="F101" t="str">
            <v>User defined level 1-1</v>
          </cell>
          <cell r="G101" t="str">
            <v>User defined level 1-2</v>
          </cell>
          <cell r="H101" t="str">
            <v>User defined level 1-3</v>
          </cell>
          <cell r="I101" t="str">
            <v>User defined level 1-4</v>
          </cell>
        </row>
        <row r="102">
          <cell r="B102" t="str">
            <v>MC-E5</v>
          </cell>
          <cell r="C102" t="str">
            <v>User defined service group 45</v>
          </cell>
          <cell r="D102" t="str">
            <v>User defined smart ready service 45</v>
          </cell>
          <cell r="E102" t="str">
            <v>User defined level 1-0</v>
          </cell>
          <cell r="F102" t="str">
            <v>User defined level 1-1</v>
          </cell>
          <cell r="G102" t="str">
            <v>User defined level 1-2</v>
          </cell>
          <cell r="H102" t="str">
            <v>User defined level 1-3</v>
          </cell>
          <cell r="I102" t="str">
            <v>User defined level 1-4</v>
          </cell>
        </row>
      </sheetData>
      <sheetData sheetId="8">
        <row r="942">
          <cell r="C942" t="str">
            <v>Service included in the selected method (A/B/custom): 0 - not included, 1 - included</v>
          </cell>
        </row>
        <row r="943">
          <cell r="C943" t="str">
            <v>Service applicable in your building? - to be assessed by the assessor: 1 - applicable; 0 - not applicable</v>
          </cell>
        </row>
        <row r="944">
          <cell r="C944" t="str">
            <v xml:space="preserve">Main functionality level as inspected by SRI assessor </v>
          </cell>
        </row>
        <row r="945">
          <cell r="C945" t="str">
            <v>share (default = 100% means applicable throughout the building)</v>
          </cell>
        </row>
        <row r="946">
          <cell r="C946" t="str">
            <v>Optional: additional functionality level in part of the building</v>
          </cell>
        </row>
        <row r="947">
          <cell r="C947" t="str">
            <v>Share of additional functionality level</v>
          </cell>
        </row>
        <row r="948">
          <cell r="C948" t="str">
            <v>Warnings</v>
          </cell>
        </row>
        <row r="949">
          <cell r="C949" t="str">
            <v>building type --&gt;</v>
          </cell>
        </row>
        <row r="950">
          <cell r="C950" t="str">
            <v>Service part of the method and domain selection?</v>
          </cell>
        </row>
        <row r="953">
          <cell r="C953" t="str">
            <v>Service applicable?</v>
          </cell>
        </row>
        <row r="978">
          <cell r="C978" t="str">
            <v>TRIAGE: 1 - This service affects maximum obtainable score, even if service is not applicable in this building;  0 - This service does not affect maximum obtainable score when not present in building</v>
          </cell>
        </row>
        <row r="979">
          <cell r="C979" t="str">
            <v>1 - This domain is present; 2 - This domain is absent but mandatory; 0 - This domain is absent and not mandatory</v>
          </cell>
        </row>
        <row r="980">
          <cell r="C980" t="str">
            <v>Smart Readiness Indicator for Buildings</v>
          </cell>
        </row>
        <row r="981">
          <cell r="C981" t="str">
            <v xml:space="preserve">The SRI calculations have been performed with an experimental tool. Please note that the scores and the visual presentation of results are solely provided for testing purposes. Using this experimental tool can by no means lead to any claims on an actual score or certificate for a building. </v>
          </cell>
        </row>
        <row r="982">
          <cell r="C982" t="str">
            <v>SRI spreadsheet tool Version 4.2</v>
          </cell>
        </row>
        <row r="983">
          <cell r="C983" t="str">
            <v>TOTAL SRI SCORE</v>
          </cell>
        </row>
        <row r="984">
          <cell r="C984" t="str">
            <v>IMPACT SCORES</v>
          </cell>
        </row>
        <row r="985">
          <cell r="C985" t="str">
            <v>DOMAIN SCORES</v>
          </cell>
        </row>
        <row r="986">
          <cell r="C986" t="str">
            <v>DETAILED SCORES</v>
          </cell>
        </row>
        <row r="1010">
          <cell r="C1010" t="str">
            <v>SRI CLASS</v>
          </cell>
        </row>
        <row r="1011">
          <cell r="C1011" t="str">
            <v>AGGREGATED SCORES</v>
          </cell>
        </row>
        <row r="1012">
          <cell r="C1012" t="str">
            <v>Key functionality 1 - building</v>
          </cell>
        </row>
        <row r="1013">
          <cell r="C1013" t="str">
            <v>Key functionality 2 - user</v>
          </cell>
        </row>
        <row r="1014">
          <cell r="C1014" t="str">
            <v>Key functionality 3 - grid</v>
          </cell>
        </row>
      </sheetData>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A34D-EEA2-4F43-BB67-0EA7798F716A}">
  <sheetPr>
    <tabColor theme="8"/>
  </sheetPr>
  <dimension ref="A1:BY64"/>
  <sheetViews>
    <sheetView topLeftCell="B52" zoomScale="60" zoomScaleNormal="60" workbookViewId="0">
      <selection activeCell="J6" sqref="J6"/>
    </sheetView>
  </sheetViews>
  <sheetFormatPr defaultColWidth="8.77734375" defaultRowHeight="14.4"/>
  <cols>
    <col min="1" max="1" width="15.44140625" style="29" hidden="1" customWidth="1"/>
    <col min="2" max="2" width="12.77734375" style="29" customWidth="1"/>
    <col min="3" max="3" width="23.77734375" style="29" customWidth="1"/>
    <col min="4" max="4" width="29.77734375" style="94" customWidth="1"/>
    <col min="5" max="5" width="16.21875" style="94" customWidth="1"/>
    <col min="6" max="6" width="16.77734375" style="94" customWidth="1"/>
    <col min="7" max="7" width="25.21875" style="94" customWidth="1"/>
    <col min="8" max="8" width="0.21875" style="94" customWidth="1"/>
    <col min="9" max="9" width="15.21875" style="94" customWidth="1"/>
    <col min="10" max="10" width="15.21875" style="28" customWidth="1"/>
    <col min="11" max="11" width="16" style="28" customWidth="1"/>
    <col min="12" max="12" width="14.44140625" style="28" customWidth="1"/>
    <col min="13" max="13" width="14.21875" style="28" customWidth="1"/>
    <col min="14" max="14" width="16.21875" style="29" customWidth="1"/>
    <col min="15" max="15" width="20.77734375" style="94" customWidth="1"/>
    <col min="16" max="16" width="21.44140625" style="94" customWidth="1"/>
    <col min="17" max="17" width="20.21875" style="94" customWidth="1"/>
    <col min="18" max="18" width="21.44140625" style="94" customWidth="1"/>
    <col min="19" max="19" width="18" style="94" customWidth="1"/>
    <col min="20" max="20" width="15.21875" style="29" customWidth="1"/>
    <col min="21" max="21" width="11.77734375" style="29" customWidth="1"/>
    <col min="22" max="22" width="17.44140625" style="29" hidden="1" customWidth="1"/>
    <col min="23" max="23" width="12.44140625" style="29" hidden="1" customWidth="1"/>
    <col min="24" max="24" width="8.77734375" style="29" customWidth="1"/>
    <col min="25" max="16384" width="8.77734375" style="12"/>
  </cols>
  <sheetData>
    <row r="1" spans="1:77" s="13" customFormat="1" ht="31.35" customHeight="1">
      <c r="A1" s="10"/>
      <c r="B1" s="10"/>
      <c r="C1" s="10"/>
      <c r="D1" s="10"/>
      <c r="E1" s="10"/>
      <c r="F1" s="10"/>
      <c r="G1" s="10"/>
      <c r="H1" s="10"/>
      <c r="I1" s="10"/>
      <c r="J1" s="10"/>
      <c r="K1" s="10"/>
      <c r="L1" s="10"/>
      <c r="M1" s="10"/>
      <c r="N1" s="10"/>
      <c r="O1" s="10"/>
      <c r="P1" s="10"/>
      <c r="Q1" s="10"/>
      <c r="R1" s="10"/>
      <c r="S1" s="10"/>
      <c r="T1" s="10"/>
      <c r="U1" s="10"/>
      <c r="V1" s="11"/>
      <c r="W1" s="11"/>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row>
    <row r="2" spans="1:77" ht="68.55" customHeight="1" thickBot="1">
      <c r="A2" s="14"/>
      <c r="B2" s="14"/>
      <c r="C2" s="15" t="str">
        <f>[1]LINK!C949</f>
        <v>building type --&gt;</v>
      </c>
      <c r="D2" s="15" t="str">
        <f>'[1]Building Information'!G18</f>
        <v>non-residential</v>
      </c>
      <c r="E2" s="15" t="str">
        <f>'[1]Building Information'!C39</f>
        <v>Preferred services catalogue</v>
      </c>
      <c r="F2" s="15"/>
      <c r="G2" s="15"/>
      <c r="H2" s="15" t="str">
        <f>'[1]Building Information'!G39</f>
        <v>B</v>
      </c>
      <c r="I2" s="14"/>
      <c r="J2" s="14"/>
      <c r="K2" s="14"/>
      <c r="L2" s="14"/>
      <c r="M2" s="14"/>
      <c r="N2" s="15">
        <f>COUNTIF(N6:N59,[1]_general!A83)</f>
        <v>0</v>
      </c>
      <c r="O2" s="15">
        <v>0</v>
      </c>
      <c r="P2" s="15">
        <v>1</v>
      </c>
      <c r="Q2" s="15">
        <v>2</v>
      </c>
      <c r="R2" s="15">
        <v>3</v>
      </c>
      <c r="S2" s="15">
        <v>4</v>
      </c>
      <c r="T2" s="15"/>
      <c r="U2" s="15"/>
      <c r="V2" s="16"/>
      <c r="W2" s="16"/>
      <c r="X2" s="12"/>
    </row>
    <row r="3" spans="1:77" ht="141" thickBot="1">
      <c r="A3" s="17" t="s">
        <v>0</v>
      </c>
      <c r="B3" s="18" t="str">
        <f>[1]overview_of_services!B1</f>
        <v>Code</v>
      </c>
      <c r="C3" s="19" t="str">
        <f>[1]overview_of_services!C1</f>
        <v>Service group</v>
      </c>
      <c r="D3" s="19" t="str">
        <f>[1]overview_of_services!D1</f>
        <v>Smart ready service</v>
      </c>
      <c r="E3" s="19" t="str">
        <f>[1]LINK!C942</f>
        <v>Service included in the selected method (A/B/custom): 0 - not included, 1 - included</v>
      </c>
      <c r="F3" s="19" t="str">
        <f>[1]LINK!C979</f>
        <v>1 - This domain is present; 2 - This domain is absent but mandatory; 0 - This domain is absent and not mandatory</v>
      </c>
      <c r="G3" s="19" t="str">
        <f>[1]LINK!C978</f>
        <v>TRIAGE: 1 - This service affects maximum obtainable score, even if service is not applicable in this building;  0 - This service does not affect maximum obtainable score when not present in building</v>
      </c>
      <c r="H3" s="20"/>
      <c r="I3" s="21" t="str">
        <f>[1]LINK!C943</f>
        <v>Service applicable in your building? - to be assessed by the assessor: 1 - applicable; 0 - not applicable</v>
      </c>
      <c r="J3" s="21" t="str">
        <f>[1]LINK!C944</f>
        <v xml:space="preserve">Main functionality level as inspected by SRI assessor </v>
      </c>
      <c r="K3" s="21" t="str">
        <f>[1]LINK!C945</f>
        <v>share (default = 100% means applicable throughout the building)</v>
      </c>
      <c r="L3" s="22" t="str">
        <f>[1]LINK!C946</f>
        <v>Optional: additional functionality level in part of the building</v>
      </c>
      <c r="M3" s="19" t="str">
        <f>[1]LINK!C947</f>
        <v>Share of additional functionality level</v>
      </c>
      <c r="N3" s="19" t="str">
        <f>[1]LINK!C948</f>
        <v>Warnings</v>
      </c>
      <c r="O3" s="19" t="str">
        <f>[1]overview_of_services!E1</f>
        <v>Functionality level 0 (as non-smart default)</v>
      </c>
      <c r="P3" s="19" t="str">
        <f>[1]overview_of_services!F1</f>
        <v>Functionality level 1</v>
      </c>
      <c r="Q3" s="19" t="str">
        <f>[1]overview_of_services!G1</f>
        <v>Functionality level 2</v>
      </c>
      <c r="R3" s="19" t="str">
        <f>[1]overview_of_services!H1</f>
        <v>Functionality level 3</v>
      </c>
      <c r="S3" s="19" t="str">
        <f>[1]overview_of_services!I1</f>
        <v>Functionality level 4</v>
      </c>
      <c r="T3" s="19" t="str">
        <f>[1]LINK!C950</f>
        <v>Service part of the method and domain selection?</v>
      </c>
      <c r="U3" s="19" t="str">
        <f>[1]LINK!C953</f>
        <v>Service applicable?</v>
      </c>
      <c r="V3" s="23"/>
      <c r="W3" s="23"/>
      <c r="X3" s="12"/>
    </row>
    <row r="4" spans="1:77" ht="29.55" customHeight="1" thickBot="1">
      <c r="A4" s="24" t="s">
        <v>1</v>
      </c>
      <c r="B4" s="25"/>
      <c r="C4" s="24"/>
      <c r="D4" s="24"/>
      <c r="E4" s="24"/>
      <c r="F4" s="24"/>
      <c r="G4" s="26"/>
      <c r="H4" s="27"/>
      <c r="I4" s="24"/>
      <c r="O4" s="24"/>
      <c r="P4" s="24"/>
      <c r="Q4" s="24"/>
      <c r="R4" s="24"/>
      <c r="S4" s="24"/>
      <c r="T4" s="26"/>
      <c r="U4" s="26"/>
      <c r="W4" s="26"/>
      <c r="X4" s="12"/>
    </row>
    <row r="5" spans="1:77" s="35" customFormat="1" ht="22.35" customHeight="1" thickBot="1">
      <c r="A5" s="30"/>
      <c r="B5" s="31"/>
      <c r="C5" s="32"/>
      <c r="D5" s="32"/>
      <c r="E5" s="32"/>
      <c r="F5" s="32"/>
      <c r="G5" s="32"/>
      <c r="H5" s="33"/>
      <c r="I5" s="32"/>
      <c r="J5" s="32"/>
      <c r="K5" s="32"/>
      <c r="L5" s="32"/>
      <c r="M5" s="32"/>
      <c r="N5" s="34" t="str">
        <f>IF(N2=0,"",IF(N2=1,"1 warning!",N2&amp;" warnings!"))</f>
        <v/>
      </c>
      <c r="O5" s="32"/>
      <c r="P5" s="32"/>
      <c r="Q5" s="32"/>
      <c r="R5" s="32"/>
      <c r="S5" s="32"/>
      <c r="T5" s="32"/>
      <c r="U5" s="32"/>
      <c r="V5" s="23"/>
      <c r="W5" s="32"/>
    </row>
    <row r="6" spans="1:77" ht="78.599999999999994" customHeight="1" thickBot="1">
      <c r="A6" s="36" t="s">
        <v>2</v>
      </c>
      <c r="B6" s="37" t="str">
        <f>[1]overview_of_services!B4</f>
        <v>H-1a</v>
      </c>
      <c r="C6" s="38" t="str">
        <f>[1]overview_of_services!C4</f>
        <v>Heat control - demand side</v>
      </c>
      <c r="D6" s="39" t="str">
        <f>[1]overview_of_services!D4</f>
        <v>Heat emission control</v>
      </c>
      <c r="E6" s="40">
        <f>IF($H$2="A",[1]overview_of_services!J4,IF($H$2="B",[1]overview_of_services!K4,[1]overview_of_services!L4))</f>
        <v>1</v>
      </c>
      <c r="F6" s="40">
        <f>IF('[1]Building Information'!$G$48="","",'[1]Building Information'!$G$48)</f>
        <v>1</v>
      </c>
      <c r="G6" s="40">
        <f>[1]overview_of_services!N4</f>
        <v>0</v>
      </c>
      <c r="H6" s="1"/>
      <c r="I6" s="2">
        <v>1</v>
      </c>
      <c r="J6" s="2">
        <v>2</v>
      </c>
      <c r="K6" s="3">
        <v>1</v>
      </c>
      <c r="L6" s="4">
        <v>3</v>
      </c>
      <c r="M6" s="41">
        <f>1-K6</f>
        <v>0</v>
      </c>
      <c r="N6" s="42" t="e">
        <f>IF(AND(U6=1,NOT(F6=2),OR(J6="",J6&lt;0,J6&gt;#REF!,AND(M6&gt;0,OR(L6="",L6&lt;0,L6&gt;#REF!)),K6&gt;1,K6&lt;0)),[1]_general!$A$83,"")</f>
        <v>#REF!</v>
      </c>
      <c r="O6" s="43" t="str">
        <f>VLOOKUP($B6,[1]overview_of_services!$B$4:$I$111,4,)</f>
        <v>No automatic control</v>
      </c>
      <c r="P6" s="43" t="str">
        <f>VLOOKUP($B6,[1]overview_of_services!$B$4:$I$111,5,)</f>
        <v>Central automatic control (e.g. central thermostat)</v>
      </c>
      <c r="Q6" s="43" t="str">
        <f>VLOOKUP($B6,[1]overview_of_services!$B$4:$I$111,6,)</f>
        <v>Individual room control (e.g. thermostatic valves, or electronic controller)</v>
      </c>
      <c r="R6" s="43" t="str">
        <f>VLOOKUP($B6,[1]overview_of_services!$B$4:$I$111,7,)</f>
        <v>Individual room control with communication between controllers and to BACS</v>
      </c>
      <c r="S6" s="43" t="str">
        <f>VLOOKUP($B6,[1]overview_of_services!$B$4:$I$111,8,)</f>
        <v>Individual room control with communication and occupancy detection</v>
      </c>
      <c r="T6" s="44">
        <f t="shared" ref="T6:T59" si="0">IF(OR(E6=0,OR(F6=0,F6=2)),0,1)</f>
        <v>1</v>
      </c>
      <c r="U6" s="45">
        <f>IF(AND(T6=1,I6=1),1,0)</f>
        <v>1</v>
      </c>
      <c r="X6" s="12"/>
    </row>
    <row r="7" spans="1:77" ht="87" thickBot="1">
      <c r="A7" s="46" t="s">
        <v>2</v>
      </c>
      <c r="B7" s="47" t="str">
        <f>[1]overview_of_services!B5</f>
        <v>H-1b</v>
      </c>
      <c r="C7" s="48" t="str">
        <f>[1]overview_of_services!C5</f>
        <v>Heat control - demand side</v>
      </c>
      <c r="D7" s="49" t="str">
        <f>[1]overview_of_services!D5</f>
        <v>Emission control for TABS (heating mode)</v>
      </c>
      <c r="E7" s="50">
        <f>IF($H$2="A",[1]overview_of_services!J5,IF($H$2="B",[1]overview_of_services!K5,[1]overview_of_services!L5))</f>
        <v>1</v>
      </c>
      <c r="F7" s="50">
        <f>IF('[1]Building Information'!$G$48="","",'[1]Building Information'!$G$48)</f>
        <v>1</v>
      </c>
      <c r="G7" s="50">
        <f>[1]overview_of_services!N5</f>
        <v>0</v>
      </c>
      <c r="H7" s="5"/>
      <c r="I7" s="6">
        <v>1</v>
      </c>
      <c r="J7" s="6">
        <v>0</v>
      </c>
      <c r="K7" s="7">
        <v>1</v>
      </c>
      <c r="L7" s="8"/>
      <c r="M7" s="51">
        <f>1-K7</f>
        <v>0</v>
      </c>
      <c r="N7" s="52" t="e">
        <f>IF(AND(U7=1,NOT(F7=2),OR(J7="",J7&lt;0,J7&gt;#REF!,AND(M7&gt;0,OR(L7="",L7&lt;0,L7&gt;#REF!)),K7&gt;1,K7&lt;0)),[1]_general!$A$83,"")</f>
        <v>#REF!</v>
      </c>
      <c r="O7" s="53" t="str">
        <f>VLOOKUP($B7,[1]overview_of_services!$B$4:$I$111,4,)</f>
        <v>No automatic control</v>
      </c>
      <c r="P7" s="53" t="str">
        <f>VLOOKUP($B7,[1]overview_of_services!$B$4:$I$111,5,)</f>
        <v>Central automatic control</v>
      </c>
      <c r="Q7" s="53" t="str">
        <f>VLOOKUP($B7,[1]overview_of_services!$B$4:$I$111,6,)</f>
        <v>Advanced central automatic control</v>
      </c>
      <c r="R7" s="53" t="str">
        <f>VLOOKUP($B7,[1]overview_of_services!$B$4:$I$111,7,)</f>
        <v>Advanced central automatic control with intermittent operation and/or room temperature feedback control</v>
      </c>
      <c r="S7" s="53">
        <f>VLOOKUP($B7,[1]overview_of_services!$B$4:$I$111,8,)</f>
        <v>0</v>
      </c>
      <c r="T7" s="44">
        <f t="shared" si="0"/>
        <v>1</v>
      </c>
      <c r="U7" s="54">
        <f t="shared" ref="U7:U59" si="1">IF(AND(T7=1,I7=1),1,0)</f>
        <v>1</v>
      </c>
      <c r="X7" s="12"/>
    </row>
    <row r="8" spans="1:77" ht="75.599999999999994" customHeight="1" thickBot="1">
      <c r="A8" s="55" t="s">
        <v>2</v>
      </c>
      <c r="B8" s="47" t="str">
        <f>[1]overview_of_services!B6</f>
        <v>H-1c</v>
      </c>
      <c r="C8" s="48" t="str">
        <f>[1]overview_of_services!C6</f>
        <v>Heat control - demand side</v>
      </c>
      <c r="D8" s="49" t="str">
        <f>[1]overview_of_services!D6</f>
        <v>Control of distribution fluid temperature (supply or return air flow or water flow) - Similar function can be applied to the control of direct electric heating networks</v>
      </c>
      <c r="E8" s="50">
        <f>IF($H$2="A",[1]overview_of_services!J6,IF($H$2="B",[1]overview_of_services!K6,[1]overview_of_services!L6))</f>
        <v>1</v>
      </c>
      <c r="F8" s="50">
        <f>IF('[1]Building Information'!$G$48="","",'[1]Building Information'!$G$48)</f>
        <v>1</v>
      </c>
      <c r="G8" s="50">
        <f>[1]overview_of_services!N6</f>
        <v>0</v>
      </c>
      <c r="H8" s="5"/>
      <c r="I8" s="6">
        <v>1</v>
      </c>
      <c r="J8" s="6">
        <v>0</v>
      </c>
      <c r="K8" s="7">
        <v>1</v>
      </c>
      <c r="L8" s="8"/>
      <c r="M8" s="51">
        <f t="shared" ref="M8:M59" si="2">1-K8</f>
        <v>0</v>
      </c>
      <c r="N8" s="52" t="e">
        <f>IF(AND(U8=1,NOT(F8=2),OR(J8="",J8&lt;0,J8&gt;#REF!,AND(M8&gt;0,OR(L8="",L8&lt;0,L8&gt;#REF!)),K8&gt;1,K8&lt;0)),[1]_general!$A$83,"")</f>
        <v>#REF!</v>
      </c>
      <c r="O8" s="53" t="str">
        <f>VLOOKUP($B8,[1]overview_of_services!$B$4:$I$111,4,)</f>
        <v>No automatic control</v>
      </c>
      <c r="P8" s="53" t="str">
        <f>VLOOKUP($B8,[1]overview_of_services!$B$4:$I$111,5,)</f>
        <v>Outside temperature compensated control</v>
      </c>
      <c r="Q8" s="53" t="str">
        <f>VLOOKUP($B8,[1]overview_of_services!$B$4:$I$111,6,)</f>
        <v>Demand based control</v>
      </c>
      <c r="R8" s="53">
        <f>VLOOKUP($B8,[1]overview_of_services!$B$4:$I$111,7,)</f>
        <v>0</v>
      </c>
      <c r="S8" s="53">
        <f>VLOOKUP($B8,[1]overview_of_services!$B$4:$I$111,8,)</f>
        <v>0</v>
      </c>
      <c r="T8" s="44">
        <f t="shared" si="0"/>
        <v>1</v>
      </c>
      <c r="U8" s="54">
        <f t="shared" si="1"/>
        <v>1</v>
      </c>
      <c r="X8" s="12"/>
    </row>
    <row r="9" spans="1:77" ht="53.1" customHeight="1" thickBot="1">
      <c r="A9" s="55" t="s">
        <v>2</v>
      </c>
      <c r="B9" s="47" t="str">
        <f>[1]overview_of_services!B7</f>
        <v>H-1d</v>
      </c>
      <c r="C9" s="48" t="str">
        <f>[1]overview_of_services!C7</f>
        <v>Heat control - demand side</v>
      </c>
      <c r="D9" s="49" t="str">
        <f>[1]overview_of_services!D7</f>
        <v>Control of distribution pumps in networks</v>
      </c>
      <c r="E9" s="50">
        <f>IF($H$2="A",[1]overview_of_services!J7,IF($H$2="B",[1]overview_of_services!K7,[1]overview_of_services!L7))</f>
        <v>1</v>
      </c>
      <c r="F9" s="50">
        <f>IF('[1]Building Information'!$G$48="","",'[1]Building Information'!$G$48)</f>
        <v>1</v>
      </c>
      <c r="G9" s="50">
        <f>[1]overview_of_services!N7</f>
        <v>0</v>
      </c>
      <c r="H9" s="5"/>
      <c r="I9" s="6">
        <v>1</v>
      </c>
      <c r="J9" s="6">
        <v>0</v>
      </c>
      <c r="K9" s="7">
        <v>1</v>
      </c>
      <c r="L9" s="9"/>
      <c r="M9" s="51">
        <f t="shared" si="2"/>
        <v>0</v>
      </c>
      <c r="N9" s="52" t="e">
        <f>IF(AND(U9=1,NOT(F9=2),OR(J9="",J9&lt;0,J9&gt;#REF!,AND(M9&gt;0,OR(L9="",L9&lt;0,L9&gt;#REF!)),K9&gt;1,K9&lt;0)),[1]_general!$A$83,"")</f>
        <v>#REF!</v>
      </c>
      <c r="O9" s="53" t="str">
        <f>VLOOKUP($B9,[1]overview_of_services!$B$4:$I$111,4,)</f>
        <v>No automatic control</v>
      </c>
      <c r="P9" s="53" t="str">
        <f>VLOOKUP($B9,[1]overview_of_services!$B$4:$I$111,5,)</f>
        <v>On off control</v>
      </c>
      <c r="Q9" s="53" t="str">
        <f>VLOOKUP($B9,[1]overview_of_services!$B$4:$I$111,6,)</f>
        <v>Multi-Stage control</v>
      </c>
      <c r="R9" s="53" t="str">
        <f>VLOOKUP($B9,[1]overview_of_services!$B$4:$I$111,7,)</f>
        <v>Variable speed pump control (pump unit (internal) estimations)</v>
      </c>
      <c r="S9" s="53" t="str">
        <f>VLOOKUP($B9,[1]overview_of_services!$B$4:$I$111,8,)</f>
        <v>Variable speed pump control (external demand signal)</v>
      </c>
      <c r="T9" s="44">
        <f t="shared" si="0"/>
        <v>1</v>
      </c>
      <c r="U9" s="54">
        <f t="shared" si="1"/>
        <v>1</v>
      </c>
      <c r="X9" s="12"/>
    </row>
    <row r="10" spans="1:77" ht="43.8" thickBot="1">
      <c r="A10" s="55" t="s">
        <v>2</v>
      </c>
      <c r="B10" s="47" t="str">
        <f>[1]overview_of_services!B8</f>
        <v>H-1f</v>
      </c>
      <c r="C10" s="48" t="str">
        <f>[1]overview_of_services!C8</f>
        <v>Heat control - demand side</v>
      </c>
      <c r="D10" s="49" t="str">
        <f>[1]overview_of_services!D8</f>
        <v>Thermal Energy Storage (TES) for building heating (excluding TABS)</v>
      </c>
      <c r="E10" s="50">
        <f>IF($H$2="A",[1]overview_of_services!J8,IF($H$2="B",[1]overview_of_services!K8,[1]overview_of_services!L8))</f>
        <v>1</v>
      </c>
      <c r="F10" s="50">
        <f>IF('[1]Building Information'!$G$48="","",'[1]Building Information'!$G$48)</f>
        <v>1</v>
      </c>
      <c r="G10" s="50">
        <f>[1]overview_of_services!N8</f>
        <v>0</v>
      </c>
      <c r="H10" s="5"/>
      <c r="I10" s="6">
        <v>1</v>
      </c>
      <c r="J10" s="6">
        <v>0</v>
      </c>
      <c r="K10" s="7">
        <v>1</v>
      </c>
      <c r="L10" s="8"/>
      <c r="M10" s="51">
        <f t="shared" si="2"/>
        <v>0</v>
      </c>
      <c r="N10" s="52" t="e">
        <f>IF(AND(U10=1,NOT(F10=2),OR(J10="",J10&lt;0,J10&gt;#REF!,AND(M10&gt;0,OR(L10="",L10&lt;0,L10&gt;#REF!)),K10&gt;1,K10&lt;0)),[1]_general!$A$83,"")</f>
        <v>#REF!</v>
      </c>
      <c r="O10" s="53" t="str">
        <f>VLOOKUP($B10,[1]overview_of_services!$B$4:$I$111,4,)</f>
        <v>Continuous storage operation</v>
      </c>
      <c r="P10" s="53" t="str">
        <f>VLOOKUP($B10,[1]overview_of_services!$B$4:$I$111,5,)</f>
        <v>Time-scheduled storage operation</v>
      </c>
      <c r="Q10" s="53" t="str">
        <f>VLOOKUP($B10,[1]overview_of_services!$B$4:$I$111,6,)</f>
        <v>Load prediction based storage operation</v>
      </c>
      <c r="R10" s="53" t="str">
        <f>VLOOKUP($B10,[1]overview_of_services!$B$4:$I$111,7,)</f>
        <v xml:space="preserve">Heat storage capable of flexible control through grid signals (e.g. DSM) </v>
      </c>
      <c r="S10" s="53">
        <f>VLOOKUP($B10,[1]overview_of_services!$B$4:$I$111,8,)</f>
        <v>0</v>
      </c>
      <c r="T10" s="44">
        <f t="shared" si="0"/>
        <v>1</v>
      </c>
      <c r="U10" s="54">
        <f t="shared" si="1"/>
        <v>1</v>
      </c>
      <c r="X10" s="12"/>
    </row>
    <row r="11" spans="1:77" ht="87" thickBot="1">
      <c r="A11" s="46" t="s">
        <v>2</v>
      </c>
      <c r="B11" s="47" t="str">
        <f>[1]overview_of_services!B9</f>
        <v>H-2a</v>
      </c>
      <c r="C11" s="48" t="str">
        <f>[1]overview_of_services!C9</f>
        <v>Control heat production facilities</v>
      </c>
      <c r="D11" s="49" t="str">
        <f>[1]overview_of_services!D9</f>
        <v>Heat generator control (all except heat pumps)</v>
      </c>
      <c r="E11" s="50">
        <f>IF($H$2="A",[1]overview_of_services!J9,IF($H$2="B",[1]overview_of_services!K9,[1]overview_of_services!L9))</f>
        <v>1</v>
      </c>
      <c r="F11" s="50">
        <f>IF('[1]Building Information'!$G$48="","",'[1]Building Information'!$G$48)</f>
        <v>1</v>
      </c>
      <c r="G11" s="50">
        <f>[1]overview_of_services!N9</f>
        <v>0</v>
      </c>
      <c r="H11" s="5"/>
      <c r="I11" s="6">
        <v>1</v>
      </c>
      <c r="J11" s="6">
        <v>0</v>
      </c>
      <c r="K11" s="7">
        <v>1</v>
      </c>
      <c r="L11" s="8">
        <v>0</v>
      </c>
      <c r="M11" s="51">
        <f t="shared" si="2"/>
        <v>0</v>
      </c>
      <c r="N11" s="52" t="e">
        <f>IF(AND(U11=1,NOT(F11=2),OR(J11="",J11&lt;0,J11&gt;#REF!,AND(M11&gt;0,OR(L11="",L11&lt;0,L11&gt;#REF!)),K11&gt;1,K11&lt;0)),[1]_general!$A$83,"")</f>
        <v>#REF!</v>
      </c>
      <c r="O11" s="53" t="str">
        <f>VLOOKUP($B11,[1]overview_of_services!$B$4:$I$111,4,)</f>
        <v>Constant temperature control</v>
      </c>
      <c r="P11" s="53" t="str">
        <f>VLOOKUP($B11,[1]overview_of_services!$B$4:$I$111,5,)</f>
        <v>Variable temperature control depending on outdoor temperature</v>
      </c>
      <c r="Q11" s="53" t="str">
        <f>VLOOKUP($B11,[1]overview_of_services!$B$4:$I$111,6,)</f>
        <v>Variable temperature control depending on the load (e.g. depending on supply water temperature set point)</v>
      </c>
      <c r="R11" s="53">
        <f>VLOOKUP($B11,[1]overview_of_services!$B$4:$I$111,7,)</f>
        <v>0</v>
      </c>
      <c r="S11" s="53">
        <f>VLOOKUP($B11,[1]overview_of_services!$B$4:$I$111,8,)</f>
        <v>0</v>
      </c>
      <c r="T11" s="44">
        <f t="shared" si="0"/>
        <v>1</v>
      </c>
      <c r="U11" s="54">
        <f t="shared" si="1"/>
        <v>1</v>
      </c>
      <c r="X11" s="12"/>
    </row>
    <row r="12" spans="1:77" ht="101.4" thickBot="1">
      <c r="A12" s="55" t="s">
        <v>2</v>
      </c>
      <c r="B12" s="47" t="str">
        <f>[1]overview_of_services!B10</f>
        <v>H-2b</v>
      </c>
      <c r="C12" s="48" t="str">
        <f>[1]overview_of_services!C10</f>
        <v>Control heat production facilities</v>
      </c>
      <c r="D12" s="49" t="str">
        <f>[1]overview_of_services!D10</f>
        <v>Heat generator control (for heat pumps)</v>
      </c>
      <c r="E12" s="50">
        <f>IF($H$2="A",[1]overview_of_services!J10,IF($H$2="B",[1]overview_of_services!K10,[1]overview_of_services!L10))</f>
        <v>1</v>
      </c>
      <c r="F12" s="50">
        <f>IF('[1]Building Information'!$G$48="","",'[1]Building Information'!$G$48)</f>
        <v>1</v>
      </c>
      <c r="G12" s="50">
        <f>[1]overview_of_services!N10</f>
        <v>0</v>
      </c>
      <c r="H12" s="5"/>
      <c r="I12" s="6">
        <v>1</v>
      </c>
      <c r="J12" s="6">
        <v>0</v>
      </c>
      <c r="K12" s="7">
        <v>1</v>
      </c>
      <c r="L12" s="8"/>
      <c r="M12" s="51">
        <f t="shared" si="2"/>
        <v>0</v>
      </c>
      <c r="N12" s="52" t="e">
        <f>IF(AND(U12=1,NOT(F12=2),OR(J12="",J12&lt;0,J12&gt;#REF!,AND(M12&gt;0,OR(L12="",L12&lt;0,L12&gt;#REF!)),K12&gt;1,K12&lt;0)),[1]_general!$A$83,"")</f>
        <v>#REF!</v>
      </c>
      <c r="O12" s="53" t="str">
        <f>VLOOKUP($B12,[1]overview_of_services!$B$4:$I$111,4,)</f>
        <v>On/Off-control of heat generator</v>
      </c>
      <c r="P12" s="53" t="str">
        <f>VLOOKUP($B12,[1]overview_of_services!$B$4:$I$111,5,)</f>
        <v>Multi-stage control of heat generator capacity depending on the load or demand (e.g. on/off of several compressors)</v>
      </c>
      <c r="Q12" s="53" t="str">
        <f>VLOOKUP($B12,[1]overview_of_services!$B$4:$I$111,6,)</f>
        <v>Variable control of heat generator capacity depending on the load or demand (e.g. hot gas bypass, inverter frequency control)</v>
      </c>
      <c r="R12" s="53" t="str">
        <f>VLOOKUP($B12,[1]overview_of_services!$B$4:$I$111,7,)</f>
        <v>Variable control of heat generator capacity depending on the load AND external signals from grid</v>
      </c>
      <c r="S12" s="53">
        <f>VLOOKUP($B12,[1]overview_of_services!$B$4:$I$111,8,)</f>
        <v>0</v>
      </c>
      <c r="T12" s="44">
        <f t="shared" si="0"/>
        <v>1</v>
      </c>
      <c r="U12" s="54">
        <f t="shared" si="1"/>
        <v>1</v>
      </c>
      <c r="X12" s="12"/>
    </row>
    <row r="13" spans="1:77" ht="114" customHeight="1" thickBot="1">
      <c r="A13" s="55" t="s">
        <v>2</v>
      </c>
      <c r="B13" s="47" t="str">
        <f>[1]overview_of_services!B11</f>
        <v>H-2d</v>
      </c>
      <c r="C13" s="48" t="str">
        <f>[1]overview_of_services!C11</f>
        <v>Control heat production facilities</v>
      </c>
      <c r="D13" s="49" t="str">
        <f>[1]overview_of_services!D11</f>
        <v>Sequencing in case of different heat generators</v>
      </c>
      <c r="E13" s="50">
        <f>IF($H$2="A",[1]overview_of_services!J11,IF($H$2="B",[1]overview_of_services!K11,[1]overview_of_services!L11))</f>
        <v>1</v>
      </c>
      <c r="F13" s="50">
        <f>IF('[1]Building Information'!$G$48="","",'[1]Building Information'!$G$48)</f>
        <v>1</v>
      </c>
      <c r="G13" s="50">
        <f>[1]overview_of_services!N11</f>
        <v>0</v>
      </c>
      <c r="H13" s="5"/>
      <c r="I13" s="6">
        <v>1</v>
      </c>
      <c r="J13" s="6">
        <v>0</v>
      </c>
      <c r="K13" s="7">
        <v>1</v>
      </c>
      <c r="L13" s="8">
        <v>0</v>
      </c>
      <c r="M13" s="51">
        <f t="shared" si="2"/>
        <v>0</v>
      </c>
      <c r="N13" s="52" t="e">
        <f>IF(AND(U13=1,NOT(F13=2),OR(J13="",J13&lt;0,J13&gt;#REF!,AND(M13&gt;0,OR(L13="",L13&lt;0,L13&gt;#REF!)),K13&gt;1,K13&lt;0)),[1]_general!$A$83,"")</f>
        <v>#REF!</v>
      </c>
      <c r="O13" s="53" t="str">
        <f>VLOOKUP($B13,[1]overview_of_services!$B$4:$I$111,4,)</f>
        <v>Priorities only based on running time</v>
      </c>
      <c r="P13" s="53" t="str">
        <f>VLOOKUP($B13,[1]overview_of_services!$B$4:$I$111,5,)</f>
        <v>Control according to fixed priority list: e.g. based on rated energy efficiency</v>
      </c>
      <c r="Q13" s="53" t="str">
        <f>VLOOKUP($B13,[1]overview_of_services!$B$4:$I$111,6,)</f>
        <v>Control according to dynamic priority list (based on current energy efficiency, carbon emissions and capacity of generators, e.g. solar, geothermal heat, cogeneration plant, fossil fuels)</v>
      </c>
      <c r="R13" s="53" t="str">
        <f>VLOOKUP($B13,[1]overview_of_services!$B$4:$I$111,7,)</f>
        <v>Control according to dynamic priority list (based on current AND predicted load, energy efficiency, carbon emissions  and capacity of generators)</v>
      </c>
      <c r="S13" s="53" t="str">
        <f>VLOOKUP($B13,[1]overview_of_services!$B$4:$I$111,8,)</f>
        <v>Control according to dynamic priority list (based on current AND predicted load, energy efficiency, carbon emissions, capacity of generators AND external signals from grid)</v>
      </c>
      <c r="T13" s="44">
        <f t="shared" si="0"/>
        <v>1</v>
      </c>
      <c r="U13" s="54">
        <f t="shared" si="1"/>
        <v>1</v>
      </c>
      <c r="X13" s="12"/>
    </row>
    <row r="14" spans="1:77" ht="103.5" customHeight="1" thickBot="1">
      <c r="A14" s="55" t="s">
        <v>2</v>
      </c>
      <c r="B14" s="47" t="str">
        <f>[1]overview_of_services!B12</f>
        <v>H-3</v>
      </c>
      <c r="C14" s="48" t="str">
        <f>[1]overview_of_services!C12</f>
        <v>Information to occupants and facility managers</v>
      </c>
      <c r="D14" s="49" t="str">
        <f>[1]overview_of_services!D12</f>
        <v>Report information regarding heating system performance</v>
      </c>
      <c r="E14" s="50">
        <f>IF($H$2="A",[1]overview_of_services!J12,IF($H$2="B",[1]overview_of_services!K12,[1]overview_of_services!L12))</f>
        <v>1</v>
      </c>
      <c r="F14" s="50">
        <f>IF('[1]Building Information'!$G$48="","",'[1]Building Information'!$G$48)</f>
        <v>1</v>
      </c>
      <c r="G14" s="50">
        <f>[1]overview_of_services!N12</f>
        <v>1</v>
      </c>
      <c r="H14" s="5"/>
      <c r="I14" s="6">
        <v>1</v>
      </c>
      <c r="J14" s="6">
        <v>0</v>
      </c>
      <c r="K14" s="7">
        <v>1</v>
      </c>
      <c r="L14" s="8">
        <v>0</v>
      </c>
      <c r="M14" s="51">
        <f t="shared" si="2"/>
        <v>0</v>
      </c>
      <c r="N14" s="52" t="e">
        <f>IF(AND(U14=1,NOT(F14=2),OR(J14="",J14&lt;0,J14&gt;#REF!,AND(M14&gt;0,OR(L14="",L14&lt;0,L14&gt;#REF!)),K14&gt;1,K14&lt;0)),[1]_general!$A$83,"")</f>
        <v>#REF!</v>
      </c>
      <c r="O14" s="53" t="str">
        <f>VLOOKUP($B14,[1]overview_of_services!$B$4:$I$111,4,)</f>
        <v>None</v>
      </c>
      <c r="P14" s="53" t="str">
        <f>VLOOKUP($B14,[1]overview_of_services!$B$4:$I$111,5,)</f>
        <v>Central or remote reporting of current performance KPIs (e.g. temperatures, submetering energy usage)</v>
      </c>
      <c r="Q14" s="53" t="str">
        <f>VLOOKUP($B14,[1]overview_of_services!$B$4:$I$111,6,)</f>
        <v>Central or remote reporting of current performance KPIs and historical data</v>
      </c>
      <c r="R14" s="53" t="str">
        <f>VLOOKUP($B14,[1]overview_of_services!$B$4:$I$111,7,)</f>
        <v>Central or remote reporting of performance evaluation including forecasting and/or benchmarking</v>
      </c>
      <c r="S14" s="53" t="str">
        <f>VLOOKUP($B14,[1]overview_of_services!$B$4:$I$111,8,)</f>
        <v>Central or remote reporting of performance evaluation including forecasting and/or benchmarking; also including predictive management and fault detection</v>
      </c>
      <c r="T14" s="44">
        <f t="shared" si="0"/>
        <v>1</v>
      </c>
      <c r="U14" s="54">
        <f t="shared" si="1"/>
        <v>1</v>
      </c>
      <c r="X14" s="12"/>
    </row>
    <row r="15" spans="1:77" ht="68.099999999999994" customHeight="1" thickBot="1">
      <c r="A15" s="56" t="s">
        <v>2</v>
      </c>
      <c r="B15" s="47" t="str">
        <f>[1]overview_of_services!B13</f>
        <v>H-4</v>
      </c>
      <c r="C15" s="48" t="str">
        <f>[1]overview_of_services!C13</f>
        <v>Flexibility and grid interaction</v>
      </c>
      <c r="D15" s="49" t="str">
        <f>[1]overview_of_services!D13</f>
        <v>Flexibility and grid interaction</v>
      </c>
      <c r="E15" s="50">
        <f>IF($H$2="A",[1]overview_of_services!J13,IF($H$2="B",[1]overview_of_services!K13,[1]overview_of_services!L13))</f>
        <v>1</v>
      </c>
      <c r="F15" s="50">
        <f>IF('[1]Building Information'!$G$48="","",'[1]Building Information'!$G$48)</f>
        <v>1</v>
      </c>
      <c r="G15" s="50">
        <f>[1]overview_of_services!N13</f>
        <v>1</v>
      </c>
      <c r="H15" s="5"/>
      <c r="I15" s="6">
        <v>1</v>
      </c>
      <c r="J15" s="6">
        <v>0</v>
      </c>
      <c r="K15" s="7">
        <v>1</v>
      </c>
      <c r="L15" s="8">
        <v>0</v>
      </c>
      <c r="M15" s="51">
        <f>1-K15</f>
        <v>0</v>
      </c>
      <c r="N15" s="52" t="e">
        <f>IF(AND(U15=1,NOT(F15=2),OR(J15="",J15&lt;0,J15&gt;#REF!,AND(M15&gt;0,OR(L15="",L15&lt;0,L15&gt;#REF!)),K15&gt;1,K15&lt;0)),[1]_general!$A$83,"")</f>
        <v>#REF!</v>
      </c>
      <c r="O15" s="53" t="str">
        <f>VLOOKUP($B15,[1]overview_of_services!$B$4:$I$111,4,)</f>
        <v>No automatic control</v>
      </c>
      <c r="P15" s="53" t="str">
        <f>VLOOKUP($B15,[1]overview_of_services!$B$4:$I$111,5,)</f>
        <v>Scheduled operation of heating system</v>
      </c>
      <c r="Q15" s="53" t="str">
        <f>VLOOKUP($B15,[1]overview_of_services!$B$4:$I$111,6,)</f>
        <v>Self-learning optimal control of heating system</v>
      </c>
      <c r="R15" s="53" t="str">
        <f>VLOOKUP($B15,[1]overview_of_services!$B$4:$I$111,7,)</f>
        <v xml:space="preserve">Heating system capable of flexible control through grid signals (e.g. DSM) </v>
      </c>
      <c r="S15" s="53" t="str">
        <f>VLOOKUP($B15,[1]overview_of_services!$B$4:$I$111,8,)</f>
        <v>Optimized control of  heating system based on local predictions and grid signals (e.g. through model predictive control)</v>
      </c>
      <c r="T15" s="44">
        <f t="shared" si="0"/>
        <v>1</v>
      </c>
      <c r="U15" s="54">
        <f t="shared" si="1"/>
        <v>1</v>
      </c>
      <c r="X15" s="12"/>
    </row>
    <row r="16" spans="1:77" ht="100.5" customHeight="1" thickBot="1">
      <c r="A16" s="55" t="s">
        <v>2</v>
      </c>
      <c r="B16" s="57" t="str">
        <f>[1]overview_of_services!B14</f>
        <v>DHW-1a</v>
      </c>
      <c r="C16" s="58" t="str">
        <f>[1]overview_of_services!C14</f>
        <v>Control DHW production facilities</v>
      </c>
      <c r="D16" s="59" t="str">
        <f>[1]overview_of_services!D14</f>
        <v>Control of DHW storage charging (with direct electric heating or integrated electric heat pump)</v>
      </c>
      <c r="E16" s="50">
        <f>IF($H$2="A",[1]overview_of_services!J14,IF($H$2="B",[1]overview_of_services!K14,[1]overview_of_services!L14))</f>
        <v>1</v>
      </c>
      <c r="F16" s="50">
        <f>IF('[1]Building Information'!$G$49="","",'[1]Building Information'!$G$49)</f>
        <v>1</v>
      </c>
      <c r="G16" s="50">
        <f>[1]overview_of_services!N14</f>
        <v>0</v>
      </c>
      <c r="H16" s="5"/>
      <c r="I16" s="6">
        <v>1</v>
      </c>
      <c r="J16" s="6">
        <v>0</v>
      </c>
      <c r="K16" s="7">
        <v>1</v>
      </c>
      <c r="L16" s="8">
        <v>0</v>
      </c>
      <c r="M16" s="51">
        <f t="shared" si="2"/>
        <v>0</v>
      </c>
      <c r="N16" s="52" t="e">
        <f>IF(AND(U16=1,NOT(F16=2),OR(J16="",J16&lt;0,J16&gt;#REF!,AND(M16&gt;0,OR(L16="",L16&lt;0,L16&gt;#REF!)),K16&gt;1,K16&lt;0)),[1]_general!$A$83,"")</f>
        <v>#REF!</v>
      </c>
      <c r="O16" s="53" t="str">
        <f>VLOOKUP($B16,[1]overview_of_services!$B$4:$I$111,4,)</f>
        <v>Automatic control on / off</v>
      </c>
      <c r="P16" s="53" t="str">
        <f>VLOOKUP($B16,[1]overview_of_services!$B$4:$I$111,5,)</f>
        <v>Automatic control on / off and scheduled charging enable</v>
      </c>
      <c r="Q16" s="53" t="str">
        <f>VLOOKUP($B16,[1]overview_of_services!$B$4:$I$111,6,)</f>
        <v>Automatic control on / off and scheduled charging enable and multi-sensor storage management</v>
      </c>
      <c r="R16" s="53" t="str">
        <f>VLOOKUP($B16,[1]overview_of_services!$B$4:$I$111,7,)</f>
        <v xml:space="preserve">Automatic charging control based on local availability of renewables or information from electricity grid (DR, DSM) </v>
      </c>
      <c r="S16" s="53">
        <f>VLOOKUP($B16,[1]overview_of_services!$B$4:$I$111,8,)</f>
        <v>0</v>
      </c>
      <c r="T16" s="44">
        <f t="shared" si="0"/>
        <v>1</v>
      </c>
      <c r="U16" s="54">
        <f t="shared" si="1"/>
        <v>1</v>
      </c>
      <c r="X16" s="12"/>
    </row>
    <row r="17" spans="1:24" ht="83.1" customHeight="1" thickBot="1">
      <c r="A17" s="56" t="s">
        <v>2</v>
      </c>
      <c r="B17" s="57" t="str">
        <f>[1]overview_of_services!B15</f>
        <v>DHW-1b</v>
      </c>
      <c r="C17" s="58" t="str">
        <f>[1]overview_of_services!C15</f>
        <v>Control DHW production facilities</v>
      </c>
      <c r="D17" s="59" t="str">
        <f>[1]overview_of_services!D15</f>
        <v>Control of DHW storage charging (using hot water generation)</v>
      </c>
      <c r="E17" s="50">
        <f>IF($H$2="A",[1]overview_of_services!J15,IF($H$2="B",[1]overview_of_services!K15,[1]overview_of_services!L15))</f>
        <v>1</v>
      </c>
      <c r="F17" s="50">
        <f>IF('[1]Building Information'!$G$49="","",'[1]Building Information'!$G$49)</f>
        <v>1</v>
      </c>
      <c r="G17" s="50">
        <f>[1]overview_of_services!N15</f>
        <v>0</v>
      </c>
      <c r="H17" s="5"/>
      <c r="I17" s="6">
        <v>1</v>
      </c>
      <c r="J17" s="6">
        <v>0</v>
      </c>
      <c r="K17" s="7">
        <v>1</v>
      </c>
      <c r="L17" s="8">
        <v>0</v>
      </c>
      <c r="M17" s="51">
        <f t="shared" si="2"/>
        <v>0</v>
      </c>
      <c r="N17" s="52" t="e">
        <f>IF(AND(U17=1,NOT(F17=2),OR(J17="",J17&lt;0,J17&gt;#REF!,AND(M17&gt;0,OR(L17="",L17&lt;0,L17&gt;#REF!)),K17&gt;1,K17&lt;0)),[1]_general!$A$83,"")</f>
        <v>#REF!</v>
      </c>
      <c r="O17" s="53" t="str">
        <f>VLOOKUP($B17,[1]overview_of_services!$B$4:$I$111,4,)</f>
        <v>Automatic control on / off</v>
      </c>
      <c r="P17" s="53" t="str">
        <f>VLOOKUP($B17,[1]overview_of_services!$B$4:$I$111,5,)</f>
        <v>Automatic control on / off and scheduled charging enable</v>
      </c>
      <c r="Q17" s="53" t="str">
        <f>VLOOKUP($B17,[1]overview_of_services!$B$4:$I$111,6,)</f>
        <v>Automatic on/off control, scheduled charging enable and demand-based supply temperature control or multi-sensor storage management</v>
      </c>
      <c r="R17" s="53" t="str">
        <f>VLOOKUP($B17,[1]overview_of_services!$B$4:$I$111,7,)</f>
        <v>DHW production system capable of automatic charging control based on external signals (e.g. from district heating grid)</v>
      </c>
      <c r="S17" s="53">
        <f>VLOOKUP($B17,[1]overview_of_services!$B$4:$I$111,8,)</f>
        <v>0</v>
      </c>
      <c r="T17" s="44">
        <f t="shared" si="0"/>
        <v>1</v>
      </c>
      <c r="U17" s="54">
        <f t="shared" si="1"/>
        <v>1</v>
      </c>
      <c r="X17" s="12"/>
    </row>
    <row r="18" spans="1:24" ht="115.5" customHeight="1" thickBot="1">
      <c r="A18" s="60"/>
      <c r="B18" s="57" t="str">
        <f>[1]overview_of_services!B16</f>
        <v>DHW-1d</v>
      </c>
      <c r="C18" s="58" t="str">
        <f>[1]overview_of_services!C16</f>
        <v>Control DHW production facilities</v>
      </c>
      <c r="D18" s="59" t="str">
        <f>[1]overview_of_services!D16</f>
        <v>Control of DHW storage charging (with solar collector and supplymentary heat generation)</v>
      </c>
      <c r="E18" s="50">
        <f>IF($H$2="A",[1]overview_of_services!J16,IF($H$2="B",[1]overview_of_services!K16,[1]overview_of_services!L16))</f>
        <v>1</v>
      </c>
      <c r="F18" s="50">
        <f>IF('[1]Building Information'!$G$49="","",'[1]Building Information'!$G$49)</f>
        <v>1</v>
      </c>
      <c r="G18" s="50">
        <f>[1]overview_of_services!N16</f>
        <v>0</v>
      </c>
      <c r="H18" s="5"/>
      <c r="I18" s="6">
        <v>1</v>
      </c>
      <c r="J18" s="6">
        <v>0</v>
      </c>
      <c r="K18" s="7">
        <v>1</v>
      </c>
      <c r="L18" s="8">
        <v>0</v>
      </c>
      <c r="M18" s="51">
        <f t="shared" si="2"/>
        <v>0</v>
      </c>
      <c r="N18" s="52" t="e">
        <f>IF(AND(U18=1,NOT(F18=2),OR(J18="",J18&lt;0,J18&gt;#REF!,AND(M18&gt;0,OR(L18="",L18&lt;0,L18&gt;#REF!)),K18&gt;1,K18&lt;0)),[1]_general!$A$83,"")</f>
        <v>#REF!</v>
      </c>
      <c r="O18" s="53" t="str">
        <f>VLOOKUP($B18,[1]overview_of_services!$B$4:$I$111,4,)</f>
        <v>Manual selected control of solar energy or heat generation</v>
      </c>
      <c r="P18" s="53" t="str">
        <f>VLOOKUP($B18,[1]overview_of_services!$B$4:$I$111,5,)</f>
        <v>Automatic control of solar storage charge (Prio. 1) and supplementary storage charge</v>
      </c>
      <c r="Q18" s="53" t="str">
        <f>VLOOKUP($B18,[1]overview_of_services!$B$4:$I$111,6,)</f>
        <v>Automatic control of solar storage charge (Prio. 1) and supplementary storage charge and demand-oriented supply or multi-sensor storage management</v>
      </c>
      <c r="R18" s="53" t="str">
        <f>VLOOKUP($B18,[1]overview_of_services!$B$4:$I$111,7,)</f>
        <v>Automatic control of solar storage charge (Prio. 1) and supplementary storage charge, demand-oriented supply and return temperature control and multi-sensor storage management</v>
      </c>
      <c r="S18" s="53">
        <f>VLOOKUP($B18,[1]overview_of_services!$B$4:$I$111,8,)</f>
        <v>0</v>
      </c>
      <c r="T18" s="44">
        <f t="shared" si="0"/>
        <v>1</v>
      </c>
      <c r="U18" s="54">
        <f t="shared" si="1"/>
        <v>1</v>
      </c>
      <c r="X18" s="12"/>
    </row>
    <row r="19" spans="1:24" ht="159" thickBot="1">
      <c r="A19" s="61"/>
      <c r="B19" s="57" t="str">
        <f>[1]overview_of_services!B17</f>
        <v>DHW-2b</v>
      </c>
      <c r="C19" s="58" t="str">
        <f>[1]overview_of_services!C17</f>
        <v>Control DHW production facilities</v>
      </c>
      <c r="D19" s="59" t="str">
        <f>[1]overview_of_services!D17</f>
        <v>Sequencing in case of different DHW generators</v>
      </c>
      <c r="E19" s="50">
        <f>IF($H$2="A",[1]overview_of_services!J17,IF($H$2="B",[1]overview_of_services!K17,[1]overview_of_services!L17))</f>
        <v>1</v>
      </c>
      <c r="F19" s="50">
        <f>IF('[1]Building Information'!$G$49="","",'[1]Building Information'!$G$49)</f>
        <v>1</v>
      </c>
      <c r="G19" s="50">
        <f>[1]overview_of_services!N17</f>
        <v>0</v>
      </c>
      <c r="H19" s="5"/>
      <c r="I19" s="6">
        <v>1</v>
      </c>
      <c r="J19" s="6">
        <v>0</v>
      </c>
      <c r="K19" s="7">
        <v>1</v>
      </c>
      <c r="L19" s="8">
        <v>0</v>
      </c>
      <c r="M19" s="51">
        <f t="shared" si="2"/>
        <v>0</v>
      </c>
      <c r="N19" s="52" t="e">
        <f>IF(AND(U19=1,NOT(F19=2),OR(J19="",J19&lt;0,J19&gt;#REF!,AND(M19&gt;0,OR(L19="",L19&lt;0,L19&gt;#REF!)),K19&gt;1,K19&lt;0)),[1]_general!$A$83,"")</f>
        <v>#REF!</v>
      </c>
      <c r="O19" s="53" t="str">
        <f>VLOOKUP($B19,[1]overview_of_services!$B$4:$I$111,4,)</f>
        <v>Priorities only based on running time</v>
      </c>
      <c r="P19" s="53" t="str">
        <f>VLOOKUP($B19,[1]overview_of_services!$B$4:$I$111,5,)</f>
        <v>Control according to fixed priority list: e.g. based on rated energy efficiency</v>
      </c>
      <c r="Q19" s="53" t="str">
        <f>VLOOKUP($B19,[1]overview_of_services!$B$4:$I$111,6,)</f>
        <v>Control according to dynamic priority list (based on current energy efficiency, carbon emissions and capacity of generators, e.g. solar, geothermal heat, cogeneration plant, fossil fuels)</v>
      </c>
      <c r="R19" s="53" t="str">
        <f>VLOOKUP($B19,[1]overview_of_services!$B$4:$I$111,7,)</f>
        <v>Control according to dynamic priority list (based on current AND predicted load, energy efficiency, carbon emissions  and capacity of generators)</v>
      </c>
      <c r="S19" s="53" t="str">
        <f>VLOOKUP($B19,[1]overview_of_services!$B$4:$I$111,8,)</f>
        <v>Control according to dynamic priority list (based on current AND predicted load, energy efficiency, carbon emissions, capacity of generators AND external signals from grid)</v>
      </c>
      <c r="T19" s="44">
        <f t="shared" si="0"/>
        <v>1</v>
      </c>
      <c r="U19" s="54">
        <f t="shared" si="1"/>
        <v>1</v>
      </c>
      <c r="X19" s="12"/>
    </row>
    <row r="20" spans="1:24" ht="79.349999999999994" customHeight="1" thickBot="1">
      <c r="A20" s="62" t="s">
        <v>3</v>
      </c>
      <c r="B20" s="57" t="str">
        <f>[1]overview_of_services!B18</f>
        <v>DHW-3</v>
      </c>
      <c r="C20" s="58" t="str">
        <f>[1]overview_of_services!C18</f>
        <v>Information to occupants and facility managers</v>
      </c>
      <c r="D20" s="59" t="str">
        <f>[1]overview_of_services!D18</f>
        <v>Report information regarding domestic hot water performance</v>
      </c>
      <c r="E20" s="50">
        <f>IF($H$2="A",[1]overview_of_services!J18,IF($H$2="B",[1]overview_of_services!K18,[1]overview_of_services!L18))</f>
        <v>1</v>
      </c>
      <c r="F20" s="50">
        <f>IF('[1]Building Information'!$G$49="","",'[1]Building Information'!$G$49)</f>
        <v>1</v>
      </c>
      <c r="G20" s="50">
        <f>[1]overview_of_services!N18</f>
        <v>1</v>
      </c>
      <c r="H20" s="5"/>
      <c r="I20" s="6">
        <v>1</v>
      </c>
      <c r="J20" s="6">
        <v>0</v>
      </c>
      <c r="K20" s="7">
        <v>1</v>
      </c>
      <c r="L20" s="8">
        <v>0</v>
      </c>
      <c r="M20" s="51">
        <f t="shared" si="2"/>
        <v>0</v>
      </c>
      <c r="N20" s="52" t="e">
        <f>IF(AND(U20=1,NOT(F20=2),OR(J20="",J20&lt;0,J20&gt;#REF!,AND(M20&gt;0,OR(L20="",L20&lt;0,L20&gt;#REF!)),K20&gt;1,K20&lt;0)),[1]_general!$A$83,"")</f>
        <v>#REF!</v>
      </c>
      <c r="O20" s="53" t="str">
        <f>VLOOKUP($B20,[1]overview_of_services!$B$4:$I$111,4,)</f>
        <v>None</v>
      </c>
      <c r="P20" s="53" t="str">
        <f>VLOOKUP($B20,[1]overview_of_services!$B$4:$I$111,5,)</f>
        <v>Indication of actual values (e.g. temperatures, submetering energy usage)</v>
      </c>
      <c r="Q20" s="53" t="str">
        <f>VLOOKUP($B20,[1]overview_of_services!$B$4:$I$111,6,)</f>
        <v>Actual values and historical data</v>
      </c>
      <c r="R20" s="53" t="str">
        <f>VLOOKUP($B20,[1]overview_of_services!$B$4:$I$111,7,)</f>
        <v>Performance evaluation including forecasting and/or benchmarking</v>
      </c>
      <c r="S20" s="53" t="str">
        <f>VLOOKUP($B20,[1]overview_of_services!$B$4:$I$111,8,)</f>
        <v>Performance evaluation including forecasting and/or benchmarking; also including predictive management and fault detection</v>
      </c>
      <c r="T20" s="44">
        <f t="shared" si="0"/>
        <v>1</v>
      </c>
      <c r="U20" s="54">
        <f t="shared" si="1"/>
        <v>1</v>
      </c>
      <c r="X20" s="12"/>
    </row>
    <row r="21" spans="1:24" ht="72.599999999999994" thickBot="1">
      <c r="A21" s="62" t="s">
        <v>3</v>
      </c>
      <c r="B21" s="63" t="str">
        <f>[1]overview_of_services!B19</f>
        <v>C-1a</v>
      </c>
      <c r="C21" s="64" t="str">
        <f>[1]overview_of_services!C19</f>
        <v>Cooling control - demand side</v>
      </c>
      <c r="D21" s="65" t="str">
        <f>[1]overview_of_services!D19</f>
        <v>Cooling emission control</v>
      </c>
      <c r="E21" s="50">
        <f>IF($H$2="A",[1]overview_of_services!J19,IF($H$2="B",[1]overview_of_services!K19,[1]overview_of_services!L19))</f>
        <v>1</v>
      </c>
      <c r="F21" s="50">
        <f>IF('[1]Building Information'!$G$50="","",'[1]Building Information'!$G$50)</f>
        <v>1</v>
      </c>
      <c r="G21" s="50">
        <f>[1]overview_of_services!N19</f>
        <v>0</v>
      </c>
      <c r="H21" s="5"/>
      <c r="I21" s="6">
        <v>1</v>
      </c>
      <c r="J21" s="6">
        <v>2</v>
      </c>
      <c r="K21" s="7">
        <v>1</v>
      </c>
      <c r="L21" s="8">
        <v>0</v>
      </c>
      <c r="M21" s="51">
        <f t="shared" si="2"/>
        <v>0</v>
      </c>
      <c r="N21" s="52" t="e">
        <f>IF(AND(U21=1,NOT(F21=2),OR(J21="",J21&lt;0,J21&gt;#REF!,AND(M21&gt;0,OR(L21="",L21&lt;0,L21&gt;#REF!)),K21&gt;1,K21&lt;0)),[1]_general!$A$83,"")</f>
        <v>#REF!</v>
      </c>
      <c r="O21" s="53" t="str">
        <f>VLOOKUP($B21,[1]overview_of_services!$B$4:$I$111,4,)</f>
        <v>No automatic control</v>
      </c>
      <c r="P21" s="53" t="str">
        <f>VLOOKUP($B21,[1]overview_of_services!$B$4:$I$111,5,)</f>
        <v>Central automatic control</v>
      </c>
      <c r="Q21" s="53" t="str">
        <f>VLOOKUP($B21,[1]overview_of_services!$B$4:$I$111,6,)</f>
        <v>Individual room control</v>
      </c>
      <c r="R21" s="53" t="str">
        <f>VLOOKUP($B21,[1]overview_of_services!$B$4:$I$111,7,)</f>
        <v>Individual room control with communication between controllers and to BACS</v>
      </c>
      <c r="S21" s="53" t="str">
        <f>VLOOKUP($B21,[1]overview_of_services!$B$4:$I$111,8,)</f>
        <v>Individual room control with communication and occupancy detection</v>
      </c>
      <c r="T21" s="44">
        <f t="shared" si="0"/>
        <v>1</v>
      </c>
      <c r="U21" s="54">
        <f t="shared" si="1"/>
        <v>1</v>
      </c>
      <c r="X21" s="12"/>
    </row>
    <row r="22" spans="1:24" ht="87" thickBot="1">
      <c r="A22" s="62" t="s">
        <v>3</v>
      </c>
      <c r="B22" s="63" t="str">
        <f>[1]overview_of_services!B20</f>
        <v>C-1b</v>
      </c>
      <c r="C22" s="64" t="str">
        <f>[1]overview_of_services!C20</f>
        <v>Cooling control - demand side</v>
      </c>
      <c r="D22" s="65" t="str">
        <f>[1]overview_of_services!D20</f>
        <v>Emission control for TABS (cooling mode)</v>
      </c>
      <c r="E22" s="50">
        <f>IF($H$2="A",[1]overview_of_services!J20,IF($H$2="B",[1]overview_of_services!K20,[1]overview_of_services!L20))</f>
        <v>1</v>
      </c>
      <c r="F22" s="50">
        <f>IF('[1]Building Information'!$G$50="","",'[1]Building Information'!$G$50)</f>
        <v>1</v>
      </c>
      <c r="G22" s="50">
        <f>[1]overview_of_services!N20</f>
        <v>0</v>
      </c>
      <c r="H22" s="5"/>
      <c r="I22" s="6">
        <v>1</v>
      </c>
      <c r="J22" s="6">
        <v>0</v>
      </c>
      <c r="K22" s="7">
        <v>1</v>
      </c>
      <c r="L22" s="8">
        <v>0</v>
      </c>
      <c r="M22" s="51">
        <f t="shared" si="2"/>
        <v>0</v>
      </c>
      <c r="N22" s="52" t="e">
        <f>IF(AND(U22=1,NOT(F22=2),OR(J22="",J22&lt;0,J22&gt;#REF!,AND(M22&gt;0,OR(L22="",L22&lt;0,L22&gt;#REF!)),K22&gt;1,K22&lt;0)),[1]_general!$A$83,"")</f>
        <v>#REF!</v>
      </c>
      <c r="O22" s="53" t="str">
        <f>VLOOKUP($B22,[1]overview_of_services!$B$4:$I$111,4,)</f>
        <v>No automatic control</v>
      </c>
      <c r="P22" s="53" t="str">
        <f>VLOOKUP($B22,[1]overview_of_services!$B$4:$I$111,5,)</f>
        <v>Central automatic control</v>
      </c>
      <c r="Q22" s="53" t="str">
        <f>VLOOKUP($B22,[1]overview_of_services!$B$4:$I$111,6,)</f>
        <v>Advanced central automatic control</v>
      </c>
      <c r="R22" s="53" t="str">
        <f>VLOOKUP($B22,[1]overview_of_services!$B$4:$I$111,7,)</f>
        <v>Advanced central automatic control with intermittent operation and/or room temperature feedback control</v>
      </c>
      <c r="S22" s="53">
        <f>VLOOKUP($B22,[1]overview_of_services!$B$4:$I$111,8,)</f>
        <v>0</v>
      </c>
      <c r="T22" s="44">
        <f t="shared" si="0"/>
        <v>1</v>
      </c>
      <c r="U22" s="54">
        <f t="shared" si="1"/>
        <v>1</v>
      </c>
      <c r="X22" s="12"/>
    </row>
    <row r="23" spans="1:24" ht="43.8" thickBot="1">
      <c r="A23" s="66" t="s">
        <v>3</v>
      </c>
      <c r="B23" s="63" t="str">
        <f>[1]overview_of_services!B21</f>
        <v>C-1c</v>
      </c>
      <c r="C23" s="64" t="str">
        <f>[1]overview_of_services!C21</f>
        <v>Cooling control - demand side</v>
      </c>
      <c r="D23" s="65" t="str">
        <f>[1]overview_of_services!D21</f>
        <v>Control of distribution network chilled water temperature (supply or return)</v>
      </c>
      <c r="E23" s="50">
        <f>IF($H$2="A",[1]overview_of_services!J21,IF($H$2="B",[1]overview_of_services!K21,[1]overview_of_services!L21))</f>
        <v>1</v>
      </c>
      <c r="F23" s="50">
        <f>IF('[1]Building Information'!$G$50="","",'[1]Building Information'!$G$50)</f>
        <v>1</v>
      </c>
      <c r="G23" s="50">
        <f>[1]overview_of_services!N21</f>
        <v>0</v>
      </c>
      <c r="H23" s="5"/>
      <c r="I23" s="6">
        <v>1</v>
      </c>
      <c r="J23" s="6">
        <v>0</v>
      </c>
      <c r="K23" s="7">
        <v>1</v>
      </c>
      <c r="L23" s="8">
        <v>0</v>
      </c>
      <c r="M23" s="51">
        <f t="shared" si="2"/>
        <v>0</v>
      </c>
      <c r="N23" s="52" t="e">
        <f>IF(AND(U23=1,NOT(F23=2),OR(J23="",J23&lt;0,J23&gt;#REF!,AND(M23&gt;0,OR(L23="",L23&lt;0,L23&gt;#REF!)),K23&gt;1,K23&lt;0)),[1]_general!$A$83,"")</f>
        <v>#REF!</v>
      </c>
      <c r="O23" s="53" t="str">
        <f>VLOOKUP($B23,[1]overview_of_services!$B$4:$I$111,4,)</f>
        <v>Constant temperature control</v>
      </c>
      <c r="P23" s="53" t="str">
        <f>VLOOKUP($B23,[1]overview_of_services!$B$4:$I$111,5,)</f>
        <v>Outside temperature compensated control</v>
      </c>
      <c r="Q23" s="53" t="str">
        <f>VLOOKUP($B23,[1]overview_of_services!$B$4:$I$111,6,)</f>
        <v>Demand based control</v>
      </c>
      <c r="R23" s="53">
        <f>VLOOKUP($B23,[1]overview_of_services!$B$4:$I$111,7,)</f>
        <v>0</v>
      </c>
      <c r="S23" s="53">
        <f>VLOOKUP($B23,[1]overview_of_services!$B$4:$I$111,8,)</f>
        <v>0</v>
      </c>
      <c r="T23" s="44">
        <f t="shared" si="0"/>
        <v>1</v>
      </c>
      <c r="U23" s="54">
        <f t="shared" si="1"/>
        <v>1</v>
      </c>
      <c r="X23" s="12"/>
    </row>
    <row r="24" spans="1:24" ht="44.55" customHeight="1" thickBot="1">
      <c r="A24" s="60"/>
      <c r="B24" s="63" t="str">
        <f>[1]overview_of_services!B22</f>
        <v>C-1d</v>
      </c>
      <c r="C24" s="64" t="str">
        <f>[1]overview_of_services!C22</f>
        <v>Cooling control - demand side</v>
      </c>
      <c r="D24" s="65" t="str">
        <f>[1]overview_of_services!D22</f>
        <v>Control of distribution pumps in networks</v>
      </c>
      <c r="E24" s="50">
        <f>IF($H$2="A",[1]overview_of_services!J22,IF($H$2="B",[1]overview_of_services!K22,[1]overview_of_services!L22))</f>
        <v>1</v>
      </c>
      <c r="F24" s="50">
        <f>IF('[1]Building Information'!$G$50="","",'[1]Building Information'!$G$50)</f>
        <v>1</v>
      </c>
      <c r="G24" s="50">
        <f>[1]overview_of_services!N22</f>
        <v>0</v>
      </c>
      <c r="H24" s="5"/>
      <c r="I24" s="6">
        <v>1</v>
      </c>
      <c r="J24" s="6">
        <v>0</v>
      </c>
      <c r="K24" s="7">
        <v>1</v>
      </c>
      <c r="L24" s="8">
        <v>0</v>
      </c>
      <c r="M24" s="51">
        <f t="shared" si="2"/>
        <v>0</v>
      </c>
      <c r="N24" s="52" t="e">
        <f>IF(AND(U24=1,NOT(F24=2),OR(J24="",J24&lt;0,J24&gt;#REF!,AND(M24&gt;0,OR(L24="",L24&lt;0,L24&gt;#REF!)),K24&gt;1,K24&lt;0)),[1]_general!$A$83,"")</f>
        <v>#REF!</v>
      </c>
      <c r="O24" s="53" t="str">
        <f>VLOOKUP($B24,[1]overview_of_services!$B$4:$I$111,4,)</f>
        <v>No automatic control</v>
      </c>
      <c r="P24" s="53" t="str">
        <f>VLOOKUP($B24,[1]overview_of_services!$B$4:$I$111,5,)</f>
        <v>On off control</v>
      </c>
      <c r="Q24" s="53" t="str">
        <f>VLOOKUP($B24,[1]overview_of_services!$B$4:$I$111,6,)</f>
        <v>Multi-Stage control</v>
      </c>
      <c r="R24" s="53" t="str">
        <f>VLOOKUP($B24,[1]overview_of_services!$B$4:$I$111,7,)</f>
        <v>Variable speed pump control (pump unit (internal) estimations)</v>
      </c>
      <c r="S24" s="53" t="str">
        <f>VLOOKUP($B24,[1]overview_of_services!$B$4:$I$111,8,)</f>
        <v>Variable speed pump control (external demand signal)</v>
      </c>
      <c r="T24" s="44">
        <f t="shared" si="0"/>
        <v>1</v>
      </c>
      <c r="U24" s="54">
        <f t="shared" si="1"/>
        <v>1</v>
      </c>
      <c r="X24" s="12"/>
    </row>
    <row r="25" spans="1:24" ht="87" thickBot="1">
      <c r="A25" s="61"/>
      <c r="B25" s="63" t="str">
        <f>[1]overview_of_services!B23</f>
        <v>C-1f</v>
      </c>
      <c r="C25" s="64" t="str">
        <f>[1]overview_of_services!C23</f>
        <v>Cooling control - demand side</v>
      </c>
      <c r="D25" s="65" t="str">
        <f>[1]overview_of_services!D23</f>
        <v>Interlock: avoiding simultaneous heating and cooling in the same room</v>
      </c>
      <c r="E25" s="50">
        <f>IF($H$2="A",[1]overview_of_services!J23,IF($H$2="B",[1]overview_of_services!K23,[1]overview_of_services!L23))</f>
        <v>1</v>
      </c>
      <c r="F25" s="50">
        <f>IF('[1]Building Information'!$G$50="","",'[1]Building Information'!$G$50)</f>
        <v>1</v>
      </c>
      <c r="G25" s="50">
        <f>[1]overview_of_services!N23</f>
        <v>1</v>
      </c>
      <c r="H25" s="5"/>
      <c r="I25" s="6">
        <v>1</v>
      </c>
      <c r="J25" s="6">
        <v>0</v>
      </c>
      <c r="K25" s="7">
        <v>1</v>
      </c>
      <c r="L25" s="8">
        <v>0</v>
      </c>
      <c r="M25" s="51">
        <f t="shared" si="2"/>
        <v>0</v>
      </c>
      <c r="N25" s="52" t="e">
        <f>IF(AND(U25=1,NOT(F25=2),OR(J25="",J25&lt;0,J25&gt;#REF!,AND(M25&gt;0,OR(L25="",L25&lt;0,L25&gt;#REF!)),K25&gt;1,K25&lt;0)),[1]_general!$A$83,"")</f>
        <v>#REF!</v>
      </c>
      <c r="O25" s="53" t="str">
        <f>VLOOKUP($B25,[1]overview_of_services!$B$4:$I$111,4,)</f>
        <v>No interlock</v>
      </c>
      <c r="P25" s="53" t="str">
        <f>VLOOKUP($B25,[1]overview_of_services!$B$4:$I$111,5,)</f>
        <v>Partial interlock (minimising risk of simultanieus heating and cooling e.g. by sliding setpoints)</v>
      </c>
      <c r="Q25" s="53" t="str">
        <f>VLOOKUP($B25,[1]overview_of_services!$B$4:$I$111,6,)</f>
        <v>Total interlock (control system ensures no  simultaneous heating and cooling can take place)</v>
      </c>
      <c r="R25" s="53">
        <f>VLOOKUP($B25,[1]overview_of_services!$B$4:$I$111,7,)</f>
        <v>0</v>
      </c>
      <c r="S25" s="53">
        <f>VLOOKUP($B25,[1]overview_of_services!$B$4:$I$111,8,)</f>
        <v>0</v>
      </c>
      <c r="T25" s="44">
        <f t="shared" si="0"/>
        <v>1</v>
      </c>
      <c r="U25" s="54">
        <f t="shared" si="1"/>
        <v>1</v>
      </c>
      <c r="X25" s="12"/>
    </row>
    <row r="26" spans="1:24" ht="43.8" thickBot="1">
      <c r="A26" s="67" t="s">
        <v>4</v>
      </c>
      <c r="B26" s="63" t="str">
        <f>[1]overview_of_services!B24</f>
        <v>C-1g</v>
      </c>
      <c r="C26" s="64" t="str">
        <f>[1]overview_of_services!C24</f>
        <v>Cooling control - demand side</v>
      </c>
      <c r="D26" s="65" t="str">
        <f>[1]overview_of_services!D24</f>
        <v>Control of Thermal Energy Storage (TES) operation</v>
      </c>
      <c r="E26" s="50">
        <f>IF($H$2="A",[1]overview_of_services!J24,IF($H$2="B",[1]overview_of_services!K24,[1]overview_of_services!L24))</f>
        <v>1</v>
      </c>
      <c r="F26" s="50">
        <f>IF('[1]Building Information'!$G$50="","",'[1]Building Information'!$G$50)</f>
        <v>1</v>
      </c>
      <c r="G26" s="50">
        <f>[1]overview_of_services!N24</f>
        <v>0</v>
      </c>
      <c r="H26" s="5"/>
      <c r="I26" s="6">
        <v>1</v>
      </c>
      <c r="J26" s="6">
        <v>0</v>
      </c>
      <c r="K26" s="7">
        <v>1</v>
      </c>
      <c r="L26" s="8">
        <v>0</v>
      </c>
      <c r="M26" s="51">
        <f t="shared" si="2"/>
        <v>0</v>
      </c>
      <c r="N26" s="52" t="e">
        <f>IF(AND(U26=1,NOT(F26=2),OR(J26="",J26&lt;0,J26&gt;#REF!,AND(M26&gt;0,OR(L26="",L26&lt;0,L26&gt;#REF!)),K26&gt;1,K26&lt;0)),[1]_general!$A$83,"")</f>
        <v>#REF!</v>
      </c>
      <c r="O26" s="53" t="str">
        <f>VLOOKUP($B26,[1]overview_of_services!$B$4:$I$111,4,)</f>
        <v>Continuous storage operation</v>
      </c>
      <c r="P26" s="53" t="str">
        <f>VLOOKUP($B26,[1]overview_of_services!$B$4:$I$111,5,)</f>
        <v>Time-scheduled storage operation</v>
      </c>
      <c r="Q26" s="53" t="str">
        <f>VLOOKUP($B26,[1]overview_of_services!$B$4:$I$111,6,)</f>
        <v>Load prediction based storage operation</v>
      </c>
      <c r="R26" s="53" t="str">
        <f>VLOOKUP($B26,[1]overview_of_services!$B$4:$I$111,7,)</f>
        <v xml:space="preserve">Cold storage capable of flexible control through grid signals (e.g. DSM) </v>
      </c>
      <c r="S26" s="53">
        <f>VLOOKUP($B26,[1]overview_of_services!$B$4:$I$111,8,)</f>
        <v>0</v>
      </c>
      <c r="T26" s="44">
        <f t="shared" si="0"/>
        <v>1</v>
      </c>
      <c r="U26" s="54">
        <f t="shared" si="1"/>
        <v>1</v>
      </c>
      <c r="X26" s="12"/>
    </row>
    <row r="27" spans="1:24" ht="78" customHeight="1" thickBot="1">
      <c r="A27" s="67" t="s">
        <v>4</v>
      </c>
      <c r="B27" s="63" t="str">
        <f>[1]overview_of_services!B25</f>
        <v>C-2a</v>
      </c>
      <c r="C27" s="64" t="str">
        <f>[1]overview_of_services!C25</f>
        <v>Control cooling production facilities</v>
      </c>
      <c r="D27" s="65" t="str">
        <f>[1]overview_of_services!D25</f>
        <v>Generator control for cooling</v>
      </c>
      <c r="E27" s="50">
        <f>IF($H$2="A",[1]overview_of_services!J25,IF($H$2="B",[1]overview_of_services!K25,[1]overview_of_services!L25))</f>
        <v>1</v>
      </c>
      <c r="F27" s="50">
        <f>IF('[1]Building Information'!$G$50="","",'[1]Building Information'!$G$50)</f>
        <v>1</v>
      </c>
      <c r="G27" s="50">
        <f>[1]overview_of_services!N25</f>
        <v>1</v>
      </c>
      <c r="H27" s="5"/>
      <c r="I27" s="6">
        <v>1</v>
      </c>
      <c r="J27" s="6">
        <v>0</v>
      </c>
      <c r="K27" s="7">
        <v>1</v>
      </c>
      <c r="L27" s="8">
        <v>0</v>
      </c>
      <c r="M27" s="51">
        <f t="shared" si="2"/>
        <v>0</v>
      </c>
      <c r="N27" s="52" t="e">
        <f>IF(AND(U27=1,NOT(F27=2),OR(J27="",J27&lt;0,J27&gt;#REF!,AND(M27&gt;0,OR(L27="",L27&lt;0,L27&gt;#REF!)),K27&gt;1,K27&lt;0)),[1]_general!$A$83,"")</f>
        <v>#REF!</v>
      </c>
      <c r="O27" s="53" t="str">
        <f>VLOOKUP($B27,[1]overview_of_services!$B$4:$I$111,4,)</f>
        <v>On/Off-control of cooling production</v>
      </c>
      <c r="P27" s="53" t="str">
        <f>VLOOKUP($B27,[1]overview_of_services!$B$4:$I$111,5,)</f>
        <v>Multi-stage control of  cooling production capacity depending on the load or demand (e.g. on/off of several compressors)</v>
      </c>
      <c r="Q27" s="53" t="str">
        <f>VLOOKUP($B27,[1]overview_of_services!$B$4:$I$111,6,)</f>
        <v>Variable control of  cooling production capacity depending on the load or demand (e.g. hot gas bypass, inverter frequency control)</v>
      </c>
      <c r="R27" s="53" t="str">
        <f>VLOOKUP($B27,[1]overview_of_services!$B$4:$I$111,7,)</f>
        <v>Variable control of  cooling production capacity depending on the load AND external signals from grid</v>
      </c>
      <c r="S27" s="53">
        <f>VLOOKUP($B27,[1]overview_of_services!$B$4:$I$111,8,)</f>
        <v>0</v>
      </c>
      <c r="T27" s="44">
        <f t="shared" si="0"/>
        <v>1</v>
      </c>
      <c r="U27" s="54">
        <f t="shared" si="1"/>
        <v>1</v>
      </c>
      <c r="X27" s="12"/>
    </row>
    <row r="28" spans="1:24" ht="101.4" thickBot="1">
      <c r="A28" s="67" t="s">
        <v>4</v>
      </c>
      <c r="B28" s="63" t="str">
        <f>[1]overview_of_services!B26</f>
        <v>C-2b</v>
      </c>
      <c r="C28" s="64" t="str">
        <f>[1]overview_of_services!C26</f>
        <v>Control cooling production facilities</v>
      </c>
      <c r="D28" s="65" t="str">
        <f>[1]overview_of_services!D26</f>
        <v>Sequencing of different cooling generators</v>
      </c>
      <c r="E28" s="50">
        <f>IF($H$2="A",[1]overview_of_services!J26,IF($H$2="B",[1]overview_of_services!K26,[1]overview_of_services!L26))</f>
        <v>1</v>
      </c>
      <c r="F28" s="50">
        <f>IF('[1]Building Information'!$G$50="","",'[1]Building Information'!$G$50)</f>
        <v>1</v>
      </c>
      <c r="G28" s="50">
        <f>[1]overview_of_services!N26</f>
        <v>0</v>
      </c>
      <c r="H28" s="5"/>
      <c r="I28" s="6">
        <v>1</v>
      </c>
      <c r="J28" s="6">
        <v>0</v>
      </c>
      <c r="K28" s="7">
        <v>1</v>
      </c>
      <c r="L28" s="8">
        <v>0</v>
      </c>
      <c r="M28" s="51">
        <f t="shared" si="2"/>
        <v>0</v>
      </c>
      <c r="N28" s="52" t="e">
        <f>IF(AND(U28=1,NOT(F28=2),OR(J28="",J28&lt;0,J28&gt;#REF!,AND(M28&gt;0,OR(L28="",L28&lt;0,L28&gt;#REF!)),K28&gt;1,K28&lt;0)),[1]_general!$A$83,"")</f>
        <v>#REF!</v>
      </c>
      <c r="O28" s="53" t="str">
        <f>VLOOKUP($B28,[1]overview_of_services!$B$4:$I$111,4,)</f>
        <v>Priorities only based on running times</v>
      </c>
      <c r="P28" s="53" t="str">
        <f>VLOOKUP($B28,[1]overview_of_services!$B$4:$I$111,5,)</f>
        <v>Fixed sequencing based on loads only: e.g. depending on the generators characteristics such as absorption chiller vs. centrifugal chiller</v>
      </c>
      <c r="Q28" s="53" t="str">
        <f>VLOOKUP($B28,[1]overview_of_services!$B$4:$I$111,6,)</f>
        <v>Dynamic priorities based on generator efficiency and characteristics (e.g. availability of free cooling)</v>
      </c>
      <c r="R28" s="53" t="str">
        <f>VLOOKUP($B28,[1]overview_of_services!$B$4:$I$111,7,)</f>
        <v>Load prediction based sequencing: the sequence is based on e.g. COP and available power of a device and the predicted required power</v>
      </c>
      <c r="S28" s="53" t="str">
        <f>VLOOKUP($B28,[1]overview_of_services!$B$4:$I$111,8,)</f>
        <v>Sequencing based on dynamic priority list, including external signals from grid</v>
      </c>
      <c r="T28" s="44">
        <f t="shared" si="0"/>
        <v>1</v>
      </c>
      <c r="U28" s="54">
        <f t="shared" si="1"/>
        <v>1</v>
      </c>
      <c r="X28" s="12"/>
    </row>
    <row r="29" spans="1:24" ht="94.5" customHeight="1" thickBot="1">
      <c r="A29" s="67" t="s">
        <v>4</v>
      </c>
      <c r="B29" s="63" t="str">
        <f>[1]overview_of_services!B27</f>
        <v>C-3</v>
      </c>
      <c r="C29" s="64" t="str">
        <f>[1]overview_of_services!C27</f>
        <v>Information to occupants and facility managers</v>
      </c>
      <c r="D29" s="65" t="str">
        <f>[1]overview_of_services!D27</f>
        <v>Report information regarding cooling system performance</v>
      </c>
      <c r="E29" s="50">
        <f>IF($H$2="A",[1]overview_of_services!J27,IF($H$2="B",[1]overview_of_services!K27,[1]overview_of_services!L27))</f>
        <v>1</v>
      </c>
      <c r="F29" s="50">
        <f>IF('[1]Building Information'!$G$50="","",'[1]Building Information'!$G$50)</f>
        <v>1</v>
      </c>
      <c r="G29" s="50">
        <f>[1]overview_of_services!N27</f>
        <v>1</v>
      </c>
      <c r="H29" s="5"/>
      <c r="I29" s="6">
        <v>1</v>
      </c>
      <c r="J29" s="6">
        <v>0</v>
      </c>
      <c r="K29" s="7">
        <v>1</v>
      </c>
      <c r="L29" s="8">
        <v>0</v>
      </c>
      <c r="M29" s="51">
        <f t="shared" si="2"/>
        <v>0</v>
      </c>
      <c r="N29" s="52" t="e">
        <f>IF(AND(U29=1,NOT(F29=2),OR(J29="",J29&lt;0,J29&gt;#REF!,AND(M29&gt;0,OR(L29="",L29&lt;0,L29&gt;#REF!)),K29&gt;1,K29&lt;0)),[1]_general!$A$83,"")</f>
        <v>#REF!</v>
      </c>
      <c r="O29" s="53" t="str">
        <f>VLOOKUP($B29,[1]overview_of_services!$B$4:$I$111,4,)</f>
        <v>None</v>
      </c>
      <c r="P29" s="53" t="str">
        <f>VLOOKUP($B29,[1]overview_of_services!$B$4:$I$111,5,)</f>
        <v>Central or remote reporting of current performance KPIs (e.g. temperatures, submetering energy usage)</v>
      </c>
      <c r="Q29" s="53" t="str">
        <f>VLOOKUP($B29,[1]overview_of_services!$B$4:$I$111,6,)</f>
        <v>Central or remote reporting of current performance KPIs and historical data</v>
      </c>
      <c r="R29" s="53" t="str">
        <f>VLOOKUP($B29,[1]overview_of_services!$B$4:$I$111,7,)</f>
        <v>Central or remote reporting of performance evaluation including forecasting and/or benchmarking</v>
      </c>
      <c r="S29" s="53" t="str">
        <f>VLOOKUP($B29,[1]overview_of_services!$B$4:$I$111,8,)</f>
        <v>Central or remote reporting of performance evaluation including forecasting and/or benchmarking; also including predictive management and fault detection</v>
      </c>
      <c r="T29" s="44">
        <f t="shared" si="0"/>
        <v>1</v>
      </c>
      <c r="U29" s="54">
        <f t="shared" si="1"/>
        <v>1</v>
      </c>
      <c r="X29" s="12"/>
    </row>
    <row r="30" spans="1:24" ht="73.349999999999994" customHeight="1" thickBot="1">
      <c r="A30" s="67" t="s">
        <v>4</v>
      </c>
      <c r="B30" s="63" t="str">
        <f>[1]overview_of_services!B28</f>
        <v>C-4</v>
      </c>
      <c r="C30" s="64" t="str">
        <f>[1]overview_of_services!C28</f>
        <v>Flexibility and grid interaction</v>
      </c>
      <c r="D30" s="65" t="str">
        <f>[1]overview_of_services!D28</f>
        <v>Flexibility and grid interaction</v>
      </c>
      <c r="E30" s="50">
        <f>IF($H$2="A",[1]overview_of_services!J28,IF($H$2="B",[1]overview_of_services!K28,[1]overview_of_services!L28))</f>
        <v>1</v>
      </c>
      <c r="F30" s="50">
        <f>IF('[1]Building Information'!$G$50="","",'[1]Building Information'!$G$50)</f>
        <v>1</v>
      </c>
      <c r="G30" s="50">
        <f>[1]overview_of_services!N28</f>
        <v>1</v>
      </c>
      <c r="H30" s="5"/>
      <c r="I30" s="6">
        <v>1</v>
      </c>
      <c r="J30" s="6">
        <v>0</v>
      </c>
      <c r="K30" s="7">
        <v>1</v>
      </c>
      <c r="L30" s="8">
        <v>0</v>
      </c>
      <c r="M30" s="51">
        <f t="shared" si="2"/>
        <v>0</v>
      </c>
      <c r="N30" s="52" t="e">
        <f>IF(AND(U30=1,NOT(F30=2),OR(J30="",J30&lt;0,J30&gt;#REF!,AND(M30&gt;0,OR(L30="",L30&lt;0,L30&gt;#REF!)),K30&gt;1,K30&lt;0)),[1]_general!$A$83,"")</f>
        <v>#REF!</v>
      </c>
      <c r="O30" s="53" t="str">
        <f>VLOOKUP($B30,[1]overview_of_services!$B$4:$I$111,4,)</f>
        <v>No automatic control</v>
      </c>
      <c r="P30" s="53" t="str">
        <f>VLOOKUP($B30,[1]overview_of_services!$B$4:$I$111,5,)</f>
        <v>Scheduled operation of cooling system</v>
      </c>
      <c r="Q30" s="53" t="str">
        <f>VLOOKUP($B30,[1]overview_of_services!$B$4:$I$111,6,)</f>
        <v>Self-learning optimal control of cooling system</v>
      </c>
      <c r="R30" s="53" t="str">
        <f>VLOOKUP($B30,[1]overview_of_services!$B$4:$I$111,7,)</f>
        <v xml:space="preserve">Cooling system capable of flexible control through grid signals (e.g. DSM) </v>
      </c>
      <c r="S30" s="53" t="str">
        <f>VLOOKUP($B30,[1]overview_of_services!$B$4:$I$111,8,)</f>
        <v>Optimized control of  cooling system based on local predictions and grid signals (e.g. through model predictive control)</v>
      </c>
      <c r="T30" s="44">
        <f t="shared" si="0"/>
        <v>1</v>
      </c>
      <c r="U30" s="54">
        <f t="shared" si="1"/>
        <v>1</v>
      </c>
      <c r="X30" s="12"/>
    </row>
    <row r="31" spans="1:24" ht="101.4" thickBot="1">
      <c r="A31" s="67" t="s">
        <v>4</v>
      </c>
      <c r="B31" s="68" t="str">
        <f>[1]overview_of_services!B29</f>
        <v>V-1a</v>
      </c>
      <c r="C31" s="69" t="str">
        <f>[1]overview_of_services!C29</f>
        <v>Air flow control</v>
      </c>
      <c r="D31" s="70" t="str">
        <f>[1]overview_of_services!D29</f>
        <v>Supply air flow control at the room level</v>
      </c>
      <c r="E31" s="50">
        <f>IF($H$2="A",[1]overview_of_services!J29,IF($H$2="B",[1]overview_of_services!K29,[1]overview_of_services!L29))</f>
        <v>1</v>
      </c>
      <c r="F31" s="50">
        <f>IF('[1]Building Information'!$G$51="","",'[1]Building Information'!$G$51)</f>
        <v>1</v>
      </c>
      <c r="G31" s="50">
        <f>[1]overview_of_services!N29</f>
        <v>1</v>
      </c>
      <c r="H31" s="5"/>
      <c r="I31" s="6">
        <v>1</v>
      </c>
      <c r="J31" s="6">
        <v>0</v>
      </c>
      <c r="K31" s="7">
        <v>1</v>
      </c>
      <c r="L31" s="8">
        <v>0</v>
      </c>
      <c r="M31" s="51">
        <f t="shared" si="2"/>
        <v>0</v>
      </c>
      <c r="N31" s="52" t="e">
        <f>IF(AND(U31=1,NOT(F31=2),OR(J31="",J31&lt;0,J31&gt;#REF!,AND(M31&gt;0,OR(L31="",L31&lt;0,L31&gt;#REF!)),K31&gt;1,K31&lt;0)),[1]_general!$A$83,"")</f>
        <v>#REF!</v>
      </c>
      <c r="O31" s="53" t="str">
        <f>VLOOKUP($B31,[1]overview_of_services!$B$4:$I$111,4,)</f>
        <v>No ventilation system or manual control</v>
      </c>
      <c r="P31" s="53" t="str">
        <f>VLOOKUP($B31,[1]overview_of_services!$B$4:$I$111,5,)</f>
        <v>Clock control</v>
      </c>
      <c r="Q31" s="53" t="str">
        <f>VLOOKUP($B31,[1]overview_of_services!$B$4:$I$111,6,)</f>
        <v>Occupancy detection control</v>
      </c>
      <c r="R31" s="53" t="str">
        <f>VLOOKUP($B31,[1]overview_of_services!$B$4:$I$111,7,)</f>
        <v>Central Demand Control based on air quality sensors (CO2, VOC, humidity, ...)</v>
      </c>
      <c r="S31" s="53" t="str">
        <f>VLOOKUP($B31,[1]overview_of_services!$B$4:$I$111,8,)</f>
        <v>Local Demand Control based on air quality sensors (CO2, VOC,...) with local flow from/to the zone regulated by dampers</v>
      </c>
      <c r="T31" s="44">
        <f t="shared" si="0"/>
        <v>1</v>
      </c>
      <c r="U31" s="54">
        <f t="shared" si="1"/>
        <v>1</v>
      </c>
      <c r="X31" s="12"/>
    </row>
    <row r="32" spans="1:24" ht="144.6" thickBot="1">
      <c r="A32" s="67" t="s">
        <v>4</v>
      </c>
      <c r="B32" s="68" t="str">
        <f>[1]overview_of_services!B30</f>
        <v>V-1c</v>
      </c>
      <c r="C32" s="69" t="str">
        <f>[1]overview_of_services!C30</f>
        <v>Air flow control</v>
      </c>
      <c r="D32" s="70" t="str">
        <f>[1]overview_of_services!D30</f>
        <v>Air flow or pressure control at the air handler level</v>
      </c>
      <c r="E32" s="50">
        <f>IF($H$2="A",[1]overview_of_services!J30,IF($H$2="B",[1]overview_of_services!K30,[1]overview_of_services!L30))</f>
        <v>1</v>
      </c>
      <c r="F32" s="50">
        <f>IF('[1]Building Information'!$G$51="","",'[1]Building Information'!$G$51)</f>
        <v>1</v>
      </c>
      <c r="G32" s="50">
        <f>[1]overview_of_services!N30</f>
        <v>0</v>
      </c>
      <c r="H32" s="5"/>
      <c r="I32" s="6">
        <v>1</v>
      </c>
      <c r="J32" s="6">
        <v>0</v>
      </c>
      <c r="K32" s="7">
        <v>1</v>
      </c>
      <c r="L32" s="8">
        <v>0</v>
      </c>
      <c r="M32" s="51">
        <f t="shared" si="2"/>
        <v>0</v>
      </c>
      <c r="N32" s="52" t="e">
        <f>IF(AND(U32=1,NOT(F32=2),OR(J32="",J32&lt;0,J32&gt;#REF!,AND(M32&gt;0,OR(L32="",L32&lt;0,L32&gt;#REF!)),K32&gt;1,K32&lt;0)),[1]_general!$A$83,"")</f>
        <v>#REF!</v>
      </c>
      <c r="O32" s="53" t="str">
        <f>VLOOKUP($B32,[1]overview_of_services!$B$4:$I$111,4,)</f>
        <v>No automatic control: Continuously supplies of air flow for a maximum load of all rooms</v>
      </c>
      <c r="P32" s="53" t="str">
        <f>VLOOKUP($B32,[1]overview_of_services!$B$4:$I$111,5,)</f>
        <v>On off time control: Continuously supplies of air flow for a maximum load of all rooms during nominal occupancy time</v>
      </c>
      <c r="Q32" s="53" t="str">
        <f>VLOOKUP($B32,[1]overview_of_services!$B$4:$I$111,6,)</f>
        <v>Multi-stage control: To reduce the auxiliary energy demand of the fan</v>
      </c>
      <c r="R32" s="53" t="str">
        <f>VLOOKUP($B32,[1]overview_of_services!$B$4:$I$111,7,)</f>
        <v>Automatic flow or pressure control without pressure reset: Load dependent supplies of air flow for the demand of all connected rooms.</v>
      </c>
      <c r="S32" s="53" t="str">
        <f>VLOOKUP($B32,[1]overview_of_services!$B$4:$I$111,8,)</f>
        <v>Automatic flow or pressure control with pressure reset: Load dependent supplies of air flow for the demand of all connected rooms (for variable air volume systems with VFD).</v>
      </c>
      <c r="T32" s="44">
        <f t="shared" si="0"/>
        <v>1</v>
      </c>
      <c r="U32" s="54">
        <f t="shared" si="1"/>
        <v>1</v>
      </c>
      <c r="X32" s="12"/>
    </row>
    <row r="33" spans="1:24" ht="72.599999999999994" thickBot="1">
      <c r="A33" s="67" t="s">
        <v>4</v>
      </c>
      <c r="B33" s="68" t="str">
        <f>[1]overview_of_services!B31</f>
        <v>V-2c</v>
      </c>
      <c r="C33" s="69" t="str">
        <f>[1]overview_of_services!C31</f>
        <v>Air temperature control</v>
      </c>
      <c r="D33" s="70" t="str">
        <f>[1]overview_of_services!D31</f>
        <v>Heat recovery control:
prevention of overheating</v>
      </c>
      <c r="E33" s="50">
        <f>IF($H$2="A",[1]overview_of_services!J31,IF($H$2="B",[1]overview_of_services!K31,[1]overview_of_services!L31))</f>
        <v>1</v>
      </c>
      <c r="F33" s="50">
        <f>IF('[1]Building Information'!$G$51="","",'[1]Building Information'!$G$51)</f>
        <v>1</v>
      </c>
      <c r="G33" s="50">
        <f>[1]overview_of_services!N31</f>
        <v>0</v>
      </c>
      <c r="H33" s="5"/>
      <c r="I33" s="6">
        <v>1</v>
      </c>
      <c r="J33" s="6">
        <v>0</v>
      </c>
      <c r="K33" s="7">
        <v>1</v>
      </c>
      <c r="L33" s="8">
        <v>0</v>
      </c>
      <c r="M33" s="51">
        <f t="shared" si="2"/>
        <v>0</v>
      </c>
      <c r="N33" s="52" t="e">
        <f>IF(AND(U33=1,NOT(F33=2),OR(J33="",J33&lt;0,J33&gt;#REF!,AND(M33&gt;0,OR(L33="",L33&lt;0,L33&gt;#REF!)),K33&gt;1,K33&lt;0)),[1]_general!$A$83,"")</f>
        <v>#REF!</v>
      </c>
      <c r="O33" s="53" t="str">
        <f>VLOOKUP($B33,[1]overview_of_services!$B$4:$I$111,4,)</f>
        <v>Without overheating control</v>
      </c>
      <c r="P33" s="53" t="str">
        <f>VLOOKUP($B33,[1]overview_of_services!$B$4:$I$111,5,)</f>
        <v>Modulate or bypass heat recovery based on sensors in air exhaust</v>
      </c>
      <c r="Q33" s="53" t="str">
        <f>VLOOKUP($B33,[1]overview_of_services!$B$4:$I$111,6,)</f>
        <v>Modulate or bypass heat recovery based on multiple room temperature sensors or predictive control</v>
      </c>
      <c r="R33" s="53">
        <f>VLOOKUP($B33,[1]overview_of_services!$B$4:$I$111,7,)</f>
        <v>0</v>
      </c>
      <c r="S33" s="53">
        <f>VLOOKUP($B33,[1]overview_of_services!$B$4:$I$111,8,)</f>
        <v>0</v>
      </c>
      <c r="T33" s="44">
        <f t="shared" si="0"/>
        <v>1</v>
      </c>
      <c r="U33" s="54">
        <f t="shared" si="1"/>
        <v>1</v>
      </c>
      <c r="X33" s="12"/>
    </row>
    <row r="34" spans="1:24" ht="130.19999999999999" thickBot="1">
      <c r="A34" s="67"/>
      <c r="B34" s="68" t="str">
        <f>[1]overview_of_services!B32</f>
        <v>V-2d</v>
      </c>
      <c r="C34" s="69" t="str">
        <f>[1]overview_of_services!C32</f>
        <v>Air temperature control</v>
      </c>
      <c r="D34" s="70" t="str">
        <f>[1]overview_of_services!D32</f>
        <v>Supply air temperature control at the air handling unit level</v>
      </c>
      <c r="E34" s="50">
        <f>IF($H$2="A",[1]overview_of_services!J32,IF($H$2="B",[1]overview_of_services!K32,[1]overview_of_services!L32))</f>
        <v>1</v>
      </c>
      <c r="F34" s="50">
        <f>IF('[1]Building Information'!$G$51="","",'[1]Building Information'!$G$51)</f>
        <v>1</v>
      </c>
      <c r="G34" s="50">
        <f>[1]overview_of_services!N32</f>
        <v>0</v>
      </c>
      <c r="H34" s="5"/>
      <c r="I34" s="6">
        <v>1</v>
      </c>
      <c r="J34" s="6">
        <v>1</v>
      </c>
      <c r="K34" s="7">
        <v>1</v>
      </c>
      <c r="L34" s="8">
        <v>0</v>
      </c>
      <c r="M34" s="51">
        <f t="shared" si="2"/>
        <v>0</v>
      </c>
      <c r="N34" s="52" t="e">
        <f>IF(AND(U34=1,NOT(F34=2),OR(J34="",J34&lt;0,J34&gt;#REF!,AND(M34&gt;0,OR(L34="",L34&lt;0,L34&gt;#REF!)),K34&gt;1,K34&lt;0)),[1]_general!$A$83,"")</f>
        <v>#REF!</v>
      </c>
      <c r="O34" s="53" t="str">
        <f>VLOOKUP($B34,[1]overview_of_services!$B$4:$I$111,4,)</f>
        <v>No automatic control</v>
      </c>
      <c r="P34" s="53" t="str">
        <f>VLOOKUP($B34,[1]overview_of_services!$B$4:$I$111,5,)</f>
        <v>Constant setpoint: A control loop enables to control the supply air_x000D_
temperature, the setpoint is constant and can only be modified by a manual_x000D_
action</v>
      </c>
      <c r="Q34" s="53" t="str">
        <f>VLOOKUP($B34,[1]overview_of_services!$B$4:$I$111,6,)</f>
        <v>Variable set point with outdoor temperature compensation</v>
      </c>
      <c r="R34" s="53" t="str">
        <f>VLOOKUP($B34,[1]overview_of_services!$B$4:$I$111,7,)</f>
        <v>Variable set point with load dependant compensation. A control loop enables to control the supply air temperature. The setpoint is defined as a function of the loads in the room</v>
      </c>
      <c r="S34" s="53">
        <f>VLOOKUP($B34,[1]overview_of_services!$B$4:$I$111,8,)</f>
        <v>0</v>
      </c>
      <c r="T34" s="44">
        <f t="shared" si="0"/>
        <v>1</v>
      </c>
      <c r="U34" s="54">
        <f t="shared" si="1"/>
        <v>1</v>
      </c>
      <c r="X34" s="12"/>
    </row>
    <row r="35" spans="1:24" ht="173.4" thickBot="1">
      <c r="A35" s="61"/>
      <c r="B35" s="68" t="str">
        <f>[1]overview_of_services!B33</f>
        <v>V-3</v>
      </c>
      <c r="C35" s="69" t="str">
        <f>[1]overview_of_services!C33</f>
        <v>Free cooling</v>
      </c>
      <c r="D35" s="70" t="str">
        <f>[1]overview_of_services!D33</f>
        <v>Free cooling with mechanical ventilation system</v>
      </c>
      <c r="E35" s="50">
        <f>IF($H$2="A",[1]overview_of_services!J33,IF($H$2="B",[1]overview_of_services!K33,[1]overview_of_services!L33))</f>
        <v>1</v>
      </c>
      <c r="F35" s="50">
        <f>IF('[1]Building Information'!$G$51="","",'[1]Building Information'!$G$51)</f>
        <v>1</v>
      </c>
      <c r="G35" s="50">
        <f>[1]overview_of_services!N33</f>
        <v>0</v>
      </c>
      <c r="H35" s="5"/>
      <c r="I35" s="6">
        <v>1</v>
      </c>
      <c r="J35" s="6">
        <v>0</v>
      </c>
      <c r="K35" s="7">
        <v>1</v>
      </c>
      <c r="L35" s="8">
        <v>0</v>
      </c>
      <c r="M35" s="51">
        <f t="shared" si="2"/>
        <v>0</v>
      </c>
      <c r="N35" s="52" t="e">
        <f>IF(AND(U35=1,NOT(F35=2),OR(J35="",J35&lt;0,J35&gt;#REF!,AND(M35&gt;0,OR(L35="",L35&lt;0,L35&gt;#REF!)),K35&gt;1,K35&lt;0)),[1]_general!$A$83,"")</f>
        <v>#REF!</v>
      </c>
      <c r="O35" s="53" t="str">
        <f>VLOOKUP($B35,[1]overview_of_services!$B$4:$I$111,4,)</f>
        <v>No automatic control</v>
      </c>
      <c r="P35" s="53" t="str">
        <f>VLOOKUP($B35,[1]overview_of_services!$B$4:$I$111,5,)</f>
        <v>Night cooling</v>
      </c>
      <c r="Q35" s="53" t="str">
        <f>VLOOKUP($B35,[1]overview_of_services!$B$4:$I$111,6,)</f>
        <v>Free cooling: air flows modulated during all periods of time to minimize the amount of mechanical_x000D_
cooling</v>
      </c>
      <c r="R35" s="53" t="str">
        <f>VLOOKUP($B35,[1]overview_of_services!$B$4:$I$111,7,)</f>
        <v>H,x- directed control: The amount of outside air and recirculation air are modulated during all periods of time to minimize the amount of mechanical cooling. Calculation is performed on the basis of temperatures and humidity
(enthalpy).</v>
      </c>
      <c r="S35" s="53">
        <f>VLOOKUP($B35,[1]overview_of_services!$B$4:$I$111,8,)</f>
        <v>0</v>
      </c>
      <c r="T35" s="44">
        <f t="shared" si="0"/>
        <v>1</v>
      </c>
      <c r="U35" s="54">
        <f t="shared" si="1"/>
        <v>1</v>
      </c>
      <c r="X35" s="12"/>
    </row>
    <row r="36" spans="1:24" ht="101.4" thickBot="1">
      <c r="A36" s="71" t="s">
        <v>5</v>
      </c>
      <c r="B36" s="68" t="str">
        <f>[1]overview_of_services!B34</f>
        <v>V-6</v>
      </c>
      <c r="C36" s="69" t="str">
        <f>[1]overview_of_services!C34</f>
        <v xml:space="preserve">Feedback - Reporting information </v>
      </c>
      <c r="D36" s="70" t="str">
        <f>[1]overview_of_services!D34</f>
        <v>Reporting information regarding IAQ</v>
      </c>
      <c r="E36" s="50">
        <f>IF($H$2="A",[1]overview_of_services!J34,IF($H$2="B",[1]overview_of_services!K34,[1]overview_of_services!L34))</f>
        <v>1</v>
      </c>
      <c r="F36" s="50">
        <f>IF('[1]Building Information'!$G$51="","",'[1]Building Information'!$G$51)</f>
        <v>1</v>
      </c>
      <c r="G36" s="50">
        <f>[1]overview_of_services!N34</f>
        <v>1</v>
      </c>
      <c r="H36" s="5"/>
      <c r="I36" s="6">
        <v>1</v>
      </c>
      <c r="J36" s="6">
        <v>0</v>
      </c>
      <c r="K36" s="7">
        <v>1</v>
      </c>
      <c r="L36" s="8">
        <v>0</v>
      </c>
      <c r="M36" s="51">
        <f t="shared" si="2"/>
        <v>0</v>
      </c>
      <c r="N36" s="52" t="e">
        <f>IF(AND(U36=1,NOT(F36=2),OR(J36="",J36&lt;0,J36&gt;#REF!,AND(M36&gt;0,OR(L36="",L36&lt;0,L36&gt;#REF!)),K36&gt;1,K36&lt;0)),[1]_general!$A$83,"")</f>
        <v>#REF!</v>
      </c>
      <c r="O36" s="53" t="str">
        <f>VLOOKUP($B36,[1]overview_of_services!$B$4:$I$111,4,)</f>
        <v>None</v>
      </c>
      <c r="P36" s="53" t="str">
        <f>VLOOKUP($B36,[1]overview_of_services!$B$4:$I$111,5,)</f>
        <v>Air quality sensors (e.g. CO2) and real time autonomous monitoring</v>
      </c>
      <c r="Q36" s="53" t="str">
        <f>VLOOKUP($B36,[1]overview_of_services!$B$4:$I$111,6,)</f>
        <v>Real time monitoring &amp; historical information of IAQ available to occupants</v>
      </c>
      <c r="R36" s="53" t="str">
        <f>VLOOKUP($B36,[1]overview_of_services!$B$4:$I$111,7,)</f>
        <v>Real time monitoring &amp; historical information of IAQ available to occupants + warning on maintenance needs or occupant actions (e.g. window opening)</v>
      </c>
      <c r="S36" s="53">
        <f>VLOOKUP($B36,[1]overview_of_services!$B$4:$I$111,8,)</f>
        <v>0</v>
      </c>
      <c r="T36" s="44">
        <f t="shared" si="0"/>
        <v>1</v>
      </c>
      <c r="U36" s="54">
        <f t="shared" si="1"/>
        <v>1</v>
      </c>
      <c r="X36" s="12"/>
    </row>
    <row r="37" spans="1:24" ht="43.8" thickBot="1">
      <c r="A37" s="71" t="s">
        <v>5</v>
      </c>
      <c r="B37" s="72" t="str">
        <f>[1]overview_of_services!B35</f>
        <v>L-1a</v>
      </c>
      <c r="C37" s="73" t="str">
        <f>[1]overview_of_services!C35</f>
        <v>Artificial lighting control</v>
      </c>
      <c r="D37" s="74" t="str">
        <f>[1]overview_of_services!D35</f>
        <v>Occupancy control for indoor lighting</v>
      </c>
      <c r="E37" s="50">
        <f>IF($H$2="A",[1]overview_of_services!J35,IF($H$2="B",[1]overview_of_services!K35,[1]overview_of_services!L35))</f>
        <v>1</v>
      </c>
      <c r="F37" s="50">
        <f>IF('[1]Building Information'!$G$52="","",'[1]Building Information'!$G$52)</f>
        <v>1</v>
      </c>
      <c r="G37" s="50">
        <f>[1]overview_of_services!N35</f>
        <v>1</v>
      </c>
      <c r="H37" s="5"/>
      <c r="I37" s="6">
        <v>1</v>
      </c>
      <c r="J37" s="6">
        <v>0</v>
      </c>
      <c r="K37" s="7">
        <v>1</v>
      </c>
      <c r="L37" s="8">
        <v>0</v>
      </c>
      <c r="M37" s="51">
        <f t="shared" si="2"/>
        <v>0</v>
      </c>
      <c r="N37" s="52" t="e">
        <f>IF(AND(U37=1,NOT(F37=2),OR(J37="",J37&lt;0,J37&gt;#REF!,AND(M37&gt;0,OR(L37="",L37&lt;0,L37&gt;#REF!)),K37&gt;1,K37&lt;0)),[1]_general!$A$83,"")</f>
        <v>#REF!</v>
      </c>
      <c r="O37" s="53" t="str">
        <f>VLOOKUP($B37,[1]overview_of_services!$B$4:$I$111,4,)</f>
        <v>Manual on/off switch</v>
      </c>
      <c r="P37" s="53" t="str">
        <f>VLOOKUP($B37,[1]overview_of_services!$B$4:$I$111,5,)</f>
        <v>Manual on/off switch + additional sweeping extinction signal</v>
      </c>
      <c r="Q37" s="53" t="str">
        <f>VLOOKUP($B37,[1]overview_of_services!$B$4:$I$111,6,)</f>
        <v>Automatic detection (auto on / dimmed or auto off)</v>
      </c>
      <c r="R37" s="53" t="str">
        <f>VLOOKUP($B37,[1]overview_of_services!$B$4:$I$111,7,)</f>
        <v>Automatic detection (manual on / dimmed or auto off)</v>
      </c>
      <c r="S37" s="53">
        <f>VLOOKUP($B37,[1]overview_of_services!$B$4:$I$111,8,)</f>
        <v>0</v>
      </c>
      <c r="T37" s="44">
        <f t="shared" si="0"/>
        <v>1</v>
      </c>
      <c r="U37" s="54">
        <f t="shared" si="1"/>
        <v>1</v>
      </c>
      <c r="X37" s="12"/>
    </row>
    <row r="38" spans="1:24" ht="187.5" customHeight="1" thickBot="1">
      <c r="A38" s="71" t="s">
        <v>5</v>
      </c>
      <c r="B38" s="72" t="str">
        <f>[1]overview_of_services!B36</f>
        <v>L-2</v>
      </c>
      <c r="C38" s="73" t="str">
        <f>[1]overview_of_services!C36</f>
        <v>Control artificial lighting power based on daylight levels</v>
      </c>
      <c r="D38" s="74" t="str">
        <f>[1]overview_of_services!D36</f>
        <v>Control artificial lighting power based on daylight levels</v>
      </c>
      <c r="E38" s="50">
        <f>IF($H$2="A",[1]overview_of_services!J36,IF($H$2="B",[1]overview_of_services!K36,[1]overview_of_services!L36))</f>
        <v>1</v>
      </c>
      <c r="F38" s="50">
        <f>IF('[1]Building Information'!$G$52="","",'[1]Building Information'!$G$52)</f>
        <v>1</v>
      </c>
      <c r="G38" s="50">
        <f>[1]overview_of_services!N36</f>
        <v>1</v>
      </c>
      <c r="H38" s="5"/>
      <c r="I38" s="6">
        <v>1</v>
      </c>
      <c r="J38" s="6">
        <v>0</v>
      </c>
      <c r="K38" s="7">
        <v>1</v>
      </c>
      <c r="L38" s="8">
        <v>0</v>
      </c>
      <c r="M38" s="51">
        <f t="shared" si="2"/>
        <v>0</v>
      </c>
      <c r="N38" s="52" t="e">
        <f>IF(AND(U38=1,NOT(F38=2),OR(J38="",J38&lt;0,J38&gt;#REF!,AND(M38&gt;0,OR(L38="",L38&lt;0,L38&gt;#REF!)),K38&gt;1,K38&lt;0)),[1]_general!$A$83,"")</f>
        <v>#REF!</v>
      </c>
      <c r="O38" s="53" t="str">
        <f>VLOOKUP($B38,[1]overview_of_services!$B$4:$I$111,4,)</f>
        <v>Manual (central)</v>
      </c>
      <c r="P38" s="53" t="str">
        <f>VLOOKUP($B38,[1]overview_of_services!$B$4:$I$111,5,)</f>
        <v>Manual (per room / zone)</v>
      </c>
      <c r="Q38" s="53" t="str">
        <f>VLOOKUP($B38,[1]overview_of_services!$B$4:$I$111,6,)</f>
        <v>Automatic switching</v>
      </c>
      <c r="R38" s="53" t="str">
        <f>VLOOKUP($B38,[1]overview_of_services!$B$4:$I$111,7,)</f>
        <v>Automatic dimming</v>
      </c>
      <c r="S38" s="53" t="str">
        <f>VLOOKUP($B38,[1]overview_of_services!$B$4:$I$111,8,)</f>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
      <c r="T38" s="44">
        <f t="shared" si="0"/>
        <v>1</v>
      </c>
      <c r="U38" s="54">
        <f t="shared" si="1"/>
        <v>1</v>
      </c>
      <c r="X38" s="12"/>
    </row>
    <row r="39" spans="1:24" ht="119.85" customHeight="1" thickBot="1">
      <c r="A39" s="71" t="s">
        <v>5</v>
      </c>
      <c r="B39" s="75" t="str">
        <f>[1]overview_of_services!B37</f>
        <v>DE-1</v>
      </c>
      <c r="C39" s="76" t="str">
        <f>[1]overview_of_services!C37</f>
        <v>Window control</v>
      </c>
      <c r="D39" s="77" t="str">
        <f>[1]overview_of_services!D37</f>
        <v>Window solar shading control</v>
      </c>
      <c r="E39" s="50">
        <f>IF($H$2="A",[1]overview_of_services!J37,IF($H$2="B",[1]overview_of_services!K37,[1]overview_of_services!L37))</f>
        <v>1</v>
      </c>
      <c r="F39" s="50">
        <f>IF('[1]Building Information'!$G$53="","",'[1]Building Information'!$G$53)</f>
        <v>1</v>
      </c>
      <c r="G39" s="50">
        <f>[1]overview_of_services!N37</f>
        <v>0</v>
      </c>
      <c r="H39" s="5"/>
      <c r="I39" s="6">
        <v>1</v>
      </c>
      <c r="J39" s="6">
        <v>0</v>
      </c>
      <c r="K39" s="7">
        <v>1</v>
      </c>
      <c r="L39" s="8">
        <v>0</v>
      </c>
      <c r="M39" s="51">
        <f t="shared" si="2"/>
        <v>0</v>
      </c>
      <c r="N39" s="52" t="e">
        <f>IF(AND(U39=1,NOT(F39=2),OR(J39="",J39&lt;0,J39&gt;#REF!,AND(M39&gt;0,OR(L39="",L39&lt;0,L39&gt;#REF!)),K39&gt;1,K39&lt;0)),[1]_general!$A$83,"")</f>
        <v>#REF!</v>
      </c>
      <c r="O39" s="53" t="str">
        <f>VLOOKUP($B39,[1]overview_of_services!$B$4:$I$111,4,)</f>
        <v>No sun shading or only manual operation</v>
      </c>
      <c r="P39" s="53" t="str">
        <f>VLOOKUP($B39,[1]overview_of_services!$B$4:$I$111,5,)</f>
        <v>Motorized operation with manual control</v>
      </c>
      <c r="Q39" s="53" t="str">
        <f>VLOOKUP($B39,[1]overview_of_services!$B$4:$I$111,6,)</f>
        <v>Motorized operation with automatic control based on sensor data</v>
      </c>
      <c r="R39" s="53" t="str">
        <f>VLOOKUP($B39,[1]overview_of_services!$B$4:$I$111,7,)</f>
        <v>Combined light/blind/HVAC control</v>
      </c>
      <c r="S39" s="53" t="str">
        <f>VLOOKUP($B39,[1]overview_of_services!$B$4:$I$111,8,)</f>
        <v>Predictive blind control (e.g. based on weather forecast)</v>
      </c>
      <c r="T39" s="44">
        <f t="shared" si="0"/>
        <v>1</v>
      </c>
      <c r="U39" s="54">
        <f t="shared" si="1"/>
        <v>1</v>
      </c>
      <c r="X39" s="12"/>
    </row>
    <row r="40" spans="1:24" ht="72.599999999999994" thickBot="1">
      <c r="A40" s="78" t="s">
        <v>5</v>
      </c>
      <c r="B40" s="75" t="str">
        <f>[1]overview_of_services!B38</f>
        <v>DE-2</v>
      </c>
      <c r="C40" s="76" t="str">
        <f>[1]overview_of_services!C38</f>
        <v>Window control</v>
      </c>
      <c r="D40" s="77" t="str">
        <f>[1]overview_of_services!D38</f>
        <v>Window open/closed control, combined with HVAC system</v>
      </c>
      <c r="E40" s="50">
        <f>IF($H$2="A",[1]overview_of_services!J38,IF($H$2="B",[1]overview_of_services!K38,[1]overview_of_services!L38))</f>
        <v>1</v>
      </c>
      <c r="F40" s="50">
        <f>IF('[1]Building Information'!$G$53="","",'[1]Building Information'!$G$53)</f>
        <v>1</v>
      </c>
      <c r="G40" s="50">
        <f>[1]overview_of_services!N38</f>
        <v>1</v>
      </c>
      <c r="H40" s="5"/>
      <c r="I40" s="6">
        <v>1</v>
      </c>
      <c r="J40" s="6">
        <v>0</v>
      </c>
      <c r="K40" s="7">
        <v>1</v>
      </c>
      <c r="L40" s="8">
        <v>0</v>
      </c>
      <c r="M40" s="51">
        <f t="shared" si="2"/>
        <v>0</v>
      </c>
      <c r="N40" s="52" t="e">
        <f>IF(AND(U40=1,NOT(F40=2),OR(J40="",J40&lt;0,J40&gt;#REF!,AND(M40&gt;0,OR(L40="",L40&lt;0,L40&gt;#REF!)),K40&gt;1,K40&lt;0)),[1]_general!$A$83,"")</f>
        <v>#REF!</v>
      </c>
      <c r="O40" s="53" t="str">
        <f>VLOOKUP($B40,[1]overview_of_services!$B$4:$I$111,4,)</f>
        <v>Manual operation or only fixed windows</v>
      </c>
      <c r="P40" s="53" t="str">
        <f>VLOOKUP($B40,[1]overview_of_services!$B$4:$I$111,5,)</f>
        <v>Open/closed detection to shut down heating or cooling systems</v>
      </c>
      <c r="Q40" s="53" t="str">
        <f>VLOOKUP($B40,[1]overview_of_services!$B$4:$I$111,6,)</f>
        <v>Level 1 + Automised mechanical window opening based on room sensor data</v>
      </c>
      <c r="R40" s="53" t="str">
        <f>VLOOKUP($B40,[1]overview_of_services!$B$4:$I$111,7,)</f>
        <v>Level 2 + Centralized coordination of operable windows, e.g. to control free natural night cooling</v>
      </c>
      <c r="S40" s="53">
        <f>VLOOKUP($B40,[1]overview_of_services!$B$4:$I$111,8,)</f>
        <v>0</v>
      </c>
      <c r="T40" s="44">
        <f t="shared" si="0"/>
        <v>1</v>
      </c>
      <c r="U40" s="54">
        <f t="shared" si="1"/>
        <v>1</v>
      </c>
      <c r="X40" s="12"/>
    </row>
    <row r="41" spans="1:24" ht="115.8" thickBot="1">
      <c r="A41" s="71" t="s">
        <v>5</v>
      </c>
      <c r="B41" s="75" t="str">
        <f>[1]overview_of_services!B39</f>
        <v>DE-4</v>
      </c>
      <c r="C41" s="76" t="str">
        <f>[1]overview_of_services!C39</f>
        <v xml:space="preserve">Feedback - Reporting information </v>
      </c>
      <c r="D41" s="77" t="str">
        <f>[1]overview_of_services!D39</f>
        <v>Reporting information regarding performance of dynamic building envelope systems</v>
      </c>
      <c r="E41" s="50">
        <f>IF($H$2="A",[1]overview_of_services!J39,IF($H$2="B",[1]overview_of_services!K39,[1]overview_of_services!L39))</f>
        <v>1</v>
      </c>
      <c r="F41" s="50">
        <f>IF('[1]Building Information'!$G$53="","",'[1]Building Information'!$G$53)</f>
        <v>1</v>
      </c>
      <c r="G41" s="50">
        <f>[1]overview_of_services!N39</f>
        <v>0</v>
      </c>
      <c r="H41" s="5"/>
      <c r="I41" s="6">
        <v>1</v>
      </c>
      <c r="J41" s="6">
        <v>0</v>
      </c>
      <c r="K41" s="7">
        <v>1</v>
      </c>
      <c r="L41" s="8">
        <v>0</v>
      </c>
      <c r="M41" s="51">
        <f t="shared" si="2"/>
        <v>0</v>
      </c>
      <c r="N41" s="52" t="e">
        <f>IF(AND(U41=1,NOT(F41=2),OR(J41="",J41&lt;0,J41&gt;#REF!,AND(M41&gt;0,OR(L41="",L41&lt;0,L41&gt;#REF!)),K41&gt;1,K41&lt;0)),[1]_general!$A$83,"")</f>
        <v>#REF!</v>
      </c>
      <c r="O41" s="53" t="str">
        <f>VLOOKUP($B41,[1]overview_of_services!$B$4:$I$111,4,)</f>
        <v>No reporting</v>
      </c>
      <c r="P41" s="53" t="str">
        <f>VLOOKUP($B41,[1]overview_of_services!$B$4:$I$111,5,)</f>
        <v>Position of each product &amp; fault detection</v>
      </c>
      <c r="Q41" s="53" t="str">
        <f>VLOOKUP($B41,[1]overview_of_services!$B$4:$I$111,6,)</f>
        <v>Position of each product, fault detection &amp; predictive maintenance</v>
      </c>
      <c r="R41" s="53" t="str">
        <f>VLOOKUP($B41,[1]overview_of_services!$B$4:$I$111,7,)</f>
        <v>Position of each product, fault detection, predictive maintenance, real-time sensor data (wind, lux, temperature…)</v>
      </c>
      <c r="S41" s="53" t="str">
        <f>VLOOKUP($B41,[1]overview_of_services!$B$4:$I$111,8,)</f>
        <v>Position of each product, fault detection, predictive maintenance, real-time &amp; historical sensor data (wind, lux, temperature…)</v>
      </c>
      <c r="T41" s="44">
        <f t="shared" si="0"/>
        <v>1</v>
      </c>
      <c r="U41" s="54">
        <f t="shared" si="1"/>
        <v>1</v>
      </c>
      <c r="X41" s="12"/>
    </row>
    <row r="42" spans="1:24" ht="101.4" thickBot="1">
      <c r="A42" s="71" t="s">
        <v>5</v>
      </c>
      <c r="B42" s="79" t="str">
        <f>[1]overview_of_services!B40</f>
        <v>E-2</v>
      </c>
      <c r="C42" s="80" t="str">
        <f>[1]overview_of_services!C40</f>
        <v xml:space="preserve">Feedback - Reporting information </v>
      </c>
      <c r="D42" s="81" t="str">
        <f>[1]overview_of_services!D40</f>
        <v>Reporting information regarding local electricity generation</v>
      </c>
      <c r="E42" s="50">
        <f>IF($H$2="A",[1]overview_of_services!J40,IF($H$2="B",[1]overview_of_services!K40,[1]overview_of_services!L40))</f>
        <v>1</v>
      </c>
      <c r="F42" s="50">
        <f>IF('[1]Building Information'!$G$54="","",'[1]Building Information'!$G$54)</f>
        <v>1</v>
      </c>
      <c r="G42" s="50">
        <f>[1]overview_of_services!N40</f>
        <v>0</v>
      </c>
      <c r="H42" s="5"/>
      <c r="I42" s="6">
        <v>1</v>
      </c>
      <c r="J42" s="6">
        <v>0</v>
      </c>
      <c r="K42" s="7">
        <v>1</v>
      </c>
      <c r="L42" s="8">
        <v>0</v>
      </c>
      <c r="M42" s="51">
        <f t="shared" si="2"/>
        <v>0</v>
      </c>
      <c r="N42" s="52" t="e">
        <f>IF(AND(U42=1,NOT(F42=2),OR(J42="",J42&lt;0,J42&gt;#REF!,AND(M42&gt;0,OR(L42="",L42&lt;0,L42&gt;#REF!)),K42&gt;1,K42&lt;0)),[1]_general!$A$83,"")</f>
        <v>#REF!</v>
      </c>
      <c r="O42" s="53" t="str">
        <f>VLOOKUP($B42,[1]overview_of_services!$B$4:$I$111,4,)</f>
        <v>None</v>
      </c>
      <c r="P42" s="53" t="str">
        <f>VLOOKUP($B42,[1]overview_of_services!$B$4:$I$111,5,)</f>
        <v>Current generation data available</v>
      </c>
      <c r="Q42" s="53" t="str">
        <f>VLOOKUP($B42,[1]overview_of_services!$B$4:$I$111,6,)</f>
        <v>Actual values and historical data</v>
      </c>
      <c r="R42" s="53" t="str">
        <f>VLOOKUP($B42,[1]overview_of_services!$B$4:$I$111,7,)</f>
        <v>Performance evaluation including forecasting and/or benchmarking</v>
      </c>
      <c r="S42" s="53" t="str">
        <f>VLOOKUP($B42,[1]overview_of_services!$B$4:$I$111,8,)</f>
        <v>Performance evaluation including forecasting and/or benchmarking; also including predictive management and fault detection</v>
      </c>
      <c r="T42" s="44">
        <f t="shared" si="0"/>
        <v>1</v>
      </c>
      <c r="U42" s="54">
        <f t="shared" si="1"/>
        <v>1</v>
      </c>
      <c r="X42" s="12"/>
    </row>
    <row r="43" spans="1:24" ht="144.6" thickBot="1">
      <c r="A43" s="71" t="s">
        <v>5</v>
      </c>
      <c r="B43" s="79" t="str">
        <f>[1]overview_of_services!B41</f>
        <v>E-3</v>
      </c>
      <c r="C43" s="80" t="str">
        <f>[1]overview_of_services!C41</f>
        <v>DER - Storage</v>
      </c>
      <c r="D43" s="81" t="str">
        <f>[1]overview_of_services!D41</f>
        <v>Storage of (locally generated) electricity</v>
      </c>
      <c r="E43" s="50">
        <f>IF($H$2="A",[1]overview_of_services!J41,IF($H$2="B",[1]overview_of_services!K41,[1]overview_of_services!L41))</f>
        <v>1</v>
      </c>
      <c r="F43" s="50">
        <f>IF('[1]Building Information'!$G$54="","",'[1]Building Information'!$G$54)</f>
        <v>1</v>
      </c>
      <c r="G43" s="50">
        <f>[1]overview_of_services!N41</f>
        <v>0</v>
      </c>
      <c r="H43" s="5"/>
      <c r="I43" s="6">
        <v>1</v>
      </c>
      <c r="J43" s="6">
        <v>0</v>
      </c>
      <c r="K43" s="7">
        <v>1</v>
      </c>
      <c r="L43" s="8">
        <v>0</v>
      </c>
      <c r="M43" s="51">
        <f t="shared" si="2"/>
        <v>0</v>
      </c>
      <c r="N43" s="52" t="e">
        <f>IF(AND(U43=1,NOT(F43=2),OR(J43="",J43&lt;0,J43&gt;#REF!,AND(M43&gt;0,OR(L43="",L43&lt;0,L43&gt;#REF!)),K43&gt;1,K43&lt;0)),[1]_general!$A$83,"")</f>
        <v>#REF!</v>
      </c>
      <c r="O43" s="53" t="str">
        <f>VLOOKUP($B43,[1]overview_of_services!$B$4:$I$111,4,)</f>
        <v>None</v>
      </c>
      <c r="P43" s="53" t="str">
        <f>VLOOKUP($B43,[1]overview_of_services!$B$4:$I$111,5,)</f>
        <v>On site storage of electricity (e.g. electric battery)</v>
      </c>
      <c r="Q43" s="53" t="str">
        <f>VLOOKUP($B43,[1]overview_of_services!$B$4:$I$111,6,)</f>
        <v>On site storage of energy (e.g. electric battery or thermal storage) with controller based on grid signals</v>
      </c>
      <c r="R43" s="53" t="str">
        <f>VLOOKUP($B43,[1]overview_of_services!$B$4:$I$111,7,)</f>
        <v>On site storage of energy (e.g. electric battery or thermal storage) with controller optimising the use of locally generated electricity</v>
      </c>
      <c r="S43" s="53" t="str">
        <f>VLOOKUP($B43,[1]overview_of_services!$B$4:$I$111,8,)</f>
        <v>On site storage of energy (e.g. electric battery or thermal storage) with controller optimising the use of locally generated electricity and possibility to feed back into the grid</v>
      </c>
      <c r="T43" s="44">
        <f t="shared" si="0"/>
        <v>1</v>
      </c>
      <c r="U43" s="54">
        <f t="shared" si="1"/>
        <v>1</v>
      </c>
      <c r="X43" s="12"/>
    </row>
    <row r="44" spans="1:24" ht="79.349999999999994" customHeight="1" thickBot="1">
      <c r="A44" s="71" t="s">
        <v>5</v>
      </c>
      <c r="B44" s="79" t="str">
        <f>[1]overview_of_services!B42</f>
        <v>E-4</v>
      </c>
      <c r="C44" s="80" t="str">
        <f>[1]overview_of_services!C42</f>
        <v>DER- Optimization</v>
      </c>
      <c r="D44" s="81" t="str">
        <f>[1]overview_of_services!D42</f>
        <v>Optimizing self-consumption of locally generated electricity</v>
      </c>
      <c r="E44" s="50">
        <f>IF($H$2="A",[1]overview_of_services!J42,IF($H$2="B",[1]overview_of_services!K42,[1]overview_of_services!L42))</f>
        <v>1</v>
      </c>
      <c r="F44" s="50">
        <f>IF('[1]Building Information'!$G$54="","",'[1]Building Information'!$G$54)</f>
        <v>1</v>
      </c>
      <c r="G44" s="50">
        <f>[1]overview_of_services!N42</f>
        <v>0</v>
      </c>
      <c r="H44" s="5"/>
      <c r="I44" s="6">
        <v>1</v>
      </c>
      <c r="J44" s="6">
        <v>0</v>
      </c>
      <c r="K44" s="7">
        <v>1</v>
      </c>
      <c r="L44" s="8">
        <v>0</v>
      </c>
      <c r="M44" s="51">
        <f t="shared" si="2"/>
        <v>0</v>
      </c>
      <c r="N44" s="52" t="e">
        <f>IF(AND(U44=1,NOT(F44=2),OR(J44="",J44&lt;0,J44&gt;#REF!,AND(M44&gt;0,OR(L44="",L44&lt;0,L44&gt;#REF!)),K44&gt;1,K44&lt;0)),[1]_general!$A$83,"")</f>
        <v>#REF!</v>
      </c>
      <c r="O44" s="53" t="str">
        <f>VLOOKUP($B44,[1]overview_of_services!$B$4:$I$111,4,)</f>
        <v>None</v>
      </c>
      <c r="P44" s="53" t="str">
        <f>VLOOKUP($B44,[1]overview_of_services!$B$4:$I$111,5,)</f>
        <v>Scheduling electricity consumption (plug loads, white goods, etc.)</v>
      </c>
      <c r="Q44" s="53" t="str">
        <f>VLOOKUP($B44,[1]overview_of_services!$B$4:$I$111,6,)</f>
        <v>Automated management of local electricity consumption based on current renewable energy availability</v>
      </c>
      <c r="R44" s="53" t="str">
        <f>VLOOKUP($B44,[1]overview_of_services!$B$4:$I$111,7,)</f>
        <v>Automated management of local electricity consumption based on current and predicted energy needs and renewable energy availability</v>
      </c>
      <c r="S44" s="53">
        <f>VLOOKUP($B44,[1]overview_of_services!$B$4:$I$111,8,)</f>
        <v>0</v>
      </c>
      <c r="T44" s="44">
        <f t="shared" si="0"/>
        <v>1</v>
      </c>
      <c r="U44" s="54">
        <f t="shared" si="1"/>
        <v>1</v>
      </c>
      <c r="X44" s="12"/>
    </row>
    <row r="45" spans="1:24" ht="130.19999999999999" thickBot="1">
      <c r="A45" s="78"/>
      <c r="B45" s="79" t="str">
        <f>[1]overview_of_services!B43</f>
        <v>E-5</v>
      </c>
      <c r="C45" s="80" t="str">
        <f>[1]overview_of_services!C43</f>
        <v>DER - Generation Control</v>
      </c>
      <c r="D45" s="81" t="str">
        <f>[1]overview_of_services!D43</f>
        <v>Control of combined heat and power plant (CHP)</v>
      </c>
      <c r="E45" s="50">
        <f>IF($H$2="A",[1]overview_of_services!J43,IF($H$2="B",[1]overview_of_services!K43,[1]overview_of_services!L43))</f>
        <v>1</v>
      </c>
      <c r="F45" s="50">
        <f>IF('[1]Building Information'!$G$54="","",'[1]Building Information'!$G$54)</f>
        <v>1</v>
      </c>
      <c r="G45" s="50">
        <f>[1]overview_of_services!N43</f>
        <v>0</v>
      </c>
      <c r="H45" s="5"/>
      <c r="I45" s="6">
        <v>1</v>
      </c>
      <c r="J45" s="6">
        <v>0</v>
      </c>
      <c r="K45" s="7">
        <v>1</v>
      </c>
      <c r="L45" s="8">
        <v>0</v>
      </c>
      <c r="M45" s="51">
        <f t="shared" si="2"/>
        <v>0</v>
      </c>
      <c r="N45" s="52" t="e">
        <f>IF(AND(U45=1,NOT(F45=2),OR(J45="",J45&lt;0,J45&gt;#REF!,AND(M45&gt;0,OR(L45="",L45&lt;0,L45&gt;#REF!)),K45&gt;1,K45&lt;0)),[1]_general!$A$83,"")</f>
        <v>#REF!</v>
      </c>
      <c r="O45" s="53" t="str">
        <f>VLOOKUP($B45,[1]overview_of_services!$B$4:$I$111,4,)</f>
        <v>CHP control based on scheduled runtime management and/or current heat energy demand</v>
      </c>
      <c r="P45" s="53" t="str">
        <f>VLOOKUP($B45,[1]overview_of_services!$B$4:$I$111,5,)</f>
        <v>CHP runtime control influenced by the fluctuating availability of RES; overproduction will be fed into the grid</v>
      </c>
      <c r="Q45" s="53" t="str">
        <f>VLOOKUP($B45,[1]overview_of_services!$B$4:$I$111,6,)</f>
        <v>CHP runtime control influenced by the fluctuating availability of RES and grid signals; dynamic charging and runtime control to optimise self-consumption of renewables</v>
      </c>
      <c r="R45" s="53">
        <f>VLOOKUP($B45,[1]overview_of_services!$B$4:$I$111,7,)</f>
        <v>0</v>
      </c>
      <c r="S45" s="53">
        <f>VLOOKUP($B45,[1]overview_of_services!$B$4:$I$111,8,)</f>
        <v>0</v>
      </c>
      <c r="T45" s="44">
        <f t="shared" si="0"/>
        <v>1</v>
      </c>
      <c r="U45" s="54">
        <f t="shared" si="1"/>
        <v>1</v>
      </c>
      <c r="X45" s="12"/>
    </row>
    <row r="46" spans="1:24" ht="130.19999999999999" thickBot="1">
      <c r="A46" s="78"/>
      <c r="B46" s="79" t="str">
        <f>[1]overview_of_services!B44</f>
        <v>E-8</v>
      </c>
      <c r="C46" s="80" t="str">
        <f>[1]overview_of_services!C44</f>
        <v>DSM- Storage</v>
      </c>
      <c r="D46" s="81" t="str">
        <f>[1]overview_of_services!D44</f>
        <v>Support of (micro)grid operation modes</v>
      </c>
      <c r="E46" s="50">
        <f>IF($H$2="A",[1]overview_of_services!J44,IF($H$2="B",[1]overview_of_services!K44,[1]overview_of_services!L44))</f>
        <v>1</v>
      </c>
      <c r="F46" s="50">
        <f>IF('[1]Building Information'!$G$54="","",'[1]Building Information'!$G$54)</f>
        <v>1</v>
      </c>
      <c r="G46" s="50">
        <f>[1]overview_of_services!N44</f>
        <v>0</v>
      </c>
      <c r="H46" s="5"/>
      <c r="I46" s="6">
        <v>1</v>
      </c>
      <c r="J46" s="6">
        <v>0</v>
      </c>
      <c r="K46" s="7">
        <v>1</v>
      </c>
      <c r="L46" s="8">
        <v>0</v>
      </c>
      <c r="M46" s="51">
        <f t="shared" si="2"/>
        <v>0</v>
      </c>
      <c r="N46" s="52" t="e">
        <f>IF(AND(U46=1,NOT(F46=2),OR(J46="",J46&lt;0,J46&gt;#REF!,AND(M46&gt;0,OR(L46="",L46&lt;0,L46&gt;#REF!)),K46&gt;1,K46&lt;0)),[1]_general!$A$83,"")</f>
        <v>#REF!</v>
      </c>
      <c r="O46" s="53" t="str">
        <f>VLOOKUP($B46,[1]overview_of_services!$B$4:$I$111,4,)</f>
        <v>None</v>
      </c>
      <c r="P46" s="53" t="str">
        <f>VLOOKUP($B46,[1]overview_of_services!$B$4:$I$111,5,)</f>
        <v>Automated management of (building-level) electricity consumption based on grid signals</v>
      </c>
      <c r="Q46" s="53" t="str">
        <f>VLOOKUP($B46,[1]overview_of_services!$B$4:$I$111,6,)</f>
        <v>Automated management of (building-level) electricity consumption and electricity supply to neighbouring buildings (microgrid) or grid</v>
      </c>
      <c r="R46" s="53" t="str">
        <f>VLOOKUP($B46,[1]overview_of_services!$B$4:$I$111,7,)</f>
        <v>Automated management of (building-level) electricity consumption and supply, with potential to continue limited off-grid operation (island mode)</v>
      </c>
      <c r="S46" s="53">
        <f>VLOOKUP($B46,[1]overview_of_services!$B$4:$I$111,8,)</f>
        <v>0</v>
      </c>
      <c r="T46" s="44">
        <f t="shared" si="0"/>
        <v>1</v>
      </c>
      <c r="U46" s="54">
        <f t="shared" si="1"/>
        <v>1</v>
      </c>
      <c r="X46" s="12"/>
    </row>
    <row r="47" spans="1:24" ht="101.4" thickBot="1">
      <c r="A47" s="71"/>
      <c r="B47" s="79" t="str">
        <f>[1]overview_of_services!B45</f>
        <v>E-11</v>
      </c>
      <c r="C47" s="80" t="str">
        <f>[1]overview_of_services!C45</f>
        <v xml:space="preserve">Feedback - Reporting information </v>
      </c>
      <c r="D47" s="81" t="str">
        <f>[1]overview_of_services!D45</f>
        <v>Reporting information regarding energy storage</v>
      </c>
      <c r="E47" s="50">
        <f>IF($H$2="A",[1]overview_of_services!J45,IF($H$2="B",[1]overview_of_services!K45,[1]overview_of_services!L45))</f>
        <v>1</v>
      </c>
      <c r="F47" s="50">
        <f>IF('[1]Building Information'!$G$54="","",'[1]Building Information'!$G$54)</f>
        <v>1</v>
      </c>
      <c r="G47" s="50">
        <f>[1]overview_of_services!N45</f>
        <v>0</v>
      </c>
      <c r="H47" s="5"/>
      <c r="I47" s="6">
        <v>1</v>
      </c>
      <c r="J47" s="6">
        <v>0</v>
      </c>
      <c r="K47" s="7">
        <v>1</v>
      </c>
      <c r="L47" s="8">
        <v>0</v>
      </c>
      <c r="M47" s="51">
        <f t="shared" si="2"/>
        <v>0</v>
      </c>
      <c r="N47" s="52" t="e">
        <f>IF(AND(U47=1,NOT(F47=2),OR(J47="",J47&lt;0,J47&gt;#REF!,AND(M47&gt;0,OR(L47="",L47&lt;0,L47&gt;#REF!)),K47&gt;1,K47&lt;0)),[1]_general!$A$83,"")</f>
        <v>#REF!</v>
      </c>
      <c r="O47" s="53" t="str">
        <f>VLOOKUP($B47,[1]overview_of_services!$B$4:$I$111,4,)</f>
        <v>None</v>
      </c>
      <c r="P47" s="53" t="str">
        <f>VLOOKUP($B47,[1]overview_of_services!$B$4:$I$111,5,)</f>
        <v>Current state of charge (SOC) data available</v>
      </c>
      <c r="Q47" s="53" t="str">
        <f>VLOOKUP($B47,[1]overview_of_services!$B$4:$I$111,6,)</f>
        <v>Actual values and historical data</v>
      </c>
      <c r="R47" s="53" t="str">
        <f>VLOOKUP($B47,[1]overview_of_services!$B$4:$I$111,7,)</f>
        <v>Performance evaluation including forecasting and/or benchmarking</v>
      </c>
      <c r="S47" s="53" t="str">
        <f>VLOOKUP($B47,[1]overview_of_services!$B$4:$I$111,8,)</f>
        <v>Performance evaluation including forecasting and/or benchmarking; also including predictive management and fault detection</v>
      </c>
      <c r="T47" s="44">
        <f t="shared" si="0"/>
        <v>1</v>
      </c>
      <c r="U47" s="54">
        <f t="shared" si="1"/>
        <v>1</v>
      </c>
      <c r="X47" s="12"/>
    </row>
    <row r="48" spans="1:24" ht="87" thickBot="1">
      <c r="A48" s="61"/>
      <c r="B48" s="79" t="str">
        <f>[1]overview_of_services!B46</f>
        <v>E-12</v>
      </c>
      <c r="C48" s="80" t="str">
        <f>[1]overview_of_services!C46</f>
        <v xml:space="preserve">Feedback - Reporting information </v>
      </c>
      <c r="D48" s="81" t="str">
        <f>[1]overview_of_services!D46</f>
        <v>Reporting information regarding electricity consumption</v>
      </c>
      <c r="E48" s="50">
        <f>IF($H$2="A",[1]overview_of_services!J46,IF($H$2="B",[1]overview_of_services!K46,[1]overview_of_services!L46))</f>
        <v>1</v>
      </c>
      <c r="F48" s="50">
        <f>IF('[1]Building Information'!$G$54="","",'[1]Building Information'!$G$54)</f>
        <v>1</v>
      </c>
      <c r="G48" s="50">
        <f>[1]overview_of_services!N46</f>
        <v>1</v>
      </c>
      <c r="H48" s="5"/>
      <c r="I48" s="6">
        <v>1</v>
      </c>
      <c r="J48" s="6">
        <v>1</v>
      </c>
      <c r="K48" s="7">
        <v>1</v>
      </c>
      <c r="L48" s="8">
        <v>0</v>
      </c>
      <c r="M48" s="51">
        <f t="shared" si="2"/>
        <v>0</v>
      </c>
      <c r="N48" s="52" t="e">
        <f>IF(AND(U48=1,NOT(F48=2),OR(J48="",J48&lt;0,J48&gt;#REF!,AND(M48&gt;0,OR(L48="",L48&lt;0,L48&gt;#REF!)),K48&gt;1,K48&lt;0)),[1]_general!$A$83,"")</f>
        <v>#REF!</v>
      </c>
      <c r="O48" s="53" t="str">
        <f>VLOOKUP($B48,[1]overview_of_services!$B$4:$I$111,4,)</f>
        <v>None</v>
      </c>
      <c r="P48" s="53" t="str">
        <f>VLOOKUP($B48,[1]overview_of_services!$B$4:$I$111,5,)</f>
        <v>reporting on current electricity consumption on building level</v>
      </c>
      <c r="Q48" s="53" t="str">
        <f>VLOOKUP($B48,[1]overview_of_services!$B$4:$I$111,6,)</f>
        <v>real-time feedback or benchmarking on building level</v>
      </c>
      <c r="R48" s="53" t="str">
        <f>VLOOKUP($B48,[1]overview_of_services!$B$4:$I$111,7,)</f>
        <v>real-time feedback or benchmarking on appliance level</v>
      </c>
      <c r="S48" s="53" t="str">
        <f>VLOOKUP($B48,[1]overview_of_services!$B$4:$I$111,8,)</f>
        <v>real-time feedback or benchmarking on appliance level with automated personalized recommendations</v>
      </c>
      <c r="T48" s="44">
        <f t="shared" si="0"/>
        <v>1</v>
      </c>
      <c r="U48" s="54">
        <f t="shared" si="1"/>
        <v>1</v>
      </c>
      <c r="X48" s="12"/>
    </row>
    <row r="49" spans="1:24" ht="71.099999999999994" customHeight="1" thickBot="1">
      <c r="A49" s="61"/>
      <c r="B49" s="82" t="str">
        <f>[1]overview_of_services!B47</f>
        <v>EV-15</v>
      </c>
      <c r="C49" s="83" t="str">
        <f>[1]overview_of_services!C47</f>
        <v>EV Charging</v>
      </c>
      <c r="D49" s="84" t="str">
        <f>[1]overview_of_services!D47</f>
        <v>EV Charging Capacity</v>
      </c>
      <c r="E49" s="50">
        <f>IF($H$2="A",[1]overview_of_services!J47,IF($H$2="B",[1]overview_of_services!K47,[1]overview_of_services!L47))</f>
        <v>1</v>
      </c>
      <c r="F49" s="50">
        <f>IF('[1]Building Information'!$G$55="","",'[1]Building Information'!$G$55)</f>
        <v>1</v>
      </c>
      <c r="G49" s="50">
        <f>[1]overview_of_services!N47</f>
        <v>0</v>
      </c>
      <c r="H49" s="5"/>
      <c r="I49" s="6">
        <v>1</v>
      </c>
      <c r="J49" s="6">
        <v>0</v>
      </c>
      <c r="K49" s="7">
        <v>1</v>
      </c>
      <c r="L49" s="8">
        <v>0</v>
      </c>
      <c r="M49" s="51">
        <f t="shared" si="2"/>
        <v>0</v>
      </c>
      <c r="N49" s="52" t="e">
        <f>IF(AND(U49=1,NOT(F49=2),OR(J49="",J49&lt;0,J49&gt;#REF!,AND(M49&gt;0,OR(L49="",L49&lt;0,L49&gt;#REF!)),K49&gt;1,K49&lt;0)),[1]_general!$A$83,"")</f>
        <v>#REF!</v>
      </c>
      <c r="O49" s="53" t="str">
        <f>VLOOKUP($B49,[1]overview_of_services!$B$4:$I$111,4,)</f>
        <v>not present</v>
      </c>
      <c r="P49" s="53" t="str">
        <f>VLOOKUP($B49,[1]overview_of_services!$B$4:$I$111,5,)</f>
        <v>ducting (or simple power plug) available</v>
      </c>
      <c r="Q49" s="53" t="str">
        <f>VLOOKUP($B49,[1]overview_of_services!$B$4:$I$111,6,)</f>
        <v>0-9% of parking spaces has recharging points</v>
      </c>
      <c r="R49" s="53" t="str">
        <f>VLOOKUP($B49,[1]overview_of_services!$B$4:$I$111,7,)</f>
        <v>10-50% or parking spaces has recharging point</v>
      </c>
      <c r="S49" s="53" t="str">
        <f>VLOOKUP($B49,[1]overview_of_services!$B$4:$I$111,8,)</f>
        <v>&gt;50% of parking spaces has recharging point</v>
      </c>
      <c r="T49" s="44">
        <f t="shared" si="0"/>
        <v>1</v>
      </c>
      <c r="U49" s="54">
        <f t="shared" si="1"/>
        <v>1</v>
      </c>
      <c r="X49" s="12"/>
    </row>
    <row r="50" spans="1:24" ht="72.599999999999994" thickBot="1">
      <c r="A50" s="85" t="s">
        <v>6</v>
      </c>
      <c r="B50" s="82" t="str">
        <f>[1]overview_of_services!B48</f>
        <v>EV-16</v>
      </c>
      <c r="C50" s="83" t="str">
        <f>[1]overview_of_services!C48</f>
        <v>EV Charging - Grid</v>
      </c>
      <c r="D50" s="84" t="str">
        <f>[1]overview_of_services!D48</f>
        <v>EV Charging Grid balancing</v>
      </c>
      <c r="E50" s="50">
        <f>IF($H$2="A",[1]overview_of_services!J48,IF($H$2="B",[1]overview_of_services!K48,[1]overview_of_services!L48))</f>
        <v>1</v>
      </c>
      <c r="F50" s="50">
        <f>IF('[1]Building Information'!$G$55="","",'[1]Building Information'!$G$55)</f>
        <v>1</v>
      </c>
      <c r="G50" s="50">
        <f>[1]overview_of_services!N48</f>
        <v>0</v>
      </c>
      <c r="H50" s="5"/>
      <c r="I50" s="6">
        <v>1</v>
      </c>
      <c r="J50" s="6">
        <v>0</v>
      </c>
      <c r="K50" s="7">
        <v>1</v>
      </c>
      <c r="L50" s="8">
        <v>0</v>
      </c>
      <c r="M50" s="51">
        <f t="shared" si="2"/>
        <v>0</v>
      </c>
      <c r="N50" s="52" t="e">
        <f>IF(AND(U50=1,NOT(F50=2),OR(J50="",J50&lt;0,J50&gt;#REF!,AND(M50&gt;0,OR(L50="",L50&lt;0,L50&gt;#REF!)),K50&gt;1,K50&lt;0)),[1]_general!$A$83,"")</f>
        <v>#REF!</v>
      </c>
      <c r="O50" s="53" t="str">
        <f>VLOOKUP($B50,[1]overview_of_services!$B$4:$I$111,4,)</f>
        <v>Not present (uncontrolled charging)</v>
      </c>
      <c r="P50" s="53" t="str">
        <f>VLOOKUP($B50,[1]overview_of_services!$B$4:$I$111,5,)</f>
        <v>1-way controlled charging (e.g. including desired departure time and grid signals for optimization)</v>
      </c>
      <c r="Q50" s="53" t="str">
        <f>VLOOKUP($B50,[1]overview_of_services!$B$4:$I$111,6,)</f>
        <v>2-way controlled charging (e.g. including desired departure time and grid signals for optimization)</v>
      </c>
      <c r="R50" s="53">
        <f>VLOOKUP($B50,[1]overview_of_services!$B$4:$I$111,7,)</f>
        <v>0</v>
      </c>
      <c r="S50" s="53">
        <f>VLOOKUP($B50,[1]overview_of_services!$B$4:$I$111,8,)</f>
        <v>0</v>
      </c>
      <c r="T50" s="44">
        <f>IF(OR(E50=0,OR(F50=0,F50=2)),0,1)</f>
        <v>1</v>
      </c>
      <c r="U50" s="54">
        <f t="shared" si="1"/>
        <v>1</v>
      </c>
      <c r="X50" s="12"/>
    </row>
    <row r="51" spans="1:24" ht="130.19999999999999" thickBot="1">
      <c r="A51" s="86"/>
      <c r="B51" s="82" t="str">
        <f>[1]overview_of_services!B49</f>
        <v>EV-17</v>
      </c>
      <c r="C51" s="83" t="str">
        <f>[1]overview_of_services!C49</f>
        <v>EV Charging - connectivity</v>
      </c>
      <c r="D51" s="84" t="str">
        <f>[1]overview_of_services!D49</f>
        <v>EV charging information and connectivity</v>
      </c>
      <c r="E51" s="50">
        <f>IF($H$2="A",[1]overview_of_services!J49,IF($H$2="B",[1]overview_of_services!K49,[1]overview_of_services!L49))</f>
        <v>1</v>
      </c>
      <c r="F51" s="50">
        <f>IF('[1]Building Information'!$G$55="","",'[1]Building Information'!$G$55)</f>
        <v>1</v>
      </c>
      <c r="G51" s="50">
        <f>[1]overview_of_services!N49</f>
        <v>0</v>
      </c>
      <c r="H51" s="5"/>
      <c r="I51" s="6">
        <v>1</v>
      </c>
      <c r="J51" s="6">
        <v>0</v>
      </c>
      <c r="K51" s="7">
        <v>1</v>
      </c>
      <c r="L51" s="8">
        <v>0</v>
      </c>
      <c r="M51" s="51">
        <f t="shared" si="2"/>
        <v>0</v>
      </c>
      <c r="N51" s="52" t="e">
        <f>IF(AND(U51=1,NOT(F51=2),OR(J51="",J51&lt;0,J51&gt;#REF!,AND(M51&gt;0,OR(L51="",L51&lt;0,L51&gt;#REF!)),K51&gt;1,K51&lt;0)),[1]_general!$A$83,"")</f>
        <v>#REF!</v>
      </c>
      <c r="O51" s="53" t="str">
        <f>VLOOKUP($B51,[1]overview_of_services!$B$4:$I$111,4,)</f>
        <v>No information available</v>
      </c>
      <c r="P51" s="53" t="str">
        <f>VLOOKUP($B51,[1]overview_of_services!$B$4:$I$111,5,)</f>
        <v>Reporting information on EV charging status to occupant</v>
      </c>
      <c r="Q51" s="53" t="str">
        <f>VLOOKUP($B51,[1]overview_of_services!$B$4:$I$111,6,)</f>
        <v>Reporting information on EV charging status to occupant AND automatic identification and authorizition of the driver to the charging station (ISO 15118 compliant)</v>
      </c>
      <c r="R51" s="53">
        <f>VLOOKUP($B51,[1]overview_of_services!$B$4:$I$111,7,)</f>
        <v>0</v>
      </c>
      <c r="S51" s="53">
        <f>VLOOKUP($B51,[1]overview_of_services!$B$4:$I$111,8,)</f>
        <v>0</v>
      </c>
      <c r="T51" s="44">
        <f t="shared" si="0"/>
        <v>1</v>
      </c>
      <c r="U51" s="54">
        <f t="shared" si="1"/>
        <v>1</v>
      </c>
      <c r="X51" s="12"/>
    </row>
    <row r="52" spans="1:24" ht="72.599999999999994" thickBot="1">
      <c r="A52" s="85" t="s">
        <v>6</v>
      </c>
      <c r="B52" s="87" t="str">
        <f>[1]overview_of_services!B50</f>
        <v>MC-3</v>
      </c>
      <c r="C52" s="88" t="str">
        <f>[1]overview_of_services!C50</f>
        <v>HVAC interaction control</v>
      </c>
      <c r="D52" s="89" t="str">
        <f>[1]overview_of_services!D50</f>
        <v>Run time management of HVAC systems</v>
      </c>
      <c r="E52" s="50">
        <f>IF($H$2="A",[1]overview_of_services!J50,IF($H$2="B",[1]overview_of_services!K50,[1]overview_of_services!L50))</f>
        <v>1</v>
      </c>
      <c r="F52" s="50">
        <f>IF('[1]Building Information'!$G$56="","",'[1]Building Information'!$G$56)</f>
        <v>1</v>
      </c>
      <c r="G52" s="50">
        <f>[1]overview_of_services!N50</f>
        <v>1</v>
      </c>
      <c r="H52" s="5"/>
      <c r="I52" s="6">
        <v>1</v>
      </c>
      <c r="J52" s="6">
        <v>0</v>
      </c>
      <c r="K52" s="7">
        <v>1</v>
      </c>
      <c r="L52" s="8">
        <v>0</v>
      </c>
      <c r="M52" s="51">
        <f t="shared" si="2"/>
        <v>0</v>
      </c>
      <c r="N52" s="52" t="e">
        <f>IF(AND(U52=1,NOT(F52=2),OR(J52="",J52&lt;0,J52&gt;#REF!,AND(M52&gt;0,OR(L52="",L52&lt;0,L52&gt;#REF!)),K52&gt;1,K52&lt;0)),[1]_general!$A$83,"")</f>
        <v>#REF!</v>
      </c>
      <c r="O52" s="53" t="str">
        <f>VLOOKUP($B52,[1]overview_of_services!$B$4:$I$111,4,)</f>
        <v xml:space="preserve">Manual setting </v>
      </c>
      <c r="P52" s="53" t="str">
        <f>VLOOKUP($B52,[1]overview_of_services!$B$4:$I$111,5,)</f>
        <v xml:space="preserve">Runtime setting of heating and cooling plants following a predefined time schedule </v>
      </c>
      <c r="Q52" s="53" t="str">
        <f>VLOOKUP($B52,[1]overview_of_services!$B$4:$I$111,6,)</f>
        <v>Heating and cooling plant on/off control based on building loads</v>
      </c>
      <c r="R52" s="53" t="str">
        <f>VLOOKUP($B52,[1]overview_of_services!$B$4:$I$111,7,)</f>
        <v>Heating and cooling plant on/off control based on predictive control or grid signals</v>
      </c>
      <c r="S52" s="53">
        <f>VLOOKUP($B52,[1]overview_of_services!$B$4:$I$111,8,)</f>
        <v>0</v>
      </c>
      <c r="T52" s="44">
        <f t="shared" si="0"/>
        <v>1</v>
      </c>
      <c r="U52" s="54">
        <f t="shared" si="1"/>
        <v>1</v>
      </c>
      <c r="X52" s="12"/>
    </row>
    <row r="53" spans="1:24" ht="87" thickBot="1">
      <c r="A53" s="61"/>
      <c r="B53" s="87" t="str">
        <f>[1]overview_of_services!B51</f>
        <v>MC-4</v>
      </c>
      <c r="C53" s="88" t="str">
        <f>[1]overview_of_services!C51</f>
        <v>Fault detection</v>
      </c>
      <c r="D53" s="89" t="str">
        <f>[1]overview_of_services!D51</f>
        <v>Detecting faults of technical building systems and providing support to the diagnosis of these faults</v>
      </c>
      <c r="E53" s="50">
        <f>IF($H$2="A",[1]overview_of_services!J51,IF($H$2="B",[1]overview_of_services!K51,[1]overview_of_services!L51))</f>
        <v>1</v>
      </c>
      <c r="F53" s="50">
        <f>IF('[1]Building Information'!$G$56="","",'[1]Building Information'!$G$56)</f>
        <v>1</v>
      </c>
      <c r="G53" s="50">
        <f>[1]overview_of_services!N51</f>
        <v>1</v>
      </c>
      <c r="H53" s="5"/>
      <c r="I53" s="6">
        <v>1</v>
      </c>
      <c r="J53" s="6">
        <v>0</v>
      </c>
      <c r="K53" s="7">
        <v>1</v>
      </c>
      <c r="L53" s="8">
        <v>0</v>
      </c>
      <c r="M53" s="51">
        <f t="shared" si="2"/>
        <v>0</v>
      </c>
      <c r="N53" s="52" t="e">
        <f>IF(AND(U53=1,NOT(F53=2),OR(J53="",J53&lt;0,J53&gt;#REF!,AND(M53&gt;0,OR(L53="",L53&lt;0,L53&gt;#REF!)),K53&gt;1,K53&lt;0)),[1]_general!$A$83,"")</f>
        <v>#REF!</v>
      </c>
      <c r="O53" s="53" t="str">
        <f>VLOOKUP($B53,[1]overview_of_services!$B$4:$I$111,4,)</f>
        <v>No central indication of detected faults and alarms</v>
      </c>
      <c r="P53" s="53" t="str">
        <f>VLOOKUP($B53,[1]overview_of_services!$B$4:$I$111,5,)</f>
        <v>With central indication of detected faults and alarms for at least 2 relevant TBS</v>
      </c>
      <c r="Q53" s="53" t="str">
        <f>VLOOKUP($B53,[1]overview_of_services!$B$4:$I$111,6,)</f>
        <v>With central indication of detected faults and alarms for all relevant TBS</v>
      </c>
      <c r="R53" s="53" t="str">
        <f>VLOOKUP($B53,[1]overview_of_services!$B$4:$I$111,7,)</f>
        <v>With central indication of detected faults and alarms for all relevant TBS, including diagnosing functions</v>
      </c>
      <c r="S53" s="53">
        <f>VLOOKUP($B53,[1]overview_of_services!$B$4:$I$111,8,)</f>
        <v>0</v>
      </c>
      <c r="T53" s="44">
        <f t="shared" si="0"/>
        <v>1</v>
      </c>
      <c r="U53" s="54">
        <f t="shared" si="1"/>
        <v>1</v>
      </c>
      <c r="X53" s="12"/>
    </row>
    <row r="54" spans="1:24" ht="89.25" customHeight="1" thickBot="1">
      <c r="A54" s="90" t="s">
        <v>7</v>
      </c>
      <c r="B54" s="87" t="str">
        <f>[1]overview_of_services!B52</f>
        <v>MC-9</v>
      </c>
      <c r="C54" s="88" t="str">
        <f>[1]overview_of_services!C52</f>
        <v>TBS interaction control</v>
      </c>
      <c r="D54" s="89" t="str">
        <f>[1]overview_of_services!D52</f>
        <v>Occupancy detection: connected services</v>
      </c>
      <c r="E54" s="50">
        <f>IF($H$2="A",[1]overview_of_services!J52,IF($H$2="B",[1]overview_of_services!K52,[1]overview_of_services!L52))</f>
        <v>1</v>
      </c>
      <c r="F54" s="50">
        <f>IF('[1]Building Information'!$G$56="","",'[1]Building Information'!$G$56)</f>
        <v>1</v>
      </c>
      <c r="G54" s="50">
        <f>[1]overview_of_services!N52</f>
        <v>1</v>
      </c>
      <c r="H54" s="5"/>
      <c r="I54" s="6">
        <v>1</v>
      </c>
      <c r="J54" s="6">
        <v>0</v>
      </c>
      <c r="K54" s="7">
        <v>1</v>
      </c>
      <c r="L54" s="8">
        <v>0</v>
      </c>
      <c r="M54" s="51">
        <f t="shared" si="2"/>
        <v>0</v>
      </c>
      <c r="N54" s="52" t="e">
        <f>IF(AND(U54=1,NOT(F54=2),OR(J54="",J54&lt;0,J54&gt;#REF!,AND(M54&gt;0,OR(L54="",L54&lt;0,L54&gt;#REF!)),K54&gt;1,K54&lt;0)),[1]_general!$A$83,"")</f>
        <v>#REF!</v>
      </c>
      <c r="O54" s="53" t="str">
        <f>VLOOKUP($B54,[1]overview_of_services!$B$4:$I$111,4,)</f>
        <v>None</v>
      </c>
      <c r="P54" s="53" t="str">
        <f>VLOOKUP($B54,[1]overview_of_services!$B$4:$I$111,5,)</f>
        <v>Occupancy detection for individual functions, e.g. lighting</v>
      </c>
      <c r="Q54" s="53" t="str">
        <f>VLOOKUP($B54,[1]overview_of_services!$B$4:$I$111,6,)</f>
        <v>Centralised occupant detection which feeds in to several TBS such as lighting and heating</v>
      </c>
      <c r="R54" s="53">
        <f>VLOOKUP($B54,[1]overview_of_services!$B$4:$I$111,7,)</f>
        <v>0</v>
      </c>
      <c r="S54" s="53">
        <f>VLOOKUP($B54,[1]overview_of_services!$B$4:$I$111,8,)</f>
        <v>0</v>
      </c>
      <c r="T54" s="44">
        <f t="shared" si="0"/>
        <v>1</v>
      </c>
      <c r="U54" s="54">
        <f t="shared" si="1"/>
        <v>1</v>
      </c>
      <c r="X54" s="12"/>
    </row>
    <row r="55" spans="1:24" ht="87" thickBot="1">
      <c r="A55" s="90"/>
      <c r="B55" s="87" t="str">
        <f>[1]overview_of_services!B53</f>
        <v>MC-13</v>
      </c>
      <c r="C55" s="88" t="str">
        <f>[1]overview_of_services!C53</f>
        <v xml:space="preserve">Feedback - Reporting information </v>
      </c>
      <c r="D55" s="89" t="str">
        <f>[1]overview_of_services!D53</f>
        <v>Central reporting of TBS performance and energy use</v>
      </c>
      <c r="E55" s="50">
        <f>IF($H$2="A",[1]overview_of_services!J53,IF($H$2="B",[1]overview_of_services!K53,[1]overview_of_services!L53))</f>
        <v>1</v>
      </c>
      <c r="F55" s="50">
        <f>IF('[1]Building Information'!$G$56="","",'[1]Building Information'!$G$56)</f>
        <v>1</v>
      </c>
      <c r="G55" s="50">
        <f>[1]overview_of_services!N53</f>
        <v>1</v>
      </c>
      <c r="H55" s="5"/>
      <c r="I55" s="6">
        <v>1</v>
      </c>
      <c r="J55" s="6">
        <v>0</v>
      </c>
      <c r="K55" s="7">
        <v>1</v>
      </c>
      <c r="L55" s="8">
        <v>0</v>
      </c>
      <c r="M55" s="51">
        <f t="shared" si="2"/>
        <v>0</v>
      </c>
      <c r="N55" s="52" t="e">
        <f>IF(AND(U55=1,NOT(F55=2),OR(J55="",J55&lt;0,J55&gt;#REF!,AND(M55&gt;0,OR(L55="",L55&lt;0,L55&gt;#REF!)),K55&gt;1,K55&lt;0)),[1]_general!$A$83,"")</f>
        <v>#REF!</v>
      </c>
      <c r="O55" s="53" t="str">
        <f>VLOOKUP($B55,[1]overview_of_services!$B$4:$I$111,4,)</f>
        <v>None</v>
      </c>
      <c r="P55" s="53" t="str">
        <f>VLOOKUP($B55,[1]overview_of_services!$B$4:$I$111,5,)</f>
        <v>Central or remote reporting of realtime energy use per energy carrier</v>
      </c>
      <c r="Q55" s="53" t="str">
        <f>VLOOKUP($B55,[1]overview_of_services!$B$4:$I$111,6,)</f>
        <v>Central or remote reporting of realtime energy use per energy carrier, combining TBS of at least 2 domains in one interface</v>
      </c>
      <c r="R55" s="53" t="str">
        <f>VLOOKUP($B55,[1]overview_of_services!$B$4:$I$111,7,)</f>
        <v>Central or remote reporting of realtime energy use per energy carrier, combining TBS of all main domains in one interface</v>
      </c>
      <c r="S55" s="53">
        <f>VLOOKUP($B55,[1]overview_of_services!$B$4:$I$111,8,)</f>
        <v>0</v>
      </c>
      <c r="T55" s="44">
        <f t="shared" si="0"/>
        <v>1</v>
      </c>
      <c r="U55" s="54">
        <f t="shared" si="1"/>
        <v>1</v>
      </c>
      <c r="X55" s="12"/>
    </row>
    <row r="56" spans="1:24" ht="123.75" customHeight="1" thickBot="1">
      <c r="A56" s="91"/>
      <c r="B56" s="87" t="str">
        <f>[1]overview_of_services!B54</f>
        <v>MC-25</v>
      </c>
      <c r="C56" s="88" t="str">
        <f>[1]overview_of_services!C54</f>
        <v>Smart Grid Integration</v>
      </c>
      <c r="D56" s="89" t="str">
        <f>[1]overview_of_services!D54</f>
        <v>Smart Grid Integration</v>
      </c>
      <c r="E56" s="50">
        <f>IF($H$2="A",[1]overview_of_services!J54,IF($H$2="B",[1]overview_of_services!K54,[1]overview_of_services!L54))</f>
        <v>1</v>
      </c>
      <c r="F56" s="50">
        <f>IF('[1]Building Information'!$G$56="","",'[1]Building Information'!$G$56)</f>
        <v>1</v>
      </c>
      <c r="G56" s="50">
        <f>[1]overview_of_services!N54</f>
        <v>1</v>
      </c>
      <c r="H56" s="5"/>
      <c r="I56" s="6">
        <v>1</v>
      </c>
      <c r="J56" s="6">
        <v>0</v>
      </c>
      <c r="K56" s="7">
        <v>1</v>
      </c>
      <c r="L56" s="8">
        <v>0</v>
      </c>
      <c r="M56" s="51">
        <f t="shared" si="2"/>
        <v>0</v>
      </c>
      <c r="N56" s="52" t="e">
        <f>IF(AND(U56=1,NOT(F56=2),OR(J56="",J56&lt;0,J56&gt;#REF!,AND(M56&gt;0,OR(L56="",L56&lt;0,L56&gt;#REF!)),K56&gt;1,K56&lt;0)),[1]_general!$A$83,"")</f>
        <v>#REF!</v>
      </c>
      <c r="O56" s="53" t="str">
        <f>VLOOKUP($B56,[1]overview_of_services!$B$4:$I$111,4,)</f>
        <v xml:space="preserve">None - No harmonization between grid and TBS; building is operated independently from the grid load </v>
      </c>
      <c r="P56" s="53" t="str">
        <f>VLOOKUP($B56,[1]overview_of_services!$B$4:$I$111,5,)</f>
        <v>Demand side management possible for (some) individual TBS, but not coordinated over various domains</v>
      </c>
      <c r="Q56" s="53" t="str">
        <f>VLOOKUP($B56,[1]overview_of_services!$B$4:$I$111,6,)</f>
        <v>Coordinated demand side management of multiple TBS</v>
      </c>
      <c r="R56" s="53">
        <f>VLOOKUP($B56,[1]overview_of_services!$B$4:$I$111,7,)</f>
        <v>0</v>
      </c>
      <c r="S56" s="53">
        <f>VLOOKUP($B56,[1]overview_of_services!$B$4:$I$111,8,)</f>
        <v>0</v>
      </c>
      <c r="T56" s="44">
        <f t="shared" si="0"/>
        <v>1</v>
      </c>
      <c r="U56" s="54">
        <f t="shared" si="1"/>
        <v>1</v>
      </c>
      <c r="X56" s="12"/>
    </row>
    <row r="57" spans="1:24" ht="72.599999999999994" thickBot="1">
      <c r="A57" s="61"/>
      <c r="B57" s="87" t="str">
        <f>[1]overview_of_services!B55</f>
        <v>MC-28</v>
      </c>
      <c r="C57" s="88" t="str">
        <f>[1]overview_of_services!C55</f>
        <v xml:space="preserve">Feedback - Reporting information </v>
      </c>
      <c r="D57" s="89" t="str">
        <f>[1]overview_of_services!D55</f>
        <v>Reporting information regarding demand side management performance and operation</v>
      </c>
      <c r="E57" s="50">
        <f>IF($H$2="A",[1]overview_of_services!J55,IF($H$2="B",[1]overview_of_services!K55,[1]overview_of_services!L55))</f>
        <v>1</v>
      </c>
      <c r="F57" s="50">
        <f>IF('[1]Building Information'!$G$56="","",'[1]Building Information'!$G$56)</f>
        <v>1</v>
      </c>
      <c r="G57" s="50">
        <f>[1]overview_of_services!N55</f>
        <v>1</v>
      </c>
      <c r="H57" s="5"/>
      <c r="I57" s="6">
        <v>1</v>
      </c>
      <c r="J57" s="6">
        <v>0</v>
      </c>
      <c r="K57" s="7">
        <v>1</v>
      </c>
      <c r="L57" s="8">
        <v>0</v>
      </c>
      <c r="M57" s="51">
        <f t="shared" si="2"/>
        <v>0</v>
      </c>
      <c r="N57" s="52" t="e">
        <f>IF(AND(U57=1,NOT(F57=2),OR(J57="",J57&lt;0,J57&gt;#REF!,AND(M57&gt;0,OR(L57="",L57&lt;0,L57&gt;#REF!)),K57&gt;1,K57&lt;0)),[1]_general!$A$83,"")</f>
        <v>#REF!</v>
      </c>
      <c r="O57" s="53" t="str">
        <f>VLOOKUP($B57,[1]overview_of_services!$B$4:$I$111,4,)</f>
        <v>None</v>
      </c>
      <c r="P57" s="53" t="str">
        <f>VLOOKUP($B57,[1]overview_of_services!$B$4:$I$111,5,)</f>
        <v>Reporting information on current DSM status, including managed energy flows</v>
      </c>
      <c r="Q57" s="53" t="str">
        <f>VLOOKUP($B57,[1]overview_of_services!$B$4:$I$111,6,)</f>
        <v>Reporting information on currenthistorical and predicted DSM status, including managed energy flows</v>
      </c>
      <c r="R57" s="53">
        <f>VLOOKUP($B57,[1]overview_of_services!$B$4:$I$111,7,)</f>
        <v>0</v>
      </c>
      <c r="S57" s="53">
        <f>VLOOKUP($B57,[1]overview_of_services!$B$4:$I$111,8,)</f>
        <v>0</v>
      </c>
      <c r="T57" s="44">
        <f t="shared" si="0"/>
        <v>1</v>
      </c>
      <c r="U57" s="54">
        <f t="shared" si="1"/>
        <v>1</v>
      </c>
      <c r="X57" s="12"/>
    </row>
    <row r="58" spans="1:24" ht="87" thickBot="1">
      <c r="A58" s="92" t="s">
        <v>8</v>
      </c>
      <c r="B58" s="87" t="str">
        <f>[1]overview_of_services!B56</f>
        <v>MC-29</v>
      </c>
      <c r="C58" s="88" t="str">
        <f>[1]overview_of_services!C56</f>
        <v>Override control</v>
      </c>
      <c r="D58" s="89" t="str">
        <f>[1]overview_of_services!D56</f>
        <v>Override of DSM control</v>
      </c>
      <c r="E58" s="50">
        <f>IF($H$2="A",[1]overview_of_services!J56,IF($H$2="B",[1]overview_of_services!K56,[1]overview_of_services!L56))</f>
        <v>1</v>
      </c>
      <c r="F58" s="50">
        <f>IF('[1]Building Information'!$G$56="","",'[1]Building Information'!$G$56)</f>
        <v>1</v>
      </c>
      <c r="G58" s="50">
        <f>[1]overview_of_services!N56</f>
        <v>1</v>
      </c>
      <c r="H58" s="5"/>
      <c r="I58" s="6">
        <v>1</v>
      </c>
      <c r="J58" s="6">
        <v>0</v>
      </c>
      <c r="K58" s="7">
        <v>1</v>
      </c>
      <c r="L58" s="8">
        <v>0</v>
      </c>
      <c r="M58" s="51">
        <f t="shared" si="2"/>
        <v>0</v>
      </c>
      <c r="N58" s="52" t="e">
        <f>IF(AND(U58=1,NOT(F58=2),OR(J58="",J58&lt;0,J58&gt;#REF!,AND(M58&gt;0,OR(L58="",L58&lt;0,L58&gt;#REF!)),K58&gt;1,K58&lt;0)),[1]_general!$A$83,"")</f>
        <v>#REF!</v>
      </c>
      <c r="O58" s="53" t="str">
        <f>VLOOKUP($B58,[1]overview_of_services!$B$4:$I$111,4,)</f>
        <v>No DSM control</v>
      </c>
      <c r="P58" s="53" t="str">
        <f>VLOOKUP($B58,[1]overview_of_services!$B$4:$I$111,5,)</f>
        <v>DSM control without the possibility to override this control by the building user (occupant or facility manager)</v>
      </c>
      <c r="Q58" s="53" t="str">
        <f>VLOOKUP($B58,[1]overview_of_services!$B$4:$I$111,6,)</f>
        <v xml:space="preserve">Manual override and reactivation of DSM control by the building user </v>
      </c>
      <c r="R58" s="53" t="str">
        <f>VLOOKUP($B58,[1]overview_of_services!$B$4:$I$111,7,)</f>
        <v xml:space="preserve">Scheduled override of DSM control (and reactivation) by the building user </v>
      </c>
      <c r="S58" s="53" t="str">
        <f>VLOOKUP($B58,[1]overview_of_services!$B$4:$I$111,8,)</f>
        <v>Scheduled override of DSM control and reactivation with optimised control</v>
      </c>
      <c r="T58" s="44">
        <f t="shared" si="0"/>
        <v>1</v>
      </c>
      <c r="U58" s="54">
        <f t="shared" si="1"/>
        <v>1</v>
      </c>
      <c r="X58" s="12"/>
    </row>
    <row r="59" spans="1:24" ht="115.8" thickBot="1">
      <c r="A59" s="93"/>
      <c r="B59" s="87" t="str">
        <f>[1]overview_of_services!B57</f>
        <v>MC-30</v>
      </c>
      <c r="C59" s="88" t="str">
        <f>[1]overview_of_services!C57</f>
        <v>Single platform that allows automated control &amp; coordination between TBS + optimization of energy flow based on occupancy, weather and grid signals</v>
      </c>
      <c r="D59" s="89" t="str">
        <f>[1]overview_of_services!D57</f>
        <v>Single platform that allows automated control &amp; coordination between TBS + optimization of energy flow based on occupancy, weather and grid signals</v>
      </c>
      <c r="E59" s="50">
        <f>IF($H$2="A",[1]overview_of_services!J57,IF($H$2="B",[1]overview_of_services!K57,[1]overview_of_services!L57))</f>
        <v>1</v>
      </c>
      <c r="F59" s="50">
        <f>IF('[1]Building Information'!$G$56="","",'[1]Building Information'!$G$56)</f>
        <v>1</v>
      </c>
      <c r="G59" s="50">
        <f>[1]overview_of_services!N57</f>
        <v>1</v>
      </c>
      <c r="H59" s="5"/>
      <c r="I59" s="6">
        <v>1</v>
      </c>
      <c r="J59" s="6">
        <v>0</v>
      </c>
      <c r="K59" s="7">
        <v>1</v>
      </c>
      <c r="L59" s="8">
        <v>0</v>
      </c>
      <c r="M59" s="51">
        <f t="shared" si="2"/>
        <v>0</v>
      </c>
      <c r="N59" s="52" t="e">
        <f>IF(AND(U59=1,NOT(F59=2),OR(J59="",J59&lt;0,J59&gt;#REF!,AND(M59&gt;0,OR(L59="",L59&lt;0,L59&gt;#REF!)),K59&gt;1,K59&lt;0)),[1]_general!$A$83,"")</f>
        <v>#REF!</v>
      </c>
      <c r="O59" s="53" t="str">
        <f>VLOOKUP($B59,[1]overview_of_services!$B$4:$I$111,4,)</f>
        <v>None</v>
      </c>
      <c r="P59" s="53" t="str">
        <f>VLOOKUP($B59,[1]overview_of_services!$B$4:$I$111,5,)</f>
        <v>Single platform that allows manual control of multiple TBS</v>
      </c>
      <c r="Q59" s="53" t="str">
        <f>VLOOKUP($B59,[1]overview_of_services!$B$4:$I$111,6,)</f>
        <v>Single platform that allows automated control &amp; coordination between TBS</v>
      </c>
      <c r="R59" s="53" t="str">
        <f>VLOOKUP($B59,[1]overview_of_services!$B$4:$I$111,7,)</f>
        <v>Single platform that allows automated control &amp; coordination between TBS + optimization of energy flow based on occupancy, weather and grid signals</v>
      </c>
      <c r="S59" s="53">
        <f>VLOOKUP($B59,[1]overview_of_services!$B$4:$I$111,8,)</f>
        <v>0</v>
      </c>
      <c r="T59" s="44">
        <f t="shared" si="0"/>
        <v>1</v>
      </c>
      <c r="U59" s="54">
        <f t="shared" si="1"/>
        <v>1</v>
      </c>
      <c r="X59" s="12"/>
    </row>
    <row r="60" spans="1:24">
      <c r="X60" s="12"/>
    </row>
    <row r="61" spans="1:24">
      <c r="X61" s="12"/>
    </row>
    <row r="62" spans="1:24">
      <c r="X62" s="12"/>
    </row>
    <row r="63" spans="1:24">
      <c r="X63" s="12"/>
    </row>
    <row r="64" spans="1:24">
      <c r="X64" s="12"/>
    </row>
  </sheetData>
  <conditionalFormatting sqref="E6:G59">
    <cfRule type="cellIs" dxfId="16" priority="3" operator="equal">
      <formula>1</formula>
    </cfRule>
    <cfRule type="cellIs" dxfId="15" priority="4" operator="equal">
      <formula>0</formula>
    </cfRule>
    <cfRule type="expression" dxfId="14" priority="27">
      <formula>AND(#REF!&lt;&gt;0,#REF!=4)</formula>
    </cfRule>
  </conditionalFormatting>
  <conditionalFormatting sqref="I6:I59">
    <cfRule type="expression" dxfId="13" priority="5" stopIfTrue="1">
      <formula>$T6=0</formula>
    </cfRule>
    <cfRule type="notContainsBlanks" dxfId="12" priority="6">
      <formula>LEN(TRIM(I6))&gt;0</formula>
    </cfRule>
  </conditionalFormatting>
  <conditionalFormatting sqref="J6:L59 O6:S59">
    <cfRule type="expression" dxfId="11" priority="1" stopIfTrue="1">
      <formula>OR($U6=0,AND(OR($I6=0,$I6=""),$F6=2))</formula>
    </cfRule>
  </conditionalFormatting>
  <conditionalFormatting sqref="L6:L59">
    <cfRule type="expression" dxfId="10" priority="14" stopIfTrue="1">
      <formula>K6=1</formula>
    </cfRule>
  </conditionalFormatting>
  <conditionalFormatting sqref="O44 E6:G59">
    <cfRule type="expression" dxfId="9" priority="25">
      <formula>AND(C6&lt;&gt;0,B6=0)</formula>
    </cfRule>
  </conditionalFormatting>
  <conditionalFormatting sqref="O6:S59">
    <cfRule type="expression" dxfId="8" priority="17">
      <formula>AND($J6&lt;&gt;"",$J6=O$2)</formula>
    </cfRule>
  </conditionalFormatting>
  <conditionalFormatting sqref="P6:S59">
    <cfRule type="cellIs" dxfId="7" priority="13" operator="equal">
      <formula>0</formula>
    </cfRule>
  </conditionalFormatting>
  <conditionalFormatting sqref="R6:R59">
    <cfRule type="expression" dxfId="6" priority="20">
      <formula>AND(M6&lt;&gt;0,L6=3)</formula>
    </cfRule>
  </conditionalFormatting>
  <conditionalFormatting sqref="S6:S59">
    <cfRule type="expression" dxfId="5" priority="18">
      <formula>AND(M6&lt;&gt;0,L6=4)</formula>
    </cfRule>
  </conditionalFormatting>
  <conditionalFormatting sqref="E6:E59">
    <cfRule type="iconSet" priority="30">
      <iconSet iconSet="3Symbols">
        <cfvo type="percent" val="0"/>
        <cfvo type="num" val="0" gte="0"/>
        <cfvo type="num" val="1"/>
      </iconSet>
    </cfRule>
  </conditionalFormatting>
  <conditionalFormatting sqref="F6:F59">
    <cfRule type="iconSet" priority="31">
      <iconSet iconSet="3Symbols">
        <cfvo type="percent" val="0"/>
        <cfvo type="num" val="0" gte="0"/>
        <cfvo type="num" val="1"/>
      </iconSet>
    </cfRule>
    <cfRule type="containsBlanks" dxfId="4" priority="32">
      <formula>LEN(TRIM(F6))=0</formula>
    </cfRule>
    <cfRule type="colorScale" priority="33">
      <colorScale>
        <cfvo type="num" val="0"/>
        <cfvo type="num" val="1"/>
        <color rgb="FFF7ABAB"/>
        <color theme="9" tint="0.39997558519241921"/>
      </colorScale>
    </cfRule>
    <cfRule type="iconSet" priority="34">
      <iconSet iconSet="3Symbols">
        <cfvo type="percent" val="0"/>
        <cfvo type="num" val="0.33"/>
        <cfvo type="num" val="1"/>
      </iconSet>
    </cfRule>
  </conditionalFormatting>
  <conditionalFormatting sqref="G6:G59">
    <cfRule type="iconSet" priority="35">
      <iconSet iconSet="3Symbols">
        <cfvo type="percent" val="0"/>
        <cfvo type="num" val="0" gte="0"/>
        <cfvo type="num" val="1"/>
      </iconSet>
    </cfRule>
  </conditionalFormatting>
  <conditionalFormatting sqref="T6:U59">
    <cfRule type="cellIs" dxfId="3" priority="47" operator="equal">
      <formula>0</formula>
    </cfRule>
    <cfRule type="iconSet" priority="48">
      <iconSet iconSet="3Symbols">
        <cfvo type="percent" val="0"/>
        <cfvo type="num" val="0" gte="0"/>
        <cfvo type="num" val="1"/>
      </iconSet>
    </cfRule>
    <cfRule type="expression" dxfId="2" priority="49">
      <formula>AND(N6&lt;&gt;0,M6=4)</formula>
    </cfRule>
  </conditionalFormatting>
  <conditionalFormatting sqref="J6:L59">
    <cfRule type="expression" dxfId="1" priority="50">
      <formula>OR($J6&gt;#REF!,$J6&lt;0)</formula>
    </cfRule>
    <cfRule type="notContainsBlanks" dxfId="0" priority="51">
      <formula>LEN(TRIM(J6))&gt;0</formula>
    </cfRule>
  </conditionalFormatting>
  <dataValidations count="6">
    <dataValidation allowBlank="1" showInputMessage="1" showErrorMessage="1" prompt="to manually enable/disable this service" sqref="H6:H59" xr:uid="{A29D1EC9-D437-474F-B520-2DD1CF71E2C9}"/>
    <dataValidation allowBlank="1" showInputMessage="1" showErrorMessage="1" promptTitle="Service covered in method:" prompt="based on your selected assessment method" sqref="E6:G59" xr:uid="{F376C477-5C31-4A67-9F8D-C9C44EA4C749}"/>
    <dataValidation allowBlank="1" showInputMessage="1" showErrorMessage="1" promptTitle="Functionality level:" prompt="Please enter the main functionality level." sqref="J6:J59" xr:uid="{2F3214B6-E728-4A84-845B-D58FC28697A2}"/>
    <dataValidation showInputMessage="1" showErrorMessage="1" sqref="D2 H2" xr:uid="{0107D4DC-2B44-4138-8E59-7D8E39AD9551}"/>
    <dataValidation allowBlank="1" showInputMessage="1" showErrorMessage="1" promptTitle="Additional functionality level:" prompt="Please enter the functionality level that applies to the remainder of the building surface floor area. " sqref="L6:L59" xr:uid="{54EC03FA-269D-4E10-8084-73D7CA13FC1E}"/>
    <dataValidation allowBlank="1" showInputMessage="1" showErrorMessage="1" promptTitle="Share:" prompt="Please enter the percentage of net surface floor area the main functionality level applies to." sqref="K6:K59" xr:uid="{5881F059-4B4B-4BFB-BED1-A2C9DE1BD4DE}"/>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9608-B25B-4294-97EB-5A0EB21FCD3D}">
  <sheetPr>
    <tabColor rgb="FF00B050"/>
  </sheetPr>
  <dimension ref="B2:X100"/>
  <sheetViews>
    <sheetView tabSelected="1" topLeftCell="A32" zoomScale="85" zoomScaleNormal="85" workbookViewId="0">
      <selection activeCell="X32" sqref="X32"/>
    </sheetView>
  </sheetViews>
  <sheetFormatPr defaultColWidth="8.77734375" defaultRowHeight="14.4" outlineLevelCol="1"/>
  <cols>
    <col min="1" max="1" width="8.77734375" style="12"/>
    <col min="2" max="2" width="3.21875" style="12" customWidth="1"/>
    <col min="3" max="3" width="8.44140625" style="12" customWidth="1"/>
    <col min="4" max="4" width="18" style="12" customWidth="1"/>
    <col min="5" max="5" width="12.44140625" style="12" customWidth="1"/>
    <col min="6" max="6" width="14.44140625" style="12" customWidth="1"/>
    <col min="7" max="7" width="13.77734375" style="12" customWidth="1"/>
    <col min="8" max="8" width="15.44140625" style="12" customWidth="1"/>
    <col min="9" max="9" width="15.21875" style="12" customWidth="1"/>
    <col min="10" max="11" width="13.77734375" style="12" customWidth="1"/>
    <col min="12" max="12" width="17" style="12" customWidth="1"/>
    <col min="13" max="13" width="8.77734375" style="12"/>
    <col min="14" max="14" width="15.21875" style="12" hidden="1" customWidth="1" outlineLevel="1"/>
    <col min="15" max="15" width="18.77734375" style="96" hidden="1" customWidth="1" outlineLevel="1"/>
    <col min="16" max="18" width="15.77734375" style="96" hidden="1" customWidth="1" outlineLevel="1"/>
    <col min="19" max="19" width="17.44140625" style="96" hidden="1" customWidth="1" outlineLevel="1"/>
    <col min="20" max="21" width="15.77734375" style="96" hidden="1" customWidth="1" outlineLevel="1"/>
    <col min="22" max="22" width="19.21875" style="12" hidden="1" customWidth="1" outlineLevel="1"/>
    <col min="23" max="23" width="8.77734375" style="12" collapsed="1"/>
    <col min="24" max="24" width="19.21875" style="12" bestFit="1" customWidth="1"/>
    <col min="25" max="16384" width="8.77734375" style="12"/>
  </cols>
  <sheetData>
    <row r="2" spans="2:17" ht="21">
      <c r="C2" s="95" t="str">
        <f>[1]LINK!C980</f>
        <v>Smart Readiness Indicator for Buildings</v>
      </c>
    </row>
    <row r="3" spans="2:17" ht="7.35" customHeight="1">
      <c r="C3" s="97"/>
    </row>
    <row r="4" spans="2:17" ht="47.55" customHeight="1">
      <c r="C4" s="98" t="str">
        <f>[1]LINK!C981</f>
        <v xml:space="preserve">The SRI calculations have been performed with an experimental tool. Please note that the scores and the visual presentation of results are solely provided for testing purposes. Using this experimental tool can by no means lead to any claims on an actual score or certificate for a building. </v>
      </c>
      <c r="D4" s="98"/>
      <c r="E4" s="98"/>
      <c r="F4" s="98"/>
      <c r="G4" s="98"/>
      <c r="H4" s="98"/>
      <c r="I4" s="98"/>
      <c r="J4" s="98"/>
      <c r="K4" s="98"/>
      <c r="L4" s="98"/>
    </row>
    <row r="5" spans="2:17">
      <c r="C5" s="99" t="str">
        <f>[1]LINK!C982</f>
        <v>SRI spreadsheet tool Version 4.2</v>
      </c>
    </row>
    <row r="6" spans="2:17" ht="15" thickBot="1"/>
    <row r="7" spans="2:17">
      <c r="B7" s="100"/>
      <c r="C7" s="101"/>
      <c r="D7" s="101"/>
      <c r="E7" s="101"/>
      <c r="F7" s="101"/>
      <c r="G7" s="101"/>
      <c r="H7" s="101"/>
      <c r="I7" s="101"/>
      <c r="J7" s="101"/>
      <c r="K7" s="101"/>
      <c r="L7" s="102"/>
      <c r="M7" s="103"/>
      <c r="N7" s="103"/>
      <c r="O7" s="104"/>
      <c r="P7" s="104"/>
      <c r="Q7" s="104"/>
    </row>
    <row r="8" spans="2:17" ht="23.4">
      <c r="B8" s="105"/>
      <c r="C8" s="106" t="str">
        <f>[1]LINK!C983</f>
        <v>TOTAL SRI SCORE</v>
      </c>
      <c r="D8" s="107"/>
      <c r="E8" s="107"/>
      <c r="F8" s="108">
        <f ca="1">IF([1]Calculation!DL3&lt;0,0,[1]Calculation!DL3)</f>
        <v>3.4160760567436103E-2</v>
      </c>
      <c r="G8" s="107"/>
      <c r="H8" s="107"/>
      <c r="I8" s="106" t="str">
        <f>[1]LINK!C1010</f>
        <v>SRI CLASS</v>
      </c>
      <c r="J8" s="109" t="str">
        <f ca="1">IF(AND(F8&gt;=90%,F8&lt;=100%),"A",IF(AND(F8&gt;=80%,F8&lt;90%),"B",IF(AND(F8&gt;=65%,F8&lt;80%),"C",IF(AND(F8&gt;=50%,F8&lt;65%),"D",IF(AND(F8&gt;=35%,F8&lt;50%),"E",IF(AND(F8&gt;=20%,F8&lt;35%),"F",IF(AND(F8&gt;=0%,F8&lt;20%),"G","")))))))</f>
        <v>G</v>
      </c>
      <c r="K8" s="107"/>
      <c r="L8" s="110"/>
      <c r="M8" s="103"/>
      <c r="N8" s="103"/>
      <c r="O8" s="104"/>
      <c r="P8" s="104"/>
      <c r="Q8" s="104"/>
    </row>
    <row r="9" spans="2:17" ht="15" thickBot="1">
      <c r="B9" s="111"/>
      <c r="C9" s="112"/>
      <c r="D9" s="112"/>
      <c r="E9" s="112"/>
      <c r="F9" s="112"/>
      <c r="G9" s="112"/>
      <c r="H9" s="112"/>
      <c r="I9" s="112"/>
      <c r="J9" s="112"/>
      <c r="K9" s="112"/>
      <c r="L9" s="113"/>
      <c r="M9" s="103"/>
      <c r="N9" s="103"/>
      <c r="O9" s="104"/>
      <c r="P9" s="104"/>
      <c r="Q9" s="104"/>
    </row>
    <row r="10" spans="2:17" ht="15" thickBot="1">
      <c r="C10" s="103"/>
      <c r="D10" s="103"/>
      <c r="E10" s="103"/>
      <c r="F10" s="103"/>
      <c r="G10" s="103"/>
      <c r="H10" s="103"/>
      <c r="I10" s="103"/>
      <c r="J10" s="103"/>
      <c r="K10" s="103"/>
      <c r="L10" s="103"/>
      <c r="M10" s="103"/>
      <c r="N10" s="103"/>
      <c r="O10" s="104"/>
      <c r="P10" s="104"/>
      <c r="Q10" s="104"/>
    </row>
    <row r="11" spans="2:17" ht="23.4">
      <c r="B11" s="100"/>
      <c r="C11" s="114" t="str">
        <f>[1]LINK!C984</f>
        <v>IMPACT SCORES</v>
      </c>
      <c r="D11" s="101"/>
      <c r="E11" s="115"/>
      <c r="F11" s="115"/>
      <c r="G11" s="115"/>
      <c r="H11" s="115"/>
      <c r="I11" s="115"/>
      <c r="J11" s="115"/>
      <c r="K11" s="115"/>
      <c r="L11" s="116"/>
      <c r="M11" s="103"/>
      <c r="N11" s="103"/>
      <c r="O11" s="104"/>
      <c r="P11" s="104"/>
      <c r="Q11" s="104"/>
    </row>
    <row r="12" spans="2:17" ht="57" customHeight="1">
      <c r="B12" s="105"/>
      <c r="C12" s="107"/>
      <c r="D12" s="117"/>
      <c r="E12" s="107"/>
      <c r="F12" s="107"/>
      <c r="G12" s="107"/>
      <c r="H12" s="107"/>
      <c r="I12" s="107"/>
      <c r="J12" s="107"/>
      <c r="K12" s="107"/>
      <c r="L12" s="110"/>
      <c r="M12" s="118"/>
      <c r="N12" s="118"/>
      <c r="P12" s="104"/>
      <c r="Q12" s="104"/>
    </row>
    <row r="13" spans="2:17" ht="18">
      <c r="B13" s="105"/>
      <c r="C13" s="117" t="str">
        <f>[1]Calculation!DE3</f>
        <v>Energy efficiency</v>
      </c>
      <c r="D13" s="117"/>
      <c r="E13" s="107"/>
      <c r="F13" s="119">
        <f ca="1">[1]Calculation!DE4</f>
        <v>5.7740376340167626E-2</v>
      </c>
      <c r="G13" s="107"/>
      <c r="H13" s="107"/>
      <c r="I13" s="107"/>
      <c r="J13" s="107"/>
      <c r="K13" s="107"/>
      <c r="L13" s="110"/>
      <c r="M13" s="103"/>
      <c r="N13" s="103"/>
      <c r="Q13" s="104"/>
    </row>
    <row r="14" spans="2:17" ht="18">
      <c r="B14" s="105"/>
      <c r="C14" s="117" t="str">
        <f>[1]Calculation!DF3</f>
        <v>Energy flexibility and storage</v>
      </c>
      <c r="D14" s="117"/>
      <c r="E14" s="107"/>
      <c r="F14" s="119">
        <f ca="1">[1]Calculation!DF4</f>
        <v>0</v>
      </c>
      <c r="G14" s="107"/>
      <c r="H14" s="107"/>
      <c r="I14" s="107"/>
      <c r="J14" s="107"/>
      <c r="K14" s="107"/>
      <c r="L14" s="110"/>
      <c r="M14" s="103"/>
      <c r="N14" s="103"/>
      <c r="Q14" s="104"/>
    </row>
    <row r="15" spans="2:17" ht="18">
      <c r="B15" s="105"/>
      <c r="C15" s="117" t="str">
        <f>[1]Calculation!DG3</f>
        <v>Comfort</v>
      </c>
      <c r="D15" s="117"/>
      <c r="E15" s="120"/>
      <c r="F15" s="121">
        <f ca="1">[1]Calculation!DG4</f>
        <v>8.7431693989071052E-2</v>
      </c>
      <c r="G15" s="120"/>
      <c r="H15" s="120"/>
      <c r="I15" s="120"/>
      <c r="J15" s="120"/>
      <c r="K15" s="120"/>
      <c r="L15" s="122"/>
      <c r="M15" s="103"/>
      <c r="N15" s="103"/>
      <c r="Q15" s="104"/>
    </row>
    <row r="16" spans="2:17" ht="18">
      <c r="B16" s="105"/>
      <c r="C16" s="117" t="str">
        <f>[1]Calculation!DH3</f>
        <v>Convenience</v>
      </c>
      <c r="D16" s="117"/>
      <c r="E16" s="120"/>
      <c r="F16" s="121">
        <f ca="1">[1]Calculation!DH4</f>
        <v>5.0505050505050469E-2</v>
      </c>
      <c r="G16" s="120"/>
      <c r="H16" s="120"/>
      <c r="I16" s="120"/>
      <c r="J16" s="120"/>
      <c r="K16" s="120"/>
      <c r="L16" s="122"/>
      <c r="M16" s="103"/>
      <c r="N16" s="103"/>
      <c r="Q16" s="104"/>
    </row>
    <row r="17" spans="2:24" ht="18">
      <c r="B17" s="105"/>
      <c r="C17" s="117" t="str">
        <f>[1]Calculation!DI3</f>
        <v>Health, well-being and accessibility</v>
      </c>
      <c r="D17" s="117"/>
      <c r="E17" s="120"/>
      <c r="F17" s="121">
        <f ca="1">[1]Calculation!DI4</f>
        <v>0.14814814814814817</v>
      </c>
      <c r="G17" s="120"/>
      <c r="H17" s="120"/>
      <c r="I17" s="120"/>
      <c r="J17" s="120"/>
      <c r="K17" s="120"/>
      <c r="L17" s="122"/>
      <c r="M17" s="103"/>
      <c r="N17" s="103"/>
      <c r="Q17" s="104"/>
    </row>
    <row r="18" spans="2:24" ht="18">
      <c r="B18" s="105"/>
      <c r="C18" s="117" t="str">
        <f>[1]Calculation!DJ3</f>
        <v>Maintenance and fault prediction</v>
      </c>
      <c r="D18" s="117"/>
      <c r="E18" s="120"/>
      <c r="F18" s="121">
        <f ca="1">[1]Calculation!DJ4</f>
        <v>0</v>
      </c>
      <c r="G18" s="120"/>
      <c r="H18" s="120"/>
      <c r="I18" s="120"/>
      <c r="J18" s="120"/>
      <c r="K18" s="120"/>
      <c r="L18" s="122"/>
      <c r="M18" s="103"/>
      <c r="N18" s="103"/>
      <c r="Q18" s="104"/>
    </row>
    <row r="19" spans="2:24" ht="18">
      <c r="B19" s="105"/>
      <c r="C19" s="117" t="str">
        <f>[1]Calculation!DK3</f>
        <v>Information to occupants</v>
      </c>
      <c r="D19" s="117"/>
      <c r="E19" s="120"/>
      <c r="F19" s="121">
        <f ca="1">[1]Calculation!DK4</f>
        <v>2.2346368715083803E-2</v>
      </c>
      <c r="G19" s="120"/>
      <c r="H19" s="120"/>
      <c r="I19" s="120"/>
      <c r="J19" s="120"/>
      <c r="K19" s="120"/>
      <c r="L19" s="122"/>
      <c r="M19" s="103"/>
      <c r="N19" s="103"/>
      <c r="Q19" s="104"/>
    </row>
    <row r="20" spans="2:24" ht="18">
      <c r="B20" s="105"/>
      <c r="C20" s="117"/>
      <c r="D20" s="117"/>
      <c r="E20" s="120"/>
      <c r="F20" s="121"/>
      <c r="G20" s="120"/>
      <c r="H20" s="120"/>
      <c r="I20" s="120"/>
      <c r="J20" s="120"/>
      <c r="K20" s="120"/>
      <c r="L20" s="122"/>
      <c r="M20" s="103"/>
      <c r="N20" s="103"/>
      <c r="Q20" s="104"/>
    </row>
    <row r="21" spans="2:24" ht="15" thickBot="1">
      <c r="B21" s="111"/>
      <c r="C21" s="123"/>
      <c r="D21" s="123"/>
      <c r="E21" s="124"/>
      <c r="F21" s="124"/>
      <c r="G21" s="124"/>
      <c r="H21" s="124"/>
      <c r="I21" s="124"/>
      <c r="J21" s="124"/>
      <c r="K21" s="124"/>
      <c r="L21" s="125"/>
      <c r="M21" s="103"/>
      <c r="N21" s="103"/>
      <c r="Q21" s="104"/>
    </row>
    <row r="22" spans="2:24" ht="15" thickBot="1">
      <c r="M22" s="103"/>
      <c r="N22" s="103"/>
      <c r="O22" s="126" t="s">
        <v>9</v>
      </c>
      <c r="P22" s="104"/>
      <c r="Q22" s="104"/>
    </row>
    <row r="23" spans="2:24" ht="45">
      <c r="B23" s="100"/>
      <c r="C23" s="114" t="str">
        <f>[1]LINK!C985</f>
        <v>DOMAIN SCORES</v>
      </c>
      <c r="D23" s="101"/>
      <c r="E23" s="115"/>
      <c r="F23" s="101"/>
      <c r="G23" s="101"/>
      <c r="H23" s="101"/>
      <c r="I23" s="101"/>
      <c r="J23" s="101"/>
      <c r="K23" s="101"/>
      <c r="L23" s="102"/>
      <c r="M23" s="103"/>
      <c r="N23" s="103"/>
      <c r="O23" s="127" t="str">
        <f>[1]Weightings!B45</f>
        <v>Energy efficiency</v>
      </c>
      <c r="P23" s="127" t="str">
        <f>[1]Weightings!C45</f>
        <v>Energy flexibility and storage</v>
      </c>
      <c r="Q23" s="127" t="str">
        <f>[1]Weightings!D45</f>
        <v>Comfort</v>
      </c>
      <c r="R23" s="127" t="str">
        <f>[1]Weightings!E45</f>
        <v>Convenience</v>
      </c>
      <c r="S23" s="127" t="str">
        <f>[1]Weightings!F45</f>
        <v>Health, well-being and accessibility</v>
      </c>
      <c r="T23" s="127" t="str">
        <f>[1]Weightings!G45</f>
        <v>Maintenance and fault prediction</v>
      </c>
      <c r="U23" s="127" t="str">
        <f>[1]Weightings!H45</f>
        <v>Information to occupants</v>
      </c>
      <c r="V23" s="103"/>
      <c r="W23" s="103"/>
    </row>
    <row r="24" spans="2:24">
      <c r="B24" s="105"/>
      <c r="C24" s="107"/>
      <c r="D24" s="117"/>
      <c r="E24" s="107"/>
      <c r="F24" s="128"/>
      <c r="G24" s="128"/>
      <c r="H24" s="128"/>
      <c r="I24" s="128"/>
      <c r="J24" s="128"/>
      <c r="K24" s="128"/>
      <c r="L24" s="129"/>
      <c r="M24" s="103"/>
      <c r="N24" s="103"/>
      <c r="O24" s="130">
        <f>[1]Weightings!B46</f>
        <v>0.16666666666666666</v>
      </c>
      <c r="P24" s="130">
        <f>[1]Weightings!C46</f>
        <v>0.33333333333333331</v>
      </c>
      <c r="Q24" s="130">
        <f>[1]Weightings!D46</f>
        <v>8.3333333333333329E-2</v>
      </c>
      <c r="R24" s="130">
        <f>[1]Weightings!E46</f>
        <v>8.3333333333333329E-2</v>
      </c>
      <c r="S24" s="130">
        <f>[1]Weightings!F46</f>
        <v>8.3333333333333329E-2</v>
      </c>
      <c r="T24" s="130">
        <f>[1]Weightings!G46</f>
        <v>0.16666666666666666</v>
      </c>
      <c r="U24" s="130">
        <f>[1]Weightings!H46</f>
        <v>8.3333333333333329E-2</v>
      </c>
    </row>
    <row r="25" spans="2:24" ht="18">
      <c r="B25" s="105"/>
      <c r="C25" s="117" t="str">
        <f>[1]Weightings!A9</f>
        <v>Heating</v>
      </c>
      <c r="D25" s="117"/>
      <c r="E25" s="107"/>
      <c r="F25" s="131">
        <f ca="1">V25</f>
        <v>7.8246753246753245E-2</v>
      </c>
      <c r="G25" s="132"/>
      <c r="H25" s="132"/>
      <c r="I25" s="132"/>
      <c r="J25" s="132"/>
      <c r="K25" s="132"/>
      <c r="L25" s="133"/>
      <c r="M25" s="103"/>
      <c r="N25" s="103"/>
      <c r="O25" s="134">
        <f ca="1">(SUMPRODUCT([1]Calculation!AG6:AG15,[1]Calculation!$K6:$K15)+SUMPRODUCT([1]Calculation!AO6:AO15,[1]Calculation!$M6:$M15)+SUMPRODUCT([1]Calculation!AG60:AG64,[1]Calculation!$K60:$K64)+SUMPRODUCT([1]Calculation!AO60:AO64,[1]Calculation!$M60:$M64))/(SUM([1]Calculation!CG6:CG15)+SUM([1]Calculation!CG60:CG64))</f>
        <v>9.5238095238095233E-2</v>
      </c>
      <c r="P25" s="134">
        <f ca="1">(SUMPRODUCT([1]Calculation!AH6:AH15,[1]Calculation!$K6:$K15)+SUMPRODUCT([1]Calculation!AP6:AP15,[1]Calculation!$M6:$M15)+SUMPRODUCT([1]Calculation!AH60:AH64,[1]Calculation!$K60:$K64)+SUMPRODUCT([1]Calculation!AP60:AP64,[1]Calculation!$M60:$M64))/(SUM([1]Calculation!CH6:CH15)+SUM([1]Calculation!CH60:CH64))</f>
        <v>0</v>
      </c>
      <c r="Q25" s="134">
        <f ca="1">(SUMPRODUCT([1]Calculation!AI6:AI15,[1]Calculation!$K6:$K15)+SUMPRODUCT([1]Calculation!AQ6:AQ15,[1]Calculation!$M6:$M15)+SUMPRODUCT([1]Calculation!AI60:AI64,[1]Calculation!$K60:$K64)+SUMPRODUCT([1]Calculation!AQ60:AQ64,[1]Calculation!$M60:$M64))/(SUM([1]Calculation!CI6:CI15)+SUM([1]Calculation!CI60:CI64))</f>
        <v>0.16666666666666666</v>
      </c>
      <c r="R25" s="134">
        <f ca="1">(SUMPRODUCT([1]Calculation!AJ6:AJ15,[1]Calculation!$K6:$K15)+SUMPRODUCT([1]Calculation!AR6:AR15,[1]Calculation!$M6:$M15)+SUMPRODUCT([1]Calculation!AJ60:AJ64,[1]Calculation!$K60:$K64)+SUMPRODUCT([1]Calculation!AR60:AR64,[1]Calculation!$M60:$M64))/(SUM([1]Calculation!CJ6:CJ15)+SUM([1]Calculation!CJ60:CJ64))</f>
        <v>0.18181818181818182</v>
      </c>
      <c r="S25" s="134">
        <f ca="1">(SUMPRODUCT([1]Calculation!AK6:AK15,[1]Calculation!$K6:$K15)+SUMPRODUCT([1]Calculation!AS6:AS15,[1]Calculation!$M6:$M15)+SUMPRODUCT([1]Calculation!AK60:AK64,[1]Calculation!$K60:$K64)+SUMPRODUCT([1]Calculation!AS60:AS64,[1]Calculation!$M60:$M64))/(SUM([1]Calculation!CK6:CK15)+SUM([1]Calculation!CK60:CK64))</f>
        <v>0.4</v>
      </c>
      <c r="T25" s="134">
        <f ca="1">(SUMPRODUCT([1]Calculation!AL6:AL15,[1]Calculation!$K6:$K15)+SUMPRODUCT([1]Calculation!AT6:AT15,[1]Calculation!$M6:$M15)+SUMPRODUCT([1]Calculation!AL60:AL64,[1]Calculation!$K60:$K64)+SUMPRODUCT([1]Calculation!AT60:AT64,[1]Calculation!$M60:$M64))/(SUM([1]Calculation!CL6:CL15)+SUM([1]Calculation!CL60:CL64))</f>
        <v>0</v>
      </c>
      <c r="U25" s="134">
        <f ca="1">(SUMPRODUCT([1]Calculation!AM6:AM15,[1]Calculation!$K6:$K15)+SUMPRODUCT([1]Calculation!AU6:AU15,[1]Calculation!$M6:$M15)+SUMPRODUCT([1]Calculation!AM60:AM64,[1]Calculation!$K60:$K64)+SUMPRODUCT([1]Calculation!AU60:AU64,[1]Calculation!$M60:$M64))/(SUM([1]Calculation!CM6:CM15)+SUM([1]Calculation!CM60:CM64))</f>
        <v>0</v>
      </c>
      <c r="V25" s="135">
        <f ca="1">MAX(IF(SUM(O60:U60)&gt;0,SUMPRODUCT(O48:U48,O60:U60)/SUM(O60:U60),0),0)</f>
        <v>7.8246753246753245E-2</v>
      </c>
      <c r="X25" s="136"/>
    </row>
    <row r="26" spans="2:24" ht="18">
      <c r="B26" s="105"/>
      <c r="C26" s="117" t="str">
        <f>[1]Weightings!A10</f>
        <v>Domestic hot water</v>
      </c>
      <c r="D26" s="117"/>
      <c r="E26" s="107"/>
      <c r="F26" s="131">
        <f ca="1">V26</f>
        <v>0</v>
      </c>
      <c r="G26" s="117"/>
      <c r="H26" s="117"/>
      <c r="I26" s="117"/>
      <c r="J26" s="117"/>
      <c r="K26" s="117"/>
      <c r="L26" s="137"/>
      <c r="M26" s="103"/>
      <c r="N26" s="103"/>
      <c r="O26" s="134">
        <f ca="1">(SUMPRODUCT([1]Calculation!AG16:AG20,[1]Calculation!$K16:$K20)+SUMPRODUCT([1]Calculation!AO16:AO20,[1]Calculation!$M16:$M20)+SUMPRODUCT([1]Calculation!AG65:AG69,[1]Calculation!$K65:$K69)+SUMPRODUCT([1]Calculation!AO65:AO69,[1]Calculation!$M65:$M69))/(SUM([1]Calculation!CG16:CG20)+SUM([1]Calculation!CG65:CG69))</f>
        <v>0</v>
      </c>
      <c r="P26" s="134">
        <f ca="1">(SUMPRODUCT([1]Calculation!AH16:AH20,[1]Calculation!$K16:$K20)+SUMPRODUCT([1]Calculation!AP16:AP20,[1]Calculation!$M16:$M20)+SUMPRODUCT([1]Calculation!AH65:AH69,[1]Calculation!$K65:$K69)+SUMPRODUCT([1]Calculation!AP65:AP69,[1]Calculation!$M65:$M69))/(SUM([1]Calculation!CH16:CH20)+SUM([1]Calculation!CH65:CH69))</f>
        <v>0</v>
      </c>
      <c r="Q26" s="134" t="e">
        <f ca="1">(SUMPRODUCT([1]Calculation!AI16:AI20,[1]Calculation!$K16:$K20)+SUMPRODUCT([1]Calculation!AQ16:AQ20,[1]Calculation!$M16:$M20)+SUMPRODUCT([1]Calculation!AI65:AI69,[1]Calculation!$K65:$K69)+SUMPRODUCT([1]Calculation!AQ65:AQ69,[1]Calculation!$M65:$M69))/(SUM([1]Calculation!CI16:CI20)+SUM([1]Calculation!CI65:CI69))</f>
        <v>#DIV/0!</v>
      </c>
      <c r="R26" s="134">
        <f ca="1">(SUMPRODUCT([1]Calculation!AJ16:AJ20,[1]Calculation!$K16:$K20)+SUMPRODUCT([1]Calculation!AR16:AR20,[1]Calculation!$M16:$M20)+SUMPRODUCT([1]Calculation!AJ65:AJ69,[1]Calculation!$K65:$K69)+SUMPRODUCT([1]Calculation!AR65:AR69,[1]Calculation!$M65:$M69))/(SUM([1]Calculation!CJ16:CJ20)+SUM([1]Calculation!CJ65:CJ69))</f>
        <v>0</v>
      </c>
      <c r="S26" s="134" t="e">
        <f ca="1">(SUMPRODUCT([1]Calculation!AK16:AK20,[1]Calculation!$K16:$K20)+SUMPRODUCT([1]Calculation!AS16:AS20,[1]Calculation!$M16:$M20)+SUMPRODUCT([1]Calculation!AK65:AK69,[1]Calculation!$K65:$K69)+SUMPRODUCT([1]Calculation!AS65:AS69,[1]Calculation!$M65:$M69))/(SUM([1]Calculation!CK16:CK20)+SUM([1]Calculation!CK65:CK69))</f>
        <v>#DIV/0!</v>
      </c>
      <c r="T26" s="134">
        <f ca="1">(SUMPRODUCT([1]Calculation!AL16:AL20,[1]Calculation!$K16:$K20)+SUMPRODUCT([1]Calculation!AT16:AT20,[1]Calculation!$M16:$M20)+SUMPRODUCT([1]Calculation!AL65:AL69,[1]Calculation!$K65:$K69)+SUMPRODUCT([1]Calculation!AT65:AT69,[1]Calculation!$M65:$M69))/(SUM([1]Calculation!CL16:CL20)+SUM([1]Calculation!CL65:CL69))</f>
        <v>0</v>
      </c>
      <c r="U26" s="134">
        <f ca="1">(SUMPRODUCT([1]Calculation!AM16:AM20,[1]Calculation!$K16:$K20)+SUMPRODUCT([1]Calculation!AU16:AU20,[1]Calculation!$M16:$M20)+SUMPRODUCT([1]Calculation!AM65:AM69,[1]Calculation!$K65:$K69)+SUMPRODUCT([1]Calculation!AU65:AU69,[1]Calculation!$M65:$M69))/(SUM([1]Calculation!CM16:CM20)+SUM([1]Calculation!CM65:CM69))</f>
        <v>0</v>
      </c>
      <c r="V26" s="135">
        <f t="shared" ref="V26:V33" ca="1" si="0">MAX(IF(SUM(O61:U61)&gt;0,SUMPRODUCT(O49:U49,O61:U61)/SUM(O61:U61),0),0)</f>
        <v>0</v>
      </c>
    </row>
    <row r="27" spans="2:24" ht="18">
      <c r="B27" s="105"/>
      <c r="C27" s="117" t="str">
        <f>[1]Weightings!A11</f>
        <v>Cooling</v>
      </c>
      <c r="D27" s="117"/>
      <c r="E27" s="120"/>
      <c r="F27" s="131">
        <f ca="1">V27</f>
        <v>6.4393939393939392E-2</v>
      </c>
      <c r="G27" s="117"/>
      <c r="H27" s="117"/>
      <c r="I27" s="117"/>
      <c r="J27" s="117"/>
      <c r="K27" s="117"/>
      <c r="L27" s="137"/>
      <c r="M27" s="103"/>
      <c r="N27" s="103"/>
      <c r="O27" s="134">
        <f ca="1">(SUMPRODUCT([1]Calculation!AG21:AG30,[1]Calculation!$K21:$K30)+SUMPRODUCT([1]Calculation!AO21:AO30,[1]Calculation!$M21:$M30)+SUMPRODUCT([1]Calculation!AG70:AG74,[1]Calculation!$K70:$K74)+SUMPRODUCT([1]Calculation!AO70:AO74,[1]Calculation!$M70:$M74))/(SUM([1]Calculation!CG21:CG30)+SUM([1]Calculation!CG70:CG74))</f>
        <v>4.5454545454545456E-2</v>
      </c>
      <c r="P27" s="134">
        <f ca="1">(SUMPRODUCT([1]Calculation!AH21:AH30,[1]Calculation!$K21:$K30)+SUMPRODUCT([1]Calculation!AP21:AP30,[1]Calculation!$M21:$M30)+SUMPRODUCT([1]Calculation!AH70:AH74,[1]Calculation!$K70:$K74)+SUMPRODUCT([1]Calculation!AP70:AP74,[1]Calculation!$M70:$M74))/(SUM([1]Calculation!CH21:CH30)+SUM([1]Calculation!CH70:CH74))</f>
        <v>0</v>
      </c>
      <c r="Q27" s="134">
        <f ca="1">(SUMPRODUCT([1]Calculation!AI21:AI30,[1]Calculation!$K21:$K30)+SUMPRODUCT([1]Calculation!AQ21:AQ30,[1]Calculation!$M21:$M30)+SUMPRODUCT([1]Calculation!AI70:AI74,[1]Calculation!$K70:$K74)+SUMPRODUCT([1]Calculation!AQ70:AQ74,[1]Calculation!$M70:$M74))/(SUM([1]Calculation!CI21:CI30)+SUM([1]Calculation!CI70:CI74))</f>
        <v>0.1</v>
      </c>
      <c r="R27" s="134">
        <f ca="1">(SUMPRODUCT([1]Calculation!AJ21:AJ30,[1]Calculation!$K21:$K30)+SUMPRODUCT([1]Calculation!AR21:AR30,[1]Calculation!$M21:$M30)+SUMPRODUCT([1]Calculation!AJ70:AJ74,[1]Calculation!$K70:$K74)+SUMPRODUCT([1]Calculation!AR70:AR74,[1]Calculation!$M70:$M74))/(SUM([1]Calculation!CJ21:CJ30)+SUM([1]Calculation!CJ70:CJ74))</f>
        <v>0.18181818181818182</v>
      </c>
      <c r="S27" s="134">
        <f ca="1">(SUMPRODUCT([1]Calculation!AK21:AK30,[1]Calculation!$K21:$K30)+SUMPRODUCT([1]Calculation!AS21:AS30,[1]Calculation!$M21:$M30)+SUMPRODUCT([1]Calculation!AK70:AK74,[1]Calculation!$K70:$K74)+SUMPRODUCT([1]Calculation!AS70:AS74,[1]Calculation!$M70:$M74))/(SUM([1]Calculation!CK21:CK30)+SUM([1]Calculation!CK70:CK74))</f>
        <v>0.4</v>
      </c>
      <c r="T27" s="134">
        <f ca="1">(SUMPRODUCT([1]Calculation!AL21:AL30,[1]Calculation!$K21:$K30)+SUMPRODUCT([1]Calculation!AT21:AT30,[1]Calculation!$M21:$M30)+SUMPRODUCT([1]Calculation!AL70:AL74,[1]Calculation!$K70:$K74)+SUMPRODUCT([1]Calculation!AT70:AT74,[1]Calculation!$M70:$M74))/(SUM([1]Calculation!CL21:CL30)+SUM([1]Calculation!CL70:CL74))</f>
        <v>0</v>
      </c>
      <c r="U27" s="134">
        <f ca="1">(SUMPRODUCT([1]Calculation!AM21:AM30,[1]Calculation!$K21:$K30)+SUMPRODUCT([1]Calculation!AU21:AU30,[1]Calculation!$M21:$M30)+SUMPRODUCT([1]Calculation!AM70:AM74,[1]Calculation!$K70:$K74)+SUMPRODUCT([1]Calculation!AU70:AU74,[1]Calculation!$M70:$M74))/(SUM([1]Calculation!CM21:CM30)+SUM([1]Calculation!CM70:CM74))</f>
        <v>0</v>
      </c>
      <c r="V27" s="135">
        <f t="shared" ca="1" si="0"/>
        <v>6.4393939393939392E-2</v>
      </c>
    </row>
    <row r="28" spans="2:24" ht="18">
      <c r="B28" s="105"/>
      <c r="C28" s="117" t="str">
        <f>[1]Weightings!A12</f>
        <v>Ventilation</v>
      </c>
      <c r="D28" s="117"/>
      <c r="E28" s="120"/>
      <c r="F28" s="131">
        <f ca="1">V28</f>
        <v>4.5982142857142853E-2</v>
      </c>
      <c r="G28" s="117"/>
      <c r="H28" s="117"/>
      <c r="I28" s="117"/>
      <c r="J28" s="117"/>
      <c r="K28" s="117"/>
      <c r="L28" s="137"/>
      <c r="M28" s="103"/>
      <c r="N28" s="103"/>
      <c r="O28" s="134">
        <f ca="1">(SUMPRODUCT([1]Calculation!AG31:AG36,[1]Calculation!$K31:$K36)+SUMPRODUCT([1]Calculation!AO31:AO36,[1]Calculation!$M31:$M36)+SUMPRODUCT([1]Calculation!AG75:AG79,[1]Calculation!$K75:$K79)+SUMPRODUCT([1]Calculation!AO75:AO79,[1]Calculation!$M75:$M79))/(SUM([1]Calculation!CG31:CG36)+SUM([1]Calculation!CG75:CG79))</f>
        <v>7.1428571428571425E-2</v>
      </c>
      <c r="P28" s="134" t="e">
        <f ca="1">(SUMPRODUCT([1]Calculation!AH31:AH36,[1]Calculation!$K31:$K36)+SUMPRODUCT([1]Calculation!AP31:AP36,[1]Calculation!$M31:$M36)+SUMPRODUCT([1]Calculation!AH75:AH79,[1]Calculation!$K75:$K79)+SUMPRODUCT([1]Calculation!AP75:AP79,[1]Calculation!$M75:$M79))/(SUM([1]Calculation!CH31:CH36)+SUM([1]Calculation!CH75:CH79))</f>
        <v>#DIV/0!</v>
      </c>
      <c r="Q28" s="134">
        <f ca="1">(SUMPRODUCT([1]Calculation!AI31:AI36,[1]Calculation!$K31:$K36)+SUMPRODUCT([1]Calculation!AQ31:AQ36,[1]Calculation!$M31:$M36)+SUMPRODUCT([1]Calculation!AI75:AI79,[1]Calculation!$K75:$K79)+SUMPRODUCT([1]Calculation!AQ75:AQ79,[1]Calculation!$M75:$M79))/(SUM([1]Calculation!CI31:CI36)+SUM([1]Calculation!CI75:CI79))</f>
        <v>0.1</v>
      </c>
      <c r="R28" s="134">
        <f ca="1">(SUMPRODUCT([1]Calculation!AJ31:AJ36,[1]Calculation!$K31:$K36)+SUMPRODUCT([1]Calculation!AR31:AR36,[1]Calculation!$M31:$M36)+SUMPRODUCT([1]Calculation!AJ75:AJ79,[1]Calculation!$K75:$K79)+SUMPRODUCT([1]Calculation!AR75:AR79,[1]Calculation!$M75:$M79))/(SUM([1]Calculation!CJ31:CJ36)+SUM([1]Calculation!CJ75:CJ79))</f>
        <v>0.125</v>
      </c>
      <c r="S28" s="134">
        <f ca="1">(SUMPRODUCT([1]Calculation!AK31:AK36,[1]Calculation!$K31:$K36)+SUMPRODUCT([1]Calculation!AS31:AS36,[1]Calculation!$M31:$M36)+SUMPRODUCT([1]Calculation!AK75:AK79,[1]Calculation!$K75:$K79)+SUMPRODUCT([1]Calculation!AS75:AS79,[1]Calculation!$M75:$M79))/(SUM([1]Calculation!CK31:CK36)+SUM([1]Calculation!CK75:CK79))</f>
        <v>0</v>
      </c>
      <c r="T28" s="134">
        <f ca="1">(SUMPRODUCT([1]Calculation!AL31:AL36,[1]Calculation!$K31:$K36)+SUMPRODUCT([1]Calculation!AT31:AT36,[1]Calculation!$M31:$M36)+SUMPRODUCT([1]Calculation!AL75:AL79,[1]Calculation!$K75:$K79)+SUMPRODUCT([1]Calculation!AT75:AT79,[1]Calculation!$M75:$M79))/(SUM([1]Calculation!CL31:CL36)+SUM([1]Calculation!CL75:CL79))</f>
        <v>0</v>
      </c>
      <c r="U28" s="134">
        <f ca="1">(SUMPRODUCT([1]Calculation!AM31:AM36,[1]Calculation!$K31:$K36)+SUMPRODUCT([1]Calculation!AU31:AU36,[1]Calculation!$M31:$M36)+SUMPRODUCT([1]Calculation!AM75:AM79,[1]Calculation!$K75:$K79)+SUMPRODUCT([1]Calculation!AU75:AU79,[1]Calculation!$M75:$M79))/(SUM([1]Calculation!CM31:CM36)+SUM([1]Calculation!CM75:CM79))</f>
        <v>0</v>
      </c>
      <c r="V28" s="135">
        <f t="shared" ca="1" si="0"/>
        <v>4.5982142857142853E-2</v>
      </c>
    </row>
    <row r="29" spans="2:24" ht="18">
      <c r="B29" s="105"/>
      <c r="C29" s="117" t="str">
        <f>[1]Weightings!A13</f>
        <v>Lighting</v>
      </c>
      <c r="D29" s="117"/>
      <c r="E29" s="120"/>
      <c r="F29" s="131">
        <f ca="1">V29</f>
        <v>0</v>
      </c>
      <c r="G29" s="117"/>
      <c r="H29" s="117"/>
      <c r="I29" s="117"/>
      <c r="J29" s="117"/>
      <c r="K29" s="117"/>
      <c r="L29" s="137"/>
      <c r="M29" s="103"/>
      <c r="N29" s="103"/>
      <c r="O29" s="134">
        <f ca="1">(SUMPRODUCT([1]Calculation!AG37:AG38,[1]Calculation!$K37:$K38)+SUMPRODUCT([1]Calculation!AO37:AO38,[1]Calculation!$M37:$M38)+SUMPRODUCT([1]Calculation!AG80:AG84,[1]Calculation!$K80:$K84)+SUMPRODUCT([1]Calculation!AO80:AO84,[1]Calculation!$M80:$M84))/(SUM([1]Calculation!CG37:CG38)+SUM([1]Calculation!CG80:CG84))</f>
        <v>0</v>
      </c>
      <c r="P29" s="134" t="e">
        <f ca="1">(SUMPRODUCT([1]Calculation!AH37:AH38,[1]Calculation!$K37:$K38)+SUMPRODUCT([1]Calculation!AP37:AP38,[1]Calculation!$M37:$M38)+SUMPRODUCT([1]Calculation!AH80:AH84,[1]Calculation!$K80:$K84)+SUMPRODUCT([1]Calculation!AP80:AP84,[1]Calculation!$M80:$M84))/(SUM([1]Calculation!CH37:CH38)+SUM([1]Calculation!CH80:CH84))</f>
        <v>#DIV/0!</v>
      </c>
      <c r="Q29" s="134">
        <f ca="1">(SUMPRODUCT([1]Calculation!AI37:AI38,[1]Calculation!$K37:$K38)+SUMPRODUCT([1]Calculation!AQ37:AQ38,[1]Calculation!$M37:$M38)+SUMPRODUCT([1]Calculation!AI80:AI84,[1]Calculation!$K80:$K84)+SUMPRODUCT([1]Calculation!AQ80:AQ84,[1]Calculation!$M80:$M84))/(SUM([1]Calculation!CI37:CI38)+SUM([1]Calculation!CI80:CI84))</f>
        <v>0</v>
      </c>
      <c r="R29" s="134">
        <f ca="1">(SUMPRODUCT([1]Calculation!AJ37:AJ38,[1]Calculation!$K37:$K38)+SUMPRODUCT([1]Calculation!AR37:AR38,[1]Calculation!$M37:$M38)+SUMPRODUCT([1]Calculation!AJ80:AJ84,[1]Calculation!$K80:$K84)+SUMPRODUCT([1]Calculation!AR80:AR84,[1]Calculation!$M80:$M84))/(SUM([1]Calculation!CJ37:CJ38)+SUM([1]Calculation!CJ80:CJ84))</f>
        <v>0</v>
      </c>
      <c r="S29" s="134">
        <f ca="1">(SUMPRODUCT([1]Calculation!AK37:AK38,[1]Calculation!$K37:$K38)+SUMPRODUCT([1]Calculation!AS37:AS38,[1]Calculation!$M37:$M38)+SUMPRODUCT([1]Calculation!AK80:AK84,[1]Calculation!$K80:$K84)+SUMPRODUCT([1]Calculation!AS80:AS84,[1]Calculation!$M80:$M84))/(SUM([1]Calculation!CK37:CK38)+SUM([1]Calculation!CK80:CK84))</f>
        <v>0</v>
      </c>
      <c r="T29" s="134" t="e">
        <f ca="1">(SUMPRODUCT([1]Calculation!AL37:AL38,[1]Calculation!$K37:$K38)+SUMPRODUCT([1]Calculation!AT37:AT38,[1]Calculation!$M37:$M38)+SUMPRODUCT([1]Calculation!AL80:AL84,[1]Calculation!$K80:$K84)+SUMPRODUCT([1]Calculation!AT80:AT84,[1]Calculation!$M80:$M84))/(SUM([1]Calculation!CL37:CL38)+SUM([1]Calculation!CL80:CL84))</f>
        <v>#DIV/0!</v>
      </c>
      <c r="U29" s="134" t="e">
        <f ca="1">(SUMPRODUCT([1]Calculation!AM37:AM38,[1]Calculation!$K37:$K38)+SUMPRODUCT([1]Calculation!AU37:AU38,[1]Calculation!$M37:$M38)+SUMPRODUCT([1]Calculation!AM80:AM84,[1]Calculation!$K80:$K84)+SUMPRODUCT([1]Calculation!AU80:AU84,[1]Calculation!$M80:$M84))/(SUM([1]Calculation!CM37:CM38)+SUM([1]Calculation!CM80:CM84))</f>
        <v>#DIV/0!</v>
      </c>
      <c r="V29" s="135">
        <f t="shared" ca="1" si="0"/>
        <v>0</v>
      </c>
    </row>
    <row r="30" spans="2:24" ht="18">
      <c r="B30" s="105"/>
      <c r="C30" s="117" t="str">
        <f>[1]Weightings!A15</f>
        <v>Dynamic building envelope</v>
      </c>
      <c r="D30" s="117"/>
      <c r="E30" s="120"/>
      <c r="F30" s="131">
        <f ca="1">V30</f>
        <v>0</v>
      </c>
      <c r="G30" s="117"/>
      <c r="H30" s="117"/>
      <c r="I30" s="117"/>
      <c r="J30" s="117"/>
      <c r="K30" s="117"/>
      <c r="L30" s="137"/>
      <c r="M30" s="103"/>
      <c r="N30" s="103"/>
      <c r="O30" s="134">
        <f ca="1">(SUMPRODUCT([1]Calculation!AG39:AG41,[1]Calculation!$K39:$K41)+SUMPRODUCT([1]Calculation!AO39:AO41,[1]Calculation!$M39:$M41)+SUMPRODUCT([1]Calculation!AG85:AG89,[1]Calculation!$K85:$K89)+SUMPRODUCT([1]Calculation!AO85:AO89,[1]Calculation!$M85:$M89))/(SUM([1]Calculation!CG39:CG41)+SUM([1]Calculation!CG85:CG89))</f>
        <v>0</v>
      </c>
      <c r="P30" s="134" t="e">
        <f ca="1">(SUMPRODUCT([1]Calculation!AH39:AH41,[1]Calculation!$K39:$K41)+SUMPRODUCT([1]Calculation!AP39:AP41,[1]Calculation!$M39:$M41)+SUMPRODUCT([1]Calculation!AH85:AH89,[1]Calculation!$K85:$K89)+SUMPRODUCT([1]Calculation!AP85:AP89,[1]Calculation!$M85:$M89))/(SUM([1]Calculation!CH39:CH41)+SUM([1]Calculation!CH85:CH89))</f>
        <v>#DIV/0!</v>
      </c>
      <c r="Q30" s="134">
        <f ca="1">(SUMPRODUCT([1]Calculation!AI39:AI41,[1]Calculation!$K39:$K41)+SUMPRODUCT([1]Calculation!AQ39:AQ41,[1]Calculation!$M39:$M41)+SUMPRODUCT([1]Calculation!AI85:AI89,[1]Calculation!$K85:$K89)+SUMPRODUCT([1]Calculation!AQ85:AQ89,[1]Calculation!$M85:$M89))/(SUM([1]Calculation!CI39:CI41)+SUM([1]Calculation!CI85:CI89))</f>
        <v>0</v>
      </c>
      <c r="R30" s="134">
        <f ca="1">(SUMPRODUCT([1]Calculation!AJ39:AJ41,[1]Calculation!$K39:$K41)+SUMPRODUCT([1]Calculation!AR39:AR41,[1]Calculation!$M39:$M41)+SUMPRODUCT([1]Calculation!AJ85:AJ89,[1]Calculation!$K85:$K89)+SUMPRODUCT([1]Calculation!AR85:AR89,[1]Calculation!$M85:$M89))/(SUM([1]Calculation!CJ39:CJ41)+SUM([1]Calculation!CJ85:CJ89))</f>
        <v>0</v>
      </c>
      <c r="S30" s="134">
        <f ca="1">(SUMPRODUCT([1]Calculation!AK39:AK41,[1]Calculation!$K39:$K41)+SUMPRODUCT([1]Calculation!AS39:AS41,[1]Calculation!$M39:$M41)+SUMPRODUCT([1]Calculation!AK85:AK89,[1]Calculation!$K85:$K89)+SUMPRODUCT([1]Calculation!AS85:AS89,[1]Calculation!$M85:$M89))/(SUM([1]Calculation!CK39:CK41)+SUM([1]Calculation!CK85:CK89))</f>
        <v>0</v>
      </c>
      <c r="T30" s="134">
        <f ca="1">(SUMPRODUCT([1]Calculation!AL39:AL41,[1]Calculation!$K39:$K41)+SUMPRODUCT([1]Calculation!AT39:AT41,[1]Calculation!$M39:$M41)+SUMPRODUCT([1]Calculation!AL85:AL89,[1]Calculation!$K85:$K89)+SUMPRODUCT([1]Calculation!AT85:AT89,[1]Calculation!$M85:$M89))/(SUM([1]Calculation!CL39:CL41)+SUM([1]Calculation!CL85:CL89))</f>
        <v>0</v>
      </c>
      <c r="U30" s="134">
        <f ca="1">(SUMPRODUCT([1]Calculation!AM39:AM41,[1]Calculation!$K39:$K41)+SUMPRODUCT([1]Calculation!AU39:AU41,[1]Calculation!$M39:$M41)+SUMPRODUCT([1]Calculation!AM85:AM89,[1]Calculation!$K85:$K89)+SUMPRODUCT([1]Calculation!AU85:AU89,[1]Calculation!$M85:$M89))/(SUM([1]Calculation!CM39:CM41)+SUM([1]Calculation!CM85:CM89))</f>
        <v>0</v>
      </c>
      <c r="V30" s="135">
        <f t="shared" ca="1" si="0"/>
        <v>0</v>
      </c>
    </row>
    <row r="31" spans="2:24" ht="18">
      <c r="B31" s="105"/>
      <c r="C31" s="117" t="str">
        <f>[1]Weightings!A14</f>
        <v>Electricity</v>
      </c>
      <c r="D31" s="117"/>
      <c r="E31" s="120"/>
      <c r="F31" s="131">
        <f ca="1">V31</f>
        <v>1.111111111111111E-2</v>
      </c>
      <c r="G31" s="117"/>
      <c r="H31" s="117"/>
      <c r="I31" s="117"/>
      <c r="J31" s="117"/>
      <c r="K31" s="117"/>
      <c r="L31" s="137"/>
      <c r="M31" s="103"/>
      <c r="N31" s="103"/>
      <c r="O31" s="134">
        <f ca="1">(SUMPRODUCT([1]Calculation!AG42:AG48,[1]Calculation!$K42:$K48)+SUMPRODUCT([1]Calculation!AO42:AO48,[1]Calculation!$M42:$M48)+SUMPRODUCT([1]Calculation!AG90:AG94,[1]Calculation!$K90:$K94)+SUMPRODUCT([1]Calculation!AO90:AO94,[1]Calculation!$M90:$M94))/(SUM([1]Calculation!CG42:CG48)+SUM([1]Calculation!CG90:CG94))</f>
        <v>0</v>
      </c>
      <c r="P31" s="134">
        <f ca="1">(SUMPRODUCT([1]Calculation!AH42:AH48,[1]Calculation!$K42:$K48)+SUMPRODUCT([1]Calculation!AP42:AP48,[1]Calculation!$M42:$M48)+SUMPRODUCT([1]Calculation!AH90:AH94,[1]Calculation!$K90:$K94)+SUMPRODUCT([1]Calculation!AP90:AP94,[1]Calculation!$M90:$M94))/(SUM([1]Calculation!CH42:CH48)+SUM([1]Calculation!CH90:CH94))</f>
        <v>0</v>
      </c>
      <c r="Q31" s="134" t="e">
        <f ca="1">(SUMPRODUCT([1]Calculation!AI42:AI48,[1]Calculation!$K42:$K48)+SUMPRODUCT([1]Calculation!AQ42:AQ48,[1]Calculation!$M42:$M48)+SUMPRODUCT([1]Calculation!AI90:AI94,[1]Calculation!$K90:$K94)+SUMPRODUCT([1]Calculation!AQ90:AQ94,[1]Calculation!$M90:$M94))/(SUM([1]Calculation!CI42:CI48)+SUM([1]Calculation!CI90:CI94))</f>
        <v>#DIV/0!</v>
      </c>
      <c r="R31" s="134">
        <f ca="1">(SUMPRODUCT([1]Calculation!AJ42:AJ48,[1]Calculation!$K42:$K48)+SUMPRODUCT([1]Calculation!AR42:AR48,[1]Calculation!$M42:$M48)+SUMPRODUCT([1]Calculation!AJ90:AJ94,[1]Calculation!$K90:$K94)+SUMPRODUCT([1]Calculation!AR90:AR94,[1]Calculation!$M90:$M94))/(SUM([1]Calculation!CJ42:CJ48)+SUM([1]Calculation!CJ90:CJ94))</f>
        <v>0</v>
      </c>
      <c r="S31" s="134" t="e">
        <f ca="1">(SUMPRODUCT([1]Calculation!AK42:AK48,[1]Calculation!$K42:$K48)+SUMPRODUCT([1]Calculation!AS42:AS48,[1]Calculation!$M42:$M48)+SUMPRODUCT([1]Calculation!AK90:AK94,[1]Calculation!$K90:$K94)+SUMPRODUCT([1]Calculation!AS90:AS94,[1]Calculation!$M90:$M94))/(SUM([1]Calculation!CK42:CK48)+SUM([1]Calculation!CK90:CK94))</f>
        <v>#DIV/0!</v>
      </c>
      <c r="T31" s="134">
        <f ca="1">(SUMPRODUCT([1]Calculation!AL42:AL48,[1]Calculation!$K42:$K48)+SUMPRODUCT([1]Calculation!AT42:AT48,[1]Calculation!$M42:$M48)+SUMPRODUCT([1]Calculation!AL90:AL94,[1]Calculation!$K90:$K94)+SUMPRODUCT([1]Calculation!AT90:AT94,[1]Calculation!$M90:$M94))/(SUM([1]Calculation!CL42:CL48)+SUM([1]Calculation!CL90:CL94))</f>
        <v>0</v>
      </c>
      <c r="U31" s="134">
        <f ca="1">(SUMPRODUCT([1]Calculation!AM42:AM48,[1]Calculation!$K42:$K48)+SUMPRODUCT([1]Calculation!AU42:AU48,[1]Calculation!$M42:$M48)+SUMPRODUCT([1]Calculation!AM90:AM94,[1]Calculation!$K90:$K94)+SUMPRODUCT([1]Calculation!AU90:AU94,[1]Calculation!$M90:$M94))/(SUM([1]Calculation!CM42:CM48)+SUM([1]Calculation!CM90:CM94))</f>
        <v>0.1111111111111111</v>
      </c>
      <c r="V31" s="135">
        <f t="shared" ca="1" si="0"/>
        <v>1.111111111111111E-2</v>
      </c>
    </row>
    <row r="32" spans="2:24" ht="18">
      <c r="B32" s="105"/>
      <c r="C32" s="117" t="str">
        <f>[1]Weightings!A16</f>
        <v>Electric vehicle charging</v>
      </c>
      <c r="D32" s="117"/>
      <c r="E32" s="117"/>
      <c r="F32" s="131">
        <f ca="1">V32</f>
        <v>0</v>
      </c>
      <c r="G32" s="117"/>
      <c r="H32" s="117"/>
      <c r="I32" s="117"/>
      <c r="J32" s="117"/>
      <c r="K32" s="117"/>
      <c r="L32" s="137"/>
      <c r="M32" s="103"/>
      <c r="N32" s="103"/>
      <c r="O32" s="134" t="e">
        <f ca="1">(SUMPRODUCT([1]Calculation!AG49:AG51,[1]Calculation!$K49:$K51)+SUMPRODUCT([1]Calculation!AO49:AO51,[1]Calculation!$M49:$M51)+SUMPRODUCT([1]Calculation!AG95:AG99,[1]Calculation!$K95:$K99)+SUMPRODUCT([1]Calculation!AO95:AO99,[1]Calculation!$M95:$M99))/(SUM([1]Calculation!CG49:CG51)+SUM([1]Calculation!CG95:CG99))</f>
        <v>#DIV/0!</v>
      </c>
      <c r="P32" s="134">
        <f ca="1">(SUMPRODUCT([1]Calculation!AH49:AH51,[1]Calculation!$K49:$K51)+SUMPRODUCT([1]Calculation!AP49:AP51,[1]Calculation!$M49:$M51)+SUMPRODUCT([1]Calculation!AH95:AH99,[1]Calculation!$K95:$K99)+SUMPRODUCT([1]Calculation!AP95:AP99,[1]Calculation!$M95:$M99))/(SUM([1]Calculation!CH49:CH51)+SUM([1]Calculation!CH95:CH99))</f>
        <v>-0.5</v>
      </c>
      <c r="Q32" s="134" t="e">
        <f ca="1">(SUMPRODUCT([1]Calculation!AI49:AI51,[1]Calculation!$K49:$K51)+SUMPRODUCT([1]Calculation!AQ49:AQ51,[1]Calculation!$M49:$M51)+SUMPRODUCT([1]Calculation!AI95:AI99,[1]Calculation!$K95:$K99)+SUMPRODUCT([1]Calculation!AQ95:AQ99,[1]Calculation!$M95:$M99))/(SUM([1]Calculation!CI49:CI51)+SUM([1]Calculation!CI95:CI99))</f>
        <v>#DIV/0!</v>
      </c>
      <c r="R32" s="134">
        <f ca="1">(SUMPRODUCT([1]Calculation!AJ49:AJ51,[1]Calculation!$K49:$K51)+SUMPRODUCT([1]Calculation!AR49:AR51,[1]Calculation!$M49:$M51)+SUMPRODUCT([1]Calculation!AJ95:AJ99,[1]Calculation!$K95:$K99)+SUMPRODUCT([1]Calculation!AR95:AR99,[1]Calculation!$M95:$M99))/(SUM([1]Calculation!CJ49:CJ51)+SUM([1]Calculation!CJ95:CJ99))</f>
        <v>0</v>
      </c>
      <c r="S32" s="134" t="e">
        <f ca="1">(SUMPRODUCT([1]Calculation!AK49:AK51,[1]Calculation!$K49:$K51)+SUMPRODUCT([1]Calculation!AS49:AS51,[1]Calculation!$M49:$M51)+SUMPRODUCT([1]Calculation!AK95:AK99,[1]Calculation!$K95:$K99)+SUMPRODUCT([1]Calculation!AS95:AS99,[1]Calculation!$M95:$M99))/(SUM([1]Calculation!CK49:CK51)+SUM([1]Calculation!CK95:CK99))</f>
        <v>#DIV/0!</v>
      </c>
      <c r="T32" s="134" t="e">
        <f ca="1">(SUMPRODUCT([1]Calculation!AL49:AL51,[1]Calculation!$K49:$K51)+SUMPRODUCT([1]Calculation!AT49:AT51,[1]Calculation!$M49:$M51)+SUMPRODUCT([1]Calculation!AL95:AL99,[1]Calculation!$K95:$K99)+SUMPRODUCT([1]Calculation!AT95:AT99,[1]Calculation!$M95:$M99))/(SUM([1]Calculation!CL49:CL51)+SUM([1]Calculation!CL95:CL99))</f>
        <v>#DIV/0!</v>
      </c>
      <c r="U32" s="134">
        <f ca="1">(SUMPRODUCT([1]Calculation!AM49:AM51,[1]Calculation!$K49:$K51)+SUMPRODUCT([1]Calculation!AU49:AU51,[1]Calculation!$M49:$M51)+SUMPRODUCT([1]Calculation!AM95:AM99,[1]Calculation!$K95:$K99)+SUMPRODUCT([1]Calculation!AU95:AU99,[1]Calculation!$M95:$M99))/(SUM([1]Calculation!CM49:CM51)+SUM([1]Calculation!CM95:CM99))</f>
        <v>0</v>
      </c>
      <c r="V32" s="135">
        <f t="shared" ca="1" si="0"/>
        <v>0</v>
      </c>
    </row>
    <row r="33" spans="2:22" ht="18">
      <c r="B33" s="105"/>
      <c r="C33" s="117" t="str">
        <f>[1]Weightings!A17</f>
        <v>Monitoring and control</v>
      </c>
      <c r="D33" s="117"/>
      <c r="E33" s="117"/>
      <c r="F33" s="131">
        <f ca="1">V33</f>
        <v>0</v>
      </c>
      <c r="G33" s="117"/>
      <c r="H33" s="117"/>
      <c r="I33" s="117"/>
      <c r="J33" s="117"/>
      <c r="K33" s="117"/>
      <c r="L33" s="137"/>
      <c r="M33" s="103"/>
      <c r="N33" s="103"/>
      <c r="O33" s="134">
        <f ca="1">(SUMPRODUCT([1]Calculation!AG52:AG59,[1]Calculation!$K52:$K59)+SUMPRODUCT([1]Calculation!AO52:AO59,[1]Calculation!$M52:$M59)+SUMPRODUCT([1]Calculation!AG100:AG104,[1]Calculation!$K100:$K104)+SUMPRODUCT([1]Calculation!AO100:AO104,[1]Calculation!$M100:$M104))/(SUM([1]Calculation!CG52:CG59)+SUM([1]Calculation!CG100:CG104))</f>
        <v>0</v>
      </c>
      <c r="P33" s="134">
        <f ca="1">(SUMPRODUCT([1]Calculation!AH52:AH59,[1]Calculation!$K52:$K59)+SUMPRODUCT([1]Calculation!AP52:AP59,[1]Calculation!$M52:$M59)+SUMPRODUCT([1]Calculation!AH100:AH104,[1]Calculation!$K100:$K104)+SUMPRODUCT([1]Calculation!AP100:AP104,[1]Calculation!$M100:$M104))/(SUM([1]Calculation!CH52:CH59)+SUM([1]Calculation!CH100:CH104))</f>
        <v>0</v>
      </c>
      <c r="Q33" s="134">
        <f ca="1">(SUMPRODUCT([1]Calculation!AI52:AI59,[1]Calculation!$K52:$K59)+SUMPRODUCT([1]Calculation!AQ52:AQ59,[1]Calculation!$M52:$M59)+SUMPRODUCT([1]Calculation!AI100:AI104,[1]Calculation!$K100:$K104)+SUMPRODUCT([1]Calculation!AQ100:AQ104,[1]Calculation!$M100:$M104))/(SUM([1]Calculation!CI52:CI59)+SUM([1]Calculation!CI100:CI104))</f>
        <v>0</v>
      </c>
      <c r="R33" s="134">
        <f ca="1">(SUMPRODUCT([1]Calculation!AJ52:AJ59,[1]Calculation!$K52:$K59)+SUMPRODUCT([1]Calculation!AR52:AR59,[1]Calculation!$M52:$M59)+SUMPRODUCT([1]Calculation!AJ100:AJ104,[1]Calculation!$K100:$K104)+SUMPRODUCT([1]Calculation!AR100:AR104,[1]Calculation!$M100:$M104))/(SUM([1]Calculation!CJ52:CJ59)+SUM([1]Calculation!CJ100:CJ104))</f>
        <v>0</v>
      </c>
      <c r="S33" s="134">
        <f ca="1">(SUMPRODUCT([1]Calculation!AK52:AK59,[1]Calculation!$K52:$K59)+SUMPRODUCT([1]Calculation!AS52:AS59,[1]Calculation!$M52:$M59)+SUMPRODUCT([1]Calculation!AK100:AK104,[1]Calculation!$K100:$K104)+SUMPRODUCT([1]Calculation!AS100:AS104,[1]Calculation!$M100:$M104))/(SUM([1]Calculation!CK52:CK59)+SUM([1]Calculation!CK100:CK104))</f>
        <v>0</v>
      </c>
      <c r="T33" s="134">
        <f ca="1">(SUMPRODUCT([1]Calculation!AL52:AL59,[1]Calculation!$K52:$K59)+SUMPRODUCT([1]Calculation!AT52:AT59,[1]Calculation!$M52:$M59)+SUMPRODUCT([1]Calculation!AL100:AL104,[1]Calculation!$K100:$K104)+SUMPRODUCT([1]Calculation!AT100:AT104,[1]Calculation!$M100:$M104))/(SUM([1]Calculation!CL52:CL59)+SUM([1]Calculation!CL100:CL104))</f>
        <v>0</v>
      </c>
      <c r="U33" s="134">
        <f ca="1">(SUMPRODUCT([1]Calculation!AM52:AM59,[1]Calculation!$K52:$K59)+SUMPRODUCT([1]Calculation!AU52:AU59,[1]Calculation!$M52:$M59)+SUMPRODUCT([1]Calculation!AM100:AM104,[1]Calculation!$K100:$K104)+SUMPRODUCT([1]Calculation!AU100:AU104,[1]Calculation!$M100:$M104))/(SUM([1]Calculation!CM52:CM59)+SUM([1]Calculation!CM100:CM104))</f>
        <v>0</v>
      </c>
      <c r="V33" s="135">
        <f t="shared" ca="1" si="0"/>
        <v>0</v>
      </c>
    </row>
    <row r="34" spans="2:22">
      <c r="B34" s="105"/>
      <c r="C34" s="117"/>
      <c r="D34" s="117"/>
      <c r="E34" s="117"/>
      <c r="F34" s="117"/>
      <c r="G34" s="117"/>
      <c r="H34" s="117"/>
      <c r="I34" s="117"/>
      <c r="J34" s="117"/>
      <c r="K34" s="117"/>
      <c r="L34" s="137"/>
      <c r="M34" s="103"/>
      <c r="N34" s="103"/>
      <c r="O34" s="104"/>
      <c r="P34" s="104"/>
      <c r="Q34" s="104"/>
    </row>
    <row r="35" spans="2:22" ht="15" thickBot="1">
      <c r="B35" s="111"/>
      <c r="C35" s="123"/>
      <c r="D35" s="123"/>
      <c r="E35" s="123"/>
      <c r="F35" s="123"/>
      <c r="G35" s="123"/>
      <c r="H35" s="123"/>
      <c r="I35" s="123"/>
      <c r="J35" s="123"/>
      <c r="K35" s="123"/>
      <c r="L35" s="138"/>
      <c r="M35" s="103"/>
      <c r="N35" s="103"/>
      <c r="O35" s="104"/>
      <c r="P35" s="104"/>
      <c r="Q35" s="104"/>
    </row>
    <row r="36" spans="2:22" ht="15" thickBot="1">
      <c r="C36" s="103"/>
      <c r="D36" s="103"/>
      <c r="E36" s="103"/>
      <c r="F36" s="139"/>
      <c r="G36" s="139"/>
      <c r="H36" s="139"/>
      <c r="I36" s="139"/>
      <c r="J36" s="139"/>
      <c r="K36" s="139"/>
      <c r="L36" s="139"/>
      <c r="M36" s="139"/>
      <c r="N36" s="139"/>
      <c r="O36" s="104"/>
      <c r="P36" s="104"/>
      <c r="Q36" s="104"/>
      <c r="R36" s="104"/>
      <c r="S36" s="104"/>
      <c r="T36" s="104"/>
      <c r="U36" s="104"/>
    </row>
    <row r="37" spans="2:22" ht="23.4">
      <c r="B37" s="100"/>
      <c r="C37" s="114" t="str">
        <f>[1]LINK!C986</f>
        <v>DETAILED SCORES</v>
      </c>
      <c r="D37" s="101"/>
      <c r="E37" s="115"/>
      <c r="F37" s="101"/>
      <c r="G37" s="101"/>
      <c r="H37" s="101"/>
      <c r="I37" s="101"/>
      <c r="J37" s="101"/>
      <c r="K37" s="101"/>
      <c r="L37" s="102"/>
      <c r="N37" s="12" t="s">
        <v>10</v>
      </c>
      <c r="O37" s="96">
        <f ca="1">IF(ISERROR(O25),0,1)</f>
        <v>1</v>
      </c>
      <c r="P37" s="96">
        <f t="shared" ref="P37:U37" ca="1" si="1">IF(ISERROR(P25),0,1)</f>
        <v>1</v>
      </c>
      <c r="Q37" s="96">
        <f t="shared" ca="1" si="1"/>
        <v>1</v>
      </c>
      <c r="R37" s="96">
        <f t="shared" ca="1" si="1"/>
        <v>1</v>
      </c>
      <c r="S37" s="96">
        <f t="shared" ca="1" si="1"/>
        <v>1</v>
      </c>
      <c r="T37" s="96">
        <f t="shared" ca="1" si="1"/>
        <v>1</v>
      </c>
      <c r="U37" s="96">
        <f t="shared" ca="1" si="1"/>
        <v>1</v>
      </c>
    </row>
    <row r="38" spans="2:22">
      <c r="B38" s="105"/>
      <c r="C38" s="107"/>
      <c r="D38" s="117"/>
      <c r="E38" s="140" t="str">
        <f>O23</f>
        <v>Energy efficiency</v>
      </c>
      <c r="F38" s="140" t="str">
        <f>P23</f>
        <v>Energy flexibility and storage</v>
      </c>
      <c r="G38" s="140" t="str">
        <f>Q23</f>
        <v>Comfort</v>
      </c>
      <c r="H38" s="140" t="str">
        <f>R23</f>
        <v>Convenience</v>
      </c>
      <c r="I38" s="140" t="str">
        <f>S23</f>
        <v>Health, well-being and accessibility</v>
      </c>
      <c r="J38" s="140" t="str">
        <f>T23</f>
        <v>Maintenance and fault prediction</v>
      </c>
      <c r="K38" s="140" t="str">
        <f>U23</f>
        <v>Information to occupants</v>
      </c>
      <c r="L38" s="129"/>
      <c r="O38" s="96">
        <f t="shared" ref="O38:U45" ca="1" si="2">IF(ISERROR(O26),0,1)</f>
        <v>1</v>
      </c>
      <c r="P38" s="96">
        <f t="shared" ca="1" si="2"/>
        <v>1</v>
      </c>
      <c r="Q38" s="96">
        <f t="shared" ca="1" si="2"/>
        <v>0</v>
      </c>
      <c r="R38" s="96">
        <f t="shared" ca="1" si="2"/>
        <v>1</v>
      </c>
      <c r="S38" s="96">
        <f t="shared" ca="1" si="2"/>
        <v>0</v>
      </c>
      <c r="T38" s="96">
        <f t="shared" ca="1" si="2"/>
        <v>1</v>
      </c>
      <c r="U38" s="96">
        <f t="shared" ca="1" si="2"/>
        <v>1</v>
      </c>
    </row>
    <row r="39" spans="2:22">
      <c r="B39" s="105"/>
      <c r="C39" s="117" t="str">
        <f>C25</f>
        <v>Heating</v>
      </c>
      <c r="D39" s="117"/>
      <c r="E39" s="141">
        <f ca="1">O48</f>
        <v>9.5238095238095233E-2</v>
      </c>
      <c r="F39" s="141">
        <f ca="1">P48</f>
        <v>0</v>
      </c>
      <c r="G39" s="141">
        <f ca="1">Q48</f>
        <v>0.16666666666666666</v>
      </c>
      <c r="H39" s="141">
        <f ca="1">R48</f>
        <v>0.18181818181818182</v>
      </c>
      <c r="I39" s="141">
        <f ca="1">S48</f>
        <v>0.4</v>
      </c>
      <c r="J39" s="141">
        <f ca="1">T48</f>
        <v>0</v>
      </c>
      <c r="K39" s="141">
        <f ca="1">U48</f>
        <v>0</v>
      </c>
      <c r="L39" s="133"/>
      <c r="O39" s="96">
        <f t="shared" ca="1" si="2"/>
        <v>1</v>
      </c>
      <c r="P39" s="96">
        <f t="shared" ca="1" si="2"/>
        <v>1</v>
      </c>
      <c r="Q39" s="96">
        <f t="shared" ca="1" si="2"/>
        <v>1</v>
      </c>
      <c r="R39" s="96">
        <f t="shared" ca="1" si="2"/>
        <v>1</v>
      </c>
      <c r="S39" s="96">
        <f t="shared" ca="1" si="2"/>
        <v>1</v>
      </c>
      <c r="T39" s="96">
        <f t="shared" ca="1" si="2"/>
        <v>1</v>
      </c>
      <c r="U39" s="96">
        <f t="shared" ca="1" si="2"/>
        <v>1</v>
      </c>
    </row>
    <row r="40" spans="2:22">
      <c r="B40" s="105"/>
      <c r="C40" s="117" t="str">
        <f t="shared" ref="C40:C46" si="3">C26</f>
        <v>Domestic hot water</v>
      </c>
      <c r="D40" s="117"/>
      <c r="E40" s="141">
        <f ca="1">O49</f>
        <v>0</v>
      </c>
      <c r="F40" s="141">
        <f ca="1">P49</f>
        <v>0</v>
      </c>
      <c r="G40" s="141">
        <f ca="1">Q49</f>
        <v>0</v>
      </c>
      <c r="H40" s="141">
        <f ca="1">R49</f>
        <v>0</v>
      </c>
      <c r="I40" s="141">
        <f ca="1">S49</f>
        <v>0</v>
      </c>
      <c r="J40" s="141">
        <f ca="1">T49</f>
        <v>0</v>
      </c>
      <c r="K40" s="141">
        <f ca="1">U49</f>
        <v>0</v>
      </c>
      <c r="L40" s="137"/>
      <c r="O40" s="96">
        <f t="shared" ca="1" si="2"/>
        <v>1</v>
      </c>
      <c r="P40" s="96">
        <f t="shared" ca="1" si="2"/>
        <v>0</v>
      </c>
      <c r="Q40" s="96">
        <f t="shared" ca="1" si="2"/>
        <v>1</v>
      </c>
      <c r="R40" s="96">
        <f t="shared" ca="1" si="2"/>
        <v>1</v>
      </c>
      <c r="S40" s="96">
        <f t="shared" ca="1" si="2"/>
        <v>1</v>
      </c>
      <c r="T40" s="96">
        <f t="shared" ca="1" si="2"/>
        <v>1</v>
      </c>
      <c r="U40" s="96">
        <f t="shared" ca="1" si="2"/>
        <v>1</v>
      </c>
    </row>
    <row r="41" spans="2:22">
      <c r="B41" s="105"/>
      <c r="C41" s="117" t="str">
        <f t="shared" si="3"/>
        <v>Cooling</v>
      </c>
      <c r="D41" s="117"/>
      <c r="E41" s="141">
        <f ca="1">O50</f>
        <v>4.5454545454545456E-2</v>
      </c>
      <c r="F41" s="141">
        <f ca="1">P50</f>
        <v>0</v>
      </c>
      <c r="G41" s="141">
        <f ca="1">Q50</f>
        <v>0.1</v>
      </c>
      <c r="H41" s="141">
        <f ca="1">R50</f>
        <v>0.18181818181818182</v>
      </c>
      <c r="I41" s="141">
        <f ca="1">S50</f>
        <v>0.4</v>
      </c>
      <c r="J41" s="141">
        <f ca="1">T50</f>
        <v>0</v>
      </c>
      <c r="K41" s="141">
        <f ca="1">U50</f>
        <v>0</v>
      </c>
      <c r="L41" s="137"/>
      <c r="O41" s="96">
        <f t="shared" ca="1" si="2"/>
        <v>1</v>
      </c>
      <c r="P41" s="96">
        <f t="shared" ca="1" si="2"/>
        <v>0</v>
      </c>
      <c r="Q41" s="96">
        <f t="shared" ca="1" si="2"/>
        <v>1</v>
      </c>
      <c r="R41" s="96">
        <f t="shared" ca="1" si="2"/>
        <v>1</v>
      </c>
      <c r="S41" s="96">
        <f t="shared" ca="1" si="2"/>
        <v>1</v>
      </c>
      <c r="T41" s="96">
        <f t="shared" ca="1" si="2"/>
        <v>0</v>
      </c>
      <c r="U41" s="96">
        <f t="shared" ca="1" si="2"/>
        <v>0</v>
      </c>
    </row>
    <row r="42" spans="2:22">
      <c r="B42" s="105"/>
      <c r="C42" s="117" t="str">
        <f t="shared" si="3"/>
        <v>Ventilation</v>
      </c>
      <c r="D42" s="117"/>
      <c r="E42" s="141">
        <f ca="1">O51</f>
        <v>7.1428571428571425E-2</v>
      </c>
      <c r="F42" s="141">
        <f ca="1">P51</f>
        <v>0</v>
      </c>
      <c r="G42" s="141">
        <f ca="1">Q51</f>
        <v>0.1</v>
      </c>
      <c r="H42" s="141">
        <f ca="1">R51</f>
        <v>0.125</v>
      </c>
      <c r="I42" s="141">
        <f ca="1">S51</f>
        <v>0</v>
      </c>
      <c r="J42" s="141">
        <f ca="1">T51</f>
        <v>0</v>
      </c>
      <c r="K42" s="141">
        <f ca="1">U51</f>
        <v>0</v>
      </c>
      <c r="L42" s="137"/>
      <c r="O42" s="96">
        <f t="shared" ca="1" si="2"/>
        <v>1</v>
      </c>
      <c r="P42" s="96">
        <f t="shared" ca="1" si="2"/>
        <v>0</v>
      </c>
      <c r="Q42" s="96">
        <f t="shared" ca="1" si="2"/>
        <v>1</v>
      </c>
      <c r="R42" s="96">
        <f t="shared" ca="1" si="2"/>
        <v>1</v>
      </c>
      <c r="S42" s="96">
        <f t="shared" ca="1" si="2"/>
        <v>1</v>
      </c>
      <c r="T42" s="96">
        <f t="shared" ca="1" si="2"/>
        <v>1</v>
      </c>
      <c r="U42" s="96">
        <f t="shared" ca="1" si="2"/>
        <v>1</v>
      </c>
    </row>
    <row r="43" spans="2:22">
      <c r="B43" s="105"/>
      <c r="C43" s="117" t="str">
        <f t="shared" si="3"/>
        <v>Lighting</v>
      </c>
      <c r="D43" s="117"/>
      <c r="E43" s="141">
        <f ca="1">O52</f>
        <v>0</v>
      </c>
      <c r="F43" s="141">
        <f ca="1">P52</f>
        <v>0</v>
      </c>
      <c r="G43" s="141">
        <f ca="1">Q52</f>
        <v>0</v>
      </c>
      <c r="H43" s="141">
        <f ca="1">R52</f>
        <v>0</v>
      </c>
      <c r="I43" s="141">
        <f ca="1">S52</f>
        <v>0</v>
      </c>
      <c r="J43" s="141">
        <f ca="1">T52</f>
        <v>0</v>
      </c>
      <c r="K43" s="141">
        <f ca="1">U52</f>
        <v>0</v>
      </c>
      <c r="L43" s="137"/>
      <c r="O43" s="96">
        <f t="shared" ca="1" si="2"/>
        <v>1</v>
      </c>
      <c r="P43" s="96">
        <f t="shared" ca="1" si="2"/>
        <v>1</v>
      </c>
      <c r="Q43" s="96">
        <f t="shared" ca="1" si="2"/>
        <v>0</v>
      </c>
      <c r="R43" s="96">
        <f t="shared" ca="1" si="2"/>
        <v>1</v>
      </c>
      <c r="S43" s="96">
        <f t="shared" ca="1" si="2"/>
        <v>0</v>
      </c>
      <c r="T43" s="96">
        <f t="shared" ca="1" si="2"/>
        <v>1</v>
      </c>
      <c r="U43" s="96">
        <f t="shared" ca="1" si="2"/>
        <v>1</v>
      </c>
    </row>
    <row r="44" spans="2:22">
      <c r="B44" s="105"/>
      <c r="C44" s="117" t="str">
        <f t="shared" si="3"/>
        <v>Dynamic building envelope</v>
      </c>
      <c r="D44" s="117"/>
      <c r="E44" s="141">
        <f ca="1">O53</f>
        <v>0</v>
      </c>
      <c r="F44" s="141">
        <f ca="1">P53</f>
        <v>0</v>
      </c>
      <c r="G44" s="141">
        <f ca="1">Q53</f>
        <v>0</v>
      </c>
      <c r="H44" s="141">
        <f ca="1">R53</f>
        <v>0</v>
      </c>
      <c r="I44" s="141">
        <f ca="1">S53</f>
        <v>0</v>
      </c>
      <c r="J44" s="141">
        <f ca="1">T53</f>
        <v>0</v>
      </c>
      <c r="K44" s="141">
        <f ca="1">U53</f>
        <v>0</v>
      </c>
      <c r="L44" s="137"/>
      <c r="O44" s="96">
        <f t="shared" ca="1" si="2"/>
        <v>0</v>
      </c>
      <c r="P44" s="96">
        <f t="shared" ca="1" si="2"/>
        <v>1</v>
      </c>
      <c r="Q44" s="96">
        <f t="shared" ca="1" si="2"/>
        <v>0</v>
      </c>
      <c r="R44" s="96">
        <f t="shared" ca="1" si="2"/>
        <v>1</v>
      </c>
      <c r="S44" s="96">
        <f t="shared" ca="1" si="2"/>
        <v>0</v>
      </c>
      <c r="T44" s="96">
        <f t="shared" ca="1" si="2"/>
        <v>0</v>
      </c>
      <c r="U44" s="96">
        <f t="shared" ca="1" si="2"/>
        <v>1</v>
      </c>
    </row>
    <row r="45" spans="2:22">
      <c r="B45" s="105"/>
      <c r="C45" s="117" t="str">
        <f t="shared" si="3"/>
        <v>Electricity</v>
      </c>
      <c r="D45" s="117"/>
      <c r="E45" s="141">
        <f ca="1">O54</f>
        <v>0</v>
      </c>
      <c r="F45" s="141">
        <f ca="1">P54</f>
        <v>0</v>
      </c>
      <c r="G45" s="141">
        <f ca="1">Q54</f>
        <v>0</v>
      </c>
      <c r="H45" s="141">
        <f ca="1">R54</f>
        <v>0</v>
      </c>
      <c r="I45" s="141">
        <f ca="1">S54</f>
        <v>0</v>
      </c>
      <c r="J45" s="141">
        <f ca="1">T54</f>
        <v>0</v>
      </c>
      <c r="K45" s="141">
        <f ca="1">U54</f>
        <v>0.1111111111111111</v>
      </c>
      <c r="L45" s="137"/>
      <c r="O45" s="96">
        <f t="shared" ca="1" si="2"/>
        <v>1</v>
      </c>
      <c r="P45" s="96">
        <f t="shared" ca="1" si="2"/>
        <v>1</v>
      </c>
      <c r="Q45" s="96">
        <f t="shared" ca="1" si="2"/>
        <v>1</v>
      </c>
      <c r="R45" s="96">
        <f t="shared" ca="1" si="2"/>
        <v>1</v>
      </c>
      <c r="S45" s="96">
        <f t="shared" ca="1" si="2"/>
        <v>1</v>
      </c>
      <c r="T45" s="96">
        <f t="shared" ca="1" si="2"/>
        <v>1</v>
      </c>
      <c r="U45" s="96">
        <f t="shared" ca="1" si="2"/>
        <v>1</v>
      </c>
    </row>
    <row r="46" spans="2:22">
      <c r="B46" s="105"/>
      <c r="C46" s="117" t="str">
        <f t="shared" si="3"/>
        <v>Electric vehicle charging</v>
      </c>
      <c r="D46" s="117"/>
      <c r="E46" s="141">
        <f ca="1">O55</f>
        <v>0</v>
      </c>
      <c r="F46" s="141">
        <f ca="1">P55</f>
        <v>-0.5</v>
      </c>
      <c r="G46" s="141">
        <f ca="1">Q55</f>
        <v>0</v>
      </c>
      <c r="H46" s="141">
        <f ca="1">R55</f>
        <v>0</v>
      </c>
      <c r="I46" s="141">
        <f ca="1">S55</f>
        <v>0</v>
      </c>
      <c r="J46" s="141">
        <f ca="1">T55</f>
        <v>0</v>
      </c>
      <c r="K46" s="141">
        <f ca="1">U55</f>
        <v>0</v>
      </c>
      <c r="L46" s="137"/>
    </row>
    <row r="47" spans="2:22">
      <c r="B47" s="105"/>
      <c r="C47" s="117" t="str">
        <f>C33</f>
        <v>Monitoring and control</v>
      </c>
      <c r="D47" s="117"/>
      <c r="E47" s="141">
        <f ca="1">O56</f>
        <v>0</v>
      </c>
      <c r="F47" s="141">
        <f ca="1">P56</f>
        <v>0</v>
      </c>
      <c r="G47" s="141">
        <f ca="1">Q56</f>
        <v>0</v>
      </c>
      <c r="H47" s="141">
        <f ca="1">R56</f>
        <v>0</v>
      </c>
      <c r="I47" s="141">
        <f ca="1">S56</f>
        <v>0</v>
      </c>
      <c r="J47" s="141">
        <f ca="1">T56</f>
        <v>0</v>
      </c>
      <c r="K47" s="141">
        <f ca="1">U56</f>
        <v>0</v>
      </c>
      <c r="L47" s="137"/>
    </row>
    <row r="48" spans="2:22">
      <c r="B48" s="105"/>
      <c r="C48" s="117"/>
      <c r="D48" s="117"/>
      <c r="E48" s="117"/>
      <c r="F48" s="117"/>
      <c r="G48" s="117"/>
      <c r="H48" s="117"/>
      <c r="I48" s="117"/>
      <c r="J48" s="117"/>
      <c r="K48" s="117"/>
      <c r="L48" s="137"/>
      <c r="N48" s="12" t="s">
        <v>11</v>
      </c>
      <c r="O48" s="142">
        <f ca="1">IF(O37=1,O25,0)</f>
        <v>9.5238095238095233E-2</v>
      </c>
      <c r="P48" s="142">
        <f t="shared" ref="P48:U48" ca="1" si="4">IF(P37=1,P25,0)</f>
        <v>0</v>
      </c>
      <c r="Q48" s="142">
        <f t="shared" ca="1" si="4"/>
        <v>0.16666666666666666</v>
      </c>
      <c r="R48" s="142">
        <f t="shared" ca="1" si="4"/>
        <v>0.18181818181818182</v>
      </c>
      <c r="S48" s="142">
        <f t="shared" ca="1" si="4"/>
        <v>0.4</v>
      </c>
      <c r="T48" s="142">
        <f t="shared" ca="1" si="4"/>
        <v>0</v>
      </c>
      <c r="U48" s="142">
        <f t="shared" ca="1" si="4"/>
        <v>0</v>
      </c>
    </row>
    <row r="49" spans="2:21" ht="15" thickBot="1">
      <c r="B49" s="111"/>
      <c r="C49" s="123"/>
      <c r="D49" s="123"/>
      <c r="E49" s="123"/>
      <c r="F49" s="123"/>
      <c r="G49" s="123"/>
      <c r="H49" s="123"/>
      <c r="I49" s="123"/>
      <c r="J49" s="123"/>
      <c r="K49" s="123"/>
      <c r="L49" s="138"/>
      <c r="O49" s="142">
        <f t="shared" ref="O49:U57" ca="1" si="5">IF(O38=1,O26,0)</f>
        <v>0</v>
      </c>
      <c r="P49" s="142">
        <f t="shared" ca="1" si="5"/>
        <v>0</v>
      </c>
      <c r="Q49" s="142">
        <f t="shared" ca="1" si="5"/>
        <v>0</v>
      </c>
      <c r="R49" s="142">
        <f t="shared" ca="1" si="5"/>
        <v>0</v>
      </c>
      <c r="S49" s="142">
        <f t="shared" ca="1" si="5"/>
        <v>0</v>
      </c>
      <c r="T49" s="142">
        <f t="shared" ca="1" si="5"/>
        <v>0</v>
      </c>
      <c r="U49" s="142">
        <f t="shared" ca="1" si="5"/>
        <v>0</v>
      </c>
    </row>
    <row r="50" spans="2:21" ht="15" thickBot="1">
      <c r="O50" s="142">
        <f t="shared" ca="1" si="5"/>
        <v>4.5454545454545456E-2</v>
      </c>
      <c r="P50" s="142">
        <f t="shared" ca="1" si="5"/>
        <v>0</v>
      </c>
      <c r="Q50" s="142">
        <f t="shared" ca="1" si="5"/>
        <v>0.1</v>
      </c>
      <c r="R50" s="142">
        <f t="shared" ca="1" si="5"/>
        <v>0.18181818181818182</v>
      </c>
      <c r="S50" s="142">
        <f t="shared" ca="1" si="5"/>
        <v>0.4</v>
      </c>
      <c r="T50" s="142">
        <f t="shared" ca="1" si="5"/>
        <v>0</v>
      </c>
      <c r="U50" s="142">
        <f t="shared" ca="1" si="5"/>
        <v>0</v>
      </c>
    </row>
    <row r="51" spans="2:21" ht="23.4">
      <c r="B51" s="100"/>
      <c r="C51" s="114" t="str">
        <f>[1]LINK!C1011</f>
        <v>AGGREGATED SCORES</v>
      </c>
      <c r="D51" s="101"/>
      <c r="E51" s="115"/>
      <c r="F51" s="115"/>
      <c r="G51" s="115"/>
      <c r="H51" s="115"/>
      <c r="I51" s="115"/>
      <c r="J51" s="115"/>
      <c r="K51" s="115"/>
      <c r="L51" s="116"/>
      <c r="O51" s="142">
        <f t="shared" ca="1" si="5"/>
        <v>7.1428571428571425E-2</v>
      </c>
      <c r="P51" s="142">
        <f t="shared" ca="1" si="5"/>
        <v>0</v>
      </c>
      <c r="Q51" s="142">
        <f t="shared" ca="1" si="5"/>
        <v>0.1</v>
      </c>
      <c r="R51" s="142">
        <f t="shared" ca="1" si="5"/>
        <v>0.125</v>
      </c>
      <c r="S51" s="142">
        <f t="shared" ca="1" si="5"/>
        <v>0</v>
      </c>
      <c r="T51" s="142">
        <f t="shared" ca="1" si="5"/>
        <v>0</v>
      </c>
      <c r="U51" s="142">
        <f t="shared" ca="1" si="5"/>
        <v>0</v>
      </c>
    </row>
    <row r="52" spans="2:21">
      <c r="B52" s="105"/>
      <c r="C52" s="117" t="str">
        <f>E56</f>
        <v>Key functionality 1 - building</v>
      </c>
      <c r="D52" s="117"/>
      <c r="E52" s="120">
        <f ca="1">F13*O24/(O24+T24)+F18*T24/(O24+T24)</f>
        <v>2.887018817008381E-2</v>
      </c>
      <c r="F52" s="120"/>
      <c r="G52" s="120"/>
      <c r="H52" s="120"/>
      <c r="I52" s="120"/>
      <c r="J52" s="120"/>
      <c r="K52" s="120"/>
      <c r="L52" s="122"/>
      <c r="O52" s="142">
        <f t="shared" ca="1" si="5"/>
        <v>0</v>
      </c>
      <c r="P52" s="142">
        <f t="shared" ca="1" si="5"/>
        <v>0</v>
      </c>
      <c r="Q52" s="142">
        <f t="shared" ca="1" si="5"/>
        <v>0</v>
      </c>
      <c r="R52" s="142">
        <f t="shared" ca="1" si="5"/>
        <v>0</v>
      </c>
      <c r="S52" s="142">
        <f t="shared" ca="1" si="5"/>
        <v>0</v>
      </c>
      <c r="T52" s="142">
        <f t="shared" ca="1" si="5"/>
        <v>0</v>
      </c>
      <c r="U52" s="142">
        <f t="shared" ca="1" si="5"/>
        <v>0</v>
      </c>
    </row>
    <row r="53" spans="2:21">
      <c r="B53" s="105"/>
      <c r="C53" s="117" t="str">
        <f>F56</f>
        <v>Key functionality 2 - user</v>
      </c>
      <c r="D53" s="117"/>
      <c r="E53" s="120">
        <f ca="1">F15*Q24/(Q24+R24+S24+U24)+F16*R24/(Q24+R24+S24+U24)+F17*S24/(Q24+R24+S24+U24)+F19*U24/(Q24+R24+S24+U24)</f>
        <v>7.7107815339338359E-2</v>
      </c>
      <c r="F53" s="120"/>
      <c r="G53" s="120"/>
      <c r="H53" s="120"/>
      <c r="I53" s="120"/>
      <c r="J53" s="120"/>
      <c r="K53" s="120"/>
      <c r="L53" s="122"/>
      <c r="O53" s="142">
        <f t="shared" ca="1" si="5"/>
        <v>0</v>
      </c>
      <c r="P53" s="142">
        <f t="shared" ca="1" si="5"/>
        <v>0</v>
      </c>
      <c r="Q53" s="142">
        <f t="shared" ca="1" si="5"/>
        <v>0</v>
      </c>
      <c r="R53" s="142">
        <f t="shared" ca="1" si="5"/>
        <v>0</v>
      </c>
      <c r="S53" s="142">
        <f t="shared" ca="1" si="5"/>
        <v>0</v>
      </c>
      <c r="T53" s="142">
        <f t="shared" ca="1" si="5"/>
        <v>0</v>
      </c>
      <c r="U53" s="142">
        <f t="shared" ca="1" si="5"/>
        <v>0</v>
      </c>
    </row>
    <row r="54" spans="2:21">
      <c r="B54" s="105"/>
      <c r="C54" s="117" t="str">
        <f>G56</f>
        <v>Key functionality 3 - grid</v>
      </c>
      <c r="D54" s="117"/>
      <c r="E54" s="120">
        <f ca="1">F14</f>
        <v>0</v>
      </c>
      <c r="F54" s="120"/>
      <c r="G54" s="120"/>
      <c r="H54" s="120"/>
      <c r="I54" s="120"/>
      <c r="J54" s="120"/>
      <c r="K54" s="120"/>
      <c r="L54" s="122"/>
      <c r="O54" s="142">
        <f t="shared" ca="1" si="5"/>
        <v>0</v>
      </c>
      <c r="P54" s="142">
        <f t="shared" ca="1" si="5"/>
        <v>0</v>
      </c>
      <c r="Q54" s="142">
        <f t="shared" ca="1" si="5"/>
        <v>0</v>
      </c>
      <c r="R54" s="142">
        <f t="shared" ca="1" si="5"/>
        <v>0</v>
      </c>
      <c r="S54" s="142">
        <f t="shared" ca="1" si="5"/>
        <v>0</v>
      </c>
      <c r="T54" s="142">
        <f t="shared" ca="1" si="5"/>
        <v>0</v>
      </c>
      <c r="U54" s="142">
        <f t="shared" ca="1" si="5"/>
        <v>0.1111111111111111</v>
      </c>
    </row>
    <row r="55" spans="2:21">
      <c r="B55" s="105"/>
      <c r="C55" s="117"/>
      <c r="D55" s="117"/>
      <c r="E55" s="107"/>
      <c r="F55" s="117"/>
      <c r="G55" s="117"/>
      <c r="H55" s="117"/>
      <c r="I55" s="117"/>
      <c r="J55" s="117"/>
      <c r="K55" s="117"/>
      <c r="L55" s="122"/>
      <c r="O55" s="142">
        <f t="shared" ca="1" si="5"/>
        <v>0</v>
      </c>
      <c r="P55" s="142">
        <f t="shared" ca="1" si="5"/>
        <v>-0.5</v>
      </c>
      <c r="Q55" s="142">
        <f t="shared" ca="1" si="5"/>
        <v>0</v>
      </c>
      <c r="R55" s="142">
        <f t="shared" ca="1" si="5"/>
        <v>0</v>
      </c>
      <c r="S55" s="142">
        <f t="shared" ca="1" si="5"/>
        <v>0</v>
      </c>
      <c r="T55" s="142">
        <f t="shared" ca="1" si="5"/>
        <v>0</v>
      </c>
      <c r="U55" s="142">
        <f t="shared" ca="1" si="5"/>
        <v>0</v>
      </c>
    </row>
    <row r="56" spans="2:21" ht="43.2">
      <c r="B56" s="105"/>
      <c r="C56" s="107"/>
      <c r="D56" s="117"/>
      <c r="E56" s="140" t="str">
        <f>[1]LINK!C1012</f>
        <v>Key functionality 1 - building</v>
      </c>
      <c r="F56" s="140" t="str">
        <f>[1]LINK!C1013</f>
        <v>Key functionality 2 - user</v>
      </c>
      <c r="G56" s="140" t="str">
        <f>[1]LINK!C1014</f>
        <v>Key functionality 3 - grid</v>
      </c>
      <c r="H56" s="140"/>
      <c r="I56" s="140"/>
      <c r="J56" s="140"/>
      <c r="K56" s="140"/>
      <c r="L56" s="129"/>
      <c r="O56" s="142">
        <f t="shared" ca="1" si="5"/>
        <v>0</v>
      </c>
      <c r="P56" s="142">
        <f t="shared" ca="1" si="5"/>
        <v>0</v>
      </c>
      <c r="Q56" s="142">
        <f t="shared" ca="1" si="5"/>
        <v>0</v>
      </c>
      <c r="R56" s="142">
        <f t="shared" ca="1" si="5"/>
        <v>0</v>
      </c>
      <c r="S56" s="142">
        <f t="shared" ca="1" si="5"/>
        <v>0</v>
      </c>
      <c r="T56" s="142">
        <f t="shared" ca="1" si="5"/>
        <v>0</v>
      </c>
      <c r="U56" s="142">
        <f t="shared" ca="1" si="5"/>
        <v>0</v>
      </c>
    </row>
    <row r="57" spans="2:21">
      <c r="B57" s="105"/>
      <c r="C57" s="117" t="str">
        <f t="shared" ref="C57:C65" si="6">C39</f>
        <v>Heating</v>
      </c>
      <c r="D57" s="117"/>
      <c r="E57" s="141">
        <f ca="1">O81</f>
        <v>4.7619047619047616E-2</v>
      </c>
      <c r="F57" s="141">
        <f ca="1">P81</f>
        <v>0.18712121212121213</v>
      </c>
      <c r="G57" s="141">
        <f ca="1">Q81</f>
        <v>0</v>
      </c>
      <c r="H57" s="143"/>
      <c r="I57" s="143"/>
      <c r="J57" s="143"/>
      <c r="K57" s="143"/>
      <c r="L57" s="133"/>
      <c r="O57" s="142">
        <f t="shared" si="5"/>
        <v>0</v>
      </c>
      <c r="P57" s="142">
        <f t="shared" si="5"/>
        <v>0</v>
      </c>
      <c r="Q57" s="142">
        <f t="shared" si="5"/>
        <v>0</v>
      </c>
      <c r="R57" s="142">
        <f t="shared" si="5"/>
        <v>0</v>
      </c>
      <c r="S57" s="142">
        <f t="shared" si="5"/>
        <v>0</v>
      </c>
      <c r="T57" s="142">
        <f t="shared" si="5"/>
        <v>0</v>
      </c>
      <c r="U57" s="142">
        <f t="shared" si="5"/>
        <v>0</v>
      </c>
    </row>
    <row r="58" spans="2:21">
      <c r="B58" s="105"/>
      <c r="C58" s="117" t="str">
        <f t="shared" si="6"/>
        <v>Domestic hot water</v>
      </c>
      <c r="D58" s="117"/>
      <c r="E58" s="141">
        <f ca="1">O82</f>
        <v>0</v>
      </c>
      <c r="F58" s="141">
        <f ca="1">P82</f>
        <v>0</v>
      </c>
      <c r="G58" s="141">
        <f ca="1">Q82</f>
        <v>0</v>
      </c>
      <c r="H58" s="143"/>
      <c r="I58" s="143"/>
      <c r="J58" s="143"/>
      <c r="K58" s="143"/>
      <c r="L58" s="137"/>
    </row>
    <row r="59" spans="2:21">
      <c r="B59" s="105"/>
      <c r="C59" s="117" t="str">
        <f t="shared" si="6"/>
        <v>Cooling</v>
      </c>
      <c r="D59" s="117"/>
      <c r="E59" s="141">
        <f ca="1">O83</f>
        <v>2.2727272727272728E-2</v>
      </c>
      <c r="F59" s="141">
        <f ca="1">P83</f>
        <v>0.17045454545454547</v>
      </c>
      <c r="G59" s="141">
        <f ca="1">Q83</f>
        <v>0</v>
      </c>
      <c r="H59" s="143"/>
      <c r="I59" s="143"/>
      <c r="J59" s="143"/>
      <c r="K59" s="143"/>
      <c r="L59" s="137"/>
    </row>
    <row r="60" spans="2:21">
      <c r="B60" s="105"/>
      <c r="C60" s="117" t="str">
        <f t="shared" si="6"/>
        <v>Ventilation</v>
      </c>
      <c r="D60" s="117"/>
      <c r="E60" s="141">
        <f ca="1">O84</f>
        <v>3.5714285714285712E-2</v>
      </c>
      <c r="F60" s="141">
        <f ca="1">P84</f>
        <v>5.6250000000000001E-2</v>
      </c>
      <c r="G60" s="141">
        <f ca="1">Q84</f>
        <v>0</v>
      </c>
      <c r="H60" s="143"/>
      <c r="I60" s="143"/>
      <c r="J60" s="143"/>
      <c r="K60" s="143"/>
      <c r="L60" s="137"/>
      <c r="N60" s="12" t="s">
        <v>12</v>
      </c>
      <c r="O60" s="142">
        <f ca="1">O37*O$24</f>
        <v>0.16666666666666666</v>
      </c>
      <c r="P60" s="142">
        <f t="shared" ref="P60:U60" ca="1" si="7">P37*P$24</f>
        <v>0.33333333333333331</v>
      </c>
      <c r="Q60" s="142">
        <f t="shared" ca="1" si="7"/>
        <v>8.3333333333333329E-2</v>
      </c>
      <c r="R60" s="142">
        <f t="shared" ca="1" si="7"/>
        <v>8.3333333333333329E-2</v>
      </c>
      <c r="S60" s="142">
        <f t="shared" ca="1" si="7"/>
        <v>8.3333333333333329E-2</v>
      </c>
      <c r="T60" s="142">
        <f t="shared" ca="1" si="7"/>
        <v>0.16666666666666666</v>
      </c>
      <c r="U60" s="142">
        <f t="shared" ca="1" si="7"/>
        <v>8.3333333333333329E-2</v>
      </c>
    </row>
    <row r="61" spans="2:21">
      <c r="B61" s="105"/>
      <c r="C61" s="117" t="str">
        <f t="shared" si="6"/>
        <v>Lighting</v>
      </c>
      <c r="D61" s="117"/>
      <c r="E61" s="141">
        <f ca="1">O85</f>
        <v>0</v>
      </c>
      <c r="F61" s="141">
        <f ca="1">P85</f>
        <v>0</v>
      </c>
      <c r="G61" s="141">
        <f ca="1">Q85</f>
        <v>0</v>
      </c>
      <c r="H61" s="143"/>
      <c r="I61" s="143"/>
      <c r="J61" s="143"/>
      <c r="K61" s="143"/>
      <c r="L61" s="137"/>
      <c r="O61" s="142">
        <f t="shared" ref="O61:U68" ca="1" si="8">O38*O$24</f>
        <v>0.16666666666666666</v>
      </c>
      <c r="P61" s="142">
        <f t="shared" ca="1" si="8"/>
        <v>0.33333333333333331</v>
      </c>
      <c r="Q61" s="142">
        <f t="shared" ca="1" si="8"/>
        <v>0</v>
      </c>
      <c r="R61" s="142">
        <f t="shared" ca="1" si="8"/>
        <v>8.3333333333333329E-2</v>
      </c>
      <c r="S61" s="142">
        <f t="shared" ca="1" si="8"/>
        <v>0</v>
      </c>
      <c r="T61" s="142">
        <f t="shared" ca="1" si="8"/>
        <v>0.16666666666666666</v>
      </c>
      <c r="U61" s="142">
        <f t="shared" ca="1" si="8"/>
        <v>8.3333333333333329E-2</v>
      </c>
    </row>
    <row r="62" spans="2:21">
      <c r="B62" s="105"/>
      <c r="C62" s="117" t="str">
        <f t="shared" si="6"/>
        <v>Dynamic building envelope</v>
      </c>
      <c r="D62" s="117"/>
      <c r="E62" s="141">
        <f ca="1">O86</f>
        <v>0</v>
      </c>
      <c r="F62" s="141">
        <f ca="1">P86</f>
        <v>0</v>
      </c>
      <c r="G62" s="141">
        <f ca="1">Q86</f>
        <v>0</v>
      </c>
      <c r="H62" s="143"/>
      <c r="I62" s="143"/>
      <c r="J62" s="143"/>
      <c r="K62" s="143"/>
      <c r="L62" s="137"/>
      <c r="O62" s="142">
        <f t="shared" ca="1" si="8"/>
        <v>0.16666666666666666</v>
      </c>
      <c r="P62" s="142">
        <f t="shared" ca="1" si="8"/>
        <v>0.33333333333333331</v>
      </c>
      <c r="Q62" s="142">
        <f t="shared" ca="1" si="8"/>
        <v>8.3333333333333329E-2</v>
      </c>
      <c r="R62" s="142">
        <f t="shared" ca="1" si="8"/>
        <v>8.3333333333333329E-2</v>
      </c>
      <c r="S62" s="142">
        <f t="shared" ca="1" si="8"/>
        <v>8.3333333333333329E-2</v>
      </c>
      <c r="T62" s="142">
        <f t="shared" ca="1" si="8"/>
        <v>0.16666666666666666</v>
      </c>
      <c r="U62" s="142">
        <f t="shared" ca="1" si="8"/>
        <v>8.3333333333333329E-2</v>
      </c>
    </row>
    <row r="63" spans="2:21">
      <c r="B63" s="105"/>
      <c r="C63" s="117" t="str">
        <f t="shared" si="6"/>
        <v>Electricity</v>
      </c>
      <c r="D63" s="117"/>
      <c r="E63" s="141">
        <f ca="1">O87</f>
        <v>0</v>
      </c>
      <c r="F63" s="141">
        <f ca="1">P87</f>
        <v>5.5555555555555552E-2</v>
      </c>
      <c r="G63" s="141">
        <f ca="1">Q87</f>
        <v>0</v>
      </c>
      <c r="H63" s="143"/>
      <c r="I63" s="143"/>
      <c r="J63" s="143"/>
      <c r="K63" s="143"/>
      <c r="L63" s="137"/>
      <c r="O63" s="142">
        <f t="shared" ca="1" si="8"/>
        <v>0.16666666666666666</v>
      </c>
      <c r="P63" s="142">
        <f t="shared" ca="1" si="8"/>
        <v>0</v>
      </c>
      <c r="Q63" s="142">
        <f t="shared" ca="1" si="8"/>
        <v>8.3333333333333329E-2</v>
      </c>
      <c r="R63" s="142">
        <f t="shared" ca="1" si="8"/>
        <v>8.3333333333333329E-2</v>
      </c>
      <c r="S63" s="142">
        <f t="shared" ca="1" si="8"/>
        <v>8.3333333333333329E-2</v>
      </c>
      <c r="T63" s="142">
        <f t="shared" ca="1" si="8"/>
        <v>0.16666666666666666</v>
      </c>
      <c r="U63" s="142">
        <f t="shared" ca="1" si="8"/>
        <v>8.3333333333333329E-2</v>
      </c>
    </row>
    <row r="64" spans="2:21">
      <c r="B64" s="105"/>
      <c r="C64" s="117" t="str">
        <f t="shared" si="6"/>
        <v>Electric vehicle charging</v>
      </c>
      <c r="D64" s="117"/>
      <c r="E64" s="141">
        <f ca="1">O88</f>
        <v>0</v>
      </c>
      <c r="F64" s="141">
        <f ca="1">P88</f>
        <v>0</v>
      </c>
      <c r="G64" s="141">
        <f ca="1">Q88</f>
        <v>-0.5</v>
      </c>
      <c r="H64" s="143"/>
      <c r="I64" s="143"/>
      <c r="J64" s="143"/>
      <c r="K64" s="143"/>
      <c r="L64" s="137"/>
      <c r="O64" s="142">
        <f t="shared" ca="1" si="8"/>
        <v>0.16666666666666666</v>
      </c>
      <c r="P64" s="142">
        <f t="shared" ca="1" si="8"/>
        <v>0</v>
      </c>
      <c r="Q64" s="142">
        <f t="shared" ca="1" si="8"/>
        <v>8.3333333333333329E-2</v>
      </c>
      <c r="R64" s="142">
        <f t="shared" ca="1" si="8"/>
        <v>8.3333333333333329E-2</v>
      </c>
      <c r="S64" s="142">
        <f t="shared" ca="1" si="8"/>
        <v>8.3333333333333329E-2</v>
      </c>
      <c r="T64" s="142">
        <f t="shared" ca="1" si="8"/>
        <v>0</v>
      </c>
      <c r="U64" s="142">
        <f t="shared" ca="1" si="8"/>
        <v>0</v>
      </c>
    </row>
    <row r="65" spans="2:21">
      <c r="B65" s="105"/>
      <c r="C65" s="117" t="str">
        <f t="shared" si="6"/>
        <v>Monitoring and control</v>
      </c>
      <c r="D65" s="117"/>
      <c r="E65" s="141">
        <f ca="1">O89</f>
        <v>0</v>
      </c>
      <c r="F65" s="141">
        <f ca="1">P89</f>
        <v>0</v>
      </c>
      <c r="G65" s="141">
        <f ca="1">Q89</f>
        <v>0</v>
      </c>
      <c r="H65" s="143"/>
      <c r="I65" s="143"/>
      <c r="J65" s="143"/>
      <c r="K65" s="143"/>
      <c r="L65" s="137"/>
      <c r="O65" s="142">
        <f t="shared" ca="1" si="8"/>
        <v>0.16666666666666666</v>
      </c>
      <c r="P65" s="142">
        <f t="shared" ca="1" si="8"/>
        <v>0</v>
      </c>
      <c r="Q65" s="142">
        <f t="shared" ca="1" si="8"/>
        <v>8.3333333333333329E-2</v>
      </c>
      <c r="R65" s="142">
        <f t="shared" ca="1" si="8"/>
        <v>8.3333333333333329E-2</v>
      </c>
      <c r="S65" s="142">
        <f t="shared" ca="1" si="8"/>
        <v>8.3333333333333329E-2</v>
      </c>
      <c r="T65" s="142">
        <f t="shared" ca="1" si="8"/>
        <v>0.16666666666666666</v>
      </c>
      <c r="U65" s="142">
        <f t="shared" ca="1" si="8"/>
        <v>8.3333333333333329E-2</v>
      </c>
    </row>
    <row r="66" spans="2:21">
      <c r="B66" s="105"/>
      <c r="C66" s="117"/>
      <c r="D66" s="117"/>
      <c r="E66" s="117"/>
      <c r="F66" s="117"/>
      <c r="G66" s="117"/>
      <c r="H66" s="117"/>
      <c r="I66" s="117"/>
      <c r="J66" s="117"/>
      <c r="K66" s="117"/>
      <c r="L66" s="137"/>
      <c r="O66" s="142">
        <f t="shared" ca="1" si="8"/>
        <v>0.16666666666666666</v>
      </c>
      <c r="P66" s="142">
        <f t="shared" ca="1" si="8"/>
        <v>0.33333333333333331</v>
      </c>
      <c r="Q66" s="142">
        <f t="shared" ca="1" si="8"/>
        <v>0</v>
      </c>
      <c r="R66" s="142">
        <f t="shared" ca="1" si="8"/>
        <v>8.3333333333333329E-2</v>
      </c>
      <c r="S66" s="142">
        <f t="shared" ca="1" si="8"/>
        <v>0</v>
      </c>
      <c r="T66" s="142">
        <f t="shared" ca="1" si="8"/>
        <v>0.16666666666666666</v>
      </c>
      <c r="U66" s="142">
        <f t="shared" ca="1" si="8"/>
        <v>8.3333333333333329E-2</v>
      </c>
    </row>
    <row r="67" spans="2:21" ht="15" thickBot="1">
      <c r="B67" s="111"/>
      <c r="C67" s="123"/>
      <c r="D67" s="123"/>
      <c r="E67" s="123"/>
      <c r="F67" s="123"/>
      <c r="G67" s="123"/>
      <c r="H67" s="123"/>
      <c r="I67" s="123"/>
      <c r="J67" s="123"/>
      <c r="K67" s="123"/>
      <c r="L67" s="138"/>
      <c r="O67" s="142">
        <f t="shared" ca="1" si="8"/>
        <v>0</v>
      </c>
      <c r="P67" s="142">
        <f t="shared" ca="1" si="8"/>
        <v>0.33333333333333331</v>
      </c>
      <c r="Q67" s="142">
        <f t="shared" ca="1" si="8"/>
        <v>0</v>
      </c>
      <c r="R67" s="142">
        <f t="shared" ca="1" si="8"/>
        <v>8.3333333333333329E-2</v>
      </c>
      <c r="S67" s="142">
        <f t="shared" ca="1" si="8"/>
        <v>0</v>
      </c>
      <c r="T67" s="142">
        <f t="shared" ca="1" si="8"/>
        <v>0</v>
      </c>
      <c r="U67" s="142">
        <f t="shared" ca="1" si="8"/>
        <v>8.3333333333333329E-2</v>
      </c>
    </row>
    <row r="68" spans="2:21">
      <c r="O68" s="142">
        <f t="shared" ca="1" si="8"/>
        <v>0.16666666666666666</v>
      </c>
      <c r="P68" s="142">
        <f t="shared" ca="1" si="8"/>
        <v>0.33333333333333331</v>
      </c>
      <c r="Q68" s="142">
        <f t="shared" ca="1" si="8"/>
        <v>8.3333333333333329E-2</v>
      </c>
      <c r="R68" s="142">
        <f t="shared" ca="1" si="8"/>
        <v>8.3333333333333329E-2</v>
      </c>
      <c r="S68" s="142">
        <f t="shared" ca="1" si="8"/>
        <v>8.3333333333333329E-2</v>
      </c>
      <c r="T68" s="142">
        <f t="shared" ca="1" si="8"/>
        <v>0.16666666666666666</v>
      </c>
      <c r="U68" s="142">
        <f t="shared" ca="1" si="8"/>
        <v>8.3333333333333329E-2</v>
      </c>
    </row>
    <row r="69" spans="2:21">
      <c r="O69" s="142"/>
      <c r="P69" s="142"/>
      <c r="Q69" s="142"/>
      <c r="R69" s="142"/>
      <c r="S69" s="142"/>
      <c r="T69" s="142"/>
      <c r="U69" s="142"/>
    </row>
    <row r="70" spans="2:21">
      <c r="O70" s="142" t="s">
        <v>13</v>
      </c>
      <c r="P70" s="142" t="s">
        <v>14</v>
      </c>
      <c r="Q70" s="142" t="s">
        <v>15</v>
      </c>
      <c r="S70" s="142"/>
      <c r="T70" s="142"/>
      <c r="U70" s="142"/>
    </row>
    <row r="71" spans="2:21">
      <c r="N71" s="12" t="s">
        <v>2</v>
      </c>
      <c r="O71" s="142">
        <f t="shared" ref="O71:O79" ca="1" si="9">O48*O60/(O60+T60)+T48*T60/(O60+T60)</f>
        <v>4.7619047619047616E-2</v>
      </c>
      <c r="P71" s="142">
        <f t="shared" ref="P71:P79" ca="1" si="10">Q48*Q60/(Q60+R60+S60+U60)+R48*R60/(Q60+R60+S60+U60)+S48*S60/(Q60+R60+S60+U60)+U48*U60/(Q60+R60+S60+U60)</f>
        <v>0.18712121212121213</v>
      </c>
      <c r="Q71" s="142">
        <f ca="1">P48</f>
        <v>0</v>
      </c>
      <c r="R71" s="142"/>
    </row>
    <row r="72" spans="2:21">
      <c r="N72" s="12" t="s">
        <v>3</v>
      </c>
      <c r="O72" s="142">
        <f t="shared" ca="1" si="9"/>
        <v>0</v>
      </c>
      <c r="P72" s="142">
        <f t="shared" ca="1" si="10"/>
        <v>0</v>
      </c>
      <c r="Q72" s="142">
        <f t="shared" ref="Q72:Q79" ca="1" si="11">P49</f>
        <v>0</v>
      </c>
      <c r="R72" s="142"/>
    </row>
    <row r="73" spans="2:21">
      <c r="N73" s="12" t="s">
        <v>4</v>
      </c>
      <c r="O73" s="142">
        <f t="shared" ca="1" si="9"/>
        <v>2.2727272727272728E-2</v>
      </c>
      <c r="P73" s="142">
        <f t="shared" ca="1" si="10"/>
        <v>0.17045454545454547</v>
      </c>
      <c r="Q73" s="142">
        <f t="shared" ca="1" si="11"/>
        <v>0</v>
      </c>
      <c r="R73" s="142"/>
    </row>
    <row r="74" spans="2:21">
      <c r="N74" s="12" t="s">
        <v>16</v>
      </c>
      <c r="O74" s="142">
        <f t="shared" ca="1" si="9"/>
        <v>3.5714285714285712E-2</v>
      </c>
      <c r="P74" s="142">
        <f t="shared" ca="1" si="10"/>
        <v>5.6250000000000001E-2</v>
      </c>
      <c r="Q74" s="142">
        <f t="shared" ca="1" si="11"/>
        <v>0</v>
      </c>
      <c r="R74" s="142"/>
    </row>
    <row r="75" spans="2:21">
      <c r="N75" s="12" t="s">
        <v>6</v>
      </c>
      <c r="O75" s="142">
        <f t="shared" ca="1" si="9"/>
        <v>0</v>
      </c>
      <c r="P75" s="142">
        <f t="shared" ca="1" si="10"/>
        <v>0</v>
      </c>
      <c r="Q75" s="142">
        <f t="shared" ca="1" si="11"/>
        <v>0</v>
      </c>
      <c r="R75" s="142"/>
    </row>
    <row r="76" spans="2:21">
      <c r="N76" s="12" t="s">
        <v>7</v>
      </c>
      <c r="O76" s="142">
        <f t="shared" ca="1" si="9"/>
        <v>0</v>
      </c>
      <c r="P76" s="142">
        <f t="shared" ca="1" si="10"/>
        <v>0</v>
      </c>
      <c r="Q76" s="142">
        <f t="shared" ca="1" si="11"/>
        <v>0</v>
      </c>
      <c r="R76" s="142"/>
    </row>
    <row r="77" spans="2:21">
      <c r="N77" s="12" t="s">
        <v>17</v>
      </c>
      <c r="O77" s="142">
        <f t="shared" ca="1" si="9"/>
        <v>0</v>
      </c>
      <c r="P77" s="142">
        <f t="shared" ca="1" si="10"/>
        <v>5.5555555555555552E-2</v>
      </c>
      <c r="Q77" s="142">
        <f t="shared" ca="1" si="11"/>
        <v>0</v>
      </c>
      <c r="R77" s="142"/>
    </row>
    <row r="78" spans="2:21">
      <c r="N78" s="12" t="s">
        <v>18</v>
      </c>
      <c r="O78" s="142" t="e">
        <f t="shared" ca="1" si="9"/>
        <v>#DIV/0!</v>
      </c>
      <c r="P78" s="142">
        <f t="shared" ca="1" si="10"/>
        <v>0</v>
      </c>
      <c r="Q78" s="142">
        <f t="shared" ca="1" si="11"/>
        <v>-0.5</v>
      </c>
      <c r="R78" s="142"/>
    </row>
    <row r="79" spans="2:21">
      <c r="N79" s="12" t="s">
        <v>19</v>
      </c>
      <c r="O79" s="142">
        <f t="shared" ca="1" si="9"/>
        <v>0</v>
      </c>
      <c r="P79" s="142">
        <f t="shared" ca="1" si="10"/>
        <v>0</v>
      </c>
      <c r="Q79" s="142">
        <f t="shared" ca="1" si="11"/>
        <v>0</v>
      </c>
      <c r="R79" s="142"/>
    </row>
    <row r="80" spans="2:21">
      <c r="O80" s="142"/>
      <c r="P80" s="142"/>
      <c r="Q80" s="142"/>
    </row>
    <row r="81" spans="14:17">
      <c r="N81" s="12" t="s">
        <v>2</v>
      </c>
      <c r="O81" s="142">
        <f ca="1">IF(ISERROR(O71),0,O71)</f>
        <v>4.7619047619047616E-2</v>
      </c>
      <c r="P81" s="142">
        <f t="shared" ref="P81:Q81" ca="1" si="12">IF(ISERROR(P71),0,P71)</f>
        <v>0.18712121212121213</v>
      </c>
      <c r="Q81" s="142">
        <f t="shared" ca="1" si="12"/>
        <v>0</v>
      </c>
    </row>
    <row r="82" spans="14:17">
      <c r="N82" s="12" t="s">
        <v>3</v>
      </c>
      <c r="O82" s="142">
        <f t="shared" ref="O82:Q89" ca="1" si="13">IF(ISERROR(O72),0,O72)</f>
        <v>0</v>
      </c>
      <c r="P82" s="142">
        <f t="shared" ca="1" si="13"/>
        <v>0</v>
      </c>
      <c r="Q82" s="142">
        <f t="shared" ca="1" si="13"/>
        <v>0</v>
      </c>
    </row>
    <row r="83" spans="14:17">
      <c r="N83" s="12" t="s">
        <v>4</v>
      </c>
      <c r="O83" s="142">
        <f t="shared" ca="1" si="13"/>
        <v>2.2727272727272728E-2</v>
      </c>
      <c r="P83" s="142">
        <f t="shared" ca="1" si="13"/>
        <v>0.17045454545454547</v>
      </c>
      <c r="Q83" s="142">
        <f t="shared" ca="1" si="13"/>
        <v>0</v>
      </c>
    </row>
    <row r="84" spans="14:17">
      <c r="N84" s="12" t="s">
        <v>16</v>
      </c>
      <c r="O84" s="142">
        <f t="shared" ca="1" si="13"/>
        <v>3.5714285714285712E-2</v>
      </c>
      <c r="P84" s="142">
        <f t="shared" ca="1" si="13"/>
        <v>5.6250000000000001E-2</v>
      </c>
      <c r="Q84" s="142">
        <f t="shared" ca="1" si="13"/>
        <v>0</v>
      </c>
    </row>
    <row r="85" spans="14:17">
      <c r="N85" s="12" t="s">
        <v>6</v>
      </c>
      <c r="O85" s="142">
        <f t="shared" ca="1" si="13"/>
        <v>0</v>
      </c>
      <c r="P85" s="142">
        <f t="shared" ca="1" si="13"/>
        <v>0</v>
      </c>
      <c r="Q85" s="142">
        <f t="shared" ca="1" si="13"/>
        <v>0</v>
      </c>
    </row>
    <row r="86" spans="14:17">
      <c r="N86" s="12" t="s">
        <v>7</v>
      </c>
      <c r="O86" s="142">
        <f t="shared" ca="1" si="13"/>
        <v>0</v>
      </c>
      <c r="P86" s="142">
        <f t="shared" ca="1" si="13"/>
        <v>0</v>
      </c>
      <c r="Q86" s="142">
        <f t="shared" ca="1" si="13"/>
        <v>0</v>
      </c>
    </row>
    <row r="87" spans="14:17">
      <c r="N87" s="12" t="s">
        <v>17</v>
      </c>
      <c r="O87" s="142">
        <f t="shared" ca="1" si="13"/>
        <v>0</v>
      </c>
      <c r="P87" s="142">
        <f t="shared" ca="1" si="13"/>
        <v>5.5555555555555552E-2</v>
      </c>
      <c r="Q87" s="142">
        <f t="shared" ca="1" si="13"/>
        <v>0</v>
      </c>
    </row>
    <row r="88" spans="14:17">
      <c r="N88" s="12" t="s">
        <v>18</v>
      </c>
      <c r="O88" s="142">
        <f t="shared" ca="1" si="13"/>
        <v>0</v>
      </c>
      <c r="P88" s="142">
        <f t="shared" ca="1" si="13"/>
        <v>0</v>
      </c>
      <c r="Q88" s="142">
        <f t="shared" ca="1" si="13"/>
        <v>-0.5</v>
      </c>
    </row>
    <row r="89" spans="14:17">
      <c r="N89" s="12" t="s">
        <v>19</v>
      </c>
      <c r="O89" s="142">
        <f t="shared" ca="1" si="13"/>
        <v>0</v>
      </c>
      <c r="P89" s="142">
        <f t="shared" ca="1" si="13"/>
        <v>0</v>
      </c>
      <c r="Q89" s="142">
        <f t="shared" ca="1" si="13"/>
        <v>0</v>
      </c>
    </row>
    <row r="91" spans="14:17">
      <c r="N91" s="12" t="s">
        <v>20</v>
      </c>
    </row>
    <row r="92" spans="14:17">
      <c r="N92" s="12" t="s">
        <v>2</v>
      </c>
      <c r="O92" s="144">
        <f t="shared" ref="O92:O100" ca="1" si="14">O60+T60</f>
        <v>0.33333333333333331</v>
      </c>
      <c r="P92" s="144">
        <f t="shared" ref="P92:P100" ca="1" si="15">Q60+R60+S60+U60</f>
        <v>0.33333333333333331</v>
      </c>
      <c r="Q92" s="144">
        <f t="shared" ref="Q92:Q100" ca="1" si="16">P60</f>
        <v>0.33333333333333331</v>
      </c>
    </row>
    <row r="93" spans="14:17">
      <c r="N93" s="12" t="s">
        <v>3</v>
      </c>
      <c r="O93" s="144">
        <f t="shared" ca="1" si="14"/>
        <v>0.33333333333333331</v>
      </c>
      <c r="P93" s="144">
        <f t="shared" ca="1" si="15"/>
        <v>0.16666666666666666</v>
      </c>
      <c r="Q93" s="144">
        <f t="shared" ca="1" si="16"/>
        <v>0.33333333333333331</v>
      </c>
    </row>
    <row r="94" spans="14:17">
      <c r="N94" s="12" t="s">
        <v>4</v>
      </c>
      <c r="O94" s="144">
        <f t="shared" ca="1" si="14"/>
        <v>0.33333333333333331</v>
      </c>
      <c r="P94" s="144">
        <f t="shared" ca="1" si="15"/>
        <v>0.33333333333333331</v>
      </c>
      <c r="Q94" s="144">
        <f t="shared" ca="1" si="16"/>
        <v>0.33333333333333331</v>
      </c>
    </row>
    <row r="95" spans="14:17">
      <c r="N95" s="12" t="s">
        <v>16</v>
      </c>
      <c r="O95" s="144">
        <f t="shared" ca="1" si="14"/>
        <v>0.33333333333333331</v>
      </c>
      <c r="P95" s="144">
        <f t="shared" ca="1" si="15"/>
        <v>0.33333333333333331</v>
      </c>
      <c r="Q95" s="144">
        <f t="shared" ca="1" si="16"/>
        <v>0</v>
      </c>
    </row>
    <row r="96" spans="14:17">
      <c r="N96" s="12" t="s">
        <v>6</v>
      </c>
      <c r="O96" s="144">
        <f t="shared" ca="1" si="14"/>
        <v>0.16666666666666666</v>
      </c>
      <c r="P96" s="144">
        <f t="shared" ca="1" si="15"/>
        <v>0.25</v>
      </c>
      <c r="Q96" s="144">
        <f t="shared" ca="1" si="16"/>
        <v>0</v>
      </c>
    </row>
    <row r="97" spans="14:17">
      <c r="N97" s="12" t="s">
        <v>7</v>
      </c>
      <c r="O97" s="144">
        <f t="shared" ca="1" si="14"/>
        <v>0.33333333333333331</v>
      </c>
      <c r="P97" s="144">
        <f t="shared" ca="1" si="15"/>
        <v>0.33333333333333331</v>
      </c>
      <c r="Q97" s="144">
        <f t="shared" ca="1" si="16"/>
        <v>0</v>
      </c>
    </row>
    <row r="98" spans="14:17">
      <c r="N98" s="12" t="s">
        <v>17</v>
      </c>
      <c r="O98" s="144">
        <f t="shared" ca="1" si="14"/>
        <v>0.33333333333333331</v>
      </c>
      <c r="P98" s="144">
        <f t="shared" ca="1" si="15"/>
        <v>0.16666666666666666</v>
      </c>
      <c r="Q98" s="144">
        <f t="shared" ca="1" si="16"/>
        <v>0.33333333333333331</v>
      </c>
    </row>
    <row r="99" spans="14:17">
      <c r="N99" s="12" t="s">
        <v>18</v>
      </c>
      <c r="O99" s="144">
        <f t="shared" ca="1" si="14"/>
        <v>0</v>
      </c>
      <c r="P99" s="144">
        <f t="shared" ca="1" si="15"/>
        <v>0.16666666666666666</v>
      </c>
      <c r="Q99" s="144">
        <f t="shared" ca="1" si="16"/>
        <v>0.33333333333333331</v>
      </c>
    </row>
    <row r="100" spans="14:17">
      <c r="N100" s="12" t="s">
        <v>19</v>
      </c>
      <c r="O100" s="144">
        <f t="shared" ca="1" si="14"/>
        <v>0.33333333333333331</v>
      </c>
      <c r="P100" s="144">
        <f t="shared" ca="1" si="15"/>
        <v>0.33333333333333331</v>
      </c>
      <c r="Q100" s="144">
        <f t="shared" ca="1" si="16"/>
        <v>0.33333333333333331</v>
      </c>
    </row>
  </sheetData>
  <mergeCells count="1">
    <mergeCell ref="C4:L4"/>
  </mergeCells>
  <pageMargins left="0.7" right="0.7" top="0.75" bottom="0.75" header="0.3" footer="0.3"/>
  <pageSetup orientation="portrait" r:id="rId1"/>
  <drawing r:id="rId2"/>
  <legacyDrawing r:id="rId3"/>
</worksheet>
</file>

<file path=docMetadata/LabelInfo.xml><?xml version="1.0" encoding="utf-8"?>
<clbl:labelList xmlns:clbl="http://schemas.microsoft.com/office/2020/mipLabelMetadata">
  <clbl:label id="{9d258917-277f-42cd-a3cd-14c4e9ee58bc}" enabled="1" method="Standard" siteId="{38ae3bcd-9579-4fd4-adda-b42e1495d55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Bischof, Stefan (T DAI CON-AT)</dc:creator>
  <cp:lastModifiedBy>Bischof, Stefan (T DAI CON-AT)</cp:lastModifiedBy>
  <dcterms:created xsi:type="dcterms:W3CDTF">2024-02-14T16:19:02Z</dcterms:created>
  <dcterms:modified xsi:type="dcterms:W3CDTF">2024-02-14T16:29:37Z</dcterms:modified>
</cp:coreProperties>
</file>